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workbookProtection workbookPassword="CECF" lockStructure="1"/>
  <bookViews>
    <workbookView xWindow="0" yWindow="120" windowWidth="11445" windowHeight="5595" tabRatio="504" firstSheet="1" activeTab="2"/>
  </bookViews>
  <sheets>
    <sheet name="Language Translation sheet" sheetId="38" state="hidden" r:id="rId1"/>
    <sheet name="Cover sheet" sheetId="6" r:id="rId2"/>
    <sheet name="2015" sheetId="41" r:id="rId3"/>
    <sheet name="GARPR NFM 2015" sheetId="3" state="hidden" r:id="rId4"/>
    <sheet name="Cross Walk" sheetId="2" state="hidden" r:id="rId5"/>
    <sheet name="2014" sheetId="43" r:id="rId6"/>
    <sheet name="2013" sheetId="44" r:id="rId7"/>
    <sheet name="2012" sheetId="45" r:id="rId8"/>
    <sheet name="2011" sheetId="46" r:id="rId9"/>
    <sheet name="Lists" sheetId="12" state="hidden" r:id="rId10"/>
    <sheet name="Exp Database" sheetId="13" state="hidden" r:id="rId11"/>
    <sheet name="Sheet1" sheetId="37" state="hidden" r:id="rId12"/>
    <sheet name="Sheet2" sheetId="39" state="hidden" r:id="rId13"/>
    <sheet name="Sheet3" sheetId="40" state="hidden" r:id="rId14"/>
    <sheet name="Exp Database_for copying" sheetId="49" state="hidden" r:id="rId15"/>
    <sheet name="Cover Database" sheetId="47" state="hidden" r:id="rId16"/>
    <sheet name="Exchange Rates" sheetId="42" state="hidden" r:id="rId17"/>
    <sheet name="Exp with units conversion" sheetId="50" state="hidden" r:id="rId18"/>
    <sheet name="Check_sheet_Row" sheetId="48" state="hidden" r:id="rId19"/>
    <sheet name="Description" sheetId="51" state="hidden" r:id="rId20"/>
  </sheets>
  <externalReferences>
    <externalReference r:id="rId21"/>
    <externalReference r:id="rId22"/>
  </externalReferences>
  <definedNames>
    <definedName name="Country">Lists!$T$2:$T$193</definedName>
    <definedName name="Country1">Lists!$T$2:$T$193</definedName>
    <definedName name="CountryL">'[1]Lists-1'!$T$2:$T$193</definedName>
    <definedName name="CountryList" localSheetId="8">'[1]Lists-1'!#REF!</definedName>
    <definedName name="CountryList" localSheetId="7">'[1]Lists-1'!#REF!</definedName>
    <definedName name="CountryList" localSheetId="6">'[1]Lists-1'!#REF!</definedName>
    <definedName name="CountryList" localSheetId="5">'[1]Lists-1'!#REF!</definedName>
    <definedName name="CountryList" localSheetId="2">'[1]Lists-1'!#REF!</definedName>
    <definedName name="CountryList" localSheetId="14">'[1]Lists-1'!#REF!</definedName>
    <definedName name="CountryList" localSheetId="17">'[1]Lists-1'!#REF!</definedName>
    <definedName name="CountryList" localSheetId="0">'[1]Lists-1'!#REF!</definedName>
    <definedName name="CountryList">'[1]Lists-1'!#REF!</definedName>
    <definedName name="Currency">[2]Lists!$D$2:$D$4</definedName>
    <definedName name="Currency_2">[2]Lists!$F$2:$F$3</definedName>
    <definedName name="DMT">[2]Lists!$C$2:$C$5</definedName>
    <definedName name="Instit">[2]Lists!$K$2:$K$4</definedName>
    <definedName name="Institute">Lists!$R$2:$R$4</definedName>
    <definedName name="Method">Lists!$A$2:$A$7</definedName>
    <definedName name="Month">[2]Lists!$G$2:$G$13</definedName>
    <definedName name="_xlnm.Print_Area" localSheetId="8">'2011'!$A$1:$U$315</definedName>
    <definedName name="_xlnm.Print_Area" localSheetId="7">'2012'!$A$1:$U$315</definedName>
    <definedName name="_xlnm.Print_Area" localSheetId="6">'2013'!$A$1:$U$315</definedName>
    <definedName name="_xlnm.Print_Area" localSheetId="5">'2014'!$A$1:$U$315</definedName>
    <definedName name="_xlnm.Print_Area" localSheetId="2">'2015'!$A$1:$U$315</definedName>
    <definedName name="_xlnm.Print_Area" localSheetId="0">'Language Translation sheet'!$A$1:$U$310</definedName>
    <definedName name="_xlnm.Print_Titles" localSheetId="8">'2011'!$A:$C,'2011'!$1:$11</definedName>
    <definedName name="_xlnm.Print_Titles" localSheetId="7">'2012'!$A:$C,'2012'!$1:$11</definedName>
    <definedName name="_xlnm.Print_Titles" localSheetId="6">'2013'!$A:$C,'2013'!$1:$11</definedName>
    <definedName name="_xlnm.Print_Titles" localSheetId="5">'2014'!$A:$C,'2014'!$1:$11</definedName>
    <definedName name="_xlnm.Print_Titles" localSheetId="2">'2015'!$A:$C,'2015'!$1:$11</definedName>
    <definedName name="RepType">Lists!$K$2:$K$3</definedName>
    <definedName name="UnACC">Lists!$C$2:$C$3</definedName>
    <definedName name="Units">Lists!$I$2:$I$4</definedName>
    <definedName name="Year">[2]Lists!$B$2:$B$3</definedName>
    <definedName name="Year07">[2]Lists!$H$2:$H$4</definedName>
    <definedName name="Year08">[2]Lists!$I$2:$I$4</definedName>
    <definedName name="Year09">[2]Lists!$J$2:$J$4</definedName>
    <definedName name="Yes_No">[2]Lists!$E$2:$E$3</definedName>
  </definedNames>
  <calcPr calcId="145621"/>
</workbook>
</file>

<file path=xl/calcChain.xml><?xml version="1.0" encoding="utf-8"?>
<calcChain xmlns="http://schemas.openxmlformats.org/spreadsheetml/2006/main">
  <c r="D113" i="50" l="1"/>
  <c r="D112" i="50"/>
  <c r="D111" i="50"/>
  <c r="D110" i="50"/>
  <c r="D109" i="50"/>
  <c r="D108" i="50"/>
  <c r="D107" i="50"/>
  <c r="D106" i="50"/>
  <c r="D105" i="50"/>
  <c r="D104" i="50"/>
  <c r="D103" i="50"/>
  <c r="D102" i="50"/>
  <c r="D101" i="50"/>
  <c r="D100" i="50"/>
  <c r="D99" i="50"/>
  <c r="D98" i="50"/>
  <c r="D97" i="50"/>
  <c r="D96" i="50"/>
  <c r="D95" i="50"/>
  <c r="D94" i="50"/>
  <c r="D93" i="50"/>
  <c r="D92" i="50"/>
  <c r="D91" i="50"/>
  <c r="D90" i="50"/>
  <c r="D89" i="50"/>
  <c r="D88" i="50"/>
  <c r="D87" i="50"/>
  <c r="D86" i="50"/>
  <c r="D85" i="50"/>
  <c r="D84" i="50"/>
  <c r="D83" i="50"/>
  <c r="D82" i="50"/>
  <c r="D81" i="50"/>
  <c r="D80" i="50"/>
  <c r="D79" i="50"/>
  <c r="D78" i="50"/>
  <c r="D77" i="50"/>
  <c r="D76" i="50"/>
  <c r="D75" i="50"/>
  <c r="D74" i="50"/>
  <c r="D73" i="50"/>
  <c r="D72" i="50"/>
  <c r="D71" i="50"/>
  <c r="D70" i="50"/>
  <c r="D69" i="50"/>
  <c r="D68" i="50"/>
  <c r="D67" i="50"/>
  <c r="D66" i="50"/>
  <c r="D65" i="50"/>
  <c r="D64" i="50"/>
  <c r="D63" i="50"/>
  <c r="D62" i="50"/>
  <c r="D61" i="50"/>
  <c r="D59" i="50"/>
  <c r="D58" i="50"/>
  <c r="D57" i="50"/>
  <c r="D56" i="50"/>
  <c r="D55" i="50"/>
  <c r="D54" i="50"/>
  <c r="D53" i="50"/>
  <c r="D52" i="50"/>
  <c r="D51" i="50"/>
  <c r="D50" i="50"/>
  <c r="D49" i="50"/>
  <c r="D48" i="50"/>
  <c r="D47" i="50"/>
  <c r="D46" i="50"/>
  <c r="D45" i="50"/>
  <c r="D44" i="50"/>
  <c r="D43" i="50"/>
  <c r="D42" i="50"/>
  <c r="D41" i="50"/>
  <c r="D40" i="50"/>
  <c r="D39" i="50"/>
  <c r="D38" i="50"/>
  <c r="D37" i="50"/>
  <c r="D36" i="50"/>
  <c r="D35" i="50"/>
  <c r="D34" i="50"/>
  <c r="D33" i="50"/>
  <c r="D32" i="50"/>
  <c r="D31" i="50"/>
  <c r="D30" i="50"/>
  <c r="D29" i="50"/>
  <c r="D28" i="50"/>
  <c r="D27" i="50"/>
  <c r="D26" i="50"/>
  <c r="D25" i="50"/>
  <c r="D24" i="50"/>
  <c r="D23" i="50"/>
  <c r="D22" i="50"/>
  <c r="D21" i="50"/>
  <c r="D20" i="50"/>
  <c r="D19" i="50"/>
  <c r="D18" i="50"/>
  <c r="D17" i="50"/>
  <c r="D16" i="50"/>
  <c r="D15" i="50"/>
  <c r="D14" i="50"/>
  <c r="D13" i="50"/>
  <c r="D12" i="50"/>
  <c r="D11" i="50"/>
  <c r="D10" i="50"/>
  <c r="D9" i="50"/>
  <c r="D8" i="50"/>
  <c r="D7" i="50"/>
  <c r="E158" i="50" l="1"/>
  <c r="E149" i="50"/>
  <c r="E141" i="50"/>
  <c r="I162" i="50"/>
  <c r="I144" i="50"/>
  <c r="I142" i="50"/>
  <c r="E123" i="50"/>
  <c r="E127" i="50"/>
  <c r="E131" i="50"/>
  <c r="E139" i="50"/>
  <c r="I145" i="50"/>
  <c r="D113" i="49"/>
  <c r="D112" i="49"/>
  <c r="D111" i="49"/>
  <c r="D110" i="49"/>
  <c r="D109" i="49"/>
  <c r="D108" i="49"/>
  <c r="D107" i="49"/>
  <c r="D106" i="49"/>
  <c r="D105" i="49"/>
  <c r="D104" i="49"/>
  <c r="D103" i="49"/>
  <c r="D102" i="49"/>
  <c r="D101" i="49"/>
  <c r="D100" i="49"/>
  <c r="D99" i="49"/>
  <c r="D98" i="49"/>
  <c r="D97" i="49"/>
  <c r="D96" i="49"/>
  <c r="D95" i="49"/>
  <c r="D94" i="49"/>
  <c r="D93" i="49"/>
  <c r="D92" i="49"/>
  <c r="D91" i="49"/>
  <c r="D90" i="49"/>
  <c r="D89" i="49"/>
  <c r="D88" i="49"/>
  <c r="D87" i="49"/>
  <c r="D86" i="49"/>
  <c r="D85" i="49"/>
  <c r="D84" i="49"/>
  <c r="D83" i="49"/>
  <c r="D82" i="49"/>
  <c r="D81" i="49"/>
  <c r="D80" i="49"/>
  <c r="D79" i="49"/>
  <c r="D78" i="49"/>
  <c r="D77" i="49"/>
  <c r="D76" i="49"/>
  <c r="D75" i="49"/>
  <c r="D74" i="49"/>
  <c r="D73" i="49"/>
  <c r="D72" i="49"/>
  <c r="D71" i="49"/>
  <c r="D70" i="49"/>
  <c r="D69" i="49"/>
  <c r="D68" i="49"/>
  <c r="D67" i="49"/>
  <c r="D66" i="49"/>
  <c r="D65" i="49"/>
  <c r="D64" i="49"/>
  <c r="D63" i="49"/>
  <c r="D62" i="49"/>
  <c r="D61" i="49"/>
  <c r="D59" i="49"/>
  <c r="D58" i="49"/>
  <c r="D57" i="49"/>
  <c r="D56" i="49"/>
  <c r="D55" i="49"/>
  <c r="D54" i="49"/>
  <c r="D53" i="49"/>
  <c r="D52" i="49"/>
  <c r="D51" i="49"/>
  <c r="D50" i="49"/>
  <c r="D49" i="49"/>
  <c r="D48" i="49"/>
  <c r="D47" i="49"/>
  <c r="D46" i="49"/>
  <c r="D45" i="49"/>
  <c r="D44" i="49"/>
  <c r="D43" i="49"/>
  <c r="D42" i="49"/>
  <c r="D41" i="49"/>
  <c r="D40" i="49"/>
  <c r="D39" i="49"/>
  <c r="D38" i="49"/>
  <c r="D37" i="49"/>
  <c r="D36" i="49"/>
  <c r="D35" i="49"/>
  <c r="D34" i="49"/>
  <c r="D33" i="49"/>
  <c r="D32" i="49"/>
  <c r="D31" i="49"/>
  <c r="D30" i="49"/>
  <c r="D29" i="49"/>
  <c r="D28" i="49"/>
  <c r="D27" i="49"/>
  <c r="D26" i="49"/>
  <c r="D25" i="49"/>
  <c r="D24" i="49"/>
  <c r="D23" i="49"/>
  <c r="D22" i="49"/>
  <c r="D21" i="49"/>
  <c r="D20" i="49"/>
  <c r="D19" i="49"/>
  <c r="D18" i="49"/>
  <c r="D17" i="49"/>
  <c r="D16" i="49"/>
  <c r="D15" i="49"/>
  <c r="D14" i="49"/>
  <c r="D13" i="49"/>
  <c r="D12" i="49"/>
  <c r="D11" i="49"/>
  <c r="D10" i="49"/>
  <c r="D9" i="49"/>
  <c r="D8" i="49"/>
  <c r="D7" i="49"/>
  <c r="H4" i="48"/>
  <c r="H5" i="48"/>
  <c r="H6" i="48"/>
  <c r="H7" i="48"/>
  <c r="H8" i="48"/>
  <c r="H9" i="48"/>
  <c r="H10" i="48"/>
  <c r="H11" i="48"/>
  <c r="H12" i="48"/>
  <c r="H13" i="48"/>
  <c r="H14" i="48"/>
  <c r="H15" i="48"/>
  <c r="H16" i="48"/>
  <c r="H17" i="48"/>
  <c r="H18" i="48"/>
  <c r="H19" i="48"/>
  <c r="H20" i="48"/>
  <c r="H21" i="48"/>
  <c r="H22" i="48"/>
  <c r="H23" i="48"/>
  <c r="H24" i="48"/>
  <c r="H25" i="48"/>
  <c r="H26" i="48"/>
  <c r="H27" i="48"/>
  <c r="H28" i="48"/>
  <c r="H29" i="48"/>
  <c r="H30" i="48"/>
  <c r="H31" i="48"/>
  <c r="H32" i="48"/>
  <c r="H33" i="48"/>
  <c r="H34" i="48"/>
  <c r="H35" i="48"/>
  <c r="H36" i="48"/>
  <c r="H37" i="48"/>
  <c r="H38" i="48"/>
  <c r="H39" i="48"/>
  <c r="H40" i="48"/>
  <c r="H41" i="48"/>
  <c r="H42" i="48"/>
  <c r="H43" i="48"/>
  <c r="H44" i="48"/>
  <c r="H45" i="48"/>
  <c r="H46" i="48"/>
  <c r="H47" i="48"/>
  <c r="H48" i="48"/>
  <c r="H49" i="48"/>
  <c r="H50" i="48"/>
  <c r="H51" i="48"/>
  <c r="H52" i="48"/>
  <c r="H53" i="48"/>
  <c r="H54" i="48"/>
  <c r="H55" i="48"/>
  <c r="H56" i="48"/>
  <c r="H3" i="48"/>
  <c r="G4" i="48"/>
  <c r="G5" i="48"/>
  <c r="G6" i="48"/>
  <c r="G7" i="48"/>
  <c r="G8" i="48"/>
  <c r="G9" i="48"/>
  <c r="G10" i="48"/>
  <c r="G11" i="48"/>
  <c r="G12" i="48"/>
  <c r="G13" i="48"/>
  <c r="G14" i="48"/>
  <c r="G15" i="48"/>
  <c r="G16" i="48"/>
  <c r="G17" i="48"/>
  <c r="G18" i="48"/>
  <c r="G19" i="48"/>
  <c r="G20" i="48"/>
  <c r="G21" i="48"/>
  <c r="G22" i="48"/>
  <c r="G23" i="48"/>
  <c r="G24" i="48"/>
  <c r="G25" i="48"/>
  <c r="G26" i="48"/>
  <c r="G27" i="48"/>
  <c r="G28" i="48"/>
  <c r="G29" i="48"/>
  <c r="G30" i="48"/>
  <c r="G31" i="48"/>
  <c r="G32" i="48"/>
  <c r="G33" i="48"/>
  <c r="G34" i="48"/>
  <c r="G35" i="48"/>
  <c r="G36" i="48"/>
  <c r="G37" i="48"/>
  <c r="G38" i="48"/>
  <c r="G39" i="48"/>
  <c r="G40" i="48"/>
  <c r="G41" i="48"/>
  <c r="G42" i="48"/>
  <c r="G43" i="48"/>
  <c r="G44" i="48"/>
  <c r="G45" i="48"/>
  <c r="G46" i="48"/>
  <c r="G47" i="48"/>
  <c r="G48" i="48"/>
  <c r="G49" i="48"/>
  <c r="G50" i="48"/>
  <c r="G51" i="48"/>
  <c r="G52" i="48"/>
  <c r="G53" i="48"/>
  <c r="G54" i="48"/>
  <c r="G55" i="48"/>
  <c r="G56" i="48"/>
  <c r="G3" i="48"/>
  <c r="F4" i="48"/>
  <c r="F5" i="48"/>
  <c r="F6" i="48"/>
  <c r="F7" i="48"/>
  <c r="F8" i="48"/>
  <c r="F9" i="48"/>
  <c r="F10" i="48"/>
  <c r="F11" i="48"/>
  <c r="F12" i="48"/>
  <c r="F13" i="48"/>
  <c r="F14" i="48"/>
  <c r="F15" i="48"/>
  <c r="F16" i="48"/>
  <c r="F17" i="48"/>
  <c r="F18" i="48"/>
  <c r="F19" i="48"/>
  <c r="F20" i="48"/>
  <c r="F21" i="48"/>
  <c r="F22" i="48"/>
  <c r="F23" i="48"/>
  <c r="F24" i="48"/>
  <c r="F25" i="48"/>
  <c r="F26" i="48"/>
  <c r="F27" i="48"/>
  <c r="F28" i="48"/>
  <c r="F29" i="48"/>
  <c r="F30" i="48"/>
  <c r="F31" i="48"/>
  <c r="F32" i="48"/>
  <c r="F33" i="48"/>
  <c r="F34" i="48"/>
  <c r="F35" i="48"/>
  <c r="F36" i="48"/>
  <c r="F37" i="48"/>
  <c r="F38" i="48"/>
  <c r="F39" i="48"/>
  <c r="F40" i="48"/>
  <c r="F41" i="48"/>
  <c r="F42" i="48"/>
  <c r="F43" i="48"/>
  <c r="F44" i="48"/>
  <c r="F45" i="48"/>
  <c r="F46" i="48"/>
  <c r="F47" i="48"/>
  <c r="F48" i="48"/>
  <c r="F49" i="48"/>
  <c r="F50" i="48"/>
  <c r="F51" i="48"/>
  <c r="F52" i="48"/>
  <c r="F53" i="48"/>
  <c r="F54" i="48"/>
  <c r="F55" i="48"/>
  <c r="F56" i="48"/>
  <c r="F3" i="48"/>
  <c r="E4" i="48"/>
  <c r="E5" i="48"/>
  <c r="E6" i="48"/>
  <c r="E7" i="48"/>
  <c r="E8" i="48"/>
  <c r="E9" i="48"/>
  <c r="E10" i="48"/>
  <c r="E11" i="48"/>
  <c r="E12" i="48"/>
  <c r="E13" i="48"/>
  <c r="E14" i="48"/>
  <c r="E15" i="48"/>
  <c r="E16" i="48"/>
  <c r="E17" i="48"/>
  <c r="E18" i="48"/>
  <c r="E19" i="48"/>
  <c r="E20" i="48"/>
  <c r="E21" i="48"/>
  <c r="E22" i="48"/>
  <c r="E23" i="48"/>
  <c r="E24" i="48"/>
  <c r="E25" i="48"/>
  <c r="E26" i="48"/>
  <c r="E27" i="48"/>
  <c r="E28" i="48"/>
  <c r="E29" i="48"/>
  <c r="E30" i="48"/>
  <c r="E31" i="48"/>
  <c r="E32" i="48"/>
  <c r="E33" i="48"/>
  <c r="E34" i="48"/>
  <c r="E35" i="48"/>
  <c r="E36" i="48"/>
  <c r="E37" i="48"/>
  <c r="E38" i="48"/>
  <c r="E39" i="48"/>
  <c r="E40" i="48"/>
  <c r="E41" i="48"/>
  <c r="E42" i="48"/>
  <c r="E43" i="48"/>
  <c r="E44" i="48"/>
  <c r="E45" i="48"/>
  <c r="E46" i="48"/>
  <c r="E47" i="48"/>
  <c r="E48" i="48"/>
  <c r="E49" i="48"/>
  <c r="E50" i="48"/>
  <c r="E51" i="48"/>
  <c r="E52" i="48"/>
  <c r="E53" i="48"/>
  <c r="E54" i="48"/>
  <c r="E55" i="48"/>
  <c r="E56" i="48"/>
  <c r="E3" i="48"/>
  <c r="D55" i="48"/>
  <c r="D56" i="48"/>
  <c r="D4" i="48"/>
  <c r="D5" i="48"/>
  <c r="D6" i="48"/>
  <c r="D7" i="48"/>
  <c r="D8" i="48"/>
  <c r="D9" i="48"/>
  <c r="D10" i="48"/>
  <c r="D11" i="48"/>
  <c r="D12" i="48"/>
  <c r="D13" i="48"/>
  <c r="D14" i="48"/>
  <c r="D15" i="48"/>
  <c r="D16" i="48"/>
  <c r="D17" i="48"/>
  <c r="D18" i="48"/>
  <c r="D19" i="48"/>
  <c r="D20" i="48"/>
  <c r="D21" i="48"/>
  <c r="D22" i="48"/>
  <c r="D23" i="48"/>
  <c r="D24" i="48"/>
  <c r="D25" i="48"/>
  <c r="D26" i="48"/>
  <c r="D27" i="48"/>
  <c r="D28" i="48"/>
  <c r="D29" i="48"/>
  <c r="D30" i="48"/>
  <c r="D31" i="48"/>
  <c r="D32" i="48"/>
  <c r="D33" i="48"/>
  <c r="D34" i="48"/>
  <c r="D35" i="48"/>
  <c r="D36" i="48"/>
  <c r="D37" i="48"/>
  <c r="D38" i="48"/>
  <c r="D39" i="48"/>
  <c r="D40" i="48"/>
  <c r="D41" i="48"/>
  <c r="D42" i="48"/>
  <c r="D43" i="48"/>
  <c r="D44" i="48"/>
  <c r="D45" i="48"/>
  <c r="D46" i="48"/>
  <c r="D47" i="48"/>
  <c r="D48" i="48"/>
  <c r="D49" i="48"/>
  <c r="D50" i="48"/>
  <c r="D51" i="48"/>
  <c r="D52" i="48"/>
  <c r="D53" i="48"/>
  <c r="D54" i="48"/>
  <c r="D3" i="48"/>
  <c r="G3" i="47"/>
  <c r="F3" i="47"/>
  <c r="E3" i="47"/>
  <c r="D3" i="47"/>
  <c r="C3" i="47"/>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61" i="13"/>
  <c r="B8" i="46"/>
  <c r="I222" i="50" s="1"/>
  <c r="I243" i="50" s="1"/>
  <c r="B7" i="46"/>
  <c r="E7" i="46" s="1"/>
  <c r="B6" i="46"/>
  <c r="B5" i="46"/>
  <c r="C4" i="46"/>
  <c r="C3" i="46"/>
  <c r="B4" i="46"/>
  <c r="E4" i="46" s="1"/>
  <c r="B3" i="46"/>
  <c r="E3" i="46" s="1"/>
  <c r="B2" i="46"/>
  <c r="B8" i="45"/>
  <c r="B7" i="45"/>
  <c r="B6" i="45"/>
  <c r="G168" i="49" s="1"/>
  <c r="B5" i="45"/>
  <c r="F168" i="50" s="1"/>
  <c r="F172" i="50" s="1"/>
  <c r="C4" i="45"/>
  <c r="C3" i="45"/>
  <c r="B4" i="45"/>
  <c r="B3" i="45"/>
  <c r="B2" i="45"/>
  <c r="B7" i="44"/>
  <c r="B8" i="44"/>
  <c r="I114" i="50" s="1"/>
  <c r="I125" i="50" s="1"/>
  <c r="B6" i="44"/>
  <c r="B5" i="44"/>
  <c r="F114" i="50" s="1"/>
  <c r="F124" i="50" s="1"/>
  <c r="C4" i="44"/>
  <c r="C3" i="44"/>
  <c r="B4" i="44"/>
  <c r="E4" i="44" s="1"/>
  <c r="B3" i="44"/>
  <c r="E3" i="44" s="1"/>
  <c r="B2" i="44"/>
  <c r="E114" i="50" s="1"/>
  <c r="E162" i="50" s="1"/>
  <c r="B8" i="43"/>
  <c r="B6" i="43"/>
  <c r="G60" i="49" s="1"/>
  <c r="B5" i="43"/>
  <c r="B7" i="43"/>
  <c r="B2" i="43"/>
  <c r="E2" i="43" s="1"/>
  <c r="C3" i="43"/>
  <c r="C4" i="43"/>
  <c r="B4" i="43"/>
  <c r="E4" i="43" s="1"/>
  <c r="B3" i="43"/>
  <c r="E3" i="43" s="1"/>
  <c r="L52" i="46"/>
  <c r="R40" i="46"/>
  <c r="I28" i="46"/>
  <c r="N22" i="46"/>
  <c r="D22" i="46"/>
  <c r="M232" i="49" s="1"/>
  <c r="D19" i="46"/>
  <c r="N17" i="46"/>
  <c r="W227" i="49" s="1"/>
  <c r="Y226" i="49"/>
  <c r="L16" i="46"/>
  <c r="N15" i="46"/>
  <c r="N14" i="46"/>
  <c r="K14" i="46"/>
  <c r="D13" i="46"/>
  <c r="B1" i="46"/>
  <c r="E1" i="46" s="1"/>
  <c r="E4" i="45"/>
  <c r="E3" i="45"/>
  <c r="B1" i="45"/>
  <c r="E1" i="45" s="1"/>
  <c r="E2" i="44"/>
  <c r="B1" i="44"/>
  <c r="E1" i="44" s="1"/>
  <c r="B1" i="43"/>
  <c r="C60" i="50" s="1"/>
  <c r="C71" i="50" s="1"/>
  <c r="B71" i="50" s="1"/>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7" i="13"/>
  <c r="I223" i="50" l="1"/>
  <c r="I257" i="50"/>
  <c r="I236" i="50"/>
  <c r="I267" i="50"/>
  <c r="I246" i="50"/>
  <c r="I258" i="50"/>
  <c r="I264" i="50"/>
  <c r="I224" i="50"/>
  <c r="I120" i="50"/>
  <c r="I166" i="50"/>
  <c r="I127" i="50"/>
  <c r="I149" i="50"/>
  <c r="I132" i="50"/>
  <c r="I124" i="50"/>
  <c r="I163" i="50"/>
  <c r="I154" i="50"/>
  <c r="I157" i="50"/>
  <c r="I138" i="50"/>
  <c r="I126" i="50"/>
  <c r="I159" i="50"/>
  <c r="I152" i="50"/>
  <c r="E6" i="45"/>
  <c r="E115" i="50"/>
  <c r="E165" i="50"/>
  <c r="E135" i="50"/>
  <c r="E119" i="50"/>
  <c r="E157" i="50"/>
  <c r="G29" i="46"/>
  <c r="P239" i="13" s="1"/>
  <c r="P239" i="50" s="1"/>
  <c r="X253" i="49"/>
  <c r="F21" i="46"/>
  <c r="O231" i="49" s="1"/>
  <c r="F26" i="46"/>
  <c r="O236" i="49" s="1"/>
  <c r="G31" i="46"/>
  <c r="P241" i="49" s="1"/>
  <c r="N36" i="46"/>
  <c r="W246" i="13" s="1"/>
  <c r="W246" i="50" s="1"/>
  <c r="G45" i="46"/>
  <c r="N59" i="46"/>
  <c r="Y231" i="49"/>
  <c r="AA233" i="49"/>
  <c r="D28" i="46"/>
  <c r="J32" i="46"/>
  <c r="R37" i="46"/>
  <c r="AA247" i="49" s="1"/>
  <c r="E48" i="46"/>
  <c r="N258" i="13" s="1"/>
  <c r="N258" i="50" s="1"/>
  <c r="J63" i="46"/>
  <c r="F148" i="50"/>
  <c r="F116" i="50"/>
  <c r="F140" i="50"/>
  <c r="F164" i="50"/>
  <c r="F132" i="50"/>
  <c r="F156" i="50"/>
  <c r="E8" i="45"/>
  <c r="I168" i="50"/>
  <c r="I251" i="50"/>
  <c r="I247" i="50"/>
  <c r="I241" i="50"/>
  <c r="I256" i="50"/>
  <c r="I237" i="50"/>
  <c r="I255" i="50"/>
  <c r="I233" i="50"/>
  <c r="I228" i="50"/>
  <c r="I239" i="50"/>
  <c r="I271" i="50"/>
  <c r="I263" i="50"/>
  <c r="I274" i="50"/>
  <c r="I266" i="50"/>
  <c r="I250" i="50"/>
  <c r="I242" i="50"/>
  <c r="I234" i="50"/>
  <c r="I225" i="50"/>
  <c r="I249" i="50"/>
  <c r="I230" i="50"/>
  <c r="I245" i="50"/>
  <c r="I227" i="50"/>
  <c r="I238" i="50"/>
  <c r="I248" i="50"/>
  <c r="I268" i="50"/>
  <c r="I259" i="50"/>
  <c r="I269" i="50"/>
  <c r="I235" i="50"/>
  <c r="I60" i="50"/>
  <c r="E8" i="43"/>
  <c r="I139" i="50"/>
  <c r="I123" i="50"/>
  <c r="I115" i="50"/>
  <c r="I121" i="50"/>
  <c r="I119" i="50"/>
  <c r="I117" i="50"/>
  <c r="I129" i="50"/>
  <c r="I137" i="50"/>
  <c r="I164" i="50"/>
  <c r="I156" i="50"/>
  <c r="I148" i="50"/>
  <c r="I140" i="50"/>
  <c r="I161" i="50"/>
  <c r="I118" i="50"/>
  <c r="I128" i="50"/>
  <c r="I134" i="50"/>
  <c r="I147" i="50"/>
  <c r="I155" i="50"/>
  <c r="I131" i="50"/>
  <c r="I253" i="50"/>
  <c r="I229" i="50"/>
  <c r="I240" i="50"/>
  <c r="I252" i="50"/>
  <c r="I270" i="50"/>
  <c r="I261" i="50"/>
  <c r="I273" i="50"/>
  <c r="I262" i="50"/>
  <c r="I153" i="50"/>
  <c r="I143" i="50"/>
  <c r="I136" i="50"/>
  <c r="I130" i="50"/>
  <c r="I116" i="50"/>
  <c r="I165" i="50"/>
  <c r="I146" i="50"/>
  <c r="I158" i="50"/>
  <c r="I135" i="50"/>
  <c r="I226" i="50"/>
  <c r="I260" i="50"/>
  <c r="I231" i="50"/>
  <c r="I244" i="50"/>
  <c r="I254" i="50"/>
  <c r="I272" i="50"/>
  <c r="I265" i="50"/>
  <c r="I275" i="50"/>
  <c r="I232" i="50"/>
  <c r="I151" i="50"/>
  <c r="I141" i="50"/>
  <c r="I122" i="50"/>
  <c r="I167" i="50"/>
  <c r="I150" i="50"/>
  <c r="I160" i="50"/>
  <c r="I133" i="50"/>
  <c r="K29" i="46"/>
  <c r="T239" i="49" s="1"/>
  <c r="N31" i="46"/>
  <c r="W241" i="13" s="1"/>
  <c r="W241" i="50" s="1"/>
  <c r="L32" i="46"/>
  <c r="U242" i="49" s="1"/>
  <c r="AB243" i="13"/>
  <c r="AB243" i="50" s="1"/>
  <c r="K35" i="46"/>
  <c r="T245" i="13" s="1"/>
  <c r="T245" i="50" s="1"/>
  <c r="F37" i="46"/>
  <c r="O247" i="49" s="1"/>
  <c r="G39" i="46"/>
  <c r="P249" i="49" s="1"/>
  <c r="K42" i="46"/>
  <c r="T252" i="13" s="1"/>
  <c r="T252" i="50" s="1"/>
  <c r="I44" i="46"/>
  <c r="R254" i="49" s="1"/>
  <c r="AB255" i="13"/>
  <c r="AB255" i="50" s="1"/>
  <c r="F49" i="46"/>
  <c r="O259" i="49" s="1"/>
  <c r="J53" i="46"/>
  <c r="S263" i="13" s="1"/>
  <c r="S263" i="50" s="1"/>
  <c r="L56" i="46"/>
  <c r="U266" i="49" s="1"/>
  <c r="F61" i="46"/>
  <c r="O271" i="49" s="1"/>
  <c r="E13" i="46"/>
  <c r="N223" i="13" s="1"/>
  <c r="N223" i="50" s="1"/>
  <c r="F14" i="46"/>
  <c r="O224" i="13" s="1"/>
  <c r="O224" i="50" s="1"/>
  <c r="G15" i="46"/>
  <c r="P225" i="49" s="1"/>
  <c r="E16" i="46"/>
  <c r="N226" i="13" s="1"/>
  <c r="N226" i="50" s="1"/>
  <c r="Z226" i="49"/>
  <c r="F18" i="46"/>
  <c r="O228" i="13" s="1"/>
  <c r="O228" i="50" s="1"/>
  <c r="F19" i="46"/>
  <c r="O229" i="49" s="1"/>
  <c r="D20" i="46"/>
  <c r="M230" i="49" s="1"/>
  <c r="K21" i="46"/>
  <c r="T231" i="49" s="1"/>
  <c r="E22" i="46"/>
  <c r="N232" i="49" s="1"/>
  <c r="G23" i="46"/>
  <c r="P233" i="49" s="1"/>
  <c r="J25" i="46"/>
  <c r="S235" i="13" s="1"/>
  <c r="S235" i="50" s="1"/>
  <c r="L26" i="46"/>
  <c r="U236" i="49" s="1"/>
  <c r="N28" i="46"/>
  <c r="W238" i="49" s="1"/>
  <c r="Y239" i="13"/>
  <c r="Y239" i="50" s="1"/>
  <c r="AA241" i="49"/>
  <c r="Z242" i="49"/>
  <c r="X245" i="49"/>
  <c r="G37" i="46"/>
  <c r="P247" i="13" s="1"/>
  <c r="P247" i="50" s="1"/>
  <c r="J40" i="46"/>
  <c r="S250" i="13" s="1"/>
  <c r="S250" i="50" s="1"/>
  <c r="AA252" i="13"/>
  <c r="AA252" i="50" s="1"/>
  <c r="J44" i="46"/>
  <c r="S254" i="49" s="1"/>
  <c r="G47" i="46"/>
  <c r="P257" i="49" s="1"/>
  <c r="J49" i="46"/>
  <c r="S259" i="49" s="1"/>
  <c r="D54" i="46"/>
  <c r="M264" i="13" s="1"/>
  <c r="M264" i="50" s="1"/>
  <c r="Q58" i="46"/>
  <c r="Z268" i="49" s="1"/>
  <c r="Z272" i="13"/>
  <c r="Z272" i="50" s="1"/>
  <c r="F222" i="50"/>
  <c r="I13" i="46"/>
  <c r="J14" i="46"/>
  <c r="S224" i="13" s="1"/>
  <c r="S224" i="50" s="1"/>
  <c r="L15" i="46"/>
  <c r="U225" i="49" s="1"/>
  <c r="F16" i="46"/>
  <c r="O226" i="13" s="1"/>
  <c r="O226" i="50" s="1"/>
  <c r="J17" i="46"/>
  <c r="S227" i="13" s="1"/>
  <c r="S227" i="50" s="1"/>
  <c r="L18" i="46"/>
  <c r="U228" i="49" s="1"/>
  <c r="J19" i="46"/>
  <c r="S229" i="49" s="1"/>
  <c r="N20" i="46"/>
  <c r="W230" i="13" s="1"/>
  <c r="W230" i="50" s="1"/>
  <c r="L21" i="46"/>
  <c r="U231" i="13" s="1"/>
  <c r="U231" i="50" s="1"/>
  <c r="I22" i="46"/>
  <c r="R232" i="49" s="1"/>
  <c r="N23" i="46"/>
  <c r="W233" i="13" s="1"/>
  <c r="W233" i="50" s="1"/>
  <c r="N25" i="46"/>
  <c r="W235" i="49" s="1"/>
  <c r="Z236" i="13"/>
  <c r="Z236" i="50" s="1"/>
  <c r="F29" i="46"/>
  <c r="O239" i="49" s="1"/>
  <c r="AA239" i="49"/>
  <c r="AB241" i="13"/>
  <c r="AB241" i="50" s="1"/>
  <c r="J33" i="46"/>
  <c r="S243" i="13" s="1"/>
  <c r="S243" i="50" s="1"/>
  <c r="AA244" i="49"/>
  <c r="D36" i="46"/>
  <c r="M246" i="13" s="1"/>
  <c r="M246" i="50" s="1"/>
  <c r="P37" i="46"/>
  <c r="Y247" i="49" s="1"/>
  <c r="K40" i="46"/>
  <c r="T250" i="49" s="1"/>
  <c r="E43" i="46"/>
  <c r="N253" i="13" s="1"/>
  <c r="N253" i="50" s="1"/>
  <c r="E45" i="46"/>
  <c r="N255" i="49" s="1"/>
  <c r="X257" i="13"/>
  <c r="X257" i="50" s="1"/>
  <c r="Z264" i="49"/>
  <c r="J59" i="46"/>
  <c r="S269" i="13" s="1"/>
  <c r="S269" i="50" s="1"/>
  <c r="L62" i="46"/>
  <c r="U272" i="13" s="1"/>
  <c r="U272" i="50" s="1"/>
  <c r="F60" i="49"/>
  <c r="F105" i="49" s="1"/>
  <c r="F60" i="50"/>
  <c r="F166" i="50"/>
  <c r="F167" i="50"/>
  <c r="F157" i="50"/>
  <c r="F151" i="50"/>
  <c r="F141" i="50"/>
  <c r="F131" i="50"/>
  <c r="F127" i="50"/>
  <c r="F123" i="50"/>
  <c r="F119" i="50"/>
  <c r="F115" i="50"/>
  <c r="F159" i="50"/>
  <c r="F153" i="50"/>
  <c r="F145" i="50"/>
  <c r="F133" i="50"/>
  <c r="F121" i="50"/>
  <c r="F165" i="50"/>
  <c r="F143" i="50"/>
  <c r="F137" i="50"/>
  <c r="F125" i="50"/>
  <c r="F161" i="50"/>
  <c r="F147" i="50"/>
  <c r="F155" i="50"/>
  <c r="F129" i="50"/>
  <c r="F139" i="50"/>
  <c r="F163" i="50"/>
  <c r="F149" i="50"/>
  <c r="F135" i="50"/>
  <c r="F117" i="50"/>
  <c r="F160" i="50"/>
  <c r="F152" i="50"/>
  <c r="F144" i="50"/>
  <c r="F136" i="50"/>
  <c r="F128" i="50"/>
  <c r="F120" i="50"/>
  <c r="F176" i="50"/>
  <c r="F221" i="50"/>
  <c r="F217" i="50"/>
  <c r="F213" i="50"/>
  <c r="F209" i="50"/>
  <c r="F205" i="50"/>
  <c r="F202" i="50"/>
  <c r="F198" i="50"/>
  <c r="F195" i="50"/>
  <c r="F191" i="50"/>
  <c r="F187" i="50"/>
  <c r="F183" i="50"/>
  <c r="F180" i="50"/>
  <c r="F177" i="50"/>
  <c r="F171" i="50"/>
  <c r="F218" i="50"/>
  <c r="F212" i="50"/>
  <c r="F207" i="50"/>
  <c r="F203" i="50"/>
  <c r="F197" i="50"/>
  <c r="F193" i="50"/>
  <c r="F188" i="50"/>
  <c r="F182" i="50"/>
  <c r="F178" i="50"/>
  <c r="F216" i="50"/>
  <c r="F211" i="50"/>
  <c r="F206" i="50"/>
  <c r="F201" i="50"/>
  <c r="F192" i="50"/>
  <c r="F186" i="50"/>
  <c r="F181" i="50"/>
  <c r="F169" i="50"/>
  <c r="F220" i="50"/>
  <c r="F210" i="50"/>
  <c r="F200" i="50"/>
  <c r="F194" i="50"/>
  <c r="F184" i="50"/>
  <c r="F173" i="50"/>
  <c r="F219" i="50"/>
  <c r="F208" i="50"/>
  <c r="F199" i="50"/>
  <c r="F190" i="50"/>
  <c r="F215" i="50"/>
  <c r="F204" i="50"/>
  <c r="F189" i="50"/>
  <c r="F179" i="50"/>
  <c r="F214" i="50"/>
  <c r="F196" i="50"/>
  <c r="F185" i="50"/>
  <c r="F175" i="50"/>
  <c r="F170" i="50"/>
  <c r="F158" i="50"/>
  <c r="F150" i="50"/>
  <c r="F142" i="50"/>
  <c r="F134" i="50"/>
  <c r="F126" i="50"/>
  <c r="F118" i="50"/>
  <c r="F174" i="50"/>
  <c r="F162" i="50"/>
  <c r="F154" i="50"/>
  <c r="F146" i="50"/>
  <c r="F138" i="50"/>
  <c r="F130" i="50"/>
  <c r="F122" i="50"/>
  <c r="E222" i="49"/>
  <c r="E233" i="49" s="1"/>
  <c r="E222" i="50"/>
  <c r="E2" i="45"/>
  <c r="E168" i="50"/>
  <c r="E154" i="50"/>
  <c r="E150" i="50"/>
  <c r="E146" i="50"/>
  <c r="E142" i="50"/>
  <c r="E143" i="50"/>
  <c r="E151" i="50"/>
  <c r="E159" i="50"/>
  <c r="E167" i="50"/>
  <c r="E164" i="50"/>
  <c r="E137" i="50"/>
  <c r="E133" i="50"/>
  <c r="E129" i="50"/>
  <c r="E125" i="50"/>
  <c r="E121" i="50"/>
  <c r="E117" i="50"/>
  <c r="E145" i="50"/>
  <c r="E153" i="50"/>
  <c r="E161" i="50"/>
  <c r="E166" i="50"/>
  <c r="E138" i="50"/>
  <c r="E124" i="50"/>
  <c r="E116" i="50"/>
  <c r="E128" i="50"/>
  <c r="E120" i="50"/>
  <c r="E136" i="50"/>
  <c r="E130" i="50"/>
  <c r="E132" i="50"/>
  <c r="E126" i="50"/>
  <c r="E118" i="50"/>
  <c r="E134" i="50"/>
  <c r="E122" i="50"/>
  <c r="E156" i="50"/>
  <c r="E152" i="50"/>
  <c r="E148" i="50"/>
  <c r="E144" i="50"/>
  <c r="E140" i="50"/>
  <c r="E147" i="50"/>
  <c r="E155" i="50"/>
  <c r="E163" i="50"/>
  <c r="E160" i="50"/>
  <c r="E60" i="49"/>
  <c r="E60" i="50"/>
  <c r="C109" i="50"/>
  <c r="B109" i="50" s="1"/>
  <c r="C77" i="50"/>
  <c r="B77" i="50" s="1"/>
  <c r="C188" i="50"/>
  <c r="B188" i="50" s="1"/>
  <c r="C82" i="50"/>
  <c r="B82" i="50" s="1"/>
  <c r="C90" i="50"/>
  <c r="B90" i="50" s="1"/>
  <c r="C98" i="50"/>
  <c r="B98" i="50" s="1"/>
  <c r="C106" i="50"/>
  <c r="B106" i="50" s="1"/>
  <c r="C114" i="50"/>
  <c r="C192" i="50"/>
  <c r="B192" i="50" s="1"/>
  <c r="C231" i="50"/>
  <c r="B231" i="50" s="1"/>
  <c r="C122" i="50"/>
  <c r="B122" i="50" s="1"/>
  <c r="C130" i="50"/>
  <c r="B130" i="50" s="1"/>
  <c r="C138" i="50"/>
  <c r="B138" i="50" s="1"/>
  <c r="C201" i="50"/>
  <c r="B201" i="50" s="1"/>
  <c r="C220" i="50"/>
  <c r="B220" i="50" s="1"/>
  <c r="C184" i="50"/>
  <c r="B184" i="50" s="1"/>
  <c r="C270" i="50"/>
  <c r="B270" i="50" s="1"/>
  <c r="C146" i="50"/>
  <c r="B146" i="50" s="1"/>
  <c r="C154" i="50"/>
  <c r="B154" i="50" s="1"/>
  <c r="C162" i="50"/>
  <c r="B162" i="50" s="1"/>
  <c r="C178" i="50"/>
  <c r="B178" i="50" s="1"/>
  <c r="C186" i="50"/>
  <c r="B186" i="50" s="1"/>
  <c r="C194" i="50"/>
  <c r="B194" i="50" s="1"/>
  <c r="C202" i="50"/>
  <c r="B202" i="50" s="1"/>
  <c r="C210" i="50"/>
  <c r="B210" i="50" s="1"/>
  <c r="C218" i="50"/>
  <c r="B218" i="50" s="1"/>
  <c r="C225" i="50"/>
  <c r="B225" i="50" s="1"/>
  <c r="C233" i="50"/>
  <c r="B233" i="50" s="1"/>
  <c r="C72" i="50"/>
  <c r="B72" i="50" s="1"/>
  <c r="C88" i="50"/>
  <c r="B88" i="50" s="1"/>
  <c r="C104" i="50"/>
  <c r="B104" i="50" s="1"/>
  <c r="C117" i="50"/>
  <c r="B117" i="50" s="1"/>
  <c r="C125" i="50"/>
  <c r="B125" i="50" s="1"/>
  <c r="C133" i="50"/>
  <c r="B133" i="50" s="1"/>
  <c r="C141" i="50"/>
  <c r="B141" i="50" s="1"/>
  <c r="C149" i="50"/>
  <c r="B149" i="50" s="1"/>
  <c r="C157" i="50"/>
  <c r="B157" i="50" s="1"/>
  <c r="C165" i="50"/>
  <c r="B165" i="50" s="1"/>
  <c r="C173" i="50"/>
  <c r="B173" i="50" s="1"/>
  <c r="C262" i="50"/>
  <c r="B262" i="50" s="1"/>
  <c r="C240" i="50"/>
  <c r="B240" i="50" s="1"/>
  <c r="C248" i="50"/>
  <c r="B248" i="50" s="1"/>
  <c r="C264" i="50"/>
  <c r="B264" i="50" s="1"/>
  <c r="C235" i="50"/>
  <c r="B235" i="50" s="1"/>
  <c r="C243" i="50"/>
  <c r="B243" i="50" s="1"/>
  <c r="C251" i="50"/>
  <c r="B251" i="50" s="1"/>
  <c r="C259" i="50"/>
  <c r="B259" i="50" s="1"/>
  <c r="C267" i="50"/>
  <c r="B267" i="50" s="1"/>
  <c r="C275" i="50"/>
  <c r="B275" i="50" s="1"/>
  <c r="C213" i="50"/>
  <c r="B213" i="50" s="1"/>
  <c r="C101" i="50"/>
  <c r="B101" i="50" s="1"/>
  <c r="C268" i="50"/>
  <c r="B268" i="50" s="1"/>
  <c r="C97" i="50"/>
  <c r="B97" i="50" s="1"/>
  <c r="C75" i="50"/>
  <c r="B75" i="50" s="1"/>
  <c r="C83" i="50"/>
  <c r="B83" i="50" s="1"/>
  <c r="C91" i="50"/>
  <c r="B91" i="50" s="1"/>
  <c r="C99" i="50"/>
  <c r="B99" i="50" s="1"/>
  <c r="C107" i="50"/>
  <c r="B107" i="50" s="1"/>
  <c r="C170" i="50"/>
  <c r="B170" i="50" s="1"/>
  <c r="C197" i="50"/>
  <c r="B197" i="50" s="1"/>
  <c r="C116" i="50"/>
  <c r="B116" i="50" s="1"/>
  <c r="C124" i="50"/>
  <c r="B124" i="50" s="1"/>
  <c r="C132" i="50"/>
  <c r="B132" i="50" s="1"/>
  <c r="C180" i="50"/>
  <c r="B180" i="50" s="1"/>
  <c r="C209" i="50"/>
  <c r="B209" i="50" s="1"/>
  <c r="C258" i="50"/>
  <c r="B258" i="50" s="1"/>
  <c r="C189" i="50"/>
  <c r="B189" i="50" s="1"/>
  <c r="C140" i="50"/>
  <c r="B140" i="50" s="1"/>
  <c r="C148" i="50"/>
  <c r="B148" i="50" s="1"/>
  <c r="C156" i="50"/>
  <c r="B156" i="50" s="1"/>
  <c r="C164" i="50"/>
  <c r="B164" i="50" s="1"/>
  <c r="C179" i="50"/>
  <c r="B179" i="50" s="1"/>
  <c r="C187" i="50"/>
  <c r="B187" i="50" s="1"/>
  <c r="C195" i="50"/>
  <c r="B195" i="50" s="1"/>
  <c r="C203" i="50"/>
  <c r="B203" i="50" s="1"/>
  <c r="C211" i="50"/>
  <c r="B211" i="50" s="1"/>
  <c r="C219" i="50"/>
  <c r="B219" i="50" s="1"/>
  <c r="C228" i="50"/>
  <c r="B228" i="50" s="1"/>
  <c r="C256" i="50"/>
  <c r="B256" i="50" s="1"/>
  <c r="C76" i="50"/>
  <c r="B76" i="50" s="1"/>
  <c r="C92" i="50"/>
  <c r="B92" i="50" s="1"/>
  <c r="C108" i="50"/>
  <c r="B108" i="50" s="1"/>
  <c r="C119" i="50"/>
  <c r="B119" i="50" s="1"/>
  <c r="C127" i="50"/>
  <c r="B127" i="50" s="1"/>
  <c r="C135" i="50"/>
  <c r="B135" i="50" s="1"/>
  <c r="C143" i="50"/>
  <c r="B143" i="50" s="1"/>
  <c r="C151" i="50"/>
  <c r="B151" i="50" s="1"/>
  <c r="C159" i="50"/>
  <c r="B159" i="50" s="1"/>
  <c r="C167" i="50"/>
  <c r="B167" i="50" s="1"/>
  <c r="C175" i="50"/>
  <c r="B175" i="50" s="1"/>
  <c r="C234" i="50"/>
  <c r="B234" i="50" s="1"/>
  <c r="C242" i="50"/>
  <c r="B242" i="50" s="1"/>
  <c r="C250" i="50"/>
  <c r="B250" i="50" s="1"/>
  <c r="C272" i="50"/>
  <c r="B272" i="50" s="1"/>
  <c r="C237" i="50"/>
  <c r="B237" i="50" s="1"/>
  <c r="C245" i="50"/>
  <c r="B245" i="50" s="1"/>
  <c r="C253" i="50"/>
  <c r="B253" i="50" s="1"/>
  <c r="C261" i="50"/>
  <c r="B261" i="50" s="1"/>
  <c r="C269" i="50"/>
  <c r="B269" i="50" s="1"/>
  <c r="C216" i="50"/>
  <c r="B216" i="50" s="1"/>
  <c r="B60" i="50"/>
  <c r="C193" i="50"/>
  <c r="B193" i="50" s="1"/>
  <c r="C208" i="50"/>
  <c r="B208" i="50" s="1"/>
  <c r="C105" i="50"/>
  <c r="B105" i="50" s="1"/>
  <c r="C73" i="50"/>
  <c r="B73" i="50" s="1"/>
  <c r="C66" i="50"/>
  <c r="B66" i="50" s="1"/>
  <c r="C63" i="50"/>
  <c r="B63" i="50" s="1"/>
  <c r="C204" i="50"/>
  <c r="B204" i="50" s="1"/>
  <c r="C226" i="50"/>
  <c r="B226" i="50" s="1"/>
  <c r="C89" i="50"/>
  <c r="B89" i="50" s="1"/>
  <c r="C62" i="50"/>
  <c r="B62" i="50" s="1"/>
  <c r="C61" i="50"/>
  <c r="B61" i="50" s="1"/>
  <c r="J60" i="50"/>
  <c r="C93" i="50"/>
  <c r="B93" i="50" s="1"/>
  <c r="C230" i="50"/>
  <c r="B230" i="50" s="1"/>
  <c r="C67" i="50"/>
  <c r="B67" i="50" s="1"/>
  <c r="C78" i="50"/>
  <c r="B78" i="50" s="1"/>
  <c r="C86" i="50"/>
  <c r="B86" i="50" s="1"/>
  <c r="C94" i="50"/>
  <c r="B94" i="50" s="1"/>
  <c r="C102" i="50"/>
  <c r="B102" i="50" s="1"/>
  <c r="C110" i="50"/>
  <c r="B110" i="50" s="1"/>
  <c r="C174" i="50"/>
  <c r="B174" i="50" s="1"/>
  <c r="C223" i="50"/>
  <c r="B223" i="50" s="1"/>
  <c r="C118" i="50"/>
  <c r="B118" i="50" s="1"/>
  <c r="C126" i="50"/>
  <c r="B126" i="50" s="1"/>
  <c r="C134" i="50"/>
  <c r="B134" i="50" s="1"/>
  <c r="C185" i="50"/>
  <c r="B185" i="50" s="1"/>
  <c r="C212" i="50"/>
  <c r="B212" i="50" s="1"/>
  <c r="C172" i="50"/>
  <c r="B172" i="50" s="1"/>
  <c r="C200" i="50"/>
  <c r="B200" i="50" s="1"/>
  <c r="C142" i="50"/>
  <c r="B142" i="50" s="1"/>
  <c r="C150" i="50"/>
  <c r="B150" i="50" s="1"/>
  <c r="C158" i="50"/>
  <c r="B158" i="50" s="1"/>
  <c r="C166" i="50"/>
  <c r="B166" i="50" s="1"/>
  <c r="C182" i="50"/>
  <c r="B182" i="50" s="1"/>
  <c r="C190" i="50"/>
  <c r="B190" i="50" s="1"/>
  <c r="C198" i="50"/>
  <c r="B198" i="50" s="1"/>
  <c r="C206" i="50"/>
  <c r="B206" i="50" s="1"/>
  <c r="C214" i="50"/>
  <c r="B214" i="50" s="1"/>
  <c r="C222" i="50"/>
  <c r="C229" i="50"/>
  <c r="B229" i="50" s="1"/>
  <c r="C64" i="50"/>
  <c r="B64" i="50" s="1"/>
  <c r="C80" i="50"/>
  <c r="B80" i="50" s="1"/>
  <c r="C96" i="50"/>
  <c r="B96" i="50" s="1"/>
  <c r="C112" i="50"/>
  <c r="B112" i="50" s="1"/>
  <c r="C121" i="50"/>
  <c r="B121" i="50" s="1"/>
  <c r="C129" i="50"/>
  <c r="B129" i="50" s="1"/>
  <c r="C137" i="50"/>
  <c r="B137" i="50" s="1"/>
  <c r="C145" i="50"/>
  <c r="B145" i="50" s="1"/>
  <c r="C153" i="50"/>
  <c r="B153" i="50" s="1"/>
  <c r="C161" i="50"/>
  <c r="B161" i="50" s="1"/>
  <c r="C169" i="50"/>
  <c r="B169" i="50" s="1"/>
  <c r="C177" i="50"/>
  <c r="B177" i="50" s="1"/>
  <c r="C236" i="50"/>
  <c r="B236" i="50" s="1"/>
  <c r="C244" i="50"/>
  <c r="B244" i="50" s="1"/>
  <c r="C252" i="50"/>
  <c r="B252" i="50" s="1"/>
  <c r="C266" i="50"/>
  <c r="B266" i="50" s="1"/>
  <c r="C239" i="50"/>
  <c r="B239" i="50" s="1"/>
  <c r="C247" i="50"/>
  <c r="B247" i="50" s="1"/>
  <c r="C255" i="50"/>
  <c r="B255" i="50" s="1"/>
  <c r="C263" i="50"/>
  <c r="B263" i="50" s="1"/>
  <c r="C271" i="50"/>
  <c r="B271" i="50" s="1"/>
  <c r="C85" i="50"/>
  <c r="B85" i="50" s="1"/>
  <c r="C74" i="50"/>
  <c r="B74" i="50" s="1"/>
  <c r="C69" i="50"/>
  <c r="B69" i="50" s="1"/>
  <c r="C221" i="50"/>
  <c r="B221" i="50" s="1"/>
  <c r="C113" i="50"/>
  <c r="B113" i="50" s="1"/>
  <c r="C81" i="50"/>
  <c r="B81" i="50" s="1"/>
  <c r="C70" i="50"/>
  <c r="B70" i="50" s="1"/>
  <c r="C65" i="50"/>
  <c r="B65" i="50" s="1"/>
  <c r="C79" i="50"/>
  <c r="B79" i="50" s="1"/>
  <c r="C87" i="50"/>
  <c r="B87" i="50" s="1"/>
  <c r="C95" i="50"/>
  <c r="B95" i="50" s="1"/>
  <c r="C103" i="50"/>
  <c r="B103" i="50" s="1"/>
  <c r="C111" i="50"/>
  <c r="B111" i="50" s="1"/>
  <c r="C181" i="50"/>
  <c r="B181" i="50" s="1"/>
  <c r="C227" i="50"/>
  <c r="B227" i="50" s="1"/>
  <c r="C120" i="50"/>
  <c r="B120" i="50" s="1"/>
  <c r="C128" i="50"/>
  <c r="B128" i="50" s="1"/>
  <c r="C136" i="50"/>
  <c r="B136" i="50" s="1"/>
  <c r="C196" i="50"/>
  <c r="B196" i="50" s="1"/>
  <c r="C217" i="50"/>
  <c r="B217" i="50" s="1"/>
  <c r="C176" i="50"/>
  <c r="B176" i="50" s="1"/>
  <c r="C205" i="50"/>
  <c r="B205" i="50" s="1"/>
  <c r="C144" i="50"/>
  <c r="B144" i="50" s="1"/>
  <c r="C152" i="50"/>
  <c r="B152" i="50" s="1"/>
  <c r="C160" i="50"/>
  <c r="B160" i="50" s="1"/>
  <c r="C168" i="50"/>
  <c r="C183" i="50"/>
  <c r="B183" i="50" s="1"/>
  <c r="C191" i="50"/>
  <c r="B191" i="50" s="1"/>
  <c r="C199" i="50"/>
  <c r="B199" i="50" s="1"/>
  <c r="C207" i="50"/>
  <c r="B207" i="50" s="1"/>
  <c r="C215" i="50"/>
  <c r="B215" i="50" s="1"/>
  <c r="C224" i="50"/>
  <c r="B224" i="50" s="1"/>
  <c r="C232" i="50"/>
  <c r="B232" i="50" s="1"/>
  <c r="C68" i="50"/>
  <c r="B68" i="50" s="1"/>
  <c r="C84" i="50"/>
  <c r="B84" i="50" s="1"/>
  <c r="C100" i="50"/>
  <c r="B100" i="50" s="1"/>
  <c r="C115" i="50"/>
  <c r="B115" i="50" s="1"/>
  <c r="C123" i="50"/>
  <c r="B123" i="50" s="1"/>
  <c r="C131" i="50"/>
  <c r="B131" i="50" s="1"/>
  <c r="C139" i="50"/>
  <c r="B139" i="50" s="1"/>
  <c r="C147" i="50"/>
  <c r="B147" i="50" s="1"/>
  <c r="C155" i="50"/>
  <c r="B155" i="50" s="1"/>
  <c r="C163" i="50"/>
  <c r="B163" i="50" s="1"/>
  <c r="C171" i="50"/>
  <c r="B171" i="50" s="1"/>
  <c r="C260" i="50"/>
  <c r="B260" i="50" s="1"/>
  <c r="C238" i="50"/>
  <c r="B238" i="50" s="1"/>
  <c r="C246" i="50"/>
  <c r="B246" i="50" s="1"/>
  <c r="C254" i="50"/>
  <c r="B254" i="50" s="1"/>
  <c r="C274" i="50"/>
  <c r="B274" i="50" s="1"/>
  <c r="C241" i="50"/>
  <c r="B241" i="50" s="1"/>
  <c r="C249" i="50"/>
  <c r="B249" i="50" s="1"/>
  <c r="C257" i="50"/>
  <c r="B257" i="50" s="1"/>
  <c r="C265" i="50"/>
  <c r="B265" i="50" s="1"/>
  <c r="C273" i="50"/>
  <c r="B273" i="50" s="1"/>
  <c r="H60" i="49"/>
  <c r="E7" i="43"/>
  <c r="H114" i="49"/>
  <c r="H156" i="49" s="1"/>
  <c r="E7" i="44"/>
  <c r="H168" i="13"/>
  <c r="E7" i="45"/>
  <c r="M223" i="49"/>
  <c r="M223" i="13"/>
  <c r="M223" i="50" s="1"/>
  <c r="U226" i="49"/>
  <c r="U226" i="13"/>
  <c r="U226" i="50" s="1"/>
  <c r="X229" i="49"/>
  <c r="X229" i="13"/>
  <c r="X229" i="50" s="1"/>
  <c r="O236" i="13"/>
  <c r="O236" i="50" s="1"/>
  <c r="Y239" i="49"/>
  <c r="Z244" i="49"/>
  <c r="Z244" i="13"/>
  <c r="Z244" i="50" s="1"/>
  <c r="P257" i="13"/>
  <c r="P257" i="50" s="1"/>
  <c r="G111" i="49"/>
  <c r="G97" i="49"/>
  <c r="G101" i="49"/>
  <c r="G99" i="49"/>
  <c r="G107" i="49"/>
  <c r="G103" i="49"/>
  <c r="G85" i="49"/>
  <c r="G83" i="49"/>
  <c r="G69" i="49"/>
  <c r="G67" i="49"/>
  <c r="G113" i="49"/>
  <c r="G109" i="49"/>
  <c r="G89" i="49"/>
  <c r="G87" i="49"/>
  <c r="G73" i="49"/>
  <c r="G71" i="49"/>
  <c r="G62" i="49"/>
  <c r="G61" i="49"/>
  <c r="G93" i="49"/>
  <c r="G79" i="49"/>
  <c r="G75" i="49"/>
  <c r="G65" i="49"/>
  <c r="G105" i="49"/>
  <c r="G81" i="49"/>
  <c r="G66" i="49"/>
  <c r="G63" i="49"/>
  <c r="G91" i="49"/>
  <c r="G77" i="49"/>
  <c r="G95" i="49"/>
  <c r="Z223" i="49"/>
  <c r="Z223" i="13"/>
  <c r="Z223" i="50" s="1"/>
  <c r="Y229" i="49"/>
  <c r="Y229" i="13"/>
  <c r="Y229" i="50" s="1"/>
  <c r="W225" i="49"/>
  <c r="W225" i="13"/>
  <c r="W225" i="50" s="1"/>
  <c r="Z226" i="13"/>
  <c r="Z226" i="50" s="1"/>
  <c r="AB233" i="49"/>
  <c r="AB233" i="13"/>
  <c r="AB233" i="50" s="1"/>
  <c r="X235" i="49"/>
  <c r="X235" i="13"/>
  <c r="X235" i="50" s="1"/>
  <c r="W238" i="13"/>
  <c r="W238" i="50" s="1"/>
  <c r="AB243" i="49"/>
  <c r="P249" i="13"/>
  <c r="P249" i="50" s="1"/>
  <c r="E1" i="43"/>
  <c r="C60" i="49"/>
  <c r="C105" i="49" s="1"/>
  <c r="L13" i="46"/>
  <c r="G14" i="46"/>
  <c r="J16" i="46"/>
  <c r="D17" i="46"/>
  <c r="K19" i="46"/>
  <c r="I20" i="46"/>
  <c r="G21" i="46"/>
  <c r="J22" i="46"/>
  <c r="L23" i="46"/>
  <c r="D25" i="46"/>
  <c r="L29" i="46"/>
  <c r="L31" i="46"/>
  <c r="F32" i="46"/>
  <c r="D33" i="46"/>
  <c r="F34" i="46"/>
  <c r="J35" i="46"/>
  <c r="I36" i="46"/>
  <c r="K37" i="46"/>
  <c r="E40" i="46"/>
  <c r="I42" i="46"/>
  <c r="G43" i="46"/>
  <c r="D47" i="46"/>
  <c r="F48" i="46"/>
  <c r="D58" i="46"/>
  <c r="L60" i="46"/>
  <c r="F114" i="49"/>
  <c r="F160" i="49" s="1"/>
  <c r="F114" i="13"/>
  <c r="F128" i="13" s="1"/>
  <c r="E168" i="49"/>
  <c r="E192" i="49" s="1"/>
  <c r="E168" i="13"/>
  <c r="E179" i="13" s="1"/>
  <c r="I168" i="49"/>
  <c r="I208" i="49" s="1"/>
  <c r="I168" i="13"/>
  <c r="I203" i="13" s="1"/>
  <c r="H222" i="49"/>
  <c r="H243" i="49" s="1"/>
  <c r="H222" i="13"/>
  <c r="G60" i="13"/>
  <c r="G60" i="50" s="1"/>
  <c r="G168" i="13"/>
  <c r="G169" i="13" s="1"/>
  <c r="G169" i="50" s="1"/>
  <c r="AA233" i="13"/>
  <c r="AA233" i="50" s="1"/>
  <c r="Y226" i="13"/>
  <c r="Y226" i="50" s="1"/>
  <c r="Y223" i="49"/>
  <c r="Y223" i="13"/>
  <c r="Y223" i="50" s="1"/>
  <c r="AB225" i="49"/>
  <c r="AB225" i="13"/>
  <c r="AB225" i="50" s="1"/>
  <c r="M229" i="49"/>
  <c r="M229" i="13"/>
  <c r="M229" i="50" s="1"/>
  <c r="W232" i="49"/>
  <c r="W232" i="13"/>
  <c r="W232" i="50" s="1"/>
  <c r="M238" i="49"/>
  <c r="M238" i="13"/>
  <c r="M238" i="50" s="1"/>
  <c r="N255" i="13"/>
  <c r="N255" i="50" s="1"/>
  <c r="U262" i="49"/>
  <c r="U262" i="13"/>
  <c r="U262" i="50" s="1"/>
  <c r="O271" i="13"/>
  <c r="O271" i="50" s="1"/>
  <c r="E8" i="46"/>
  <c r="I222" i="49"/>
  <c r="I266" i="49" s="1"/>
  <c r="I222" i="13"/>
  <c r="I259" i="13" s="1"/>
  <c r="N223" i="49"/>
  <c r="AA230" i="49"/>
  <c r="AA230" i="13"/>
  <c r="AA230" i="50" s="1"/>
  <c r="U231" i="49"/>
  <c r="N232" i="13"/>
  <c r="N232" i="50" s="1"/>
  <c r="Y232" i="49"/>
  <c r="Y232" i="13"/>
  <c r="Y232" i="50" s="1"/>
  <c r="R238" i="49"/>
  <c r="R238" i="13"/>
  <c r="R238" i="50" s="1"/>
  <c r="P239" i="49"/>
  <c r="X243" i="49"/>
  <c r="X243" i="13"/>
  <c r="X243" i="50" s="1"/>
  <c r="AA244" i="13"/>
  <c r="AA244" i="50" s="1"/>
  <c r="T250" i="13"/>
  <c r="T250" i="50" s="1"/>
  <c r="AA252" i="49"/>
  <c r="P255" i="49"/>
  <c r="P255" i="13"/>
  <c r="P255" i="50" s="1"/>
  <c r="X257" i="49"/>
  <c r="X265" i="49"/>
  <c r="X265" i="13"/>
  <c r="X265" i="50" s="1"/>
  <c r="AA271" i="49"/>
  <c r="AA271" i="13"/>
  <c r="AA271" i="50" s="1"/>
  <c r="E113" i="49"/>
  <c r="E101" i="49"/>
  <c r="E99" i="49"/>
  <c r="E105" i="49"/>
  <c r="E103" i="49"/>
  <c r="E109" i="49"/>
  <c r="E89" i="49"/>
  <c r="E87" i="49"/>
  <c r="E73" i="49"/>
  <c r="E71" i="49"/>
  <c r="E61" i="49"/>
  <c r="E107" i="49"/>
  <c r="E93" i="49"/>
  <c r="E91" i="49"/>
  <c r="E77" i="49"/>
  <c r="E75" i="49"/>
  <c r="E63" i="49"/>
  <c r="E97" i="49"/>
  <c r="E81" i="49"/>
  <c r="E79" i="49"/>
  <c r="E69" i="49"/>
  <c r="E67" i="49"/>
  <c r="E95" i="49"/>
  <c r="E85" i="49"/>
  <c r="E83" i="49"/>
  <c r="E65" i="49"/>
  <c r="I60" i="13"/>
  <c r="I70" i="13" s="1"/>
  <c r="I60" i="49"/>
  <c r="I85" i="49" s="1"/>
  <c r="E8" i="44"/>
  <c r="I114" i="13"/>
  <c r="I154" i="13" s="1"/>
  <c r="G211" i="49"/>
  <c r="G220" i="49"/>
  <c r="G218" i="49"/>
  <c r="G214" i="49"/>
  <c r="G216" i="49"/>
  <c r="G212" i="49"/>
  <c r="N63" i="46"/>
  <c r="F222" i="49"/>
  <c r="F249" i="49" s="1"/>
  <c r="F222" i="13"/>
  <c r="F273" i="13" s="1"/>
  <c r="E60" i="13"/>
  <c r="M232" i="13"/>
  <c r="M232" i="50" s="1"/>
  <c r="S224" i="49"/>
  <c r="S242" i="49"/>
  <c r="S242" i="13"/>
  <c r="S242" i="50" s="1"/>
  <c r="W246" i="49"/>
  <c r="S273" i="49"/>
  <c r="S273" i="13"/>
  <c r="S273" i="50" s="1"/>
  <c r="E6" i="44"/>
  <c r="G114" i="49"/>
  <c r="G159" i="49" s="1"/>
  <c r="G114" i="13"/>
  <c r="G144" i="13" s="1"/>
  <c r="G144" i="50" s="1"/>
  <c r="F168" i="49"/>
  <c r="F219" i="49" s="1"/>
  <c r="F168" i="13"/>
  <c r="F206" i="13" s="1"/>
  <c r="E6" i="43"/>
  <c r="T224" i="49"/>
  <c r="T224" i="13"/>
  <c r="T224" i="50" s="1"/>
  <c r="F63" i="45"/>
  <c r="R223" i="49"/>
  <c r="R223" i="13"/>
  <c r="R223" i="50" s="1"/>
  <c r="W224" i="49"/>
  <c r="W224" i="13"/>
  <c r="W224" i="50" s="1"/>
  <c r="X227" i="49"/>
  <c r="X227" i="13"/>
  <c r="X227" i="50" s="1"/>
  <c r="Z228" i="49"/>
  <c r="Z228" i="13"/>
  <c r="Z228" i="50" s="1"/>
  <c r="M230" i="13"/>
  <c r="M230" i="50" s="1"/>
  <c r="P233" i="13"/>
  <c r="P233" i="50" s="1"/>
  <c r="Z242" i="13"/>
  <c r="Z242" i="50" s="1"/>
  <c r="M245" i="49"/>
  <c r="M245" i="13"/>
  <c r="M245" i="50" s="1"/>
  <c r="P247" i="49"/>
  <c r="AA250" i="49"/>
  <c r="AA250" i="13"/>
  <c r="AA250" i="50" s="1"/>
  <c r="AB259" i="49"/>
  <c r="AB259" i="13"/>
  <c r="AB259" i="50" s="1"/>
  <c r="W269" i="49"/>
  <c r="W269" i="13"/>
  <c r="W269" i="50" s="1"/>
  <c r="E114" i="49"/>
  <c r="E146" i="49" s="1"/>
  <c r="E114" i="13"/>
  <c r="E6" i="46"/>
  <c r="G222" i="49"/>
  <c r="G266" i="49" s="1"/>
  <c r="G222" i="13"/>
  <c r="G222" i="50" s="1"/>
  <c r="F60" i="13"/>
  <c r="H114" i="13"/>
  <c r="H164" i="13" s="1"/>
  <c r="W227" i="13"/>
  <c r="W227" i="50" s="1"/>
  <c r="I73" i="49"/>
  <c r="I77" i="49"/>
  <c r="I114" i="49"/>
  <c r="I138" i="49" s="1"/>
  <c r="H229" i="49"/>
  <c r="H182" i="13"/>
  <c r="H213" i="13"/>
  <c r="H221" i="13"/>
  <c r="H190" i="13"/>
  <c r="H210" i="13"/>
  <c r="H218" i="13"/>
  <c r="H198" i="13"/>
  <c r="H209" i="13"/>
  <c r="H217" i="13"/>
  <c r="H174" i="13"/>
  <c r="H206" i="13"/>
  <c r="H214" i="13"/>
  <c r="H168" i="49"/>
  <c r="H180" i="49" s="1"/>
  <c r="H108" i="49"/>
  <c r="H64" i="49"/>
  <c r="H60" i="13"/>
  <c r="E237" i="49"/>
  <c r="E235" i="49"/>
  <c r="E239" i="49"/>
  <c r="E227" i="49"/>
  <c r="E231" i="49"/>
  <c r="E229" i="49"/>
  <c r="E2" i="46"/>
  <c r="E222" i="13"/>
  <c r="E275" i="13" s="1"/>
  <c r="C60" i="13"/>
  <c r="C199" i="13" s="1"/>
  <c r="J60" i="49"/>
  <c r="J110" i="49" s="1"/>
  <c r="C65" i="49"/>
  <c r="F113" i="49"/>
  <c r="F101" i="49"/>
  <c r="F97" i="49"/>
  <c r="F85" i="49"/>
  <c r="F81" i="49"/>
  <c r="F69" i="49"/>
  <c r="F65" i="49"/>
  <c r="F103" i="49"/>
  <c r="F99" i="49"/>
  <c r="F87" i="49"/>
  <c r="F83" i="49"/>
  <c r="F71" i="49"/>
  <c r="F67" i="49"/>
  <c r="F68" i="49"/>
  <c r="F72" i="49"/>
  <c r="F84" i="49"/>
  <c r="F88" i="49"/>
  <c r="F100" i="49"/>
  <c r="F104" i="49"/>
  <c r="E154" i="49"/>
  <c r="E125" i="49"/>
  <c r="C118" i="49"/>
  <c r="F66" i="49"/>
  <c r="H68" i="49"/>
  <c r="H72" i="49"/>
  <c r="C73" i="49"/>
  <c r="H76" i="49"/>
  <c r="H80" i="49"/>
  <c r="C81" i="49"/>
  <c r="H84" i="49"/>
  <c r="H88" i="49"/>
  <c r="H92" i="49"/>
  <c r="H96" i="49"/>
  <c r="H100" i="49"/>
  <c r="H104" i="49"/>
  <c r="C240" i="49"/>
  <c r="C234" i="49"/>
  <c r="C229" i="49"/>
  <c r="C223" i="49"/>
  <c r="C209" i="49"/>
  <c r="C203" i="49"/>
  <c r="C177" i="49"/>
  <c r="C171" i="49"/>
  <c r="C210" i="49"/>
  <c r="C204" i="49"/>
  <c r="C178" i="49"/>
  <c r="C172" i="49"/>
  <c r="C155" i="49"/>
  <c r="C151" i="49"/>
  <c r="C133" i="49"/>
  <c r="C131" i="49"/>
  <c r="C102" i="49"/>
  <c r="C98" i="49"/>
  <c r="C62" i="49"/>
  <c r="C264" i="49"/>
  <c r="C254" i="49"/>
  <c r="C168" i="49"/>
  <c r="J168" i="49" s="1"/>
  <c r="C156" i="49"/>
  <c r="C154" i="49"/>
  <c r="C136" i="49"/>
  <c r="C132" i="49"/>
  <c r="C100" i="49"/>
  <c r="C96" i="49"/>
  <c r="C260" i="49"/>
  <c r="C252" i="49"/>
  <c r="H112" i="49"/>
  <c r="H107" i="49"/>
  <c r="H103" i="49"/>
  <c r="H99" i="49"/>
  <c r="H95" i="49"/>
  <c r="H91" i="49"/>
  <c r="H87" i="49"/>
  <c r="H83" i="49"/>
  <c r="H79" i="49"/>
  <c r="H75" i="49"/>
  <c r="H71" i="49"/>
  <c r="H67" i="49"/>
  <c r="H63" i="49"/>
  <c r="H113" i="49"/>
  <c r="H111" i="49"/>
  <c r="H109" i="49"/>
  <c r="H105" i="49"/>
  <c r="H101" i="49"/>
  <c r="H97" i="49"/>
  <c r="H93" i="49"/>
  <c r="H89" i="49"/>
  <c r="H85" i="49"/>
  <c r="H81" i="49"/>
  <c r="H77" i="49"/>
  <c r="H73" i="49"/>
  <c r="H69" i="49"/>
  <c r="H65" i="49"/>
  <c r="H61" i="49"/>
  <c r="H62" i="49"/>
  <c r="F70" i="49"/>
  <c r="F74" i="49"/>
  <c r="F86" i="49"/>
  <c r="F90" i="49"/>
  <c r="F102" i="49"/>
  <c r="F106" i="49"/>
  <c r="C122" i="49"/>
  <c r="F64" i="49"/>
  <c r="H66" i="49"/>
  <c r="H70" i="49"/>
  <c r="H74" i="49"/>
  <c r="H78" i="49"/>
  <c r="H82" i="49"/>
  <c r="H86" i="49"/>
  <c r="H90" i="49"/>
  <c r="H94" i="49"/>
  <c r="H98" i="49"/>
  <c r="C99" i="49"/>
  <c r="H102" i="49"/>
  <c r="H106" i="49"/>
  <c r="C107" i="49"/>
  <c r="H110" i="49"/>
  <c r="E62" i="49"/>
  <c r="G64" i="49"/>
  <c r="E66" i="49"/>
  <c r="G68" i="49"/>
  <c r="E70" i="49"/>
  <c r="G72" i="49"/>
  <c r="E74" i="49"/>
  <c r="G76" i="49"/>
  <c r="E78" i="49"/>
  <c r="I78" i="49"/>
  <c r="G80" i="49"/>
  <c r="E82" i="49"/>
  <c r="G84" i="49"/>
  <c r="E86" i="49"/>
  <c r="G88" i="49"/>
  <c r="E90" i="49"/>
  <c r="G92" i="49"/>
  <c r="E94" i="49"/>
  <c r="I94" i="49"/>
  <c r="G96" i="49"/>
  <c r="E98" i="49"/>
  <c r="G100" i="49"/>
  <c r="E102" i="49"/>
  <c r="G104" i="49"/>
  <c r="E106" i="49"/>
  <c r="G108" i="49"/>
  <c r="E110" i="49"/>
  <c r="E112" i="49"/>
  <c r="E64" i="49"/>
  <c r="E68" i="49"/>
  <c r="I68" i="49"/>
  <c r="G70" i="49"/>
  <c r="E72" i="49"/>
  <c r="G74" i="49"/>
  <c r="E76" i="49"/>
  <c r="I76" i="49"/>
  <c r="G78" i="49"/>
  <c r="E80" i="49"/>
  <c r="G82" i="49"/>
  <c r="E84" i="49"/>
  <c r="G86" i="49"/>
  <c r="E88" i="49"/>
  <c r="G90" i="49"/>
  <c r="E92" i="49"/>
  <c r="G94" i="49"/>
  <c r="E96" i="49"/>
  <c r="G98" i="49"/>
  <c r="E100" i="49"/>
  <c r="G102" i="49"/>
  <c r="E104" i="49"/>
  <c r="G106" i="49"/>
  <c r="E108" i="49"/>
  <c r="I108" i="49"/>
  <c r="G110" i="49"/>
  <c r="E111" i="49"/>
  <c r="G112" i="49"/>
  <c r="F213" i="49"/>
  <c r="G164" i="49"/>
  <c r="G158" i="49"/>
  <c r="G136" i="49"/>
  <c r="G146" i="49"/>
  <c r="F265" i="49"/>
  <c r="F260" i="49"/>
  <c r="F225" i="49"/>
  <c r="H231" i="49"/>
  <c r="G149" i="49"/>
  <c r="H247" i="49"/>
  <c r="H239" i="49"/>
  <c r="H235" i="49"/>
  <c r="H242" i="49"/>
  <c r="H274" i="49"/>
  <c r="H272" i="49"/>
  <c r="H270" i="49"/>
  <c r="H266" i="49"/>
  <c r="H264" i="49"/>
  <c r="H262" i="49"/>
  <c r="H258" i="49"/>
  <c r="H256" i="49"/>
  <c r="H254" i="49"/>
  <c r="H250" i="49"/>
  <c r="H248" i="49"/>
  <c r="H230" i="49"/>
  <c r="H227" i="49"/>
  <c r="H240" i="49"/>
  <c r="I214" i="49"/>
  <c r="G169" i="49"/>
  <c r="G171" i="49"/>
  <c r="G173" i="49"/>
  <c r="G175" i="49"/>
  <c r="I176" i="49"/>
  <c r="G177" i="49"/>
  <c r="G179" i="49"/>
  <c r="I180" i="49"/>
  <c r="G181" i="49"/>
  <c r="G183" i="49"/>
  <c r="G185" i="49"/>
  <c r="G187" i="49"/>
  <c r="E188" i="49"/>
  <c r="G189" i="49"/>
  <c r="G191" i="49"/>
  <c r="I192" i="49"/>
  <c r="G193" i="49"/>
  <c r="G195" i="49"/>
  <c r="G197" i="49"/>
  <c r="G199" i="49"/>
  <c r="G201" i="49"/>
  <c r="G203" i="49"/>
  <c r="G205" i="49"/>
  <c r="G207" i="49"/>
  <c r="G209" i="49"/>
  <c r="G221" i="49"/>
  <c r="G219" i="49"/>
  <c r="G217" i="49"/>
  <c r="G215" i="49"/>
  <c r="G213" i="49"/>
  <c r="I169" i="49"/>
  <c r="G170" i="49"/>
  <c r="G172" i="49"/>
  <c r="G174" i="49"/>
  <c r="G176" i="49"/>
  <c r="E177" i="49"/>
  <c r="G178" i="49"/>
  <c r="G180" i="49"/>
  <c r="I181" i="49"/>
  <c r="G182" i="49"/>
  <c r="G184" i="49"/>
  <c r="I185" i="49"/>
  <c r="G186" i="49"/>
  <c r="G188" i="49"/>
  <c r="G190" i="49"/>
  <c r="G192" i="49"/>
  <c r="G194" i="49"/>
  <c r="G196" i="49"/>
  <c r="G198" i="49"/>
  <c r="G200" i="49"/>
  <c r="G202" i="49"/>
  <c r="G204" i="49"/>
  <c r="G206" i="49"/>
  <c r="G208" i="49"/>
  <c r="G210" i="49"/>
  <c r="I213" i="49"/>
  <c r="I215" i="49"/>
  <c r="G274" i="49"/>
  <c r="G268" i="49"/>
  <c r="G262" i="49"/>
  <c r="G258" i="49"/>
  <c r="G254" i="49"/>
  <c r="G275" i="49"/>
  <c r="G273" i="49"/>
  <c r="G271" i="49"/>
  <c r="G263" i="49"/>
  <c r="G259" i="49"/>
  <c r="G255" i="49"/>
  <c r="G249" i="49"/>
  <c r="G243" i="49"/>
  <c r="G241" i="49"/>
  <c r="G233" i="49"/>
  <c r="G246" i="49"/>
  <c r="G242" i="49"/>
  <c r="G234" i="49"/>
  <c r="G231" i="49"/>
  <c r="G225" i="49"/>
  <c r="G232" i="49"/>
  <c r="E273" i="49"/>
  <c r="E271" i="49"/>
  <c r="E265" i="49"/>
  <c r="E263" i="49"/>
  <c r="E257" i="49"/>
  <c r="E255" i="49"/>
  <c r="E249" i="49"/>
  <c r="E274" i="49"/>
  <c r="E268" i="49"/>
  <c r="E266" i="49"/>
  <c r="E260" i="49"/>
  <c r="E258" i="49"/>
  <c r="E252" i="49"/>
  <c r="E250" i="49"/>
  <c r="E244" i="49"/>
  <c r="E242" i="49"/>
  <c r="E236" i="49"/>
  <c r="E234" i="49"/>
  <c r="I250" i="49"/>
  <c r="E226" i="49"/>
  <c r="E228" i="49"/>
  <c r="H234" i="13"/>
  <c r="H238" i="13"/>
  <c r="H250" i="13"/>
  <c r="H254" i="13"/>
  <c r="H266" i="13"/>
  <c r="H270" i="13"/>
  <c r="H228" i="13"/>
  <c r="H232" i="13"/>
  <c r="H244" i="13"/>
  <c r="H248" i="13"/>
  <c r="H260" i="13"/>
  <c r="H264" i="13"/>
  <c r="H225" i="13"/>
  <c r="H229" i="13"/>
  <c r="H241" i="13"/>
  <c r="H245" i="13"/>
  <c r="H257" i="13"/>
  <c r="H261" i="13"/>
  <c r="H271" i="13"/>
  <c r="H251" i="13"/>
  <c r="H247" i="13"/>
  <c r="H239" i="13"/>
  <c r="H235" i="13"/>
  <c r="H265" i="13"/>
  <c r="I271" i="13"/>
  <c r="E271" i="13"/>
  <c r="G269" i="13"/>
  <c r="G269" i="50" s="1"/>
  <c r="I263" i="13"/>
  <c r="E255" i="13"/>
  <c r="I251" i="13"/>
  <c r="G249" i="13"/>
  <c r="G249" i="50" s="1"/>
  <c r="I239" i="13"/>
  <c r="E239" i="13"/>
  <c r="I227" i="13"/>
  <c r="E273" i="13"/>
  <c r="I265" i="13"/>
  <c r="E265" i="13"/>
  <c r="G259" i="13"/>
  <c r="G259" i="50" s="1"/>
  <c r="I257" i="13"/>
  <c r="E253" i="13"/>
  <c r="G251" i="13"/>
  <c r="G251" i="50" s="1"/>
  <c r="I249" i="13"/>
  <c r="G243" i="13"/>
  <c r="G243" i="50" s="1"/>
  <c r="I237" i="13"/>
  <c r="E237" i="13"/>
  <c r="G231" i="13"/>
  <c r="G231" i="50" s="1"/>
  <c r="I229" i="13"/>
  <c r="G205" i="13"/>
  <c r="G205" i="50" s="1"/>
  <c r="H171" i="13"/>
  <c r="H175" i="13"/>
  <c r="H179" i="13"/>
  <c r="H183" i="13"/>
  <c r="H187" i="13"/>
  <c r="H191" i="13"/>
  <c r="H195" i="13"/>
  <c r="H199" i="13"/>
  <c r="H203" i="13"/>
  <c r="H207" i="13"/>
  <c r="H211" i="13"/>
  <c r="H215" i="13"/>
  <c r="H219" i="13"/>
  <c r="H172" i="13"/>
  <c r="H176" i="13"/>
  <c r="H180" i="13"/>
  <c r="H184" i="13"/>
  <c r="H188" i="13"/>
  <c r="H192" i="13"/>
  <c r="H196" i="13"/>
  <c r="H200" i="13"/>
  <c r="H204" i="13"/>
  <c r="H208" i="13"/>
  <c r="H212" i="13"/>
  <c r="H216" i="13"/>
  <c r="H220" i="13"/>
  <c r="H173" i="13"/>
  <c r="H177" i="13"/>
  <c r="H181" i="13"/>
  <c r="H185" i="13"/>
  <c r="H189" i="13"/>
  <c r="H193" i="13"/>
  <c r="H197" i="13"/>
  <c r="H201" i="13"/>
  <c r="H205" i="13"/>
  <c r="H169" i="13"/>
  <c r="H202" i="13"/>
  <c r="H194" i="13"/>
  <c r="H186" i="13"/>
  <c r="H178" i="13"/>
  <c r="H170" i="13"/>
  <c r="F218" i="13"/>
  <c r="F214" i="13"/>
  <c r="F210" i="13"/>
  <c r="F202" i="13"/>
  <c r="F198" i="13"/>
  <c r="F194" i="13"/>
  <c r="F186" i="13"/>
  <c r="I183" i="13"/>
  <c r="E183" i="13"/>
  <c r="F178" i="13"/>
  <c r="E175" i="13"/>
  <c r="F174" i="13"/>
  <c r="F169" i="13"/>
  <c r="F221" i="13"/>
  <c r="F217" i="13"/>
  <c r="F209" i="13"/>
  <c r="F205" i="13"/>
  <c r="F201" i="13"/>
  <c r="F193" i="13"/>
  <c r="F189" i="13"/>
  <c r="F185" i="13"/>
  <c r="F177" i="13"/>
  <c r="H121" i="13"/>
  <c r="H153" i="13"/>
  <c r="H134" i="13"/>
  <c r="H166" i="13"/>
  <c r="H147" i="13"/>
  <c r="E165" i="13"/>
  <c r="E161" i="13"/>
  <c r="F160" i="13"/>
  <c r="E157" i="13"/>
  <c r="I153" i="13"/>
  <c r="E153" i="13"/>
  <c r="E149" i="13"/>
  <c r="I145" i="13"/>
  <c r="E145" i="13"/>
  <c r="E141" i="13"/>
  <c r="F140" i="13"/>
  <c r="I137" i="13"/>
  <c r="E137" i="13"/>
  <c r="E133" i="13"/>
  <c r="I129" i="13"/>
  <c r="E129" i="13"/>
  <c r="E125" i="13"/>
  <c r="I121" i="13"/>
  <c r="E121" i="13"/>
  <c r="E117" i="13"/>
  <c r="F163" i="13"/>
  <c r="F131" i="13"/>
  <c r="F127"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I62" i="13"/>
  <c r="I65" i="13"/>
  <c r="I73" i="13"/>
  <c r="I82" i="13"/>
  <c r="I86" i="13"/>
  <c r="E113" i="13"/>
  <c r="E111" i="13"/>
  <c r="E109" i="13"/>
  <c r="E107" i="13"/>
  <c r="E105" i="13"/>
  <c r="E103" i="13"/>
  <c r="E101" i="13"/>
  <c r="E99" i="13"/>
  <c r="E97" i="13"/>
  <c r="E95" i="13"/>
  <c r="E93" i="13"/>
  <c r="E91" i="13"/>
  <c r="E89" i="13"/>
  <c r="I111" i="13"/>
  <c r="I105" i="13"/>
  <c r="I89" i="13"/>
  <c r="G62" i="13"/>
  <c r="G62" i="50" s="1"/>
  <c r="G67" i="13"/>
  <c r="G67" i="50" s="1"/>
  <c r="G83" i="13"/>
  <c r="G83" i="50" s="1"/>
  <c r="G89" i="13"/>
  <c r="G89" i="50" s="1"/>
  <c r="G105" i="13"/>
  <c r="G105" i="50" s="1"/>
  <c r="G110" i="13"/>
  <c r="G110" i="50" s="1"/>
  <c r="E61" i="13"/>
  <c r="E112" i="13"/>
  <c r="E110" i="13"/>
  <c r="E108" i="13"/>
  <c r="E106" i="13"/>
  <c r="E104" i="13"/>
  <c r="E102" i="13"/>
  <c r="E100" i="13"/>
  <c r="E98" i="13"/>
  <c r="E96" i="13"/>
  <c r="E94" i="13"/>
  <c r="E92" i="13"/>
  <c r="E90" i="13"/>
  <c r="E88" i="13"/>
  <c r="C239" i="13"/>
  <c r="C249" i="13"/>
  <c r="C171" i="13"/>
  <c r="C214" i="13"/>
  <c r="C138" i="13"/>
  <c r="C179" i="13"/>
  <c r="C116" i="13"/>
  <c r="C148" i="13"/>
  <c r="C73" i="13"/>
  <c r="C81" i="13"/>
  <c r="C89" i="13"/>
  <c r="C105" i="13"/>
  <c r="C113" i="13"/>
  <c r="I112" i="13"/>
  <c r="I106" i="13"/>
  <c r="I96" i="13"/>
  <c r="C147" i="13"/>
  <c r="C183" i="13"/>
  <c r="E32" i="46"/>
  <c r="N33" i="46"/>
  <c r="L34" i="46"/>
  <c r="F35" i="46"/>
  <c r="R36" i="46"/>
  <c r="L37" i="46"/>
  <c r="O39" i="46"/>
  <c r="Q40" i="46"/>
  <c r="L43" i="46"/>
  <c r="L45" i="46"/>
  <c r="N47" i="46"/>
  <c r="D50" i="46"/>
  <c r="J55" i="46"/>
  <c r="P58" i="46"/>
  <c r="E60" i="46"/>
  <c r="I63" i="46"/>
  <c r="E63" i="46"/>
  <c r="K62" i="46"/>
  <c r="G62" i="46"/>
  <c r="I61" i="46"/>
  <c r="E61" i="46"/>
  <c r="S60" i="46"/>
  <c r="O60" i="46"/>
  <c r="K60" i="46"/>
  <c r="G60" i="46"/>
  <c r="Q59" i="46"/>
  <c r="I59" i="46"/>
  <c r="E59" i="46"/>
  <c r="S58" i="46"/>
  <c r="O58" i="46"/>
  <c r="K58" i="46"/>
  <c r="G58" i="46"/>
  <c r="K56" i="46"/>
  <c r="G56" i="46"/>
  <c r="I55" i="46"/>
  <c r="E55" i="46"/>
  <c r="K54" i="46"/>
  <c r="G54" i="46"/>
  <c r="I53" i="46"/>
  <c r="E53" i="46"/>
  <c r="K52" i="46"/>
  <c r="G52" i="46"/>
  <c r="K50" i="46"/>
  <c r="G50" i="46"/>
  <c r="I49" i="46"/>
  <c r="E49" i="46"/>
  <c r="K48" i="46"/>
  <c r="G48" i="46"/>
  <c r="I47" i="46"/>
  <c r="L63" i="46"/>
  <c r="D63" i="46"/>
  <c r="N62" i="46"/>
  <c r="J62" i="46"/>
  <c r="F62" i="46"/>
  <c r="L61" i="46"/>
  <c r="D61" i="46"/>
  <c r="R60" i="46"/>
  <c r="N60" i="46"/>
  <c r="J60" i="46"/>
  <c r="F60" i="46"/>
  <c r="P59" i="46"/>
  <c r="L59" i="46"/>
  <c r="D59" i="46"/>
  <c r="R58" i="46"/>
  <c r="N58" i="46"/>
  <c r="J58" i="46"/>
  <c r="F58" i="46"/>
  <c r="N56" i="46"/>
  <c r="J56" i="46"/>
  <c r="F56" i="46"/>
  <c r="L55" i="46"/>
  <c r="D55" i="46"/>
  <c r="N54" i="46"/>
  <c r="J54" i="46"/>
  <c r="F54" i="46"/>
  <c r="L53" i="46"/>
  <c r="D53" i="46"/>
  <c r="N52" i="46"/>
  <c r="J52" i="46"/>
  <c r="F52" i="46"/>
  <c r="N50" i="46"/>
  <c r="J50" i="46"/>
  <c r="F50" i="46"/>
  <c r="L49" i="46"/>
  <c r="K63" i="46"/>
  <c r="E62" i="46"/>
  <c r="G61" i="46"/>
  <c r="Q60" i="46"/>
  <c r="I60" i="46"/>
  <c r="S59" i="46"/>
  <c r="K59" i="46"/>
  <c r="E58" i="46"/>
  <c r="I56" i="46"/>
  <c r="K55" i="46"/>
  <c r="E54" i="46"/>
  <c r="G53" i="46"/>
  <c r="I52" i="46"/>
  <c r="E50" i="46"/>
  <c r="G49" i="46"/>
  <c r="N48" i="46"/>
  <c r="I48" i="46"/>
  <c r="D48" i="46"/>
  <c r="K47" i="46"/>
  <c r="F47" i="46"/>
  <c r="N45" i="46"/>
  <c r="J45" i="46"/>
  <c r="F45" i="46"/>
  <c r="L44" i="46"/>
  <c r="D44" i="46"/>
  <c r="N43" i="46"/>
  <c r="J43" i="46"/>
  <c r="F43" i="46"/>
  <c r="L42" i="46"/>
  <c r="D42" i="46"/>
  <c r="P40" i="46"/>
  <c r="L40" i="46"/>
  <c r="D40" i="46"/>
  <c r="R39" i="46"/>
  <c r="N39" i="46"/>
  <c r="J39" i="46"/>
  <c r="F39" i="46"/>
  <c r="G63" i="46"/>
  <c r="D62" i="46"/>
  <c r="K61" i="46"/>
  <c r="O59" i="46"/>
  <c r="F59" i="46"/>
  <c r="L58" i="46"/>
  <c r="E56" i="46"/>
  <c r="N55" i="46"/>
  <c r="I54" i="46"/>
  <c r="F53" i="46"/>
  <c r="D52" i="46"/>
  <c r="N49" i="46"/>
  <c r="D49" i="46"/>
  <c r="L47" i="46"/>
  <c r="E47" i="46"/>
  <c r="I45" i="46"/>
  <c r="D45" i="46"/>
  <c r="K44" i="46"/>
  <c r="F44" i="46"/>
  <c r="J42" i="46"/>
  <c r="E42" i="46"/>
  <c r="S40" i="46"/>
  <c r="N40" i="46"/>
  <c r="I40" i="46"/>
  <c r="P39" i="46"/>
  <c r="K39" i="46"/>
  <c r="E39" i="46"/>
  <c r="Q37" i="46"/>
  <c r="I37" i="46"/>
  <c r="E37" i="46"/>
  <c r="S36" i="46"/>
  <c r="O36" i="46"/>
  <c r="K36" i="46"/>
  <c r="G36" i="46"/>
  <c r="I35" i="46"/>
  <c r="E35" i="46"/>
  <c r="K34" i="46"/>
  <c r="G34" i="46"/>
  <c r="I33" i="46"/>
  <c r="E33" i="46"/>
  <c r="K32" i="46"/>
  <c r="G32" i="46"/>
  <c r="I31" i="46"/>
  <c r="E31" i="46"/>
  <c r="I29" i="46"/>
  <c r="I27" i="46" s="1"/>
  <c r="E29" i="46"/>
  <c r="K28" i="46"/>
  <c r="G28" i="46"/>
  <c r="K26" i="46"/>
  <c r="G26" i="46"/>
  <c r="I25" i="46"/>
  <c r="E25" i="46"/>
  <c r="I23" i="46"/>
  <c r="E23" i="46"/>
  <c r="K22" i="46"/>
  <c r="G22" i="46"/>
  <c r="I21" i="46"/>
  <c r="E21" i="46"/>
  <c r="K20" i="46"/>
  <c r="G20" i="46"/>
  <c r="I19" i="46"/>
  <c r="E19" i="46"/>
  <c r="K18" i="46"/>
  <c r="G18" i="46"/>
  <c r="I17" i="46"/>
  <c r="E17" i="46"/>
  <c r="K16" i="46"/>
  <c r="G16" i="46"/>
  <c r="I15" i="46"/>
  <c r="E15" i="46"/>
  <c r="F13" i="46"/>
  <c r="J13" i="46"/>
  <c r="N13" i="46"/>
  <c r="D14" i="46"/>
  <c r="L14" i="46"/>
  <c r="D15" i="46"/>
  <c r="J15" i="46"/>
  <c r="F17" i="46"/>
  <c r="K17" i="46"/>
  <c r="D18" i="46"/>
  <c r="I18" i="46"/>
  <c r="N18" i="46"/>
  <c r="G19" i="46"/>
  <c r="L19" i="46"/>
  <c r="E20" i="46"/>
  <c r="J20" i="46"/>
  <c r="N21" i="46"/>
  <c r="F22" i="46"/>
  <c r="L22" i="46"/>
  <c r="D23" i="46"/>
  <c r="J23" i="46"/>
  <c r="F25" i="46"/>
  <c r="K25" i="46"/>
  <c r="I26" i="46"/>
  <c r="N26" i="46"/>
  <c r="E28" i="46"/>
  <c r="J28" i="46"/>
  <c r="N29" i="46"/>
  <c r="J31" i="46"/>
  <c r="F33" i="46"/>
  <c r="K33" i="46"/>
  <c r="D34" i="46"/>
  <c r="I34" i="46"/>
  <c r="N34" i="46"/>
  <c r="G35" i="46"/>
  <c r="L35" i="46"/>
  <c r="E36" i="46"/>
  <c r="J36" i="46"/>
  <c r="P36" i="46"/>
  <c r="N37" i="46"/>
  <c r="S37" i="46"/>
  <c r="I39" i="46"/>
  <c r="Q39" i="46"/>
  <c r="F40" i="46"/>
  <c r="F42" i="46"/>
  <c r="I43" i="46"/>
  <c r="E44" i="46"/>
  <c r="J48" i="46"/>
  <c r="K49" i="46"/>
  <c r="I50" i="46"/>
  <c r="K53" i="46"/>
  <c r="F55" i="46"/>
  <c r="R59" i="46"/>
  <c r="J61" i="46"/>
  <c r="E5" i="46"/>
  <c r="G13" i="46"/>
  <c r="K13" i="46"/>
  <c r="E14" i="46"/>
  <c r="I14" i="46"/>
  <c r="F15" i="46"/>
  <c r="K15" i="46"/>
  <c r="D16" i="46"/>
  <c r="I16" i="46"/>
  <c r="N16" i="46"/>
  <c r="G17" i="46"/>
  <c r="L17" i="46"/>
  <c r="E18" i="46"/>
  <c r="J18" i="46"/>
  <c r="N19" i="46"/>
  <c r="F20" i="46"/>
  <c r="L20" i="46"/>
  <c r="D21" i="46"/>
  <c r="J21" i="46"/>
  <c r="F23" i="46"/>
  <c r="K23" i="46"/>
  <c r="G25" i="46"/>
  <c r="L25" i="46"/>
  <c r="E26" i="46"/>
  <c r="F28" i="46"/>
  <c r="L28" i="46"/>
  <c r="J29" i="46"/>
  <c r="F31" i="46"/>
  <c r="K31" i="46"/>
  <c r="I32" i="46"/>
  <c r="N32" i="46"/>
  <c r="G33" i="46"/>
  <c r="L33" i="46"/>
  <c r="E34" i="46"/>
  <c r="J34" i="46"/>
  <c r="N35" i="46"/>
  <c r="F36" i="46"/>
  <c r="L36" i="46"/>
  <c r="Q36" i="46"/>
  <c r="D37" i="46"/>
  <c r="J37" i="46"/>
  <c r="O37" i="46"/>
  <c r="D39" i="46"/>
  <c r="L39" i="46"/>
  <c r="S39" i="46"/>
  <c r="G40" i="46"/>
  <c r="O40" i="46"/>
  <c r="G42" i="46"/>
  <c r="N42" i="46"/>
  <c r="K43" i="46"/>
  <c r="G44" i="46"/>
  <c r="N44" i="46"/>
  <c r="K45" i="46"/>
  <c r="J47" i="46"/>
  <c r="L48" i="46"/>
  <c r="L50" i="46"/>
  <c r="E52" i="46"/>
  <c r="N53" i="46"/>
  <c r="L54" i="46"/>
  <c r="G55" i="46"/>
  <c r="I58" i="46"/>
  <c r="G59" i="46"/>
  <c r="D60" i="46"/>
  <c r="P60" i="46"/>
  <c r="N61" i="46"/>
  <c r="I62" i="46"/>
  <c r="F63" i="46"/>
  <c r="P14" i="45"/>
  <c r="N15" i="45"/>
  <c r="D16" i="45"/>
  <c r="L16" i="45"/>
  <c r="F19" i="45"/>
  <c r="N19" i="45"/>
  <c r="D20" i="45"/>
  <c r="L20" i="45"/>
  <c r="P22" i="45"/>
  <c r="J25" i="45"/>
  <c r="D28" i="45"/>
  <c r="R29" i="45"/>
  <c r="J31" i="45"/>
  <c r="F33" i="45"/>
  <c r="O53" i="45"/>
  <c r="I14" i="45"/>
  <c r="K17" i="45"/>
  <c r="S17" i="45"/>
  <c r="Q18" i="45"/>
  <c r="G19" i="45"/>
  <c r="E20" i="45"/>
  <c r="K21" i="45"/>
  <c r="I22" i="45"/>
  <c r="Q22" i="45"/>
  <c r="G23" i="45"/>
  <c r="O23" i="45"/>
  <c r="K25" i="45"/>
  <c r="L26" i="45"/>
  <c r="F29" i="45"/>
  <c r="R31" i="45"/>
  <c r="N33" i="45"/>
  <c r="J35" i="45"/>
  <c r="F37" i="45"/>
  <c r="J39" i="45"/>
  <c r="P44" i="45"/>
  <c r="G55" i="45"/>
  <c r="L61" i="45"/>
  <c r="F13" i="45"/>
  <c r="N13" i="45"/>
  <c r="D14" i="45"/>
  <c r="L14" i="45"/>
  <c r="J15" i="45"/>
  <c r="R15" i="45"/>
  <c r="P16" i="45"/>
  <c r="F17" i="45"/>
  <c r="N17" i="45"/>
  <c r="D18" i="45"/>
  <c r="L18" i="45"/>
  <c r="J19" i="45"/>
  <c r="P20" i="45"/>
  <c r="F21" i="45"/>
  <c r="N21" i="45"/>
  <c r="D22" i="45"/>
  <c r="L22" i="45"/>
  <c r="J23" i="45"/>
  <c r="R23" i="45"/>
  <c r="F25" i="45"/>
  <c r="N25" i="45"/>
  <c r="L28" i="45"/>
  <c r="J29" i="45"/>
  <c r="D34" i="45"/>
  <c r="R35" i="45"/>
  <c r="N37" i="45"/>
  <c r="I42" i="45"/>
  <c r="L45" i="45"/>
  <c r="L50" i="45"/>
  <c r="Q56" i="45"/>
  <c r="Q63" i="45"/>
  <c r="I63" i="45"/>
  <c r="E63" i="45"/>
  <c r="O62" i="45"/>
  <c r="K62" i="45"/>
  <c r="G62" i="45"/>
  <c r="Q61" i="45"/>
  <c r="I61" i="45"/>
  <c r="E61" i="45"/>
  <c r="S60" i="45"/>
  <c r="O60" i="45"/>
  <c r="K60" i="45"/>
  <c r="G60" i="45"/>
  <c r="Q59" i="45"/>
  <c r="I59" i="45"/>
  <c r="E59" i="45"/>
  <c r="S58" i="45"/>
  <c r="O58" i="45"/>
  <c r="K58" i="45"/>
  <c r="G58" i="45"/>
  <c r="S56" i="45"/>
  <c r="O56" i="45"/>
  <c r="K56" i="45"/>
  <c r="G56" i="45"/>
  <c r="Q55" i="45"/>
  <c r="I55" i="45"/>
  <c r="E55" i="45"/>
  <c r="O54" i="45"/>
  <c r="K54" i="45"/>
  <c r="G54" i="45"/>
  <c r="Q53" i="45"/>
  <c r="I53" i="45"/>
  <c r="E53" i="45"/>
  <c r="S52" i="45"/>
  <c r="K52" i="45"/>
  <c r="G52" i="45"/>
  <c r="K50" i="45"/>
  <c r="G50" i="45"/>
  <c r="Q49" i="45"/>
  <c r="I49" i="45"/>
  <c r="E49" i="45"/>
  <c r="S48" i="45"/>
  <c r="O48" i="45"/>
  <c r="K48" i="45"/>
  <c r="G48" i="45"/>
  <c r="Q47" i="45"/>
  <c r="I47" i="45"/>
  <c r="O63" i="45"/>
  <c r="J63" i="45"/>
  <c r="D63" i="45"/>
  <c r="Q62" i="45"/>
  <c r="L62" i="45"/>
  <c r="F62" i="45"/>
  <c r="N61" i="45"/>
  <c r="P60" i="45"/>
  <c r="J60" i="45"/>
  <c r="E60" i="45"/>
  <c r="R59" i="45"/>
  <c r="L59" i="45"/>
  <c r="G59" i="45"/>
  <c r="N58" i="45"/>
  <c r="I58" i="45"/>
  <c r="D58" i="45"/>
  <c r="J55" i="45"/>
  <c r="D55" i="45"/>
  <c r="Q54" i="45"/>
  <c r="L54" i="45"/>
  <c r="F54" i="45"/>
  <c r="N53" i="45"/>
  <c r="P52" i="45"/>
  <c r="J52" i="45"/>
  <c r="E52" i="45"/>
  <c r="N50" i="45"/>
  <c r="I50" i="45"/>
  <c r="D50" i="45"/>
  <c r="P49" i="45"/>
  <c r="K49" i="45"/>
  <c r="F49" i="45"/>
  <c r="R48" i="45"/>
  <c r="O47" i="45"/>
  <c r="J47" i="45"/>
  <c r="E47" i="45"/>
  <c r="Q45" i="45"/>
  <c r="I45" i="45"/>
  <c r="E45" i="45"/>
  <c r="O44" i="45"/>
  <c r="K44" i="45"/>
  <c r="G44" i="45"/>
  <c r="Q43" i="45"/>
  <c r="I43" i="45"/>
  <c r="E43" i="45"/>
  <c r="K42" i="45"/>
  <c r="R63" i="45"/>
  <c r="K63" i="45"/>
  <c r="N62" i="45"/>
  <c r="K61" i="45"/>
  <c r="D61" i="45"/>
  <c r="N60" i="45"/>
  <c r="S59" i="45"/>
  <c r="K59" i="45"/>
  <c r="D59" i="45"/>
  <c r="P58" i="45"/>
  <c r="I56" i="45"/>
  <c r="L55" i="45"/>
  <c r="F55" i="45"/>
  <c r="P54" i="45"/>
  <c r="I54" i="45"/>
  <c r="L53" i="45"/>
  <c r="F53" i="45"/>
  <c r="Q52" i="45"/>
  <c r="I52" i="45"/>
  <c r="Q50" i="45"/>
  <c r="J50" i="45"/>
  <c r="N49" i="45"/>
  <c r="G49" i="45"/>
  <c r="Q48" i="45"/>
  <c r="J48" i="45"/>
  <c r="D48" i="45"/>
  <c r="N47" i="45"/>
  <c r="G47" i="45"/>
  <c r="K45" i="45"/>
  <c r="F45" i="45"/>
  <c r="J43" i="45"/>
  <c r="Q42" i="45"/>
  <c r="L42" i="45"/>
  <c r="G42" i="45"/>
  <c r="S40" i="45"/>
  <c r="O40" i="45"/>
  <c r="K40" i="45"/>
  <c r="G40" i="45"/>
  <c r="Q39" i="45"/>
  <c r="I39" i="45"/>
  <c r="E39" i="45"/>
  <c r="Q37" i="45"/>
  <c r="P63" i="45"/>
  <c r="E62" i="45"/>
  <c r="P61" i="45"/>
  <c r="J61" i="45"/>
  <c r="F60" i="45"/>
  <c r="P59" i="45"/>
  <c r="J59" i="45"/>
  <c r="F58" i="45"/>
  <c r="N56" i="45"/>
  <c r="F56" i="45"/>
  <c r="R55" i="45"/>
  <c r="K55" i="45"/>
  <c r="N54" i="45"/>
  <c r="R53" i="45"/>
  <c r="K53" i="45"/>
  <c r="D53" i="45"/>
  <c r="N52" i="45"/>
  <c r="P50" i="45"/>
  <c r="S49" i="45"/>
  <c r="L49" i="45"/>
  <c r="D49" i="45"/>
  <c r="P48" i="45"/>
  <c r="I48" i="45"/>
  <c r="L47" i="45"/>
  <c r="F47" i="45"/>
  <c r="L63" i="45"/>
  <c r="P62" i="45"/>
  <c r="F61" i="45"/>
  <c r="I60" i="45"/>
  <c r="N59" i="45"/>
  <c r="Q58" i="45"/>
  <c r="J56" i="45"/>
  <c r="N55" i="45"/>
  <c r="R54" i="45"/>
  <c r="D54" i="45"/>
  <c r="G53" i="45"/>
  <c r="L52" i="45"/>
  <c r="E50" i="45"/>
  <c r="L48" i="45"/>
  <c r="O45" i="45"/>
  <c r="L44" i="45"/>
  <c r="E44" i="45"/>
  <c r="F42" i="45"/>
  <c r="P40" i="45"/>
  <c r="J40" i="45"/>
  <c r="E40" i="45"/>
  <c r="R39" i="45"/>
  <c r="L39" i="45"/>
  <c r="G39" i="45"/>
  <c r="P37" i="45"/>
  <c r="L37" i="45"/>
  <c r="D37" i="45"/>
  <c r="R36" i="45"/>
  <c r="N36" i="45"/>
  <c r="J36" i="45"/>
  <c r="F36" i="45"/>
  <c r="L35" i="45"/>
  <c r="R34" i="45"/>
  <c r="N34" i="45"/>
  <c r="J34" i="45"/>
  <c r="F34" i="45"/>
  <c r="L33" i="45"/>
  <c r="D33" i="45"/>
  <c r="R32" i="45"/>
  <c r="N32" i="45"/>
  <c r="J32" i="45"/>
  <c r="F32" i="45"/>
  <c r="L31" i="45"/>
  <c r="G63" i="45"/>
  <c r="J62" i="45"/>
  <c r="O61" i="45"/>
  <c r="R60" i="45"/>
  <c r="D60" i="45"/>
  <c r="L58" i="45"/>
  <c r="E56" i="45"/>
  <c r="P53" i="45"/>
  <c r="F52" i="45"/>
  <c r="R49" i="45"/>
  <c r="F48" i="45"/>
  <c r="K47" i="45"/>
  <c r="N45" i="45"/>
  <c r="G45" i="45"/>
  <c r="Q44" i="45"/>
  <c r="J44" i="45"/>
  <c r="D44" i="45"/>
  <c r="N43" i="45"/>
  <c r="G43" i="45"/>
  <c r="J42" i="45"/>
  <c r="E42" i="45"/>
  <c r="N40" i="45"/>
  <c r="I40" i="45"/>
  <c r="D40" i="45"/>
  <c r="P39" i="45"/>
  <c r="K39" i="45"/>
  <c r="F39" i="45"/>
  <c r="O37" i="45"/>
  <c r="K37" i="45"/>
  <c r="G37" i="45"/>
  <c r="Q36" i="45"/>
  <c r="I36" i="45"/>
  <c r="E36" i="45"/>
  <c r="S35" i="45"/>
  <c r="O35" i="45"/>
  <c r="K35" i="45"/>
  <c r="G35" i="45"/>
  <c r="Q34" i="45"/>
  <c r="I34" i="45"/>
  <c r="E34" i="45"/>
  <c r="S33" i="45"/>
  <c r="O33" i="45"/>
  <c r="K33" i="45"/>
  <c r="G33" i="45"/>
  <c r="Q32" i="45"/>
  <c r="I32" i="45"/>
  <c r="E32" i="45"/>
  <c r="K31" i="45"/>
  <c r="G31" i="45"/>
  <c r="S29" i="45"/>
  <c r="R62" i="45"/>
  <c r="G61" i="45"/>
  <c r="O59" i="45"/>
  <c r="E58" i="45"/>
  <c r="L56" i="45"/>
  <c r="J53" i="45"/>
  <c r="F50" i="45"/>
  <c r="N48" i="45"/>
  <c r="D47" i="45"/>
  <c r="J45" i="45"/>
  <c r="N44" i="45"/>
  <c r="L40" i="45"/>
  <c r="S39" i="45"/>
  <c r="E37" i="45"/>
  <c r="O36" i="45"/>
  <c r="G36" i="45"/>
  <c r="Q35" i="45"/>
  <c r="I35" i="45"/>
  <c r="S34" i="45"/>
  <c r="K34" i="45"/>
  <c r="E33" i="45"/>
  <c r="O32" i="45"/>
  <c r="G32" i="45"/>
  <c r="Q31" i="45"/>
  <c r="I31" i="45"/>
  <c r="Q29" i="45"/>
  <c r="I29" i="45"/>
  <c r="E29" i="45"/>
  <c r="S28" i="45"/>
  <c r="O28" i="45"/>
  <c r="K28" i="45"/>
  <c r="G28" i="45"/>
  <c r="S26" i="45"/>
  <c r="O26" i="45"/>
  <c r="K26" i="45"/>
  <c r="G26" i="45"/>
  <c r="Q25" i="45"/>
  <c r="I25" i="45"/>
  <c r="E25" i="45"/>
  <c r="Q23" i="45"/>
  <c r="I23" i="45"/>
  <c r="E23" i="45"/>
  <c r="O22" i="45"/>
  <c r="K22" i="45"/>
  <c r="G22" i="45"/>
  <c r="Q21" i="45"/>
  <c r="I21" i="45"/>
  <c r="E21" i="45"/>
  <c r="S20" i="45"/>
  <c r="O20" i="45"/>
  <c r="K20" i="45"/>
  <c r="G20" i="45"/>
  <c r="Q19" i="45"/>
  <c r="I19" i="45"/>
  <c r="E19" i="45"/>
  <c r="S18" i="45"/>
  <c r="K18" i="45"/>
  <c r="G18" i="45"/>
  <c r="Q17" i="45"/>
  <c r="I17" i="45"/>
  <c r="E17" i="45"/>
  <c r="S16" i="45"/>
  <c r="O16" i="45"/>
  <c r="K16" i="45"/>
  <c r="G16" i="45"/>
  <c r="Q15" i="45"/>
  <c r="I15" i="45"/>
  <c r="E15" i="45"/>
  <c r="S14" i="45"/>
  <c r="O14" i="45"/>
  <c r="K14" i="45"/>
  <c r="G14" i="45"/>
  <c r="Q13" i="45"/>
  <c r="I13" i="45"/>
  <c r="E13" i="45"/>
  <c r="E31" i="45"/>
  <c r="I28" i="45"/>
  <c r="E28" i="45"/>
  <c r="Q26" i="45"/>
  <c r="S63" i="45"/>
  <c r="I62" i="45"/>
  <c r="Q60" i="45"/>
  <c r="F59" i="45"/>
  <c r="J54" i="45"/>
  <c r="O49" i="45"/>
  <c r="E48" i="45"/>
  <c r="D45" i="45"/>
  <c r="I44" i="45"/>
  <c r="L43" i="45"/>
  <c r="D42" i="45"/>
  <c r="R40" i="45"/>
  <c r="O39" i="45"/>
  <c r="D39" i="45"/>
  <c r="S37" i="45"/>
  <c r="J37" i="45"/>
  <c r="L36" i="45"/>
  <c r="D36" i="45"/>
  <c r="N35" i="45"/>
  <c r="F35" i="45"/>
  <c r="R33" i="45"/>
  <c r="J33" i="45"/>
  <c r="L32" i="45"/>
  <c r="N31" i="45"/>
  <c r="F31" i="45"/>
  <c r="P29" i="45"/>
  <c r="L29" i="45"/>
  <c r="R28" i="45"/>
  <c r="N28" i="45"/>
  <c r="J28" i="45"/>
  <c r="F28" i="45"/>
  <c r="R26" i="45"/>
  <c r="N26" i="45"/>
  <c r="F26" i="45"/>
  <c r="P25" i="45"/>
  <c r="L25" i="45"/>
  <c r="D25" i="45"/>
  <c r="P23" i="45"/>
  <c r="L23" i="45"/>
  <c r="D23" i="45"/>
  <c r="N22" i="45"/>
  <c r="J22" i="45"/>
  <c r="F22" i="45"/>
  <c r="P21" i="45"/>
  <c r="L21" i="45"/>
  <c r="D21" i="45"/>
  <c r="N20" i="45"/>
  <c r="J20" i="45"/>
  <c r="F20" i="45"/>
  <c r="P19" i="45"/>
  <c r="L19" i="45"/>
  <c r="D19" i="45"/>
  <c r="N18" i="45"/>
  <c r="J18" i="45"/>
  <c r="F18" i="45"/>
  <c r="P17" i="45"/>
  <c r="L17" i="45"/>
  <c r="D17" i="45"/>
  <c r="R16" i="45"/>
  <c r="N16" i="45"/>
  <c r="J16" i="45"/>
  <c r="F16" i="45"/>
  <c r="P15" i="45"/>
  <c r="L15" i="45"/>
  <c r="D15" i="45"/>
  <c r="N14" i="45"/>
  <c r="J14" i="45"/>
  <c r="F14" i="45"/>
  <c r="P13" i="45"/>
  <c r="L13" i="45"/>
  <c r="D13" i="45"/>
  <c r="N63" i="45"/>
  <c r="D62" i="45"/>
  <c r="L60" i="45"/>
  <c r="R58" i="45"/>
  <c r="P55" i="45"/>
  <c r="E54" i="45"/>
  <c r="J49" i="45"/>
  <c r="F44" i="45"/>
  <c r="K43" i="45"/>
  <c r="N42" i="45"/>
  <c r="Q40" i="45"/>
  <c r="F40" i="45"/>
  <c r="N39" i="45"/>
  <c r="R37" i="45"/>
  <c r="I37" i="45"/>
  <c r="S36" i="45"/>
  <c r="K36" i="45"/>
  <c r="E35" i="45"/>
  <c r="O34" i="45"/>
  <c r="G34" i="45"/>
  <c r="Q33" i="45"/>
  <c r="I33" i="45"/>
  <c r="S32" i="45"/>
  <c r="K32" i="45"/>
  <c r="O29" i="45"/>
  <c r="K29" i="45"/>
  <c r="G29" i="45"/>
  <c r="Q28" i="45"/>
  <c r="I26" i="45"/>
  <c r="J13" i="45"/>
  <c r="F15" i="45"/>
  <c r="J17" i="45"/>
  <c r="P18" i="45"/>
  <c r="J21" i="45"/>
  <c r="F23" i="45"/>
  <c r="N23" i="45"/>
  <c r="P36" i="45"/>
  <c r="E5" i="45"/>
  <c r="K13" i="45"/>
  <c r="Q14" i="45"/>
  <c r="G15" i="45"/>
  <c r="O15" i="45"/>
  <c r="E16" i="45"/>
  <c r="I18" i="45"/>
  <c r="G13" i="45"/>
  <c r="O13" i="45"/>
  <c r="E14" i="45"/>
  <c r="K15" i="45"/>
  <c r="S15" i="45"/>
  <c r="I16" i="45"/>
  <c r="Q16" i="45"/>
  <c r="G17" i="45"/>
  <c r="E18" i="45"/>
  <c r="K19" i="45"/>
  <c r="S19" i="45"/>
  <c r="I20" i="45"/>
  <c r="Q20" i="45"/>
  <c r="G21" i="45"/>
  <c r="O21" i="45"/>
  <c r="E22" i="45"/>
  <c r="K23" i="45"/>
  <c r="S23" i="45"/>
  <c r="G25" i="45"/>
  <c r="E26" i="45"/>
  <c r="N29" i="45"/>
  <c r="L34" i="45"/>
  <c r="F43" i="45"/>
  <c r="D52" i="45"/>
  <c r="J58" i="45"/>
  <c r="Q63" i="44"/>
  <c r="I63" i="44"/>
  <c r="E63" i="44"/>
  <c r="S62" i="44"/>
  <c r="O62" i="44"/>
  <c r="K62" i="44"/>
  <c r="G62" i="44"/>
  <c r="Q61" i="44"/>
  <c r="I61" i="44"/>
  <c r="E61" i="44"/>
  <c r="S60" i="44"/>
  <c r="O60" i="44"/>
  <c r="K60" i="44"/>
  <c r="G60" i="44"/>
  <c r="Q59" i="44"/>
  <c r="I59" i="44"/>
  <c r="E59" i="44"/>
  <c r="S58" i="44"/>
  <c r="O58" i="44"/>
  <c r="K58" i="44"/>
  <c r="G58" i="44"/>
  <c r="S56" i="44"/>
  <c r="K56" i="44"/>
  <c r="G56" i="44"/>
  <c r="Q55" i="44"/>
  <c r="I55" i="44"/>
  <c r="E55" i="44"/>
  <c r="S54" i="44"/>
  <c r="K54" i="44"/>
  <c r="G54" i="44"/>
  <c r="Q53" i="44"/>
  <c r="I53" i="44"/>
  <c r="E53" i="44"/>
  <c r="S52" i="44"/>
  <c r="O52" i="44"/>
  <c r="K52" i="44"/>
  <c r="G52" i="44"/>
  <c r="S50" i="44"/>
  <c r="K50" i="44"/>
  <c r="G50" i="44"/>
  <c r="Q49" i="44"/>
  <c r="S63" i="44"/>
  <c r="O63" i="44"/>
  <c r="K63" i="44"/>
  <c r="G63" i="44"/>
  <c r="Q62" i="44"/>
  <c r="I62" i="44"/>
  <c r="E62" i="44"/>
  <c r="S61" i="44"/>
  <c r="O61" i="44"/>
  <c r="K61" i="44"/>
  <c r="G61" i="44"/>
  <c r="Q60" i="44"/>
  <c r="I60" i="44"/>
  <c r="E60" i="44"/>
  <c r="S59" i="44"/>
  <c r="O59" i="44"/>
  <c r="K59" i="44"/>
  <c r="G59" i="44"/>
  <c r="Q58" i="44"/>
  <c r="I58" i="44"/>
  <c r="E58" i="44"/>
  <c r="Q56" i="44"/>
  <c r="I56" i="44"/>
  <c r="E56" i="44"/>
  <c r="K55" i="44"/>
  <c r="G55" i="44"/>
  <c r="Q54" i="44"/>
  <c r="I54" i="44"/>
  <c r="E54" i="44"/>
  <c r="S53" i="44"/>
  <c r="O53" i="44"/>
  <c r="K53" i="44"/>
  <c r="G53" i="44"/>
  <c r="Q52" i="44"/>
  <c r="I52" i="44"/>
  <c r="E52" i="44"/>
  <c r="Q50" i="44"/>
  <c r="I50" i="44"/>
  <c r="E50" i="44"/>
  <c r="S49" i="44"/>
  <c r="O49" i="44"/>
  <c r="K49" i="44"/>
  <c r="G49" i="44"/>
  <c r="Q48" i="44"/>
  <c r="I48" i="44"/>
  <c r="E48" i="44"/>
  <c r="K47" i="44"/>
  <c r="G47" i="44"/>
  <c r="P63" i="44"/>
  <c r="J62" i="44"/>
  <c r="L61" i="44"/>
  <c r="D61" i="44"/>
  <c r="N60" i="44"/>
  <c r="F60" i="44"/>
  <c r="P59" i="44"/>
  <c r="R58" i="44"/>
  <c r="J58" i="44"/>
  <c r="N56" i="44"/>
  <c r="F56" i="44"/>
  <c r="J54" i="44"/>
  <c r="L53" i="44"/>
  <c r="D53" i="44"/>
  <c r="N52" i="44"/>
  <c r="F52" i="44"/>
  <c r="J50" i="44"/>
  <c r="L49" i="44"/>
  <c r="F49" i="44"/>
  <c r="S48" i="44"/>
  <c r="N48" i="44"/>
  <c r="J47" i="44"/>
  <c r="E47" i="44"/>
  <c r="Q45" i="44"/>
  <c r="I45" i="44"/>
  <c r="E45" i="44"/>
  <c r="K44" i="44"/>
  <c r="G44" i="44"/>
  <c r="Q43" i="44"/>
  <c r="I43" i="44"/>
  <c r="E43" i="44"/>
  <c r="K42" i="44"/>
  <c r="G42" i="44"/>
  <c r="S40" i="44"/>
  <c r="O40" i="44"/>
  <c r="K40" i="44"/>
  <c r="G40" i="44"/>
  <c r="Q39" i="44"/>
  <c r="I39" i="44"/>
  <c r="E39" i="44"/>
  <c r="L63" i="44"/>
  <c r="D63" i="44"/>
  <c r="N62" i="44"/>
  <c r="F62" i="44"/>
  <c r="P61" i="44"/>
  <c r="R60" i="44"/>
  <c r="J60" i="44"/>
  <c r="L59" i="44"/>
  <c r="D59" i="44"/>
  <c r="N58" i="44"/>
  <c r="F58" i="44"/>
  <c r="J56" i="44"/>
  <c r="L55" i="44"/>
  <c r="D55" i="44"/>
  <c r="N54" i="44"/>
  <c r="F54" i="44"/>
  <c r="P53" i="44"/>
  <c r="R52" i="44"/>
  <c r="J52" i="44"/>
  <c r="N50" i="44"/>
  <c r="F50" i="44"/>
  <c r="P49" i="44"/>
  <c r="I49" i="44"/>
  <c r="D49" i="44"/>
  <c r="P48" i="44"/>
  <c r="K48" i="44"/>
  <c r="F48" i="44"/>
  <c r="K45" i="44"/>
  <c r="G45" i="44"/>
  <c r="Q44" i="44"/>
  <c r="I44" i="44"/>
  <c r="E44" i="44"/>
  <c r="K43" i="44"/>
  <c r="G43" i="44"/>
  <c r="Q42" i="44"/>
  <c r="I42" i="44"/>
  <c r="E42" i="44"/>
  <c r="Q40" i="44"/>
  <c r="I40" i="44"/>
  <c r="E40" i="44"/>
  <c r="S39" i="44"/>
  <c r="O39" i="44"/>
  <c r="K39" i="44"/>
  <c r="G39" i="44"/>
  <c r="F63" i="44"/>
  <c r="J61" i="44"/>
  <c r="L60" i="44"/>
  <c r="N59" i="44"/>
  <c r="P58" i="44"/>
  <c r="F55" i="44"/>
  <c r="J53" i="44"/>
  <c r="L52" i="44"/>
  <c r="P50" i="44"/>
  <c r="R49" i="44"/>
  <c r="E49" i="44"/>
  <c r="L48" i="44"/>
  <c r="I47" i="44"/>
  <c r="L45" i="44"/>
  <c r="D45" i="44"/>
  <c r="N44" i="44"/>
  <c r="F44" i="44"/>
  <c r="J42" i="44"/>
  <c r="N40" i="44"/>
  <c r="F40" i="44"/>
  <c r="P39" i="44"/>
  <c r="R37" i="44"/>
  <c r="N37" i="44"/>
  <c r="J37" i="44"/>
  <c r="F37" i="44"/>
  <c r="P36" i="44"/>
  <c r="L36" i="44"/>
  <c r="D36" i="44"/>
  <c r="R35" i="44"/>
  <c r="N35" i="44"/>
  <c r="J35" i="44"/>
  <c r="F35" i="44"/>
  <c r="L34" i="44"/>
  <c r="D34" i="44"/>
  <c r="R33" i="44"/>
  <c r="N33" i="44"/>
  <c r="J33" i="44"/>
  <c r="F33" i="44"/>
  <c r="L32" i="44"/>
  <c r="N31" i="44"/>
  <c r="J31" i="44"/>
  <c r="F31" i="44"/>
  <c r="R29" i="44"/>
  <c r="N29" i="44"/>
  <c r="J29" i="44"/>
  <c r="F29" i="44"/>
  <c r="P28" i="44"/>
  <c r="L28" i="44"/>
  <c r="D28" i="44"/>
  <c r="L26" i="44"/>
  <c r="R25" i="44"/>
  <c r="N25" i="44"/>
  <c r="J25" i="44"/>
  <c r="F25" i="44"/>
  <c r="R23" i="44"/>
  <c r="N23" i="44"/>
  <c r="J23" i="44"/>
  <c r="F23" i="44"/>
  <c r="P22" i="44"/>
  <c r="L22" i="44"/>
  <c r="D22" i="44"/>
  <c r="R21" i="44"/>
  <c r="N21" i="44"/>
  <c r="J21" i="44"/>
  <c r="F21" i="44"/>
  <c r="L20" i="44"/>
  <c r="D20" i="44"/>
  <c r="R19" i="44"/>
  <c r="N19" i="44"/>
  <c r="J19" i="44"/>
  <c r="F19" i="44"/>
  <c r="L18" i="44"/>
  <c r="D18" i="44"/>
  <c r="R17" i="44"/>
  <c r="N17" i="44"/>
  <c r="J17" i="44"/>
  <c r="F17" i="44"/>
  <c r="P16" i="44"/>
  <c r="L16" i="44"/>
  <c r="D16" i="44"/>
  <c r="R15" i="44"/>
  <c r="N15" i="44"/>
  <c r="J15" i="44"/>
  <c r="F15" i="44"/>
  <c r="P14" i="44"/>
  <c r="L14" i="44"/>
  <c r="D14" i="44"/>
  <c r="R13" i="44"/>
  <c r="N13" i="44"/>
  <c r="J13" i="44"/>
  <c r="F13" i="44"/>
  <c r="N63" i="44"/>
  <c r="P62" i="44"/>
  <c r="R61" i="44"/>
  <c r="D60" i="44"/>
  <c r="F59" i="44"/>
  <c r="L56" i="44"/>
  <c r="N55" i="44"/>
  <c r="P54" i="44"/>
  <c r="R53" i="44"/>
  <c r="D52" i="44"/>
  <c r="J49" i="44"/>
  <c r="R48" i="44"/>
  <c r="G48" i="44"/>
  <c r="N47" i="44"/>
  <c r="D47" i="44"/>
  <c r="J44" i="44"/>
  <c r="L43" i="44"/>
  <c r="N42" i="44"/>
  <c r="F42" i="44"/>
  <c r="R40" i="44"/>
  <c r="J40" i="44"/>
  <c r="L39" i="44"/>
  <c r="D39" i="44"/>
  <c r="P37" i="44"/>
  <c r="L37" i="44"/>
  <c r="D37" i="44"/>
  <c r="R36" i="44"/>
  <c r="N36" i="44"/>
  <c r="J36" i="44"/>
  <c r="F36" i="44"/>
  <c r="L35" i="44"/>
  <c r="R34" i="44"/>
  <c r="N34" i="44"/>
  <c r="J34" i="44"/>
  <c r="F34" i="44"/>
  <c r="L33" i="44"/>
  <c r="D33" i="44"/>
  <c r="R32" i="44"/>
  <c r="N32" i="44"/>
  <c r="J32" i="44"/>
  <c r="F32" i="44"/>
  <c r="L31" i="44"/>
  <c r="P29" i="44"/>
  <c r="L29" i="44"/>
  <c r="R28" i="44"/>
  <c r="N28" i="44"/>
  <c r="J28" i="44"/>
  <c r="F28" i="44"/>
  <c r="R26" i="44"/>
  <c r="N26" i="44"/>
  <c r="F26" i="44"/>
  <c r="P25" i="44"/>
  <c r="L25" i="44"/>
  <c r="D25" i="44"/>
  <c r="P23" i="44"/>
  <c r="L23" i="44"/>
  <c r="D23" i="44"/>
  <c r="R22" i="44"/>
  <c r="N22" i="44"/>
  <c r="J22" i="44"/>
  <c r="F22" i="44"/>
  <c r="P21" i="44"/>
  <c r="L21" i="44"/>
  <c r="D21" i="44"/>
  <c r="R20" i="44"/>
  <c r="N20" i="44"/>
  <c r="J20" i="44"/>
  <c r="F20" i="44"/>
  <c r="P19" i="44"/>
  <c r="L19" i="44"/>
  <c r="D19" i="44"/>
  <c r="R18" i="44"/>
  <c r="N18" i="44"/>
  <c r="J18" i="44"/>
  <c r="F18" i="44"/>
  <c r="L17" i="44"/>
  <c r="D17" i="44"/>
  <c r="R16" i="44"/>
  <c r="N16" i="44"/>
  <c r="J16" i="44"/>
  <c r="F16" i="44"/>
  <c r="P15" i="44"/>
  <c r="L15" i="44"/>
  <c r="D15" i="44"/>
  <c r="R14" i="44"/>
  <c r="N14" i="44"/>
  <c r="J14" i="44"/>
  <c r="F14" i="44"/>
  <c r="P13" i="44"/>
  <c r="L13" i="44"/>
  <c r="D13" i="44"/>
  <c r="J63" i="44"/>
  <c r="L62" i="44"/>
  <c r="N61" i="44"/>
  <c r="P60" i="44"/>
  <c r="R59" i="44"/>
  <c r="D58" i="44"/>
  <c r="K13" i="44"/>
  <c r="S13" i="44"/>
  <c r="I14" i="44"/>
  <c r="Q14" i="44"/>
  <c r="G15" i="44"/>
  <c r="O15" i="44"/>
  <c r="E16" i="44"/>
  <c r="K17" i="44"/>
  <c r="S17" i="44"/>
  <c r="I18" i="44"/>
  <c r="Q18" i="44"/>
  <c r="G19" i="44"/>
  <c r="O19" i="44"/>
  <c r="E20" i="44"/>
  <c r="K21" i="44"/>
  <c r="S21" i="44"/>
  <c r="I22" i="44"/>
  <c r="Q22" i="44"/>
  <c r="G23" i="44"/>
  <c r="O23" i="44"/>
  <c r="K25" i="44"/>
  <c r="I26" i="44"/>
  <c r="Q26" i="44"/>
  <c r="E28" i="44"/>
  <c r="K29" i="44"/>
  <c r="S29" i="44"/>
  <c r="G31" i="44"/>
  <c r="E32" i="44"/>
  <c r="K33" i="44"/>
  <c r="S33" i="44"/>
  <c r="I34" i="44"/>
  <c r="Q34" i="44"/>
  <c r="G35" i="44"/>
  <c r="O35" i="44"/>
  <c r="E36" i="44"/>
  <c r="K37" i="44"/>
  <c r="S37" i="44"/>
  <c r="J39" i="44"/>
  <c r="D42" i="44"/>
  <c r="P44" i="44"/>
  <c r="N45" i="44"/>
  <c r="L47" i="44"/>
  <c r="O48" i="44"/>
  <c r="D50" i="44"/>
  <c r="N53" i="44"/>
  <c r="J55" i="44"/>
  <c r="F61" i="44"/>
  <c r="E5" i="44"/>
  <c r="E13" i="44"/>
  <c r="K14" i="44"/>
  <c r="S14" i="44"/>
  <c r="I15" i="44"/>
  <c r="Q15" i="44"/>
  <c r="G16" i="44"/>
  <c r="O16" i="44"/>
  <c r="E17" i="44"/>
  <c r="K18" i="44"/>
  <c r="S18" i="44"/>
  <c r="I19" i="44"/>
  <c r="Q19" i="44"/>
  <c r="G20" i="44"/>
  <c r="O20" i="44"/>
  <c r="E21" i="44"/>
  <c r="K22" i="44"/>
  <c r="S22" i="44"/>
  <c r="I23" i="44"/>
  <c r="Q23" i="44"/>
  <c r="E25" i="44"/>
  <c r="K26" i="44"/>
  <c r="S26" i="44"/>
  <c r="G28" i="44"/>
  <c r="O28" i="44"/>
  <c r="E29" i="44"/>
  <c r="I31" i="44"/>
  <c r="Q31" i="44"/>
  <c r="G32" i="44"/>
  <c r="O32" i="44"/>
  <c r="E33" i="44"/>
  <c r="K34" i="44"/>
  <c r="S34" i="44"/>
  <c r="I35" i="44"/>
  <c r="Q35" i="44"/>
  <c r="G36" i="44"/>
  <c r="O36" i="44"/>
  <c r="E37" i="44"/>
  <c r="N39" i="44"/>
  <c r="L40" i="44"/>
  <c r="F43" i="44"/>
  <c r="D44" i="44"/>
  <c r="Q47" i="44"/>
  <c r="L50" i="44"/>
  <c r="D54" i="44"/>
  <c r="L58" i="44"/>
  <c r="D62" i="44"/>
  <c r="G13" i="44"/>
  <c r="O13" i="44"/>
  <c r="E14" i="44"/>
  <c r="K15" i="44"/>
  <c r="S15" i="44"/>
  <c r="I16" i="44"/>
  <c r="Q16" i="44"/>
  <c r="G17" i="44"/>
  <c r="E18" i="44"/>
  <c r="K19" i="44"/>
  <c r="S19" i="44"/>
  <c r="I20" i="44"/>
  <c r="Q20" i="44"/>
  <c r="G21" i="44"/>
  <c r="E22" i="44"/>
  <c r="K23" i="44"/>
  <c r="S23" i="44"/>
  <c r="G25" i="44"/>
  <c r="E26" i="44"/>
  <c r="I28" i="44"/>
  <c r="Q28" i="44"/>
  <c r="G29" i="44"/>
  <c r="O29" i="44"/>
  <c r="K31" i="44"/>
  <c r="S31" i="44"/>
  <c r="I32" i="44"/>
  <c r="Q32" i="44"/>
  <c r="G33" i="44"/>
  <c r="O33" i="44"/>
  <c r="E34" i="44"/>
  <c r="K35" i="44"/>
  <c r="S35" i="44"/>
  <c r="I36" i="44"/>
  <c r="Q36" i="44"/>
  <c r="G37" i="44"/>
  <c r="O37" i="44"/>
  <c r="R39" i="44"/>
  <c r="P40" i="44"/>
  <c r="L42" i="44"/>
  <c r="J43" i="44"/>
  <c r="F45" i="44"/>
  <c r="D48" i="44"/>
  <c r="P52" i="44"/>
  <c r="L54" i="44"/>
  <c r="J59" i="44"/>
  <c r="I13" i="44"/>
  <c r="Q13" i="44"/>
  <c r="G14" i="44"/>
  <c r="O14" i="44"/>
  <c r="E15" i="44"/>
  <c r="K16" i="44"/>
  <c r="S16" i="44"/>
  <c r="I17" i="44"/>
  <c r="Q17" i="44"/>
  <c r="G18" i="44"/>
  <c r="E19" i="44"/>
  <c r="K20" i="44"/>
  <c r="S20" i="44"/>
  <c r="I21" i="44"/>
  <c r="Q21" i="44"/>
  <c r="G22" i="44"/>
  <c r="O22" i="44"/>
  <c r="E23" i="44"/>
  <c r="I25" i="44"/>
  <c r="Q25" i="44"/>
  <c r="G26" i="44"/>
  <c r="O26" i="44"/>
  <c r="K28" i="44"/>
  <c r="S28" i="44"/>
  <c r="I29" i="44"/>
  <c r="Q29" i="44"/>
  <c r="E31" i="44"/>
  <c r="K32" i="44"/>
  <c r="S32" i="44"/>
  <c r="I33" i="44"/>
  <c r="Q33" i="44"/>
  <c r="G34" i="44"/>
  <c r="O34" i="44"/>
  <c r="E35" i="44"/>
  <c r="K36" i="44"/>
  <c r="S36" i="44"/>
  <c r="I37" i="44"/>
  <c r="Q37" i="44"/>
  <c r="F39" i="44"/>
  <c r="D40" i="44"/>
  <c r="N43" i="44"/>
  <c r="L44" i="44"/>
  <c r="J45" i="44"/>
  <c r="F47" i="44"/>
  <c r="J48" i="44"/>
  <c r="N49" i="44"/>
  <c r="F53" i="44"/>
  <c r="R63" i="44"/>
  <c r="Q63" i="43"/>
  <c r="S63" i="43"/>
  <c r="O63" i="43"/>
  <c r="K63" i="43"/>
  <c r="G63" i="43"/>
  <c r="Q62" i="43"/>
  <c r="I62" i="43"/>
  <c r="E62" i="43"/>
  <c r="O61" i="43"/>
  <c r="K61" i="43"/>
  <c r="G61" i="43"/>
  <c r="Q60" i="43"/>
  <c r="I60" i="43"/>
  <c r="E60" i="43"/>
  <c r="S59" i="43"/>
  <c r="O59" i="43"/>
  <c r="K59" i="43"/>
  <c r="G59" i="43"/>
  <c r="Q58" i="43"/>
  <c r="I58" i="43"/>
  <c r="E58" i="43"/>
  <c r="Q56" i="43"/>
  <c r="I56" i="43"/>
  <c r="E56" i="43"/>
  <c r="S55" i="43"/>
  <c r="K55" i="43"/>
  <c r="G55" i="43"/>
  <c r="Q54" i="43"/>
  <c r="I54" i="43"/>
  <c r="E54" i="43"/>
  <c r="S53" i="43"/>
  <c r="O53" i="43"/>
  <c r="K53" i="43"/>
  <c r="G53" i="43"/>
  <c r="Q52" i="43"/>
  <c r="I52" i="43"/>
  <c r="E52" i="43"/>
  <c r="Q50" i="43"/>
  <c r="I50" i="43"/>
  <c r="E50" i="43"/>
  <c r="S49" i="43"/>
  <c r="O49" i="43"/>
  <c r="K49" i="43"/>
  <c r="G49" i="43"/>
  <c r="Q48" i="43"/>
  <c r="I48" i="43"/>
  <c r="E48" i="43"/>
  <c r="K47" i="43"/>
  <c r="G47" i="43"/>
  <c r="R63" i="43"/>
  <c r="N63" i="43"/>
  <c r="J63" i="43"/>
  <c r="F63" i="43"/>
  <c r="P63" i="43"/>
  <c r="E63" i="43"/>
  <c r="P62" i="43"/>
  <c r="K62" i="43"/>
  <c r="F62" i="43"/>
  <c r="R61" i="43"/>
  <c r="O60" i="43"/>
  <c r="J60" i="43"/>
  <c r="D60" i="43"/>
  <c r="Q59" i="43"/>
  <c r="L59" i="43"/>
  <c r="F59" i="43"/>
  <c r="S58" i="43"/>
  <c r="N58" i="43"/>
  <c r="L56" i="43"/>
  <c r="G56" i="43"/>
  <c r="N55" i="43"/>
  <c r="I55" i="43"/>
  <c r="D55" i="43"/>
  <c r="P54" i="43"/>
  <c r="K54" i="43"/>
  <c r="F54" i="43"/>
  <c r="R53" i="43"/>
  <c r="O52" i="43"/>
  <c r="J52" i="43"/>
  <c r="D52" i="43"/>
  <c r="S50" i="43"/>
  <c r="N50" i="43"/>
  <c r="P49" i="43"/>
  <c r="J49" i="43"/>
  <c r="E49" i="43"/>
  <c r="R48" i="43"/>
  <c r="L48" i="43"/>
  <c r="G48" i="43"/>
  <c r="N47" i="43"/>
  <c r="I47" i="43"/>
  <c r="D47" i="43"/>
  <c r="L45" i="43"/>
  <c r="R44" i="43"/>
  <c r="N44" i="43"/>
  <c r="J44" i="43"/>
  <c r="F44" i="43"/>
  <c r="L43" i="43"/>
  <c r="R42" i="43"/>
  <c r="N42" i="43"/>
  <c r="J42" i="43"/>
  <c r="F42" i="43"/>
  <c r="L63" i="43"/>
  <c r="D63" i="43"/>
  <c r="J62" i="43"/>
  <c r="D62" i="43"/>
  <c r="Q61" i="43"/>
  <c r="L61" i="43"/>
  <c r="F61" i="43"/>
  <c r="S60" i="43"/>
  <c r="N60" i="43"/>
  <c r="P59" i="43"/>
  <c r="J59" i="43"/>
  <c r="E59" i="43"/>
  <c r="R58" i="43"/>
  <c r="L58" i="43"/>
  <c r="G58" i="43"/>
  <c r="P56" i="43"/>
  <c r="K56" i="43"/>
  <c r="F56" i="43"/>
  <c r="R55" i="43"/>
  <c r="J54" i="43"/>
  <c r="D54" i="43"/>
  <c r="Q53" i="43"/>
  <c r="L53" i="43"/>
  <c r="F53" i="43"/>
  <c r="N52" i="43"/>
  <c r="R50" i="43"/>
  <c r="L50" i="43"/>
  <c r="G50" i="43"/>
  <c r="N49" i="43"/>
  <c r="I49" i="43"/>
  <c r="D49" i="43"/>
  <c r="P48" i="43"/>
  <c r="K48" i="43"/>
  <c r="F48" i="43"/>
  <c r="R47" i="43"/>
  <c r="K45" i="43"/>
  <c r="G45" i="43"/>
  <c r="Q44" i="43"/>
  <c r="I44" i="43"/>
  <c r="E44" i="43"/>
  <c r="S43" i="43"/>
  <c r="K43" i="43"/>
  <c r="G43" i="43"/>
  <c r="Q42" i="43"/>
  <c r="I42" i="43"/>
  <c r="E42" i="43"/>
  <c r="Q40" i="43"/>
  <c r="I63" i="43"/>
  <c r="N62" i="43"/>
  <c r="J61" i="43"/>
  <c r="R60" i="43"/>
  <c r="G60" i="43"/>
  <c r="N59" i="43"/>
  <c r="D59" i="43"/>
  <c r="K58" i="43"/>
  <c r="O56" i="43"/>
  <c r="L55" i="43"/>
  <c r="S54" i="43"/>
  <c r="P53" i="43"/>
  <c r="E53" i="43"/>
  <c r="L52" i="43"/>
  <c r="F50" i="43"/>
  <c r="J48" i="43"/>
  <c r="Q47" i="43"/>
  <c r="F47" i="43"/>
  <c r="R45" i="43"/>
  <c r="J45" i="43"/>
  <c r="L44" i="43"/>
  <c r="D44" i="43"/>
  <c r="N43" i="43"/>
  <c r="F43" i="43"/>
  <c r="P40" i="43"/>
  <c r="K40" i="43"/>
  <c r="G40" i="43"/>
  <c r="Q39" i="43"/>
  <c r="I39" i="43"/>
  <c r="E39" i="43"/>
  <c r="Q37" i="43"/>
  <c r="I37" i="43"/>
  <c r="E37" i="43"/>
  <c r="S36" i="43"/>
  <c r="O36" i="43"/>
  <c r="K36" i="43"/>
  <c r="G36" i="43"/>
  <c r="Q35" i="43"/>
  <c r="I35" i="43"/>
  <c r="E35" i="43"/>
  <c r="S34" i="43"/>
  <c r="O34" i="43"/>
  <c r="K34" i="43"/>
  <c r="G34" i="43"/>
  <c r="Q33" i="43"/>
  <c r="I33" i="43"/>
  <c r="E33" i="43"/>
  <c r="S32" i="43"/>
  <c r="O32" i="43"/>
  <c r="K32" i="43"/>
  <c r="G32" i="43"/>
  <c r="Q31" i="43"/>
  <c r="I31" i="43"/>
  <c r="L62" i="43"/>
  <c r="I61" i="43"/>
  <c r="P60" i="43"/>
  <c r="F60" i="43"/>
  <c r="J58" i="43"/>
  <c r="N56" i="43"/>
  <c r="J55" i="43"/>
  <c r="R54" i="43"/>
  <c r="G54" i="43"/>
  <c r="N53" i="43"/>
  <c r="D53" i="43"/>
  <c r="K52" i="43"/>
  <c r="D50" i="43"/>
  <c r="L49" i="43"/>
  <c r="S48" i="43"/>
  <c r="E47" i="43"/>
  <c r="Q45" i="43"/>
  <c r="I45" i="43"/>
  <c r="S44" i="43"/>
  <c r="K44" i="43"/>
  <c r="E43" i="43"/>
  <c r="G42" i="43"/>
  <c r="O40" i="43"/>
  <c r="J40" i="43"/>
  <c r="F40" i="43"/>
  <c r="P39" i="43"/>
  <c r="L39" i="43"/>
  <c r="D39" i="43"/>
  <c r="P37" i="43"/>
  <c r="L37" i="43"/>
  <c r="R36" i="43"/>
  <c r="N36" i="43"/>
  <c r="J36" i="43"/>
  <c r="F36" i="43"/>
  <c r="L35" i="43"/>
  <c r="R34" i="43"/>
  <c r="N34" i="43"/>
  <c r="J34" i="43"/>
  <c r="F34" i="43"/>
  <c r="L33" i="43"/>
  <c r="D33" i="43"/>
  <c r="R32" i="43"/>
  <c r="N32" i="43"/>
  <c r="J32" i="43"/>
  <c r="F32" i="43"/>
  <c r="P31" i="43"/>
  <c r="L31" i="43"/>
  <c r="P61" i="43"/>
  <c r="L60" i="43"/>
  <c r="I59" i="43"/>
  <c r="F58" i="43"/>
  <c r="Q55" i="43"/>
  <c r="N54" i="43"/>
  <c r="J53" i="43"/>
  <c r="G52" i="43"/>
  <c r="R49" i="43"/>
  <c r="O48" i="43"/>
  <c r="L47" i="43"/>
  <c r="N45" i="43"/>
  <c r="P44" i="43"/>
  <c r="R43" i="43"/>
  <c r="D42" i="43"/>
  <c r="N40" i="43"/>
  <c r="E40" i="43"/>
  <c r="O39" i="43"/>
  <c r="G39" i="43"/>
  <c r="S37" i="43"/>
  <c r="K37" i="43"/>
  <c r="E36" i="43"/>
  <c r="O35" i="43"/>
  <c r="G35" i="43"/>
  <c r="Q34" i="43"/>
  <c r="I34" i="43"/>
  <c r="S33" i="43"/>
  <c r="K33" i="43"/>
  <c r="E32" i="43"/>
  <c r="G31" i="43"/>
  <c r="Q29" i="43"/>
  <c r="I29" i="43"/>
  <c r="E29" i="43"/>
  <c r="S28" i="43"/>
  <c r="O28" i="43"/>
  <c r="K28" i="43"/>
  <c r="G28" i="43"/>
  <c r="S26" i="43"/>
  <c r="O26" i="43"/>
  <c r="K26" i="43"/>
  <c r="G26" i="43"/>
  <c r="Q25" i="43"/>
  <c r="I25" i="43"/>
  <c r="E25" i="43"/>
  <c r="Q23" i="43"/>
  <c r="I23" i="43"/>
  <c r="E23" i="43"/>
  <c r="O22" i="43"/>
  <c r="K22" i="43"/>
  <c r="G22" i="43"/>
  <c r="Q21" i="43"/>
  <c r="I21" i="43"/>
  <c r="E21" i="43"/>
  <c r="S20" i="43"/>
  <c r="K20" i="43"/>
  <c r="G20" i="43"/>
  <c r="Q19" i="43"/>
  <c r="I19" i="43"/>
  <c r="E19" i="43"/>
  <c r="S18" i="43"/>
  <c r="K18" i="43"/>
  <c r="G18" i="43"/>
  <c r="Q17" i="43"/>
  <c r="I17" i="43"/>
  <c r="E17" i="43"/>
  <c r="S16" i="43"/>
  <c r="O16" i="43"/>
  <c r="K16" i="43"/>
  <c r="G16" i="43"/>
  <c r="Q15" i="43"/>
  <c r="I15" i="43"/>
  <c r="E15" i="43"/>
  <c r="S14" i="43"/>
  <c r="O14" i="43"/>
  <c r="K14" i="43"/>
  <c r="G14" i="43"/>
  <c r="Q13" i="43"/>
  <c r="I13" i="43"/>
  <c r="E13" i="43"/>
  <c r="D48" i="43"/>
  <c r="F45" i="43"/>
  <c r="J43" i="43"/>
  <c r="L42" i="43"/>
  <c r="I40" i="43"/>
  <c r="K39" i="43"/>
  <c r="O37" i="43"/>
  <c r="G37" i="43"/>
  <c r="Q36" i="43"/>
  <c r="I36" i="43"/>
  <c r="S35" i="43"/>
  <c r="K35" i="43"/>
  <c r="E31" i="43"/>
  <c r="S29" i="43"/>
  <c r="O29" i="43"/>
  <c r="K29" i="43"/>
  <c r="G29" i="43"/>
  <c r="Q28" i="43"/>
  <c r="I26" i="43"/>
  <c r="K25" i="43"/>
  <c r="G25" i="43"/>
  <c r="I22" i="43"/>
  <c r="E22" i="43"/>
  <c r="S21" i="43"/>
  <c r="R62" i="43"/>
  <c r="N61" i="43"/>
  <c r="K60" i="43"/>
  <c r="D58" i="43"/>
  <c r="S56" i="43"/>
  <c r="L54" i="43"/>
  <c r="I53" i="43"/>
  <c r="F52" i="43"/>
  <c r="Q49" i="43"/>
  <c r="N48" i="43"/>
  <c r="J47" i="43"/>
  <c r="O44" i="43"/>
  <c r="Q43" i="43"/>
  <c r="L40" i="43"/>
  <c r="D40" i="43"/>
  <c r="N39" i="43"/>
  <c r="F39" i="43"/>
  <c r="R37" i="43"/>
  <c r="J37" i="43"/>
  <c r="L36" i="43"/>
  <c r="D36" i="43"/>
  <c r="N35" i="43"/>
  <c r="F35" i="43"/>
  <c r="R33" i="43"/>
  <c r="J33" i="43"/>
  <c r="L32" i="43"/>
  <c r="N31" i="43"/>
  <c r="F31" i="43"/>
  <c r="P29" i="43"/>
  <c r="L29" i="43"/>
  <c r="R28" i="43"/>
  <c r="N28" i="43"/>
  <c r="J28" i="43"/>
  <c r="F28" i="43"/>
  <c r="R26" i="43"/>
  <c r="N26" i="43"/>
  <c r="F26" i="43"/>
  <c r="L25" i="43"/>
  <c r="D25" i="43"/>
  <c r="P23" i="43"/>
  <c r="L23" i="43"/>
  <c r="D23" i="43"/>
  <c r="R22" i="43"/>
  <c r="N22" i="43"/>
  <c r="J22" i="43"/>
  <c r="F22" i="43"/>
  <c r="P21" i="43"/>
  <c r="L21" i="43"/>
  <c r="D21" i="43"/>
  <c r="N20" i="43"/>
  <c r="J20" i="43"/>
  <c r="F20" i="43"/>
  <c r="P19" i="43"/>
  <c r="L19" i="43"/>
  <c r="D19" i="43"/>
  <c r="N18" i="43"/>
  <c r="J18" i="43"/>
  <c r="F18" i="43"/>
  <c r="L17" i="43"/>
  <c r="D17" i="43"/>
  <c r="R16" i="43"/>
  <c r="N16" i="43"/>
  <c r="J16" i="43"/>
  <c r="F16" i="43"/>
  <c r="P15" i="43"/>
  <c r="L15" i="43"/>
  <c r="D15" i="43"/>
  <c r="N14" i="43"/>
  <c r="J14" i="43"/>
  <c r="F14" i="43"/>
  <c r="P13" i="43"/>
  <c r="L13" i="43"/>
  <c r="D13" i="43"/>
  <c r="E61" i="43"/>
  <c r="P58" i="43"/>
  <c r="J56" i="43"/>
  <c r="F55" i="43"/>
  <c r="R52" i="43"/>
  <c r="K50" i="43"/>
  <c r="S40" i="43"/>
  <c r="S39" i="43"/>
  <c r="E34" i="43"/>
  <c r="O33" i="43"/>
  <c r="G33" i="43"/>
  <c r="Q32" i="43"/>
  <c r="I32" i="43"/>
  <c r="K31" i="43"/>
  <c r="I28" i="43"/>
  <c r="E28" i="43"/>
  <c r="Q26" i="43"/>
  <c r="S23" i="43"/>
  <c r="O23" i="43"/>
  <c r="K23" i="43"/>
  <c r="G23" i="43"/>
  <c r="Q22" i="43"/>
  <c r="J13" i="43"/>
  <c r="P14" i="43"/>
  <c r="N15" i="43"/>
  <c r="J17" i="43"/>
  <c r="N19" i="43"/>
  <c r="D20" i="43"/>
  <c r="L20" i="43"/>
  <c r="R23" i="43"/>
  <c r="F33" i="43"/>
  <c r="F13" i="43"/>
  <c r="N13" i="43"/>
  <c r="D14" i="43"/>
  <c r="L14" i="43"/>
  <c r="J15" i="43"/>
  <c r="R15" i="43"/>
  <c r="P16" i="43"/>
  <c r="F17" i="43"/>
  <c r="N17" i="43"/>
  <c r="D18" i="43"/>
  <c r="L18" i="43"/>
  <c r="J19" i="43"/>
  <c r="R19" i="43"/>
  <c r="P20" i="43"/>
  <c r="F21" i="43"/>
  <c r="N21" i="43"/>
  <c r="L22" i="43"/>
  <c r="J23" i="43"/>
  <c r="F25" i="43"/>
  <c r="P28" i="43"/>
  <c r="N29" i="43"/>
  <c r="D34" i="43"/>
  <c r="R35" i="43"/>
  <c r="N37" i="43"/>
  <c r="J39" i="43"/>
  <c r="E45" i="43"/>
  <c r="F49" i="43"/>
  <c r="O58" i="43"/>
  <c r="G13" i="43"/>
  <c r="O13" i="43"/>
  <c r="E14" i="43"/>
  <c r="K15" i="43"/>
  <c r="S15" i="43"/>
  <c r="I16" i="43"/>
  <c r="Q16" i="43"/>
  <c r="G17" i="43"/>
  <c r="E18" i="43"/>
  <c r="K19" i="43"/>
  <c r="S19" i="43"/>
  <c r="I20" i="43"/>
  <c r="Q20" i="43"/>
  <c r="G21" i="43"/>
  <c r="P22" i="43"/>
  <c r="N23" i="43"/>
  <c r="J25" i="43"/>
  <c r="D28" i="43"/>
  <c r="R29" i="43"/>
  <c r="L34" i="43"/>
  <c r="R39" i="43"/>
  <c r="K42" i="43"/>
  <c r="J50" i="43"/>
  <c r="E55" i="43"/>
  <c r="R59" i="43"/>
  <c r="F15" i="43"/>
  <c r="D16" i="43"/>
  <c r="L16" i="43"/>
  <c r="F19" i="43"/>
  <c r="J21" i="43"/>
  <c r="D22" i="43"/>
  <c r="N25" i="43"/>
  <c r="L26" i="43"/>
  <c r="F29" i="43"/>
  <c r="J31" i="43"/>
  <c r="P36" i="43"/>
  <c r="I43" i="43"/>
  <c r="D61" i="43"/>
  <c r="E5" i="43"/>
  <c r="K13" i="43"/>
  <c r="I14" i="43"/>
  <c r="Q14" i="43"/>
  <c r="G15" i="43"/>
  <c r="O15" i="43"/>
  <c r="E16" i="43"/>
  <c r="K17" i="43"/>
  <c r="S17" i="43"/>
  <c r="I18" i="43"/>
  <c r="Q18" i="43"/>
  <c r="G19" i="43"/>
  <c r="O19" i="43"/>
  <c r="E20" i="43"/>
  <c r="K21" i="43"/>
  <c r="F23" i="43"/>
  <c r="R25" i="43"/>
  <c r="L28" i="43"/>
  <c r="J29" i="43"/>
  <c r="N33" i="43"/>
  <c r="J35" i="43"/>
  <c r="F37" i="43"/>
  <c r="R40" i="43"/>
  <c r="G44" i="43"/>
  <c r="P52" i="43"/>
  <c r="G62" i="43"/>
  <c r="I241" i="13" l="1"/>
  <c r="I231" i="13"/>
  <c r="I243" i="13"/>
  <c r="I267" i="13"/>
  <c r="I275" i="13"/>
  <c r="I233" i="13"/>
  <c r="I261" i="13"/>
  <c r="I235" i="13"/>
  <c r="I247" i="13"/>
  <c r="I255" i="13"/>
  <c r="I223" i="13"/>
  <c r="I269" i="13"/>
  <c r="I245" i="13"/>
  <c r="I253" i="13"/>
  <c r="I273" i="13"/>
  <c r="I161" i="13"/>
  <c r="I120" i="13"/>
  <c r="I139" i="13"/>
  <c r="I125" i="13"/>
  <c r="I133" i="13"/>
  <c r="I149" i="13"/>
  <c r="I157" i="13"/>
  <c r="I144" i="13"/>
  <c r="I150" i="13"/>
  <c r="I165" i="13"/>
  <c r="I154" i="49"/>
  <c r="I155" i="13"/>
  <c r="H132" i="13"/>
  <c r="H135" i="13"/>
  <c r="H154" i="13"/>
  <c r="H122" i="13"/>
  <c r="H141" i="13"/>
  <c r="H140" i="13"/>
  <c r="H131" i="13"/>
  <c r="H150" i="13"/>
  <c r="H118" i="13"/>
  <c r="H137" i="13"/>
  <c r="H151" i="13"/>
  <c r="H119" i="13"/>
  <c r="H138" i="13"/>
  <c r="H157" i="13"/>
  <c r="H125" i="13"/>
  <c r="H131" i="49"/>
  <c r="H166" i="49"/>
  <c r="G233" i="13"/>
  <c r="G233" i="50" s="1"/>
  <c r="G241" i="13"/>
  <c r="G241" i="50" s="1"/>
  <c r="G261" i="13"/>
  <c r="G261" i="50" s="1"/>
  <c r="G225" i="13"/>
  <c r="G225" i="50" s="1"/>
  <c r="G212" i="13"/>
  <c r="G212" i="50" s="1"/>
  <c r="G203" i="13"/>
  <c r="G203" i="50" s="1"/>
  <c r="G219" i="13"/>
  <c r="G219" i="50" s="1"/>
  <c r="G196" i="13"/>
  <c r="G196" i="50" s="1"/>
  <c r="G218" i="13"/>
  <c r="G218" i="50" s="1"/>
  <c r="G214" i="13"/>
  <c r="G214" i="50" s="1"/>
  <c r="G119" i="13"/>
  <c r="G119" i="50" s="1"/>
  <c r="G94" i="13"/>
  <c r="G94" i="50" s="1"/>
  <c r="G73" i="13"/>
  <c r="G73" i="50" s="1"/>
  <c r="G99" i="13"/>
  <c r="G99" i="50" s="1"/>
  <c r="G78" i="13"/>
  <c r="G78" i="50" s="1"/>
  <c r="F228" i="49"/>
  <c r="F271" i="49"/>
  <c r="X253" i="13"/>
  <c r="X253" i="50" s="1"/>
  <c r="F236" i="49"/>
  <c r="F250" i="49"/>
  <c r="F255" i="49"/>
  <c r="M264" i="49"/>
  <c r="Z236" i="49"/>
  <c r="O228" i="49"/>
  <c r="S263" i="49"/>
  <c r="AA247" i="13"/>
  <c r="AA247" i="50" s="1"/>
  <c r="T245" i="49"/>
  <c r="S227" i="49"/>
  <c r="O224" i="49"/>
  <c r="T252" i="49"/>
  <c r="S243" i="49"/>
  <c r="P225" i="13"/>
  <c r="P225" i="50" s="1"/>
  <c r="F266" i="49"/>
  <c r="T239" i="13"/>
  <c r="T239" i="50" s="1"/>
  <c r="F240" i="49"/>
  <c r="N253" i="49"/>
  <c r="F181" i="13"/>
  <c r="F197" i="13"/>
  <c r="F213" i="13"/>
  <c r="F170" i="13"/>
  <c r="F182" i="13"/>
  <c r="F190" i="13"/>
  <c r="F110" i="49"/>
  <c r="F94" i="49"/>
  <c r="F78" i="49"/>
  <c r="F108" i="49"/>
  <c r="F92" i="49"/>
  <c r="F76" i="49"/>
  <c r="F63" i="49"/>
  <c r="F79" i="49"/>
  <c r="F95" i="49"/>
  <c r="F61" i="49"/>
  <c r="F77" i="49"/>
  <c r="F93" i="49"/>
  <c r="F109" i="49"/>
  <c r="F112" i="49"/>
  <c r="F98" i="49"/>
  <c r="F82" i="49"/>
  <c r="F111" i="49"/>
  <c r="F96" i="49"/>
  <c r="F80" i="49"/>
  <c r="F62" i="49"/>
  <c r="F75" i="49"/>
  <c r="F91" i="49"/>
  <c r="F107" i="49"/>
  <c r="F73" i="49"/>
  <c r="F89" i="49"/>
  <c r="E230" i="49"/>
  <c r="E240" i="49"/>
  <c r="E248" i="49"/>
  <c r="E256" i="49"/>
  <c r="E264" i="49"/>
  <c r="E272" i="49"/>
  <c r="E253" i="49"/>
  <c r="E261" i="49"/>
  <c r="E269" i="49"/>
  <c r="E245" i="49"/>
  <c r="E225" i="49"/>
  <c r="E223" i="49"/>
  <c r="E247" i="49"/>
  <c r="E232" i="49"/>
  <c r="E224" i="49"/>
  <c r="E238" i="49"/>
  <c r="E246" i="49"/>
  <c r="E254" i="49"/>
  <c r="E262" i="49"/>
  <c r="E270" i="49"/>
  <c r="E251" i="49"/>
  <c r="E259" i="49"/>
  <c r="E267" i="49"/>
  <c r="E275" i="49"/>
  <c r="E243" i="49"/>
  <c r="E241" i="49"/>
  <c r="E207" i="13"/>
  <c r="E187" i="13"/>
  <c r="E195" i="13"/>
  <c r="E203" i="13"/>
  <c r="E211" i="13"/>
  <c r="E219" i="13"/>
  <c r="E199" i="49"/>
  <c r="E191" i="13"/>
  <c r="E199" i="13"/>
  <c r="E215" i="13"/>
  <c r="E220" i="49"/>
  <c r="J111" i="49"/>
  <c r="C75" i="49"/>
  <c r="C80" i="49"/>
  <c r="C123" i="49"/>
  <c r="C146" i="49"/>
  <c r="C164" i="49"/>
  <c r="C239" i="49"/>
  <c r="C82" i="49"/>
  <c r="C119" i="49"/>
  <c r="C143" i="49"/>
  <c r="C274" i="49"/>
  <c r="C194" i="49"/>
  <c r="C263" i="49"/>
  <c r="C193" i="49"/>
  <c r="C257" i="49"/>
  <c r="C219" i="49"/>
  <c r="C67" i="49"/>
  <c r="C63" i="49"/>
  <c r="C72" i="49"/>
  <c r="C114" i="49"/>
  <c r="J114" i="49" s="1"/>
  <c r="J161" i="49" s="1"/>
  <c r="C144" i="49"/>
  <c r="C162" i="49"/>
  <c r="C235" i="49"/>
  <c r="C78" i="49"/>
  <c r="C115" i="49"/>
  <c r="C141" i="49"/>
  <c r="C266" i="49"/>
  <c r="C188" i="49"/>
  <c r="C251" i="49"/>
  <c r="C187" i="49"/>
  <c r="C230" i="49"/>
  <c r="C213" i="49"/>
  <c r="F234" i="13"/>
  <c r="AA241" i="13"/>
  <c r="AA241" i="50" s="1"/>
  <c r="N258" i="49"/>
  <c r="U225" i="13"/>
  <c r="U225" i="50" s="1"/>
  <c r="F267" i="13"/>
  <c r="S269" i="49"/>
  <c r="F250" i="13"/>
  <c r="F241" i="13"/>
  <c r="O231" i="13"/>
  <c r="O231" i="50" s="1"/>
  <c r="N226" i="49"/>
  <c r="W233" i="49"/>
  <c r="Z272" i="49"/>
  <c r="U266" i="13"/>
  <c r="U266" i="50" s="1"/>
  <c r="S254" i="13"/>
  <c r="S254" i="50" s="1"/>
  <c r="Z264" i="13"/>
  <c r="Z264" i="50" s="1"/>
  <c r="U228" i="13"/>
  <c r="U228" i="50" s="1"/>
  <c r="O229" i="13"/>
  <c r="O229" i="50" s="1"/>
  <c r="S229" i="13"/>
  <c r="S229" i="50" s="1"/>
  <c r="Y231" i="13"/>
  <c r="Y231" i="50" s="1"/>
  <c r="R254" i="13"/>
  <c r="R254" i="50" s="1"/>
  <c r="X245" i="13"/>
  <c r="X245" i="50" s="1"/>
  <c r="P241" i="13"/>
  <c r="P241" i="50" s="1"/>
  <c r="R232" i="13"/>
  <c r="R232" i="50" s="1"/>
  <c r="Z268" i="13"/>
  <c r="Z268" i="50" s="1"/>
  <c r="O239" i="13"/>
  <c r="O239" i="50" s="1"/>
  <c r="R27" i="46"/>
  <c r="AA237" i="13" s="1"/>
  <c r="AA237" i="50" s="1"/>
  <c r="F221" i="49"/>
  <c r="F217" i="49"/>
  <c r="C116" i="49"/>
  <c r="C124" i="49"/>
  <c r="C69" i="49"/>
  <c r="C77" i="49"/>
  <c r="C85" i="49"/>
  <c r="C93" i="49"/>
  <c r="C101" i="49"/>
  <c r="C246" i="49"/>
  <c r="C238" i="49"/>
  <c r="C241" i="49"/>
  <c r="C217" i="49"/>
  <c r="C237" i="49"/>
  <c r="C227" i="49"/>
  <c r="C269" i="49"/>
  <c r="C253" i="49"/>
  <c r="C218" i="49"/>
  <c r="C207" i="49"/>
  <c r="C199" i="49"/>
  <c r="C191" i="49"/>
  <c r="C183" i="49"/>
  <c r="C175" i="49"/>
  <c r="C275" i="49"/>
  <c r="C259" i="49"/>
  <c r="C220" i="49"/>
  <c r="C208" i="49"/>
  <c r="C200" i="49"/>
  <c r="C192" i="49"/>
  <c r="C184" i="49"/>
  <c r="C176" i="49"/>
  <c r="C158" i="49"/>
  <c r="C258" i="49"/>
  <c r="C153" i="49"/>
  <c r="C145" i="49"/>
  <c r="C137" i="49"/>
  <c r="C129" i="49"/>
  <c r="C117" i="49"/>
  <c r="C106" i="49"/>
  <c r="C90" i="49"/>
  <c r="C74" i="49"/>
  <c r="C272" i="49"/>
  <c r="C243" i="49"/>
  <c r="C270" i="49"/>
  <c r="C167" i="49"/>
  <c r="C163" i="49"/>
  <c r="C159" i="49"/>
  <c r="C150" i="49"/>
  <c r="C142" i="49"/>
  <c r="C134" i="49"/>
  <c r="C126" i="49"/>
  <c r="C108" i="49"/>
  <c r="C92" i="49"/>
  <c r="C76" i="49"/>
  <c r="C268" i="49"/>
  <c r="C71" i="49"/>
  <c r="C79" i="49"/>
  <c r="C87" i="49"/>
  <c r="C95" i="49"/>
  <c r="C103" i="49"/>
  <c r="C120" i="49"/>
  <c r="C125" i="49"/>
  <c r="C244" i="49"/>
  <c r="C236" i="49"/>
  <c r="C233" i="49"/>
  <c r="C215" i="49"/>
  <c r="C232" i="49"/>
  <c r="C225" i="49"/>
  <c r="C265" i="49"/>
  <c r="C249" i="49"/>
  <c r="C214" i="49"/>
  <c r="C205" i="49"/>
  <c r="C197" i="49"/>
  <c r="C189" i="49"/>
  <c r="C181" i="49"/>
  <c r="C173" i="49"/>
  <c r="C271" i="49"/>
  <c r="C255" i="49"/>
  <c r="C216" i="49"/>
  <c r="C206" i="49"/>
  <c r="C198" i="49"/>
  <c r="C190" i="49"/>
  <c r="C182" i="49"/>
  <c r="C174" i="49"/>
  <c r="C83" i="49"/>
  <c r="C64" i="49"/>
  <c r="C84" i="49"/>
  <c r="C104" i="49"/>
  <c r="C128" i="49"/>
  <c r="C138" i="49"/>
  <c r="C148" i="49"/>
  <c r="C160" i="49"/>
  <c r="C165" i="49"/>
  <c r="C262" i="49"/>
  <c r="C248" i="49"/>
  <c r="C66" i="49"/>
  <c r="C86" i="49"/>
  <c r="C110" i="49"/>
  <c r="C121" i="49"/>
  <c r="C135" i="49"/>
  <c r="C147" i="49"/>
  <c r="C157" i="49"/>
  <c r="C111" i="49"/>
  <c r="C180" i="49"/>
  <c r="C196" i="49"/>
  <c r="C212" i="49"/>
  <c r="C267" i="49"/>
  <c r="C179" i="49"/>
  <c r="C195" i="49"/>
  <c r="C211" i="49"/>
  <c r="C261" i="49"/>
  <c r="C231" i="49"/>
  <c r="C221" i="49"/>
  <c r="C242" i="49"/>
  <c r="C89" i="49"/>
  <c r="C91" i="49"/>
  <c r="C61" i="49"/>
  <c r="C224" i="49"/>
  <c r="C68" i="49"/>
  <c r="C88" i="49"/>
  <c r="C113" i="49"/>
  <c r="C130" i="49"/>
  <c r="C140" i="49"/>
  <c r="C152" i="49"/>
  <c r="C161" i="49"/>
  <c r="C166" i="49"/>
  <c r="C228" i="49"/>
  <c r="C256" i="49"/>
  <c r="C70" i="49"/>
  <c r="C94" i="49"/>
  <c r="C112" i="49"/>
  <c r="C127" i="49"/>
  <c r="C139" i="49"/>
  <c r="C149" i="49"/>
  <c r="C250" i="49"/>
  <c r="C170" i="49"/>
  <c r="C186" i="49"/>
  <c r="C202" i="49"/>
  <c r="C226" i="49"/>
  <c r="C169" i="49"/>
  <c r="C185" i="49"/>
  <c r="C201" i="49"/>
  <c r="C222" i="49"/>
  <c r="J222" i="49" s="1"/>
  <c r="C273" i="49"/>
  <c r="C245" i="49"/>
  <c r="C247" i="49"/>
  <c r="C109" i="49"/>
  <c r="C97" i="49"/>
  <c r="C97" i="13"/>
  <c r="C65" i="13"/>
  <c r="C228" i="13"/>
  <c r="C205" i="13"/>
  <c r="C242" i="13"/>
  <c r="C115" i="13"/>
  <c r="C109" i="13"/>
  <c r="C101" i="13"/>
  <c r="C93" i="13"/>
  <c r="C85" i="13"/>
  <c r="C77" i="13"/>
  <c r="C69" i="13"/>
  <c r="C164" i="13"/>
  <c r="C132" i="13"/>
  <c r="C200" i="13"/>
  <c r="C260" i="13"/>
  <c r="C154" i="13"/>
  <c r="C122" i="13"/>
  <c r="C192" i="13"/>
  <c r="C248" i="13"/>
  <c r="C173" i="13"/>
  <c r="C271" i="13"/>
  <c r="C127" i="13"/>
  <c r="C188" i="13"/>
  <c r="C227" i="13"/>
  <c r="C243" i="13"/>
  <c r="C259" i="13"/>
  <c r="C275" i="13"/>
  <c r="C237" i="13"/>
  <c r="C253" i="13"/>
  <c r="C269" i="13"/>
  <c r="C177" i="13"/>
  <c r="C193" i="13"/>
  <c r="C209" i="13"/>
  <c r="C224" i="13"/>
  <c r="C256" i="13"/>
  <c r="C176" i="13"/>
  <c r="C198" i="13"/>
  <c r="C219" i="13"/>
  <c r="C126" i="13"/>
  <c r="C142" i="13"/>
  <c r="C158" i="13"/>
  <c r="C236" i="13"/>
  <c r="C268" i="13"/>
  <c r="C184" i="13"/>
  <c r="C206" i="13"/>
  <c r="C120" i="13"/>
  <c r="C136" i="13"/>
  <c r="C152" i="13"/>
  <c r="C62" i="13"/>
  <c r="C66" i="13"/>
  <c r="C70" i="13"/>
  <c r="C74" i="13"/>
  <c r="C78" i="13"/>
  <c r="C82" i="13"/>
  <c r="C86" i="13"/>
  <c r="C90" i="13"/>
  <c r="C94" i="13"/>
  <c r="C98" i="13"/>
  <c r="C102" i="13"/>
  <c r="C106" i="13"/>
  <c r="C110" i="13"/>
  <c r="J60" i="13"/>
  <c r="J92" i="13" s="1"/>
  <c r="C163" i="13"/>
  <c r="C131" i="13"/>
  <c r="C204" i="13"/>
  <c r="C274" i="13"/>
  <c r="C241" i="13"/>
  <c r="C151" i="13"/>
  <c r="C220" i="13"/>
  <c r="C250" i="13"/>
  <c r="C235" i="13"/>
  <c r="C251" i="13"/>
  <c r="C267" i="13"/>
  <c r="C229" i="13"/>
  <c r="C245" i="13"/>
  <c r="C261" i="13"/>
  <c r="C169" i="13"/>
  <c r="C185" i="13"/>
  <c r="C201" i="13"/>
  <c r="C217" i="13"/>
  <c r="C240" i="13"/>
  <c r="C61" i="13"/>
  <c r="C159" i="13"/>
  <c r="C119" i="13"/>
  <c r="C178" i="13"/>
  <c r="C231" i="13"/>
  <c r="C247" i="13"/>
  <c r="C263" i="13"/>
  <c r="C225" i="13"/>
  <c r="C257" i="13"/>
  <c r="C273" i="13"/>
  <c r="C181" i="13"/>
  <c r="C197" i="13"/>
  <c r="C213" i="13"/>
  <c r="C232" i="13"/>
  <c r="C264" i="13"/>
  <c r="C182" i="13"/>
  <c r="C203" i="13"/>
  <c r="C114" i="13"/>
  <c r="J114" i="13" s="1"/>
  <c r="J121" i="13" s="1"/>
  <c r="H121" i="50" s="1"/>
  <c r="C130" i="13"/>
  <c r="C146" i="13"/>
  <c r="C162" i="13"/>
  <c r="C244" i="13"/>
  <c r="C168" i="13"/>
  <c r="J168" i="13" s="1"/>
  <c r="J175" i="13" s="1"/>
  <c r="H175" i="50" s="1"/>
  <c r="C190" i="13"/>
  <c r="C211" i="13"/>
  <c r="C124" i="13"/>
  <c r="C140" i="13"/>
  <c r="C156" i="13"/>
  <c r="C63" i="13"/>
  <c r="C67" i="13"/>
  <c r="C71" i="13"/>
  <c r="C75" i="13"/>
  <c r="C79" i="13"/>
  <c r="C83" i="13"/>
  <c r="C87" i="13"/>
  <c r="C91" i="13"/>
  <c r="C95" i="13"/>
  <c r="C99" i="13"/>
  <c r="C103" i="13"/>
  <c r="C107" i="13"/>
  <c r="C111" i="13"/>
  <c r="C155" i="13"/>
  <c r="C123" i="13"/>
  <c r="C194" i="13"/>
  <c r="C258" i="13"/>
  <c r="C172" i="13"/>
  <c r="C139" i="13"/>
  <c r="C108" i="13"/>
  <c r="C100" i="13"/>
  <c r="C92" i="13"/>
  <c r="C84" i="13"/>
  <c r="C76" i="13"/>
  <c r="C68" i="13"/>
  <c r="C160" i="13"/>
  <c r="C128" i="13"/>
  <c r="C195" i="13"/>
  <c r="C252" i="13"/>
  <c r="C150" i="13"/>
  <c r="C118" i="13"/>
  <c r="C187" i="13"/>
  <c r="C221" i="13"/>
  <c r="C265" i="13"/>
  <c r="C255" i="13"/>
  <c r="C143" i="13"/>
  <c r="C226" i="13"/>
  <c r="C215" i="13"/>
  <c r="C112" i="13"/>
  <c r="C104" i="13"/>
  <c r="C96" i="13"/>
  <c r="C88" i="13"/>
  <c r="C80" i="13"/>
  <c r="C72" i="13"/>
  <c r="C64" i="13"/>
  <c r="C144" i="13"/>
  <c r="C216" i="13"/>
  <c r="C174" i="13"/>
  <c r="C166" i="13"/>
  <c r="C134" i="13"/>
  <c r="C208" i="13"/>
  <c r="C272" i="13"/>
  <c r="C189" i="13"/>
  <c r="C233" i="13"/>
  <c r="C223" i="13"/>
  <c r="H60" i="50"/>
  <c r="I261" i="49"/>
  <c r="I215" i="13"/>
  <c r="I269" i="49"/>
  <c r="I197" i="49"/>
  <c r="I196" i="49"/>
  <c r="I100" i="49"/>
  <c r="I110" i="49"/>
  <c r="I62" i="49"/>
  <c r="I127" i="49"/>
  <c r="I89" i="49"/>
  <c r="I90" i="13"/>
  <c r="I87" i="13"/>
  <c r="I74" i="13"/>
  <c r="I248" i="49"/>
  <c r="I92" i="49"/>
  <c r="I102" i="49"/>
  <c r="I105" i="50"/>
  <c r="I89" i="50"/>
  <c r="I73" i="50"/>
  <c r="I101" i="50"/>
  <c r="I85" i="50"/>
  <c r="I69" i="50"/>
  <c r="I113" i="50"/>
  <c r="I97" i="50"/>
  <c r="I81" i="50"/>
  <c r="I65" i="50"/>
  <c r="I109" i="50"/>
  <c r="I93" i="50"/>
  <c r="I77" i="50"/>
  <c r="I61" i="50"/>
  <c r="I110" i="50"/>
  <c r="I94" i="50"/>
  <c r="I78" i="50"/>
  <c r="I62" i="50"/>
  <c r="I68" i="50"/>
  <c r="I76" i="50"/>
  <c r="I84" i="50"/>
  <c r="I92" i="50"/>
  <c r="I100" i="50"/>
  <c r="I108" i="50"/>
  <c r="I106" i="50"/>
  <c r="I90" i="50"/>
  <c r="I74" i="50"/>
  <c r="I63" i="50"/>
  <c r="I71" i="50"/>
  <c r="I79" i="50"/>
  <c r="I87" i="50"/>
  <c r="I95" i="50"/>
  <c r="I103" i="50"/>
  <c r="I111" i="50"/>
  <c r="I98" i="50"/>
  <c r="I66" i="50"/>
  <c r="I75" i="50"/>
  <c r="I91" i="50"/>
  <c r="I107" i="50"/>
  <c r="I86" i="50"/>
  <c r="I64" i="50"/>
  <c r="I80" i="50"/>
  <c r="I96" i="50"/>
  <c r="I112" i="50"/>
  <c r="I82" i="50"/>
  <c r="I67" i="50"/>
  <c r="I83" i="50"/>
  <c r="I99" i="50"/>
  <c r="I102" i="50"/>
  <c r="I70" i="50"/>
  <c r="I72" i="50"/>
  <c r="I88" i="50"/>
  <c r="I104" i="50"/>
  <c r="I196" i="50"/>
  <c r="I180" i="50"/>
  <c r="I217" i="50"/>
  <c r="I209" i="50"/>
  <c r="I201" i="50"/>
  <c r="I193" i="50"/>
  <c r="I185" i="50"/>
  <c r="I220" i="50"/>
  <c r="I177" i="50"/>
  <c r="I169" i="50"/>
  <c r="I206" i="50"/>
  <c r="I190" i="50"/>
  <c r="I172" i="50"/>
  <c r="I170" i="50"/>
  <c r="I215" i="50"/>
  <c r="I207" i="50"/>
  <c r="I199" i="50"/>
  <c r="I191" i="50"/>
  <c r="I183" i="50"/>
  <c r="I216" i="50"/>
  <c r="I175" i="50"/>
  <c r="I218" i="50"/>
  <c r="I202" i="50"/>
  <c r="I186" i="50"/>
  <c r="I176" i="50"/>
  <c r="I219" i="50"/>
  <c r="I203" i="50"/>
  <c r="I187" i="50"/>
  <c r="I208" i="50"/>
  <c r="I210" i="50"/>
  <c r="I178" i="50"/>
  <c r="I204" i="50"/>
  <c r="I213" i="50"/>
  <c r="I197" i="50"/>
  <c r="I181" i="50"/>
  <c r="I173" i="50"/>
  <c r="I198" i="50"/>
  <c r="I184" i="50"/>
  <c r="I174" i="50"/>
  <c r="I211" i="50"/>
  <c r="I195" i="50"/>
  <c r="I179" i="50"/>
  <c r="I171" i="50"/>
  <c r="I194" i="50"/>
  <c r="I200" i="50"/>
  <c r="I192" i="50"/>
  <c r="I221" i="50"/>
  <c r="I205" i="50"/>
  <c r="I189" i="50"/>
  <c r="I212" i="50"/>
  <c r="I214" i="50"/>
  <c r="I182" i="50"/>
  <c r="I188" i="50"/>
  <c r="H263" i="13"/>
  <c r="H227" i="13"/>
  <c r="H255" i="13"/>
  <c r="H267" i="13"/>
  <c r="H253" i="13"/>
  <c r="H237" i="13"/>
  <c r="H272" i="13"/>
  <c r="H256" i="13"/>
  <c r="H240" i="13"/>
  <c r="H224" i="13"/>
  <c r="H262" i="13"/>
  <c r="H246" i="13"/>
  <c r="H230" i="13"/>
  <c r="H142" i="49"/>
  <c r="H223" i="13"/>
  <c r="H275" i="13"/>
  <c r="H231" i="13"/>
  <c r="H243" i="13"/>
  <c r="H259" i="13"/>
  <c r="H273" i="13"/>
  <c r="H249" i="13"/>
  <c r="H233" i="13"/>
  <c r="H268" i="13"/>
  <c r="H252" i="13"/>
  <c r="H236" i="13"/>
  <c r="H274" i="13"/>
  <c r="H258" i="13"/>
  <c r="H242" i="13"/>
  <c r="H226" i="13"/>
  <c r="H226" i="49"/>
  <c r="H252" i="49"/>
  <c r="H260" i="49"/>
  <c r="H268" i="49"/>
  <c r="H232" i="49"/>
  <c r="H132" i="49"/>
  <c r="H137" i="49"/>
  <c r="H159" i="49"/>
  <c r="H269" i="13"/>
  <c r="H156" i="13"/>
  <c r="G158" i="13"/>
  <c r="G158" i="50" s="1"/>
  <c r="G114" i="50"/>
  <c r="G109" i="13"/>
  <c r="G109" i="50" s="1"/>
  <c r="G103" i="13"/>
  <c r="G103" i="50" s="1"/>
  <c r="G98" i="13"/>
  <c r="G98" i="50" s="1"/>
  <c r="G93" i="13"/>
  <c r="G93" i="50" s="1"/>
  <c r="G87" i="13"/>
  <c r="G87" i="50" s="1"/>
  <c r="G82" i="13"/>
  <c r="G82" i="50" s="1"/>
  <c r="G77" i="13"/>
  <c r="G77" i="50" s="1"/>
  <c r="G71" i="13"/>
  <c r="G71" i="50" s="1"/>
  <c r="G66" i="13"/>
  <c r="G66" i="50" s="1"/>
  <c r="G115" i="13"/>
  <c r="G115" i="50" s="1"/>
  <c r="G126" i="13"/>
  <c r="G126" i="50" s="1"/>
  <c r="G113" i="13"/>
  <c r="G113" i="50" s="1"/>
  <c r="G107" i="13"/>
  <c r="G107" i="50" s="1"/>
  <c r="G102" i="13"/>
  <c r="G102" i="50" s="1"/>
  <c r="G97" i="13"/>
  <c r="G97" i="50" s="1"/>
  <c r="G91" i="13"/>
  <c r="G91" i="50" s="1"/>
  <c r="G86" i="13"/>
  <c r="G86" i="50" s="1"/>
  <c r="G81" i="13"/>
  <c r="G81" i="50" s="1"/>
  <c r="G75" i="13"/>
  <c r="G75" i="50" s="1"/>
  <c r="G70" i="13"/>
  <c r="G70" i="50" s="1"/>
  <c r="G65" i="13"/>
  <c r="G65" i="50" s="1"/>
  <c r="G137" i="13"/>
  <c r="G137" i="50" s="1"/>
  <c r="G167" i="13"/>
  <c r="G167" i="50" s="1"/>
  <c r="G239" i="13"/>
  <c r="G239" i="50" s="1"/>
  <c r="G247" i="13"/>
  <c r="G247" i="50" s="1"/>
  <c r="G229" i="13"/>
  <c r="G229" i="50" s="1"/>
  <c r="G237" i="13"/>
  <c r="G237" i="50" s="1"/>
  <c r="G257" i="13"/>
  <c r="G257" i="50" s="1"/>
  <c r="G265" i="13"/>
  <c r="G265" i="50" s="1"/>
  <c r="G135" i="49"/>
  <c r="G130" i="49"/>
  <c r="G111" i="13"/>
  <c r="G111" i="50" s="1"/>
  <c r="G106" i="13"/>
  <c r="G106" i="50" s="1"/>
  <c r="G101" i="13"/>
  <c r="G101" i="50" s="1"/>
  <c r="G95" i="13"/>
  <c r="G95" i="50" s="1"/>
  <c r="G90" i="13"/>
  <c r="G90" i="50" s="1"/>
  <c r="G85" i="13"/>
  <c r="G85" i="50" s="1"/>
  <c r="G79" i="13"/>
  <c r="G79" i="50" s="1"/>
  <c r="G74" i="13"/>
  <c r="G74" i="50" s="1"/>
  <c r="G69" i="13"/>
  <c r="G69" i="50" s="1"/>
  <c r="G63" i="13"/>
  <c r="G63" i="50" s="1"/>
  <c r="G165" i="13"/>
  <c r="G165" i="50" s="1"/>
  <c r="G135" i="13"/>
  <c r="G135" i="50" s="1"/>
  <c r="G235" i="13"/>
  <c r="G235" i="50" s="1"/>
  <c r="G255" i="13"/>
  <c r="G255" i="50" s="1"/>
  <c r="G245" i="13"/>
  <c r="G245" i="50" s="1"/>
  <c r="G253" i="13"/>
  <c r="G253" i="50" s="1"/>
  <c r="G273" i="13"/>
  <c r="G273" i="50" s="1"/>
  <c r="G223" i="49"/>
  <c r="G238" i="49"/>
  <c r="G239" i="49"/>
  <c r="G251" i="49"/>
  <c r="G265" i="49"/>
  <c r="G252" i="49"/>
  <c r="G133" i="49"/>
  <c r="G192" i="13"/>
  <c r="G192" i="50" s="1"/>
  <c r="G168" i="50"/>
  <c r="O259" i="13"/>
  <c r="O259" i="50" s="1"/>
  <c r="S259" i="13"/>
  <c r="S259" i="50" s="1"/>
  <c r="Y247" i="13"/>
  <c r="Y247" i="50" s="1"/>
  <c r="T231" i="13"/>
  <c r="T231" i="50" s="1"/>
  <c r="U236" i="13"/>
  <c r="U236" i="50" s="1"/>
  <c r="U272" i="49"/>
  <c r="AB241" i="49"/>
  <c r="O226" i="49"/>
  <c r="W235" i="13"/>
  <c r="W235" i="50" s="1"/>
  <c r="AA239" i="13"/>
  <c r="AA239" i="50" s="1"/>
  <c r="S250" i="49"/>
  <c r="W241" i="49"/>
  <c r="S235" i="49"/>
  <c r="W230" i="49"/>
  <c r="AB255" i="49"/>
  <c r="M246" i="49"/>
  <c r="F268" i="50"/>
  <c r="F260" i="50"/>
  <c r="F252" i="50"/>
  <c r="F244" i="50"/>
  <c r="F236" i="50"/>
  <c r="F255" i="50"/>
  <c r="F247" i="50"/>
  <c r="F263" i="50"/>
  <c r="F241" i="50"/>
  <c r="F233" i="50"/>
  <c r="F229" i="50"/>
  <c r="F225" i="50"/>
  <c r="F257" i="50"/>
  <c r="F269" i="50"/>
  <c r="F264" i="50"/>
  <c r="F256" i="50"/>
  <c r="F240" i="50"/>
  <c r="F251" i="50"/>
  <c r="F259" i="50"/>
  <c r="F231" i="50"/>
  <c r="F223" i="50"/>
  <c r="F262" i="50"/>
  <c r="F246" i="50"/>
  <c r="F267" i="50"/>
  <c r="F265" i="50"/>
  <c r="F230" i="50"/>
  <c r="F271" i="50"/>
  <c r="F274" i="50"/>
  <c r="F266" i="50"/>
  <c r="F258" i="50"/>
  <c r="F250" i="50"/>
  <c r="F242" i="50"/>
  <c r="F234" i="50"/>
  <c r="F253" i="50"/>
  <c r="F245" i="50"/>
  <c r="F261" i="50"/>
  <c r="F239" i="50"/>
  <c r="F232" i="50"/>
  <c r="F228" i="50"/>
  <c r="F224" i="50"/>
  <c r="F272" i="50"/>
  <c r="F248" i="50"/>
  <c r="F275" i="50"/>
  <c r="F273" i="50"/>
  <c r="F237" i="50"/>
  <c r="F227" i="50"/>
  <c r="F270" i="50"/>
  <c r="F254" i="50"/>
  <c r="F238" i="50"/>
  <c r="F249" i="50"/>
  <c r="F243" i="50"/>
  <c r="F235" i="50"/>
  <c r="F226" i="50"/>
  <c r="U242" i="13"/>
  <c r="U242" i="50" s="1"/>
  <c r="O247" i="13"/>
  <c r="O247" i="50" s="1"/>
  <c r="F165" i="49"/>
  <c r="F102" i="50"/>
  <c r="F90" i="50"/>
  <c r="F64" i="50"/>
  <c r="F84" i="50"/>
  <c r="F100" i="50"/>
  <c r="F107" i="50"/>
  <c r="F91" i="50"/>
  <c r="F75" i="50"/>
  <c r="F113" i="50"/>
  <c r="F97" i="50"/>
  <c r="F81" i="50"/>
  <c r="F65" i="50"/>
  <c r="F86" i="50"/>
  <c r="F103" i="50"/>
  <c r="F71" i="50"/>
  <c r="F77" i="50"/>
  <c r="F61" i="50"/>
  <c r="F92" i="50"/>
  <c r="F106" i="50"/>
  <c r="F99" i="50"/>
  <c r="F83" i="50"/>
  <c r="F67" i="50"/>
  <c r="F105" i="50"/>
  <c r="F89" i="50"/>
  <c r="F73" i="50"/>
  <c r="F68" i="50"/>
  <c r="F80" i="50"/>
  <c r="F96" i="50"/>
  <c r="F112" i="50"/>
  <c r="F72" i="50"/>
  <c r="F78" i="50"/>
  <c r="F94" i="50"/>
  <c r="F110" i="50"/>
  <c r="F66" i="50"/>
  <c r="F87" i="50"/>
  <c r="F93" i="50"/>
  <c r="F76" i="50"/>
  <c r="F70" i="50"/>
  <c r="F111" i="50"/>
  <c r="F95" i="50"/>
  <c r="F79" i="50"/>
  <c r="F63" i="50"/>
  <c r="F101" i="50"/>
  <c r="F85" i="50"/>
  <c r="F69" i="50"/>
  <c r="F88" i="50"/>
  <c r="F62" i="50"/>
  <c r="F82" i="50"/>
  <c r="F98" i="50"/>
  <c r="F74" i="50"/>
  <c r="F104" i="50"/>
  <c r="F109" i="50"/>
  <c r="F108" i="50"/>
  <c r="E233" i="13"/>
  <c r="E249" i="13"/>
  <c r="E235" i="13"/>
  <c r="E251" i="13"/>
  <c r="E267" i="13"/>
  <c r="E229" i="13"/>
  <c r="E245" i="13"/>
  <c r="E261" i="13"/>
  <c r="E269" i="13"/>
  <c r="E231" i="13"/>
  <c r="E247" i="13"/>
  <c r="E263" i="13"/>
  <c r="E240" i="50"/>
  <c r="E242" i="50"/>
  <c r="E234" i="50"/>
  <c r="E238" i="50"/>
  <c r="E226" i="50"/>
  <c r="E244" i="50"/>
  <c r="E271" i="50"/>
  <c r="E263" i="50"/>
  <c r="E274" i="50"/>
  <c r="E266" i="50"/>
  <c r="E250" i="50"/>
  <c r="E260" i="50"/>
  <c r="E253" i="50"/>
  <c r="E245" i="50"/>
  <c r="E237" i="50"/>
  <c r="E229" i="50"/>
  <c r="E273" i="50"/>
  <c r="E268" i="50"/>
  <c r="E255" i="50"/>
  <c r="E231" i="50"/>
  <c r="E269" i="50"/>
  <c r="E261" i="50"/>
  <c r="E272" i="50"/>
  <c r="E264" i="50"/>
  <c r="E248" i="50"/>
  <c r="E258" i="50"/>
  <c r="E251" i="50"/>
  <c r="E243" i="50"/>
  <c r="E235" i="50"/>
  <c r="E227" i="50"/>
  <c r="E224" i="50"/>
  <c r="E232" i="50"/>
  <c r="E265" i="50"/>
  <c r="E252" i="50"/>
  <c r="E239" i="50"/>
  <c r="E228" i="50"/>
  <c r="E230" i="50"/>
  <c r="E275" i="50"/>
  <c r="E267" i="50"/>
  <c r="E259" i="50"/>
  <c r="E270" i="50"/>
  <c r="E254" i="50"/>
  <c r="E246" i="50"/>
  <c r="E256" i="50"/>
  <c r="E249" i="50"/>
  <c r="E241" i="50"/>
  <c r="E233" i="50"/>
  <c r="E225" i="50"/>
  <c r="E236" i="50"/>
  <c r="E257" i="50"/>
  <c r="E262" i="50"/>
  <c r="E247" i="50"/>
  <c r="E223" i="50"/>
  <c r="E241" i="13"/>
  <c r="E257" i="13"/>
  <c r="E227" i="13"/>
  <c r="E243" i="13"/>
  <c r="E259" i="13"/>
  <c r="E173" i="50"/>
  <c r="E171" i="50"/>
  <c r="E175" i="50"/>
  <c r="E172" i="50"/>
  <c r="E170" i="50"/>
  <c r="E190" i="50"/>
  <c r="E177" i="50"/>
  <c r="E174" i="50"/>
  <c r="E176" i="50"/>
  <c r="E169" i="50"/>
  <c r="E221" i="50"/>
  <c r="E213" i="50"/>
  <c r="E205" i="50"/>
  <c r="E197" i="50"/>
  <c r="E189" i="50"/>
  <c r="E181" i="50"/>
  <c r="E210" i="50"/>
  <c r="E212" i="50"/>
  <c r="E196" i="50"/>
  <c r="E180" i="50"/>
  <c r="E198" i="50"/>
  <c r="E202" i="50"/>
  <c r="E211" i="50"/>
  <c r="E195" i="50"/>
  <c r="E179" i="50"/>
  <c r="E217" i="50"/>
  <c r="E209" i="50"/>
  <c r="E201" i="50"/>
  <c r="E193" i="50"/>
  <c r="E185" i="50"/>
  <c r="E218" i="50"/>
  <c r="E220" i="50"/>
  <c r="E204" i="50"/>
  <c r="E188" i="50"/>
  <c r="E182" i="50"/>
  <c r="E186" i="50"/>
  <c r="E203" i="50"/>
  <c r="E215" i="50"/>
  <c r="E207" i="50"/>
  <c r="E199" i="50"/>
  <c r="E191" i="50"/>
  <c r="E183" i="50"/>
  <c r="E214" i="50"/>
  <c r="E216" i="50"/>
  <c r="E200" i="50"/>
  <c r="E184" i="50"/>
  <c r="E194" i="50"/>
  <c r="E219" i="50"/>
  <c r="E187" i="50"/>
  <c r="E206" i="50"/>
  <c r="E208" i="50"/>
  <c r="E192" i="50"/>
  <c r="E178" i="50"/>
  <c r="E201" i="49"/>
  <c r="E193" i="49"/>
  <c r="E204" i="49"/>
  <c r="E172" i="49"/>
  <c r="E212" i="49"/>
  <c r="E209" i="49"/>
  <c r="E205" i="49"/>
  <c r="E197" i="49"/>
  <c r="E173" i="49"/>
  <c r="E169" i="49"/>
  <c r="E208" i="49"/>
  <c r="E184" i="49"/>
  <c r="E180" i="49"/>
  <c r="E176" i="49"/>
  <c r="E216" i="49"/>
  <c r="E207" i="49"/>
  <c r="E189" i="49"/>
  <c r="E185" i="49"/>
  <c r="E181" i="49"/>
  <c r="E200" i="49"/>
  <c r="E196" i="49"/>
  <c r="E149" i="49"/>
  <c r="E157" i="49"/>
  <c r="E117" i="49"/>
  <c r="E113" i="50"/>
  <c r="E112" i="50"/>
  <c r="E99" i="50"/>
  <c r="E92" i="50"/>
  <c r="E72" i="50"/>
  <c r="E69" i="50"/>
  <c r="E67" i="50"/>
  <c r="E65" i="50"/>
  <c r="E63" i="50"/>
  <c r="E61" i="50"/>
  <c r="E108" i="50"/>
  <c r="E88" i="50"/>
  <c r="E84" i="50"/>
  <c r="E71" i="50"/>
  <c r="E107" i="50"/>
  <c r="E103" i="50"/>
  <c r="E96" i="50"/>
  <c r="E83" i="50"/>
  <c r="E79" i="50"/>
  <c r="E75" i="50"/>
  <c r="E80" i="50"/>
  <c r="E111" i="50"/>
  <c r="E104" i="50"/>
  <c r="E100" i="50"/>
  <c r="E91" i="50"/>
  <c r="E87" i="50"/>
  <c r="E73" i="50"/>
  <c r="E68" i="50"/>
  <c r="E64" i="50"/>
  <c r="E95" i="50"/>
  <c r="E76" i="50"/>
  <c r="E77" i="50"/>
  <c r="E93" i="50"/>
  <c r="E109" i="50"/>
  <c r="E110" i="50"/>
  <c r="E94" i="50"/>
  <c r="E78" i="50"/>
  <c r="E62" i="50"/>
  <c r="E81" i="50"/>
  <c r="E97" i="50"/>
  <c r="E106" i="50"/>
  <c r="E90" i="50"/>
  <c r="E74" i="50"/>
  <c r="E85" i="50"/>
  <c r="E101" i="50"/>
  <c r="E102" i="50"/>
  <c r="E86" i="50"/>
  <c r="E70" i="50"/>
  <c r="E89" i="50"/>
  <c r="E105" i="50"/>
  <c r="E98" i="50"/>
  <c r="E82" i="50"/>
  <c r="E66" i="50"/>
  <c r="J168" i="50"/>
  <c r="B168" i="50"/>
  <c r="J222" i="50"/>
  <c r="B222" i="50"/>
  <c r="J114" i="50"/>
  <c r="B114" i="50"/>
  <c r="J107" i="50"/>
  <c r="J91" i="50"/>
  <c r="J75" i="50"/>
  <c r="J110" i="50"/>
  <c r="J94" i="50"/>
  <c r="J78" i="50"/>
  <c r="J62" i="50"/>
  <c r="J101" i="50"/>
  <c r="J85" i="50"/>
  <c r="J73" i="50"/>
  <c r="J104" i="50"/>
  <c r="J100" i="50"/>
  <c r="J64" i="50"/>
  <c r="J103" i="50"/>
  <c r="J87" i="50"/>
  <c r="J71" i="50"/>
  <c r="J106" i="50"/>
  <c r="J90" i="50"/>
  <c r="J74" i="50"/>
  <c r="J113" i="50"/>
  <c r="J97" i="50"/>
  <c r="J81" i="50"/>
  <c r="J76" i="50"/>
  <c r="J92" i="50"/>
  <c r="J65" i="50"/>
  <c r="J80" i="50"/>
  <c r="J112" i="50"/>
  <c r="J99" i="50"/>
  <c r="J83" i="50"/>
  <c r="J67" i="50"/>
  <c r="J102" i="50"/>
  <c r="J86" i="50"/>
  <c r="J70" i="50"/>
  <c r="J109" i="50"/>
  <c r="J93" i="50"/>
  <c r="J77" i="50"/>
  <c r="J108" i="50"/>
  <c r="J68" i="50"/>
  <c r="J84" i="50"/>
  <c r="J111" i="50"/>
  <c r="J95" i="50"/>
  <c r="J79" i="50"/>
  <c r="J63" i="50"/>
  <c r="J98" i="50"/>
  <c r="J82" i="50"/>
  <c r="J66" i="50"/>
  <c r="J105" i="50"/>
  <c r="J89" i="50"/>
  <c r="J61" i="50"/>
  <c r="J72" i="50"/>
  <c r="J88" i="50"/>
  <c r="J69" i="50"/>
  <c r="J96" i="50"/>
  <c r="H196" i="49"/>
  <c r="H211" i="49"/>
  <c r="H179" i="49"/>
  <c r="H214" i="49"/>
  <c r="H188" i="49"/>
  <c r="H203" i="49"/>
  <c r="H171" i="49"/>
  <c r="H172" i="49"/>
  <c r="H213" i="49"/>
  <c r="H195" i="49"/>
  <c r="H204" i="49"/>
  <c r="F275" i="13"/>
  <c r="F257" i="13"/>
  <c r="F224" i="13"/>
  <c r="F256" i="13"/>
  <c r="F238" i="13"/>
  <c r="F270" i="13"/>
  <c r="F251" i="13"/>
  <c r="F249" i="13"/>
  <c r="F268" i="13"/>
  <c r="F254" i="13"/>
  <c r="F247" i="13"/>
  <c r="F269" i="13"/>
  <c r="F236" i="13"/>
  <c r="F272" i="13"/>
  <c r="F266" i="13"/>
  <c r="I219" i="13"/>
  <c r="I187" i="13"/>
  <c r="I98" i="13"/>
  <c r="I61" i="13"/>
  <c r="I95" i="13"/>
  <c r="I81" i="13"/>
  <c r="F147" i="13"/>
  <c r="G156" i="13"/>
  <c r="G156" i="50" s="1"/>
  <c r="G140" i="13"/>
  <c r="G140" i="50" s="1"/>
  <c r="G151" i="13"/>
  <c r="G151" i="50" s="1"/>
  <c r="I199" i="13"/>
  <c r="G182" i="13"/>
  <c r="G182" i="50" s="1"/>
  <c r="G193" i="13"/>
  <c r="G193" i="50" s="1"/>
  <c r="F235" i="13"/>
  <c r="F252" i="13"/>
  <c r="F233" i="13"/>
  <c r="H126" i="49"/>
  <c r="H153" i="49"/>
  <c r="H120" i="49"/>
  <c r="G162" i="49"/>
  <c r="G165" i="49"/>
  <c r="G116" i="49"/>
  <c r="G124" i="49"/>
  <c r="G132" i="49"/>
  <c r="G140" i="49"/>
  <c r="G148" i="49"/>
  <c r="G156" i="49"/>
  <c r="G129" i="49"/>
  <c r="G137" i="49"/>
  <c r="G145" i="49"/>
  <c r="G153" i="49"/>
  <c r="G160" i="49"/>
  <c r="G163" i="49"/>
  <c r="G118" i="49"/>
  <c r="G126" i="49"/>
  <c r="G134" i="49"/>
  <c r="G142" i="49"/>
  <c r="G150" i="49"/>
  <c r="G131" i="49"/>
  <c r="G139" i="49"/>
  <c r="G147" i="49"/>
  <c r="G155" i="49"/>
  <c r="G167" i="49"/>
  <c r="G122" i="49"/>
  <c r="G138" i="49"/>
  <c r="G154" i="49"/>
  <c r="G141" i="49"/>
  <c r="G157" i="49"/>
  <c r="G166" i="49"/>
  <c r="G161" i="49"/>
  <c r="G128" i="49"/>
  <c r="G144" i="49"/>
  <c r="G127" i="49"/>
  <c r="G143" i="49"/>
  <c r="F269" i="49"/>
  <c r="F261" i="49"/>
  <c r="F253" i="49"/>
  <c r="F272" i="49"/>
  <c r="F264" i="49"/>
  <c r="F256" i="49"/>
  <c r="F248" i="49"/>
  <c r="F231" i="49"/>
  <c r="F227" i="49"/>
  <c r="F223" i="49"/>
  <c r="F233" i="49"/>
  <c r="F242" i="49"/>
  <c r="F275" i="49"/>
  <c r="F267" i="49"/>
  <c r="F259" i="49"/>
  <c r="F251" i="49"/>
  <c r="F270" i="49"/>
  <c r="F262" i="49"/>
  <c r="F254" i="49"/>
  <c r="F246" i="49"/>
  <c r="F230" i="49"/>
  <c r="F226" i="49"/>
  <c r="F244" i="49"/>
  <c r="F263" i="49"/>
  <c r="F274" i="49"/>
  <c r="F258" i="49"/>
  <c r="F237" i="49"/>
  <c r="F224" i="49"/>
  <c r="F238" i="49"/>
  <c r="F234" i="49"/>
  <c r="F273" i="49"/>
  <c r="F257" i="49"/>
  <c r="F268" i="49"/>
  <c r="F252" i="49"/>
  <c r="F229" i="49"/>
  <c r="F241" i="49"/>
  <c r="I158" i="13"/>
  <c r="I147" i="13"/>
  <c r="I116" i="13"/>
  <c r="I132" i="13"/>
  <c r="I119" i="13"/>
  <c r="I164" i="13"/>
  <c r="I148" i="13"/>
  <c r="I135" i="13"/>
  <c r="I156" i="13"/>
  <c r="I143" i="13"/>
  <c r="I159" i="13"/>
  <c r="I130" i="13"/>
  <c r="I162" i="13"/>
  <c r="I146" i="13"/>
  <c r="I124" i="13"/>
  <c r="I134" i="13"/>
  <c r="I128" i="13"/>
  <c r="I166" i="13"/>
  <c r="I142" i="13"/>
  <c r="I141" i="13"/>
  <c r="I163" i="13"/>
  <c r="I123" i="13"/>
  <c r="I126" i="13"/>
  <c r="I160" i="13"/>
  <c r="I122" i="13"/>
  <c r="G61" i="13"/>
  <c r="G61" i="50" s="1"/>
  <c r="G64" i="13"/>
  <c r="G64" i="50" s="1"/>
  <c r="G68" i="13"/>
  <c r="G68" i="50" s="1"/>
  <c r="G72" i="13"/>
  <c r="G72" i="50" s="1"/>
  <c r="G76" i="13"/>
  <c r="G76" i="50" s="1"/>
  <c r="G80" i="13"/>
  <c r="G80" i="50" s="1"/>
  <c r="G84" i="13"/>
  <c r="G84" i="50" s="1"/>
  <c r="G88" i="13"/>
  <c r="G88" i="50" s="1"/>
  <c r="G92" i="13"/>
  <c r="G92" i="50" s="1"/>
  <c r="G96" i="13"/>
  <c r="G96" i="50" s="1"/>
  <c r="G100" i="13"/>
  <c r="G100" i="50" s="1"/>
  <c r="G104" i="13"/>
  <c r="G104" i="50" s="1"/>
  <c r="G108" i="13"/>
  <c r="G108" i="50" s="1"/>
  <c r="G112" i="13"/>
  <c r="G112" i="50" s="1"/>
  <c r="I220" i="49"/>
  <c r="I212" i="49"/>
  <c r="I178" i="49"/>
  <c r="I184" i="49"/>
  <c r="I194" i="49"/>
  <c r="I200" i="49"/>
  <c r="I210" i="49"/>
  <c r="I173" i="49"/>
  <c r="I183" i="49"/>
  <c r="I189" i="49"/>
  <c r="I201" i="49"/>
  <c r="I207" i="49"/>
  <c r="I217" i="49"/>
  <c r="I218" i="49"/>
  <c r="I172" i="49"/>
  <c r="I182" i="49"/>
  <c r="I188" i="49"/>
  <c r="I198" i="49"/>
  <c r="I204" i="49"/>
  <c r="I171" i="49"/>
  <c r="I177" i="49"/>
  <c r="I187" i="49"/>
  <c r="I193" i="49"/>
  <c r="I199" i="49"/>
  <c r="I205" i="49"/>
  <c r="I211" i="49"/>
  <c r="I219" i="49"/>
  <c r="I170" i="49"/>
  <c r="I174" i="49"/>
  <c r="I186" i="49"/>
  <c r="I190" i="49"/>
  <c r="I202" i="49"/>
  <c r="I206" i="49"/>
  <c r="I175" i="49"/>
  <c r="I179" i="49"/>
  <c r="I191" i="49"/>
  <c r="I195" i="49"/>
  <c r="I209" i="49"/>
  <c r="I221" i="49"/>
  <c r="I216" i="49"/>
  <c r="I203" i="49"/>
  <c r="F166" i="49"/>
  <c r="F158" i="49"/>
  <c r="F161" i="49"/>
  <c r="F164" i="49"/>
  <c r="F167" i="49"/>
  <c r="F159" i="49"/>
  <c r="F163" i="49"/>
  <c r="F162" i="49"/>
  <c r="F125" i="49"/>
  <c r="G118" i="13"/>
  <c r="G118" i="50" s="1"/>
  <c r="G122" i="13"/>
  <c r="G122" i="50" s="1"/>
  <c r="G154" i="13"/>
  <c r="G154" i="50" s="1"/>
  <c r="G138" i="13"/>
  <c r="G138" i="50" s="1"/>
  <c r="G123" i="13"/>
  <c r="G123" i="50" s="1"/>
  <c r="G155" i="13"/>
  <c r="G155" i="50" s="1"/>
  <c r="G128" i="13"/>
  <c r="G128" i="50" s="1"/>
  <c r="G164" i="13"/>
  <c r="G164" i="50" s="1"/>
  <c r="G129" i="13"/>
  <c r="G129" i="50" s="1"/>
  <c r="I63" i="13"/>
  <c r="I69" i="13"/>
  <c r="I77" i="13"/>
  <c r="I85" i="13"/>
  <c r="I113" i="13"/>
  <c r="I97" i="13"/>
  <c r="I273" i="49"/>
  <c r="I263" i="49"/>
  <c r="I274" i="49"/>
  <c r="I258" i="49"/>
  <c r="I242" i="49"/>
  <c r="I230" i="49"/>
  <c r="I255" i="49"/>
  <c r="I264" i="49"/>
  <c r="I240" i="49"/>
  <c r="I226" i="49"/>
  <c r="I271" i="49"/>
  <c r="I253" i="49"/>
  <c r="I256" i="49"/>
  <c r="I234" i="49"/>
  <c r="G184" i="13"/>
  <c r="G184" i="50" s="1"/>
  <c r="G176" i="13"/>
  <c r="G176" i="50" s="1"/>
  <c r="G208" i="13"/>
  <c r="G208" i="50" s="1"/>
  <c r="G189" i="13"/>
  <c r="G189" i="50" s="1"/>
  <c r="G221" i="13"/>
  <c r="G221" i="50" s="1"/>
  <c r="G194" i="13"/>
  <c r="G194" i="50" s="1"/>
  <c r="G183" i="13"/>
  <c r="G183" i="50" s="1"/>
  <c r="G211" i="13"/>
  <c r="G211" i="50" s="1"/>
  <c r="G180" i="13"/>
  <c r="G180" i="50" s="1"/>
  <c r="G173" i="13"/>
  <c r="G173" i="50" s="1"/>
  <c r="G209" i="13"/>
  <c r="G209" i="50" s="1"/>
  <c r="G198" i="13"/>
  <c r="G198" i="50" s="1"/>
  <c r="G171" i="13"/>
  <c r="G171" i="50" s="1"/>
  <c r="F152" i="13"/>
  <c r="F156" i="13"/>
  <c r="F124" i="13"/>
  <c r="F116" i="13"/>
  <c r="F143" i="13"/>
  <c r="H162" i="49"/>
  <c r="H117" i="49"/>
  <c r="H124" i="49"/>
  <c r="H121" i="49"/>
  <c r="H167" i="49"/>
  <c r="H116" i="49"/>
  <c r="H125" i="49"/>
  <c r="H133" i="49"/>
  <c r="H141" i="49"/>
  <c r="H149" i="49"/>
  <c r="H157" i="49"/>
  <c r="H128" i="49"/>
  <c r="H136" i="49"/>
  <c r="H144" i="49"/>
  <c r="H152" i="49"/>
  <c r="H115" i="49"/>
  <c r="H161" i="49"/>
  <c r="H160" i="49"/>
  <c r="H123" i="49"/>
  <c r="H118" i="49"/>
  <c r="H127" i="49"/>
  <c r="H135" i="49"/>
  <c r="H143" i="49"/>
  <c r="H151" i="49"/>
  <c r="H130" i="49"/>
  <c r="H138" i="49"/>
  <c r="H146" i="49"/>
  <c r="H154" i="49"/>
  <c r="H158" i="49"/>
  <c r="H119" i="49"/>
  <c r="H163" i="49"/>
  <c r="H122" i="49"/>
  <c r="H139" i="49"/>
  <c r="H155" i="49"/>
  <c r="H134" i="49"/>
  <c r="H150" i="49"/>
  <c r="H164" i="49"/>
  <c r="H129" i="49"/>
  <c r="H145" i="49"/>
  <c r="H140" i="49"/>
  <c r="I88" i="13"/>
  <c r="I104" i="13"/>
  <c r="I103" i="13"/>
  <c r="I78" i="13"/>
  <c r="I66" i="13"/>
  <c r="F159" i="13"/>
  <c r="F144" i="13"/>
  <c r="G157" i="13"/>
  <c r="G157" i="50" s="1"/>
  <c r="G124" i="13"/>
  <c r="G124" i="50" s="1"/>
  <c r="G139" i="13"/>
  <c r="G139" i="50" s="1"/>
  <c r="G142" i="13"/>
  <c r="G142" i="50" s="1"/>
  <c r="G195" i="13"/>
  <c r="G195" i="50" s="1"/>
  <c r="G175" i="13"/>
  <c r="G175" i="50" s="1"/>
  <c r="G178" i="13"/>
  <c r="G178" i="50" s="1"/>
  <c r="G177" i="13"/>
  <c r="G177" i="50" s="1"/>
  <c r="F231" i="13"/>
  <c r="F240" i="13"/>
  <c r="I272" i="49"/>
  <c r="G151" i="49"/>
  <c r="G152" i="49"/>
  <c r="G120" i="49"/>
  <c r="H148" i="49"/>
  <c r="H187" i="49"/>
  <c r="H147" i="49"/>
  <c r="C167" i="13"/>
  <c r="C135" i="13"/>
  <c r="C210" i="13"/>
  <c r="C266" i="13"/>
  <c r="H165" i="49"/>
  <c r="I115" i="13"/>
  <c r="I152" i="13"/>
  <c r="I165" i="49"/>
  <c r="I159" i="49"/>
  <c r="I152" i="49"/>
  <c r="I136" i="49"/>
  <c r="I157" i="49"/>
  <c r="I141" i="49"/>
  <c r="I125" i="49"/>
  <c r="I162" i="49"/>
  <c r="I146" i="49"/>
  <c r="I130" i="49"/>
  <c r="I151" i="49"/>
  <c r="I135" i="49"/>
  <c r="I119" i="49"/>
  <c r="I120" i="49"/>
  <c r="I167" i="49"/>
  <c r="I160" i="49"/>
  <c r="I144" i="49"/>
  <c r="I128" i="49"/>
  <c r="I149" i="49"/>
  <c r="I133" i="49"/>
  <c r="I117" i="49"/>
  <c r="G272" i="49"/>
  <c r="G264" i="49"/>
  <c r="G256" i="49"/>
  <c r="G248" i="49"/>
  <c r="G269" i="49"/>
  <c r="G261" i="49"/>
  <c r="G253" i="49"/>
  <c r="G245" i="49"/>
  <c r="G237" i="49"/>
  <c r="G244" i="49"/>
  <c r="G236" i="49"/>
  <c r="G227" i="49"/>
  <c r="E161" i="49"/>
  <c r="E162" i="49"/>
  <c r="E152" i="49"/>
  <c r="E144" i="49"/>
  <c r="E136" i="49"/>
  <c r="E128" i="49"/>
  <c r="E155" i="49"/>
  <c r="E147" i="49"/>
  <c r="E139" i="49"/>
  <c r="E131" i="49"/>
  <c r="E123" i="49"/>
  <c r="E115" i="49"/>
  <c r="E116" i="49"/>
  <c r="E167" i="49"/>
  <c r="E159" i="49"/>
  <c r="E160" i="49"/>
  <c r="E150" i="49"/>
  <c r="E142" i="49"/>
  <c r="E134" i="49"/>
  <c r="E126" i="49"/>
  <c r="E153" i="49"/>
  <c r="E145" i="49"/>
  <c r="E137" i="49"/>
  <c r="E129" i="49"/>
  <c r="E121" i="49"/>
  <c r="E122" i="49"/>
  <c r="E158" i="49"/>
  <c r="E165" i="49"/>
  <c r="E166" i="49"/>
  <c r="E156" i="49"/>
  <c r="E148" i="49"/>
  <c r="E140" i="49"/>
  <c r="E132" i="49"/>
  <c r="E124" i="49"/>
  <c r="E151" i="49"/>
  <c r="E143" i="49"/>
  <c r="E135" i="49"/>
  <c r="E127" i="49"/>
  <c r="E119" i="49"/>
  <c r="E120" i="49"/>
  <c r="F220" i="49"/>
  <c r="F216" i="49"/>
  <c r="F212" i="49"/>
  <c r="F218" i="49"/>
  <c r="F214" i="49"/>
  <c r="I113" i="49"/>
  <c r="I99" i="49"/>
  <c r="I95" i="49"/>
  <c r="I75" i="49"/>
  <c r="I107" i="49"/>
  <c r="I105" i="49"/>
  <c r="I87" i="49"/>
  <c r="I111" i="49"/>
  <c r="I74" i="49"/>
  <c r="I90" i="49"/>
  <c r="I106" i="49"/>
  <c r="I80" i="49"/>
  <c r="I96" i="49"/>
  <c r="I112" i="49"/>
  <c r="I101" i="49"/>
  <c r="I81" i="49"/>
  <c r="I67" i="49"/>
  <c r="I69" i="49"/>
  <c r="I93" i="49"/>
  <c r="I70" i="49"/>
  <c r="I63" i="49"/>
  <c r="I79" i="49"/>
  <c r="I61" i="49"/>
  <c r="I91" i="49"/>
  <c r="I83" i="49"/>
  <c r="I71" i="49"/>
  <c r="I103" i="49"/>
  <c r="I66" i="49"/>
  <c r="I82" i="49"/>
  <c r="I98" i="49"/>
  <c r="I72" i="49"/>
  <c r="I88" i="49"/>
  <c r="I104" i="49"/>
  <c r="H225" i="49"/>
  <c r="H223" i="49"/>
  <c r="H244" i="49"/>
  <c r="H241" i="49"/>
  <c r="H233" i="49"/>
  <c r="H275" i="49"/>
  <c r="H271" i="49"/>
  <c r="H267" i="49"/>
  <c r="H263" i="49"/>
  <c r="H259" i="49"/>
  <c r="H255" i="49"/>
  <c r="H251" i="49"/>
  <c r="H238" i="49"/>
  <c r="H224" i="49"/>
  <c r="H246" i="49"/>
  <c r="H236" i="49"/>
  <c r="H245" i="49"/>
  <c r="H237" i="49"/>
  <c r="H234" i="49"/>
  <c r="H273" i="49"/>
  <c r="H269" i="49"/>
  <c r="H265" i="49"/>
  <c r="H261" i="49"/>
  <c r="H257" i="49"/>
  <c r="H253" i="49"/>
  <c r="H249" i="49"/>
  <c r="H228" i="49"/>
  <c r="E214" i="49"/>
  <c r="E170" i="49"/>
  <c r="E178" i="49"/>
  <c r="E186" i="49"/>
  <c r="E194" i="49"/>
  <c r="E202" i="49"/>
  <c r="E210" i="49"/>
  <c r="E175" i="49"/>
  <c r="E183" i="49"/>
  <c r="E191" i="49"/>
  <c r="E218" i="49"/>
  <c r="E174" i="49"/>
  <c r="E182" i="49"/>
  <c r="E190" i="49"/>
  <c r="E198" i="49"/>
  <c r="E206" i="49"/>
  <c r="E171" i="49"/>
  <c r="E179" i="49"/>
  <c r="E187" i="49"/>
  <c r="E195" i="49"/>
  <c r="E203" i="49"/>
  <c r="E211" i="49"/>
  <c r="I143" i="49"/>
  <c r="I161" i="49"/>
  <c r="E133" i="49"/>
  <c r="E130" i="49"/>
  <c r="E164" i="49"/>
  <c r="J101" i="49"/>
  <c r="J73" i="49"/>
  <c r="J113" i="49"/>
  <c r="J68" i="49"/>
  <c r="J76" i="49"/>
  <c r="J84" i="49"/>
  <c r="J92" i="49"/>
  <c r="J100" i="49"/>
  <c r="J108" i="49"/>
  <c r="J83" i="49"/>
  <c r="J78" i="49"/>
  <c r="J72" i="49"/>
  <c r="J80" i="49"/>
  <c r="J88" i="49"/>
  <c r="J96" i="49"/>
  <c r="J104" i="49"/>
  <c r="H220" i="49"/>
  <c r="H221" i="49"/>
  <c r="H200" i="49"/>
  <c r="H184" i="49"/>
  <c r="H219" i="49"/>
  <c r="H199" i="49"/>
  <c r="H183" i="49"/>
  <c r="H218" i="49"/>
  <c r="H208" i="49"/>
  <c r="H192" i="49"/>
  <c r="H176" i="49"/>
  <c r="H207" i="49"/>
  <c r="H191" i="49"/>
  <c r="H175" i="49"/>
  <c r="I97" i="49"/>
  <c r="G229" i="49"/>
  <c r="G240" i="49"/>
  <c r="G235" i="49"/>
  <c r="G247" i="49"/>
  <c r="G257" i="49"/>
  <c r="G267" i="49"/>
  <c r="G250" i="49"/>
  <c r="G260" i="49"/>
  <c r="G270" i="49"/>
  <c r="F215" i="49"/>
  <c r="I84" i="49"/>
  <c r="I64" i="49"/>
  <c r="I86" i="49"/>
  <c r="I122" i="49"/>
  <c r="E118" i="49"/>
  <c r="E141" i="49"/>
  <c r="E138" i="49"/>
  <c r="E163" i="49"/>
  <c r="I109" i="49"/>
  <c r="I65" i="49"/>
  <c r="J62" i="49"/>
  <c r="J64" i="49"/>
  <c r="J86" i="49"/>
  <c r="J99" i="49"/>
  <c r="J89" i="49"/>
  <c r="J94" i="49"/>
  <c r="J63" i="49"/>
  <c r="J103" i="49"/>
  <c r="J93" i="49"/>
  <c r="J102" i="49"/>
  <c r="J70" i="49"/>
  <c r="J79" i="49"/>
  <c r="J65" i="49"/>
  <c r="J109" i="49"/>
  <c r="X67" i="49"/>
  <c r="X67" i="13"/>
  <c r="X67" i="50" s="1"/>
  <c r="Y84" i="49"/>
  <c r="Y84" i="13"/>
  <c r="Y84" i="50" s="1"/>
  <c r="N103" i="49"/>
  <c r="N103" i="13"/>
  <c r="N103" i="50" s="1"/>
  <c r="Z64" i="49"/>
  <c r="Z64" i="13"/>
  <c r="Z64" i="50" s="1"/>
  <c r="AA83" i="49"/>
  <c r="AA83" i="13"/>
  <c r="AA83" i="50" s="1"/>
  <c r="U62" i="49"/>
  <c r="U62" i="13"/>
  <c r="U62" i="50" s="1"/>
  <c r="AB71" i="49"/>
  <c r="AB71" i="13"/>
  <c r="AB71" i="50" s="1"/>
  <c r="S104" i="49"/>
  <c r="S104" i="13"/>
  <c r="S104" i="50" s="1"/>
  <c r="AA64" i="49"/>
  <c r="AA64" i="13"/>
  <c r="AA64" i="50" s="1"/>
  <c r="W70" i="49"/>
  <c r="W70" i="13"/>
  <c r="W70" i="50" s="1"/>
  <c r="W79" i="49"/>
  <c r="W79" i="13"/>
  <c r="W79" i="50" s="1"/>
  <c r="W96" i="49"/>
  <c r="W96" i="13"/>
  <c r="W96" i="50" s="1"/>
  <c r="R74" i="49"/>
  <c r="R74" i="13"/>
  <c r="R74" i="50" s="1"/>
  <c r="R61" i="49"/>
  <c r="R61" i="13"/>
  <c r="R61" i="50" s="1"/>
  <c r="N67" i="49"/>
  <c r="N67" i="13"/>
  <c r="N67" i="50" s="1"/>
  <c r="P74" i="49"/>
  <c r="P74" i="13"/>
  <c r="P74" i="50" s="1"/>
  <c r="N84" i="49"/>
  <c r="N84" i="13"/>
  <c r="N84" i="50" s="1"/>
  <c r="U108" i="49"/>
  <c r="U108" i="13"/>
  <c r="U108" i="50" s="1"/>
  <c r="O84" i="49"/>
  <c r="O84" i="13"/>
  <c r="O84" i="50" s="1"/>
  <c r="X88" i="49"/>
  <c r="X88" i="13"/>
  <c r="X88" i="50" s="1"/>
  <c r="W104" i="49"/>
  <c r="W104" i="13"/>
  <c r="W104" i="50" s="1"/>
  <c r="R83" i="49"/>
  <c r="R83" i="13"/>
  <c r="R83" i="50" s="1"/>
  <c r="S93" i="49"/>
  <c r="S93" i="13"/>
  <c r="S93" i="50" s="1"/>
  <c r="W107" i="49"/>
  <c r="W107" i="13"/>
  <c r="W107" i="50" s="1"/>
  <c r="AB93" i="49"/>
  <c r="AB93" i="13"/>
  <c r="AB93" i="50" s="1"/>
  <c r="O104" i="49"/>
  <c r="O104" i="13"/>
  <c r="O104" i="50" s="1"/>
  <c r="S90" i="49"/>
  <c r="S90" i="13"/>
  <c r="S90" i="50" s="1"/>
  <c r="S97" i="49"/>
  <c r="S97" i="13"/>
  <c r="S97" i="50" s="1"/>
  <c r="U107" i="49"/>
  <c r="U107" i="13"/>
  <c r="U107" i="50" s="1"/>
  <c r="S111" i="49"/>
  <c r="S111" i="13"/>
  <c r="S111" i="50" s="1"/>
  <c r="P101" i="49"/>
  <c r="P101" i="13"/>
  <c r="P101" i="50" s="1"/>
  <c r="R104" i="13"/>
  <c r="R104" i="50" s="1"/>
  <c r="R104" i="49"/>
  <c r="T111" i="49"/>
  <c r="T111" i="13"/>
  <c r="T111" i="50" s="1"/>
  <c r="Z139" i="49"/>
  <c r="Z139" i="13"/>
  <c r="Z139" i="50" s="1"/>
  <c r="X128" i="49"/>
  <c r="X128" i="13"/>
  <c r="X128" i="50" s="1"/>
  <c r="P116" i="49"/>
  <c r="P116" i="13"/>
  <c r="P116" i="50" s="1"/>
  <c r="AB137" i="49"/>
  <c r="AB137" i="13"/>
  <c r="AB137" i="50" s="1"/>
  <c r="AB125" i="49"/>
  <c r="AB125" i="13"/>
  <c r="AB125" i="50" s="1"/>
  <c r="N116" i="49"/>
  <c r="N116" i="13"/>
  <c r="N116" i="50" s="1"/>
  <c r="P138" i="49"/>
  <c r="P138" i="13"/>
  <c r="P138" i="50" s="1"/>
  <c r="Z125" i="49"/>
  <c r="Z125" i="13"/>
  <c r="Z125" i="50" s="1"/>
  <c r="AB116" i="49"/>
  <c r="AB116" i="13"/>
  <c r="AB116" i="50" s="1"/>
  <c r="T131" i="49"/>
  <c r="T131" i="13"/>
  <c r="T131" i="50" s="1"/>
  <c r="W118" i="49"/>
  <c r="W118" i="13"/>
  <c r="W118" i="50" s="1"/>
  <c r="U122" i="49"/>
  <c r="U122" i="13"/>
  <c r="U122" i="50" s="1"/>
  <c r="AB192" i="49"/>
  <c r="AB192" i="13"/>
  <c r="AB192" i="50" s="1"/>
  <c r="N210" i="49"/>
  <c r="N210" i="13"/>
  <c r="N210" i="50" s="1"/>
  <c r="AA170" i="49"/>
  <c r="AA170" i="13"/>
  <c r="AA170" i="50" s="1"/>
  <c r="U185" i="49"/>
  <c r="U185" i="13"/>
  <c r="U185" i="50" s="1"/>
  <c r="U192" i="49"/>
  <c r="U192" i="13"/>
  <c r="U192" i="50" s="1"/>
  <c r="N204" i="49"/>
  <c r="N204" i="13"/>
  <c r="N204" i="50" s="1"/>
  <c r="N187" i="49"/>
  <c r="N187" i="13"/>
  <c r="N187" i="50" s="1"/>
  <c r="T172" i="49"/>
  <c r="T172" i="13"/>
  <c r="T172" i="50" s="1"/>
  <c r="Z175" i="49"/>
  <c r="Z175" i="13"/>
  <c r="Z175" i="50" s="1"/>
  <c r="N179" i="49"/>
  <c r="N179" i="13"/>
  <c r="N179" i="50" s="1"/>
  <c r="X184" i="49"/>
  <c r="X184" i="13"/>
  <c r="X184" i="50" s="1"/>
  <c r="Z185" i="49"/>
  <c r="Z185" i="13"/>
  <c r="Z185" i="50" s="1"/>
  <c r="X188" i="49"/>
  <c r="X188" i="13"/>
  <c r="X188" i="50" s="1"/>
  <c r="R191" i="49"/>
  <c r="R191" i="13"/>
  <c r="R191" i="50" s="1"/>
  <c r="N193" i="49"/>
  <c r="N193" i="13"/>
  <c r="N193" i="50" s="1"/>
  <c r="W200" i="49"/>
  <c r="W200" i="13"/>
  <c r="W200" i="50" s="1"/>
  <c r="O206" i="49"/>
  <c r="O206" i="13"/>
  <c r="O206" i="50" s="1"/>
  <c r="X215" i="49"/>
  <c r="X215" i="13"/>
  <c r="X215" i="50" s="1"/>
  <c r="P187" i="49"/>
  <c r="P187" i="13"/>
  <c r="P187" i="50" s="1"/>
  <c r="N188" i="49"/>
  <c r="N188" i="13"/>
  <c r="N188" i="50" s="1"/>
  <c r="T189" i="49"/>
  <c r="T189" i="13"/>
  <c r="T189" i="50" s="1"/>
  <c r="Z192" i="49"/>
  <c r="Z192" i="13"/>
  <c r="Z192" i="50" s="1"/>
  <c r="O195" i="49"/>
  <c r="O195" i="13"/>
  <c r="O195" i="50" s="1"/>
  <c r="R196" i="49"/>
  <c r="R196" i="13"/>
  <c r="R196" i="50" s="1"/>
  <c r="AA198" i="49"/>
  <c r="AA198" i="13"/>
  <c r="AA198" i="50" s="1"/>
  <c r="S200" i="49"/>
  <c r="S200" i="13"/>
  <c r="S200" i="50" s="1"/>
  <c r="T203" i="49"/>
  <c r="T203" i="13"/>
  <c r="T203" i="50" s="1"/>
  <c r="Y209" i="49"/>
  <c r="Y209" i="13"/>
  <c r="Y209" i="50" s="1"/>
  <c r="AA216" i="49"/>
  <c r="AA216" i="13"/>
  <c r="AA216" i="50" s="1"/>
  <c r="M187" i="49"/>
  <c r="M187" i="13"/>
  <c r="M187" i="50" s="1"/>
  <c r="S188" i="49"/>
  <c r="S188" i="13"/>
  <c r="S188" i="50" s="1"/>
  <c r="U189" i="49"/>
  <c r="U189" i="13"/>
  <c r="U189" i="50" s="1"/>
  <c r="W190" i="49"/>
  <c r="W190" i="13"/>
  <c r="W190" i="50" s="1"/>
  <c r="Y191" i="49"/>
  <c r="Y191" i="13"/>
  <c r="Y191" i="50" s="1"/>
  <c r="AA192" i="49"/>
  <c r="AA192" i="13"/>
  <c r="AA192" i="50" s="1"/>
  <c r="P195" i="49"/>
  <c r="P195" i="13"/>
  <c r="P195" i="50" s="1"/>
  <c r="S196" i="49"/>
  <c r="S196" i="13"/>
  <c r="S196" i="50" s="1"/>
  <c r="N200" i="49"/>
  <c r="N200" i="13"/>
  <c r="N200" i="50" s="1"/>
  <c r="U204" i="49"/>
  <c r="U204" i="13"/>
  <c r="U204" i="50" s="1"/>
  <c r="P209" i="49"/>
  <c r="P209" i="13"/>
  <c r="P209" i="50" s="1"/>
  <c r="S212" i="49"/>
  <c r="S212" i="13"/>
  <c r="S212" i="50" s="1"/>
  <c r="F57" i="45"/>
  <c r="O217" i="49"/>
  <c r="O217" i="13"/>
  <c r="O217" i="50" s="1"/>
  <c r="U203" i="49"/>
  <c r="U203" i="13"/>
  <c r="U203" i="50" s="1"/>
  <c r="H49" i="45"/>
  <c r="M205" i="49"/>
  <c r="M205" i="13"/>
  <c r="M205" i="50" s="1"/>
  <c r="W208" i="49"/>
  <c r="W208" i="13"/>
  <c r="W208" i="50" s="1"/>
  <c r="W210" i="49"/>
  <c r="W210" i="13"/>
  <c r="W210" i="50" s="1"/>
  <c r="W212" i="49"/>
  <c r="W212" i="13"/>
  <c r="W212" i="50" s="1"/>
  <c r="O216" i="49"/>
  <c r="O216" i="13"/>
  <c r="O216" i="50" s="1"/>
  <c r="Y219" i="49"/>
  <c r="Y219" i="13"/>
  <c r="Y219" i="50" s="1"/>
  <c r="Z195" i="49"/>
  <c r="Z195" i="13"/>
  <c r="Z195" i="50" s="1"/>
  <c r="AB196" i="49"/>
  <c r="AB196" i="13"/>
  <c r="AB196" i="50" s="1"/>
  <c r="M199" i="49"/>
  <c r="M199" i="13"/>
  <c r="M199" i="50" s="1"/>
  <c r="O201" i="49"/>
  <c r="O201" i="13"/>
  <c r="O201" i="50" s="1"/>
  <c r="W203" i="49"/>
  <c r="W203" i="13"/>
  <c r="W203" i="50" s="1"/>
  <c r="P205" i="49"/>
  <c r="P205" i="13"/>
  <c r="P205" i="50" s="1"/>
  <c r="R208" i="49"/>
  <c r="R208" i="13"/>
  <c r="R208" i="50" s="1"/>
  <c r="R210" i="49"/>
  <c r="R210" i="13"/>
  <c r="R210" i="50" s="1"/>
  <c r="AB211" i="49"/>
  <c r="AB211" i="13"/>
  <c r="AB211" i="50" s="1"/>
  <c r="M215" i="49"/>
  <c r="M215" i="13"/>
  <c r="M215" i="50" s="1"/>
  <c r="M217" i="49"/>
  <c r="M217" i="13"/>
  <c r="M217" i="50" s="1"/>
  <c r="T219" i="49"/>
  <c r="T219" i="13"/>
  <c r="T219" i="50" s="1"/>
  <c r="AB198" i="49"/>
  <c r="AB198" i="13"/>
  <c r="AB198" i="50" s="1"/>
  <c r="P200" i="49"/>
  <c r="P200" i="13"/>
  <c r="P200" i="50" s="1"/>
  <c r="N201" i="49"/>
  <c r="N201" i="13"/>
  <c r="N201" i="50" s="1"/>
  <c r="S203" i="49"/>
  <c r="S203" i="13"/>
  <c r="S203" i="50" s="1"/>
  <c r="T205" i="49"/>
  <c r="T205" i="13"/>
  <c r="T205" i="50" s="1"/>
  <c r="W206" i="49"/>
  <c r="W206" i="13"/>
  <c r="W206" i="50" s="1"/>
  <c r="W209" i="49"/>
  <c r="W209" i="13"/>
  <c r="W209" i="50" s="1"/>
  <c r="Z210" i="49"/>
  <c r="Z210" i="13"/>
  <c r="Z210" i="50" s="1"/>
  <c r="AA212" i="49"/>
  <c r="AA212" i="13"/>
  <c r="AA212" i="50" s="1"/>
  <c r="P215" i="49"/>
  <c r="P215" i="13"/>
  <c r="P215" i="50" s="1"/>
  <c r="S216" i="49"/>
  <c r="S216" i="13"/>
  <c r="S216" i="50" s="1"/>
  <c r="O218" i="49"/>
  <c r="O218" i="13"/>
  <c r="O218" i="50" s="1"/>
  <c r="S219" i="49"/>
  <c r="S219" i="13"/>
  <c r="S219" i="50" s="1"/>
  <c r="P204" i="49"/>
  <c r="P204" i="13"/>
  <c r="P204" i="50" s="1"/>
  <c r="N205" i="49"/>
  <c r="N205" i="13"/>
  <c r="N205" i="50" s="1"/>
  <c r="T206" i="49"/>
  <c r="T206" i="13"/>
  <c r="T206" i="50" s="1"/>
  <c r="T208" i="49"/>
  <c r="T208" i="13"/>
  <c r="T208" i="50" s="1"/>
  <c r="R209" i="49"/>
  <c r="R209" i="13"/>
  <c r="R209" i="50" s="1"/>
  <c r="X210" i="49"/>
  <c r="X210" i="13"/>
  <c r="X210" i="50" s="1"/>
  <c r="Z211" i="49"/>
  <c r="Z211" i="13"/>
  <c r="Z211" i="50" s="1"/>
  <c r="AB212" i="49"/>
  <c r="AB212" i="13"/>
  <c r="AB212" i="50" s="1"/>
  <c r="AB214" i="49"/>
  <c r="AB214" i="13"/>
  <c r="AB214" i="50" s="1"/>
  <c r="P216" i="49"/>
  <c r="P216" i="13"/>
  <c r="P216" i="50" s="1"/>
  <c r="N217" i="49"/>
  <c r="N217" i="13"/>
  <c r="N217" i="50" s="1"/>
  <c r="T218" i="49"/>
  <c r="T218" i="13"/>
  <c r="T218" i="50" s="1"/>
  <c r="R219" i="49"/>
  <c r="R219" i="13"/>
  <c r="R219" i="50" s="1"/>
  <c r="U201" i="49"/>
  <c r="U201" i="13"/>
  <c r="U201" i="50" s="1"/>
  <c r="M190" i="49"/>
  <c r="M190" i="13"/>
  <c r="M190" i="50" s="1"/>
  <c r="M182" i="49"/>
  <c r="M182" i="13"/>
  <c r="M182" i="50" s="1"/>
  <c r="S179" i="49"/>
  <c r="S179" i="13"/>
  <c r="S179" i="50" s="1"/>
  <c r="O177" i="49"/>
  <c r="O177" i="13"/>
  <c r="O177" i="50" s="1"/>
  <c r="U174" i="49"/>
  <c r="U174" i="13"/>
  <c r="U174" i="50" s="1"/>
  <c r="Y172" i="49"/>
  <c r="Y172" i="13"/>
  <c r="Y172" i="50" s="1"/>
  <c r="M170" i="49"/>
  <c r="M170" i="13"/>
  <c r="M170" i="50" s="1"/>
  <c r="P211" i="49"/>
  <c r="P211" i="13"/>
  <c r="P211" i="50" s="1"/>
  <c r="S191" i="49"/>
  <c r="S191" i="13"/>
  <c r="S191" i="50" s="1"/>
  <c r="U182" i="49"/>
  <c r="U182" i="13"/>
  <c r="U182" i="50" s="1"/>
  <c r="P179" i="49"/>
  <c r="P179" i="13"/>
  <c r="P179" i="50" s="1"/>
  <c r="T177" i="49"/>
  <c r="T177" i="13"/>
  <c r="T177" i="50" s="1"/>
  <c r="Z174" i="49"/>
  <c r="Z174" i="13"/>
  <c r="Z174" i="50" s="1"/>
  <c r="X209" i="49"/>
  <c r="X209" i="13"/>
  <c r="X209" i="50" s="1"/>
  <c r="AA185" i="49"/>
  <c r="AA185" i="13"/>
  <c r="AA185" i="50" s="1"/>
  <c r="Y178" i="49"/>
  <c r="Y178" i="13"/>
  <c r="Y178" i="50" s="1"/>
  <c r="O175" i="49"/>
  <c r="O175" i="13"/>
  <c r="O175" i="50" s="1"/>
  <c r="Y170" i="49"/>
  <c r="Y170" i="13"/>
  <c r="Y170" i="50" s="1"/>
  <c r="Y270" i="49"/>
  <c r="Y270" i="13"/>
  <c r="Y270" i="50" s="1"/>
  <c r="M266" i="49"/>
  <c r="M266" i="13"/>
  <c r="M266" i="50" s="1"/>
  <c r="N262" i="49"/>
  <c r="N262" i="13"/>
  <c r="N262" i="50" s="1"/>
  <c r="S257" i="49"/>
  <c r="S257" i="13"/>
  <c r="S257" i="50" s="1"/>
  <c r="P254" i="49"/>
  <c r="P254" i="13"/>
  <c r="P254" i="50" s="1"/>
  <c r="W252" i="49"/>
  <c r="W252" i="13"/>
  <c r="W252" i="50" s="1"/>
  <c r="AB249" i="49"/>
  <c r="AB249" i="13"/>
  <c r="AB249" i="50" s="1"/>
  <c r="S247" i="49"/>
  <c r="S247" i="13"/>
  <c r="S247" i="50" s="1"/>
  <c r="O246" i="49"/>
  <c r="O246" i="13"/>
  <c r="O246" i="50" s="1"/>
  <c r="S244" i="49"/>
  <c r="S244" i="13"/>
  <c r="S244" i="50" s="1"/>
  <c r="P243" i="49"/>
  <c r="P243" i="13"/>
  <c r="P243" i="50" s="1"/>
  <c r="Y241" i="49"/>
  <c r="Y241" i="13"/>
  <c r="Y241" i="50" s="1"/>
  <c r="S239" i="49"/>
  <c r="S239" i="13"/>
  <c r="S239" i="50" s="1"/>
  <c r="F27" i="46"/>
  <c r="O238" i="49"/>
  <c r="O238" i="13"/>
  <c r="O238" i="50" s="1"/>
  <c r="R24" i="46"/>
  <c r="AA235" i="49"/>
  <c r="AA235" i="13"/>
  <c r="AA235" i="50" s="1"/>
  <c r="T233" i="49"/>
  <c r="T233" i="13"/>
  <c r="T233" i="50" s="1"/>
  <c r="S231" i="49"/>
  <c r="S231" i="13"/>
  <c r="S231" i="50" s="1"/>
  <c r="O230" i="49"/>
  <c r="O230" i="13"/>
  <c r="O230" i="50" s="1"/>
  <c r="S228" i="49"/>
  <c r="S228" i="13"/>
  <c r="S228" i="50" s="1"/>
  <c r="P227" i="49"/>
  <c r="P227" i="13"/>
  <c r="P227" i="50" s="1"/>
  <c r="Y225" i="49"/>
  <c r="Y225" i="13"/>
  <c r="Y225" i="50" s="1"/>
  <c r="R224" i="49"/>
  <c r="R224" i="13"/>
  <c r="R224" i="50" s="1"/>
  <c r="T223" i="49"/>
  <c r="T223" i="13"/>
  <c r="T223" i="50" s="1"/>
  <c r="S271" i="49"/>
  <c r="S271" i="13"/>
  <c r="S271" i="50" s="1"/>
  <c r="T263" i="49"/>
  <c r="T263" i="13"/>
  <c r="T263" i="50" s="1"/>
  <c r="AA258" i="49"/>
  <c r="AA258" i="13"/>
  <c r="AA258" i="50" s="1"/>
  <c r="AB254" i="49"/>
  <c r="AB254" i="13"/>
  <c r="AB254" i="50" s="1"/>
  <c r="AB252" i="49"/>
  <c r="AB252" i="13"/>
  <c r="AB252" i="50" s="1"/>
  <c r="R249" i="49"/>
  <c r="R249" i="13"/>
  <c r="R249" i="50" s="1"/>
  <c r="S246" i="49"/>
  <c r="S246" i="13"/>
  <c r="S246" i="50" s="1"/>
  <c r="P245" i="49"/>
  <c r="P245" i="13"/>
  <c r="P245" i="50" s="1"/>
  <c r="Y243" i="49"/>
  <c r="Y243" i="13"/>
  <c r="Y243" i="50" s="1"/>
  <c r="X241" i="49"/>
  <c r="X241" i="13"/>
  <c r="X241" i="50" s="1"/>
  <c r="W239" i="49"/>
  <c r="W239" i="13"/>
  <c r="W239" i="50" s="1"/>
  <c r="N24" i="46"/>
  <c r="W236" i="49"/>
  <c r="W236" i="13"/>
  <c r="W236" i="50" s="1"/>
  <c r="T235" i="49"/>
  <c r="T235" i="13"/>
  <c r="T235" i="50" s="1"/>
  <c r="M233" i="49"/>
  <c r="M233" i="13"/>
  <c r="M233" i="50" s="1"/>
  <c r="AB231" i="49"/>
  <c r="AB231" i="13"/>
  <c r="AB231" i="50" s="1"/>
  <c r="N230" i="49"/>
  <c r="N230" i="13"/>
  <c r="N230" i="50" s="1"/>
  <c r="W228" i="49"/>
  <c r="W228" i="13"/>
  <c r="W228" i="50" s="1"/>
  <c r="T227" i="49"/>
  <c r="T227" i="13"/>
  <c r="T227" i="50" s="1"/>
  <c r="S225" i="49"/>
  <c r="S225" i="13"/>
  <c r="S225" i="50" s="1"/>
  <c r="M224" i="49"/>
  <c r="M224" i="13"/>
  <c r="M224" i="50" s="1"/>
  <c r="O223" i="49"/>
  <c r="O223" i="13"/>
  <c r="O223" i="50" s="1"/>
  <c r="R225" i="49"/>
  <c r="R225" i="13"/>
  <c r="R225" i="50" s="1"/>
  <c r="X226" i="49"/>
  <c r="X226" i="13"/>
  <c r="X226" i="50" s="1"/>
  <c r="Z227" i="49"/>
  <c r="Z227" i="13"/>
  <c r="Z227" i="50" s="1"/>
  <c r="AB228" i="49"/>
  <c r="AB228" i="13"/>
  <c r="AB228" i="50" s="1"/>
  <c r="P230" i="49"/>
  <c r="P230" i="13"/>
  <c r="P230" i="50" s="1"/>
  <c r="N231" i="49"/>
  <c r="N231" i="13"/>
  <c r="N231" i="50" s="1"/>
  <c r="M22" i="46"/>
  <c r="T232" i="49"/>
  <c r="T232" i="13"/>
  <c r="T232" i="50" s="1"/>
  <c r="R233" i="49"/>
  <c r="R233" i="13"/>
  <c r="R233" i="50" s="1"/>
  <c r="Q24" i="46"/>
  <c r="Z235" i="49"/>
  <c r="Z235" i="13"/>
  <c r="Z235" i="50" s="1"/>
  <c r="S24" i="46"/>
  <c r="AB236" i="49"/>
  <c r="AB236" i="13"/>
  <c r="AB236" i="50" s="1"/>
  <c r="AB238" i="49"/>
  <c r="AB238" i="13"/>
  <c r="AB238" i="50" s="1"/>
  <c r="N241" i="49"/>
  <c r="N241" i="13"/>
  <c r="N241" i="50" s="1"/>
  <c r="T242" i="49"/>
  <c r="T242" i="13"/>
  <c r="T242" i="50" s="1"/>
  <c r="R243" i="49"/>
  <c r="R243" i="13"/>
  <c r="R243" i="50" s="1"/>
  <c r="X244" i="49"/>
  <c r="X244" i="13"/>
  <c r="X244" i="50" s="1"/>
  <c r="Z245" i="49"/>
  <c r="Z245" i="13"/>
  <c r="Z245" i="50" s="1"/>
  <c r="AB246" i="49"/>
  <c r="AB246" i="13"/>
  <c r="AB246" i="50" s="1"/>
  <c r="E38" i="46"/>
  <c r="N249" i="49"/>
  <c r="N249" i="13"/>
  <c r="N249" i="50" s="1"/>
  <c r="W250" i="49"/>
  <c r="W250" i="13"/>
  <c r="W250" i="50" s="1"/>
  <c r="X252" i="49"/>
  <c r="X252" i="13"/>
  <c r="X252" i="50" s="1"/>
  <c r="Z254" i="49"/>
  <c r="Z254" i="13"/>
  <c r="Z254" i="50" s="1"/>
  <c r="H47" i="46"/>
  <c r="N257" i="49"/>
  <c r="N257" i="13"/>
  <c r="N257" i="50" s="1"/>
  <c r="M259" i="49"/>
  <c r="M259" i="13"/>
  <c r="M259" i="50" s="1"/>
  <c r="O263" i="49"/>
  <c r="O263" i="13"/>
  <c r="O263" i="50" s="1"/>
  <c r="N266" i="49"/>
  <c r="N266" i="13"/>
  <c r="N266" i="50" s="1"/>
  <c r="X269" i="49"/>
  <c r="X269" i="13"/>
  <c r="X269" i="50" s="1"/>
  <c r="P273" i="49"/>
  <c r="P273" i="13"/>
  <c r="P273" i="50" s="1"/>
  <c r="W249" i="49"/>
  <c r="W249" i="13"/>
  <c r="W249" i="50" s="1"/>
  <c r="Y250" i="49"/>
  <c r="Y250" i="13"/>
  <c r="Y250" i="50" s="1"/>
  <c r="O253" i="49"/>
  <c r="O253" i="13"/>
  <c r="O253" i="50" s="1"/>
  <c r="M254" i="49"/>
  <c r="M254" i="13"/>
  <c r="M254" i="50" s="1"/>
  <c r="S255" i="49"/>
  <c r="S255" i="13"/>
  <c r="S255" i="50" s="1"/>
  <c r="T257" i="49"/>
  <c r="T257" i="13"/>
  <c r="T257" i="50" s="1"/>
  <c r="W258" i="49"/>
  <c r="W258" i="13"/>
  <c r="W258" i="50" s="1"/>
  <c r="R262" i="49"/>
  <c r="R262" i="13"/>
  <c r="R262" i="50" s="1"/>
  <c r="H54" i="46"/>
  <c r="N264" i="49"/>
  <c r="N264" i="13"/>
  <c r="N264" i="50" s="1"/>
  <c r="Z266" i="49"/>
  <c r="Z266" i="13"/>
  <c r="Z266" i="50" s="1"/>
  <c r="R270" i="49"/>
  <c r="R270" i="13"/>
  <c r="R270" i="50" s="1"/>
  <c r="N272" i="49"/>
  <c r="N272" i="13"/>
  <c r="N272" i="50" s="1"/>
  <c r="Y259" i="49"/>
  <c r="Y259" i="13"/>
  <c r="Y259" i="50" s="1"/>
  <c r="AA260" i="49"/>
  <c r="AA260" i="13"/>
  <c r="AA260" i="50" s="1"/>
  <c r="AA262" i="49"/>
  <c r="AA262" i="13"/>
  <c r="AA262" i="50" s="1"/>
  <c r="O264" i="49"/>
  <c r="O264" i="13"/>
  <c r="O264" i="50" s="1"/>
  <c r="M265" i="49"/>
  <c r="M265" i="13"/>
  <c r="M265" i="50" s="1"/>
  <c r="S266" i="49"/>
  <c r="S266" i="13"/>
  <c r="S266" i="50" s="1"/>
  <c r="S268" i="49"/>
  <c r="S268" i="13"/>
  <c r="S268" i="50" s="1"/>
  <c r="U269" i="49"/>
  <c r="U269" i="13"/>
  <c r="U269" i="50" s="1"/>
  <c r="W270" i="49"/>
  <c r="W270" i="13"/>
  <c r="W270" i="50" s="1"/>
  <c r="Y271" i="49"/>
  <c r="Y271" i="13"/>
  <c r="Y271" i="50" s="1"/>
  <c r="AA272" i="49"/>
  <c r="AA272" i="13"/>
  <c r="AA272" i="50" s="1"/>
  <c r="R257" i="49"/>
  <c r="R257" i="13"/>
  <c r="R257" i="50" s="1"/>
  <c r="X258" i="49"/>
  <c r="X258" i="13"/>
  <c r="X258" i="50" s="1"/>
  <c r="Z259" i="49"/>
  <c r="Z259" i="13"/>
  <c r="Z259" i="50" s="1"/>
  <c r="AB260" i="49"/>
  <c r="AB260" i="13"/>
  <c r="AB260" i="50" s="1"/>
  <c r="AB262" i="49"/>
  <c r="AB262" i="13"/>
  <c r="AB262" i="50" s="1"/>
  <c r="P264" i="49"/>
  <c r="P264" i="13"/>
  <c r="P264" i="50" s="1"/>
  <c r="N265" i="49"/>
  <c r="N265" i="13"/>
  <c r="N265" i="50" s="1"/>
  <c r="T266" i="49"/>
  <c r="T266" i="13"/>
  <c r="T266" i="50" s="1"/>
  <c r="T268" i="49"/>
  <c r="T268" i="13"/>
  <c r="T268" i="50" s="1"/>
  <c r="R269" i="49"/>
  <c r="R269" i="13"/>
  <c r="R269" i="50" s="1"/>
  <c r="X270" i="49"/>
  <c r="X270" i="13"/>
  <c r="X270" i="50" s="1"/>
  <c r="Z271" i="49"/>
  <c r="Z271" i="13"/>
  <c r="Z271" i="50" s="1"/>
  <c r="S57" i="46"/>
  <c r="AB272" i="49"/>
  <c r="AB272" i="13"/>
  <c r="AB272" i="50" s="1"/>
  <c r="R237" i="49"/>
  <c r="R237" i="13"/>
  <c r="R237" i="50" s="1"/>
  <c r="Y268" i="49"/>
  <c r="Y268" i="13"/>
  <c r="Y268" i="50" s="1"/>
  <c r="Z258" i="49"/>
  <c r="Z258" i="13"/>
  <c r="Z258" i="50" s="1"/>
  <c r="U253" i="49"/>
  <c r="U253" i="13"/>
  <c r="U253" i="50" s="1"/>
  <c r="U247" i="49"/>
  <c r="U247" i="13"/>
  <c r="U247" i="50" s="1"/>
  <c r="U244" i="49"/>
  <c r="U244" i="13"/>
  <c r="U244" i="50" s="1"/>
  <c r="J106" i="49"/>
  <c r="J98" i="49"/>
  <c r="J90" i="49"/>
  <c r="J82" i="49"/>
  <c r="J74" i="49"/>
  <c r="J66" i="49"/>
  <c r="J71" i="49"/>
  <c r="J95" i="49"/>
  <c r="J61" i="49"/>
  <c r="J81" i="49"/>
  <c r="J105" i="49"/>
  <c r="G230" i="49"/>
  <c r="G226" i="49"/>
  <c r="G228" i="49"/>
  <c r="G224" i="49"/>
  <c r="F210" i="49"/>
  <c r="F206" i="49"/>
  <c r="F211" i="49"/>
  <c r="F204" i="49"/>
  <c r="F200" i="49"/>
  <c r="F196" i="49"/>
  <c r="F192" i="49"/>
  <c r="F188" i="49"/>
  <c r="F208" i="49"/>
  <c r="F203" i="49"/>
  <c r="F199" i="49"/>
  <c r="F195" i="49"/>
  <c r="F191" i="49"/>
  <c r="F187" i="49"/>
  <c r="F207" i="49"/>
  <c r="F201" i="49"/>
  <c r="F193" i="49"/>
  <c r="F184" i="49"/>
  <c r="F180" i="49"/>
  <c r="F176" i="49"/>
  <c r="F172" i="49"/>
  <c r="F205" i="49"/>
  <c r="F202" i="49"/>
  <c r="F194" i="49"/>
  <c r="F183" i="49"/>
  <c r="F179" i="49"/>
  <c r="F175" i="49"/>
  <c r="F171" i="49"/>
  <c r="F198" i="49"/>
  <c r="F181" i="49"/>
  <c r="F173" i="49"/>
  <c r="F189" i="49"/>
  <c r="F186" i="49"/>
  <c r="F182" i="49"/>
  <c r="F174" i="49"/>
  <c r="F197" i="49"/>
  <c r="F178" i="49"/>
  <c r="F190" i="49"/>
  <c r="F177" i="49"/>
  <c r="F185" i="49"/>
  <c r="F169" i="49"/>
  <c r="F209" i="49"/>
  <c r="F170" i="49"/>
  <c r="I225" i="13"/>
  <c r="I226" i="13"/>
  <c r="I230" i="13"/>
  <c r="I234" i="13"/>
  <c r="I238" i="13"/>
  <c r="I242" i="13"/>
  <c r="I246" i="13"/>
  <c r="I250" i="13"/>
  <c r="I254" i="13"/>
  <c r="I258" i="13"/>
  <c r="I262" i="13"/>
  <c r="I268" i="13"/>
  <c r="I274" i="13"/>
  <c r="I264" i="13"/>
  <c r="I270" i="13"/>
  <c r="I272" i="13"/>
  <c r="I232" i="13"/>
  <c r="I248" i="13"/>
  <c r="I236" i="13"/>
  <c r="I252" i="13"/>
  <c r="I266" i="13"/>
  <c r="I228" i="13"/>
  <c r="I244" i="13"/>
  <c r="I260" i="13"/>
  <c r="I240" i="13"/>
  <c r="I256" i="13"/>
  <c r="I224" i="13"/>
  <c r="E221" i="49"/>
  <c r="E217" i="49"/>
  <c r="E213" i="49"/>
  <c r="E215" i="49"/>
  <c r="E219" i="49"/>
  <c r="M268" i="49"/>
  <c r="M268" i="13"/>
  <c r="M268" i="50" s="1"/>
  <c r="M257" i="49"/>
  <c r="M257" i="13"/>
  <c r="M257" i="50" s="1"/>
  <c r="N250" i="49"/>
  <c r="N250" i="13"/>
  <c r="N250" i="50" s="1"/>
  <c r="O244" i="49"/>
  <c r="O244" i="13"/>
  <c r="O244" i="50" s="1"/>
  <c r="U239" i="49"/>
  <c r="U239" i="13"/>
  <c r="U239" i="50" s="1"/>
  <c r="M235" i="49"/>
  <c r="M235" i="13"/>
  <c r="M235" i="50" s="1"/>
  <c r="P231" i="49"/>
  <c r="P231" i="13"/>
  <c r="P231" i="50" s="1"/>
  <c r="AB227" i="49"/>
  <c r="AB227" i="13"/>
  <c r="AB227" i="50" s="1"/>
  <c r="Y224" i="49"/>
  <c r="Y224" i="13"/>
  <c r="Y224" i="50" s="1"/>
  <c r="AA79" i="49"/>
  <c r="AA79" i="13"/>
  <c r="AA79" i="50" s="1"/>
  <c r="AB65" i="49"/>
  <c r="AB65" i="13"/>
  <c r="AB65" i="50" s="1"/>
  <c r="T61" i="49"/>
  <c r="T61" i="13"/>
  <c r="T61" i="50" s="1"/>
  <c r="U64" i="49"/>
  <c r="U64" i="13"/>
  <c r="U64" i="50" s="1"/>
  <c r="S73" i="49"/>
  <c r="S73" i="13"/>
  <c r="S73" i="50" s="1"/>
  <c r="T67" i="49"/>
  <c r="T67" i="13"/>
  <c r="T67" i="50" s="1"/>
  <c r="O97" i="49"/>
  <c r="O97" i="13"/>
  <c r="O97" i="50" s="1"/>
  <c r="W69" i="49"/>
  <c r="W69" i="13"/>
  <c r="W69" i="50" s="1"/>
  <c r="O65" i="49"/>
  <c r="O65" i="13"/>
  <c r="O65" i="50" s="1"/>
  <c r="W67" i="49"/>
  <c r="W67" i="13"/>
  <c r="W67" i="50" s="1"/>
  <c r="Z70" i="49"/>
  <c r="Z70" i="13"/>
  <c r="Z70" i="50" s="1"/>
  <c r="P81" i="49"/>
  <c r="P81" i="13"/>
  <c r="P81" i="50" s="1"/>
  <c r="U61" i="49"/>
  <c r="U61" i="13"/>
  <c r="U61" i="50" s="1"/>
  <c r="Y63" i="49"/>
  <c r="Y63" i="13"/>
  <c r="Y63" i="50" s="1"/>
  <c r="M67" i="49"/>
  <c r="M67" i="13"/>
  <c r="M67" i="50" s="1"/>
  <c r="U69" i="49"/>
  <c r="U69" i="13"/>
  <c r="U69" i="50" s="1"/>
  <c r="O74" i="49"/>
  <c r="O74" i="13"/>
  <c r="O74" i="50" s="1"/>
  <c r="M77" i="49"/>
  <c r="M77" i="13"/>
  <c r="M77" i="50" s="1"/>
  <c r="M84" i="49"/>
  <c r="M84" i="13"/>
  <c r="M84" i="50" s="1"/>
  <c r="AB90" i="49"/>
  <c r="AB90" i="13"/>
  <c r="AB90" i="50" s="1"/>
  <c r="T108" i="49"/>
  <c r="T108" i="13"/>
  <c r="T108" i="50" s="1"/>
  <c r="T73" i="49"/>
  <c r="T73" i="13"/>
  <c r="T73" i="50" s="1"/>
  <c r="X77" i="49"/>
  <c r="X77" i="13"/>
  <c r="X77" i="50" s="1"/>
  <c r="X85" i="49"/>
  <c r="X85" i="13"/>
  <c r="X85" i="50" s="1"/>
  <c r="X62" i="49"/>
  <c r="X62" i="13"/>
  <c r="X62" i="50" s="1"/>
  <c r="P66" i="49"/>
  <c r="P66" i="13"/>
  <c r="P66" i="50" s="1"/>
  <c r="R69" i="49"/>
  <c r="R69" i="13"/>
  <c r="R69" i="50" s="1"/>
  <c r="Z71" i="49"/>
  <c r="Z71" i="13"/>
  <c r="Z71" i="50" s="1"/>
  <c r="P76" i="49"/>
  <c r="P76" i="13"/>
  <c r="P76" i="50" s="1"/>
  <c r="X79" i="49"/>
  <c r="X79" i="13"/>
  <c r="X79" i="50" s="1"/>
  <c r="O38" i="43"/>
  <c r="X87" i="49"/>
  <c r="X87" i="13"/>
  <c r="X87" i="50" s="1"/>
  <c r="X96" i="49"/>
  <c r="X96" i="13"/>
  <c r="X96" i="50" s="1"/>
  <c r="U79" i="49"/>
  <c r="U79" i="13"/>
  <c r="U79" i="50" s="1"/>
  <c r="Y81" i="49"/>
  <c r="Y81" i="13"/>
  <c r="Y81" i="50" s="1"/>
  <c r="U87" i="49"/>
  <c r="U87" i="13"/>
  <c r="U87" i="50" s="1"/>
  <c r="N95" i="49"/>
  <c r="N95" i="13"/>
  <c r="N95" i="50" s="1"/>
  <c r="W101" i="49"/>
  <c r="W101" i="13"/>
  <c r="W101" i="50" s="1"/>
  <c r="R109" i="49"/>
  <c r="R109" i="13"/>
  <c r="R109" i="50" s="1"/>
  <c r="N81" i="49"/>
  <c r="N81" i="13"/>
  <c r="N81" i="50" s="1"/>
  <c r="X84" i="49"/>
  <c r="X84" i="13"/>
  <c r="X84" i="50" s="1"/>
  <c r="P88" i="49"/>
  <c r="P88" i="13"/>
  <c r="P88" i="50" s="1"/>
  <c r="S96" i="49"/>
  <c r="S96" i="13"/>
  <c r="S96" i="50" s="1"/>
  <c r="M104" i="49"/>
  <c r="M104" i="13"/>
  <c r="M104" i="50" s="1"/>
  <c r="R90" i="49"/>
  <c r="R90" i="13"/>
  <c r="R90" i="50" s="1"/>
  <c r="Z92" i="49"/>
  <c r="Z92" i="13"/>
  <c r="Z92" i="50" s="1"/>
  <c r="P98" i="49"/>
  <c r="P98" i="13"/>
  <c r="P98" i="50" s="1"/>
  <c r="M102" i="49"/>
  <c r="M102" i="13"/>
  <c r="M102" i="50" s="1"/>
  <c r="Y107" i="49"/>
  <c r="Y107" i="13"/>
  <c r="Y107" i="50" s="1"/>
  <c r="X110" i="49"/>
  <c r="X110" i="13"/>
  <c r="X110" i="50" s="1"/>
  <c r="W92" i="49"/>
  <c r="W92" i="13"/>
  <c r="W92" i="50" s="1"/>
  <c r="P96" i="49"/>
  <c r="P96" i="13"/>
  <c r="P96" i="50" s="1"/>
  <c r="O102" i="49"/>
  <c r="O102" i="13"/>
  <c r="O102" i="50" s="1"/>
  <c r="AA104" i="49"/>
  <c r="AA104" i="13"/>
  <c r="AA104" i="50" s="1"/>
  <c r="Y110" i="49"/>
  <c r="Y110" i="13"/>
  <c r="Y110" i="50" s="1"/>
  <c r="T95" i="13"/>
  <c r="T95" i="50" s="1"/>
  <c r="T95" i="49"/>
  <c r="X97" i="49"/>
  <c r="X97" i="13"/>
  <c r="X97" i="50" s="1"/>
  <c r="T103" i="49"/>
  <c r="T103" i="13"/>
  <c r="T103" i="50" s="1"/>
  <c r="Z106" i="49"/>
  <c r="Z106" i="13"/>
  <c r="Z106" i="50" s="1"/>
  <c r="N110" i="49"/>
  <c r="N110" i="13"/>
  <c r="N110" i="50" s="1"/>
  <c r="S150" i="49"/>
  <c r="S150" i="13"/>
  <c r="S150" i="50" s="1"/>
  <c r="N137" i="49"/>
  <c r="N137" i="13"/>
  <c r="N137" i="50" s="1"/>
  <c r="Z131" i="49"/>
  <c r="Z131" i="13"/>
  <c r="Z131" i="50" s="1"/>
  <c r="R123" i="13"/>
  <c r="R123" i="50" s="1"/>
  <c r="R123" i="49"/>
  <c r="AB118" i="49"/>
  <c r="AB118" i="13"/>
  <c r="AB118" i="50" s="1"/>
  <c r="S145" i="49"/>
  <c r="S145" i="13"/>
  <c r="S145" i="50" s="1"/>
  <c r="P135" i="49"/>
  <c r="P135" i="13"/>
  <c r="P135" i="50" s="1"/>
  <c r="R130" i="49"/>
  <c r="R130" i="13"/>
  <c r="R130" i="50" s="1"/>
  <c r="T121" i="49"/>
  <c r="T121" i="13"/>
  <c r="T121" i="50" s="1"/>
  <c r="U160" i="49"/>
  <c r="U160" i="13"/>
  <c r="U160" i="50" s="1"/>
  <c r="U142" i="49"/>
  <c r="U142" i="13"/>
  <c r="U142" i="50" s="1"/>
  <c r="Z133" i="49"/>
  <c r="Z133" i="13"/>
  <c r="Z133" i="50" s="1"/>
  <c r="N123" i="49"/>
  <c r="N123" i="13"/>
  <c r="N123" i="50" s="1"/>
  <c r="X118" i="49"/>
  <c r="X118" i="13"/>
  <c r="X118" i="50" s="1"/>
  <c r="X150" i="49"/>
  <c r="X150" i="13"/>
  <c r="X150" i="50" s="1"/>
  <c r="T139" i="49"/>
  <c r="T139" i="13"/>
  <c r="T139" i="50" s="1"/>
  <c r="N134" i="49"/>
  <c r="N134" i="13"/>
  <c r="N134" i="50" s="1"/>
  <c r="Z124" i="49"/>
  <c r="Z124" i="13"/>
  <c r="Z124" i="50" s="1"/>
  <c r="R120" i="49"/>
  <c r="R120" i="13"/>
  <c r="R120" i="50" s="1"/>
  <c r="AB115" i="49"/>
  <c r="AB115" i="13"/>
  <c r="AB115" i="50" s="1"/>
  <c r="M115" i="49"/>
  <c r="M115" i="13"/>
  <c r="M115" i="50" s="1"/>
  <c r="U117" i="49"/>
  <c r="U117" i="13"/>
  <c r="U117" i="50" s="1"/>
  <c r="AA120" i="49"/>
  <c r="AA120" i="13"/>
  <c r="AA120" i="50" s="1"/>
  <c r="M123" i="49"/>
  <c r="M123" i="13"/>
  <c r="M123" i="50" s="1"/>
  <c r="U125" i="49"/>
  <c r="U125" i="13"/>
  <c r="U125" i="50" s="1"/>
  <c r="Y127" i="49"/>
  <c r="Y127" i="13"/>
  <c r="Y127" i="50" s="1"/>
  <c r="AA130" i="49"/>
  <c r="AA130" i="13"/>
  <c r="AA130" i="50" s="1"/>
  <c r="S134" i="49"/>
  <c r="S134" i="13"/>
  <c r="S134" i="50" s="1"/>
  <c r="Y137" i="49"/>
  <c r="Y137" i="13"/>
  <c r="Y137" i="50" s="1"/>
  <c r="M141" i="49"/>
  <c r="M141" i="13"/>
  <c r="M141" i="50" s="1"/>
  <c r="S146" i="49"/>
  <c r="S146" i="13"/>
  <c r="S146" i="50" s="1"/>
  <c r="M154" i="49"/>
  <c r="M154" i="13"/>
  <c r="M154" i="50" s="1"/>
  <c r="Y164" i="49"/>
  <c r="Y164" i="13"/>
  <c r="Y164" i="50" s="1"/>
  <c r="Y116" i="49"/>
  <c r="Y116" i="13"/>
  <c r="Y116" i="50" s="1"/>
  <c r="O119" i="49"/>
  <c r="O119" i="13"/>
  <c r="O119" i="50" s="1"/>
  <c r="S121" i="49"/>
  <c r="S121" i="13"/>
  <c r="S121" i="50" s="1"/>
  <c r="Y124" i="49"/>
  <c r="Y124" i="13"/>
  <c r="Y124" i="50" s="1"/>
  <c r="AA127" i="49"/>
  <c r="AA127" i="13"/>
  <c r="AA127" i="50" s="1"/>
  <c r="S131" i="49"/>
  <c r="S131" i="13"/>
  <c r="S131" i="50" s="1"/>
  <c r="U134" i="49"/>
  <c r="U134" i="13"/>
  <c r="U134" i="50" s="1"/>
  <c r="Y136" i="49"/>
  <c r="Y136" i="13"/>
  <c r="Y136" i="50" s="1"/>
  <c r="O139" i="49"/>
  <c r="O139" i="13"/>
  <c r="O139" i="50" s="1"/>
  <c r="AA144" i="49"/>
  <c r="AA144" i="13"/>
  <c r="AA144" i="50" s="1"/>
  <c r="N151" i="49"/>
  <c r="N151" i="13"/>
  <c r="N151" i="50" s="1"/>
  <c r="W161" i="49"/>
  <c r="W161" i="13"/>
  <c r="W161" i="50" s="1"/>
  <c r="N142" i="49"/>
  <c r="N142" i="13"/>
  <c r="N142" i="50" s="1"/>
  <c r="X145" i="49"/>
  <c r="X145" i="13"/>
  <c r="X145" i="50" s="1"/>
  <c r="AB147" i="49"/>
  <c r="AB147" i="13"/>
  <c r="AB147" i="50" s="1"/>
  <c r="O152" i="49"/>
  <c r="O152" i="13"/>
  <c r="O152" i="50" s="1"/>
  <c r="U157" i="49"/>
  <c r="U157" i="13"/>
  <c r="U157" i="50" s="1"/>
  <c r="AA162" i="49"/>
  <c r="AA162" i="13"/>
  <c r="AA162" i="50" s="1"/>
  <c r="Z141" i="49"/>
  <c r="Z141" i="13"/>
  <c r="Z141" i="50" s="1"/>
  <c r="O151" i="49"/>
  <c r="O151" i="13"/>
  <c r="O151" i="50" s="1"/>
  <c r="Y177" i="49"/>
  <c r="Y177" i="13"/>
  <c r="Y177" i="50" s="1"/>
  <c r="M181" i="49"/>
  <c r="M181" i="13"/>
  <c r="M181" i="50" s="1"/>
  <c r="S184" i="49"/>
  <c r="S184" i="13"/>
  <c r="S184" i="50" s="1"/>
  <c r="Y190" i="49"/>
  <c r="Y190" i="13"/>
  <c r="Y190" i="50" s="1"/>
  <c r="U199" i="49"/>
  <c r="U199" i="13"/>
  <c r="U199" i="50" s="1"/>
  <c r="AB219" i="49"/>
  <c r="AB219" i="13"/>
  <c r="AB219" i="50" s="1"/>
  <c r="N171" i="49"/>
  <c r="N171" i="13"/>
  <c r="N171" i="50" s="1"/>
  <c r="X174" i="49"/>
  <c r="X174" i="13"/>
  <c r="X174" i="50" s="1"/>
  <c r="P178" i="49"/>
  <c r="P178" i="13"/>
  <c r="P178" i="50" s="1"/>
  <c r="X182" i="49"/>
  <c r="X182" i="13"/>
  <c r="X182" i="50" s="1"/>
  <c r="X191" i="49"/>
  <c r="X191" i="13"/>
  <c r="X191" i="50" s="1"/>
  <c r="O85" i="49"/>
  <c r="O85" i="13"/>
  <c r="O85" i="50" s="1"/>
  <c r="O71" i="49"/>
  <c r="O71" i="13"/>
  <c r="O71" i="50" s="1"/>
  <c r="T65" i="49"/>
  <c r="T65" i="13"/>
  <c r="T65" i="50" s="1"/>
  <c r="Z62" i="49"/>
  <c r="Z62" i="13"/>
  <c r="Z62" i="50" s="1"/>
  <c r="S79" i="49"/>
  <c r="S79" i="13"/>
  <c r="S79" i="50" s="1"/>
  <c r="M64" i="49"/>
  <c r="M64" i="13"/>
  <c r="M64" i="50" s="1"/>
  <c r="Y80" i="49"/>
  <c r="Y80" i="13"/>
  <c r="Y80" i="50" s="1"/>
  <c r="Z68" i="49"/>
  <c r="Z68" i="13"/>
  <c r="Z68" i="50" s="1"/>
  <c r="R64" i="49"/>
  <c r="R64" i="13"/>
  <c r="R64" i="50" s="1"/>
  <c r="N93" i="49"/>
  <c r="N93" i="13"/>
  <c r="N93" i="50" s="1"/>
  <c r="O73" i="49"/>
  <c r="O73" i="13"/>
  <c r="O73" i="50" s="1"/>
  <c r="U66" i="49"/>
  <c r="U66" i="13"/>
  <c r="U66" i="50" s="1"/>
  <c r="M62" i="49"/>
  <c r="M62" i="13"/>
  <c r="M62" i="50" s="1"/>
  <c r="Y66" i="49"/>
  <c r="Y66" i="13"/>
  <c r="Y66" i="50" s="1"/>
  <c r="P71" i="49"/>
  <c r="P71" i="13"/>
  <c r="P71" i="50" s="1"/>
  <c r="AB79" i="49"/>
  <c r="AB79" i="13"/>
  <c r="AB79" i="50" s="1"/>
  <c r="T98" i="49"/>
  <c r="T98" i="13"/>
  <c r="T98" i="50" s="1"/>
  <c r="Y61" i="49"/>
  <c r="Y61" i="13"/>
  <c r="Y61" i="50" s="1"/>
  <c r="O64" i="49"/>
  <c r="O64" i="13"/>
  <c r="O64" i="50" s="1"/>
  <c r="S66" i="49"/>
  <c r="S66" i="13"/>
  <c r="S66" i="50" s="1"/>
  <c r="W68" i="49"/>
  <c r="W68" i="13"/>
  <c r="W68" i="50" s="1"/>
  <c r="AA70" i="49"/>
  <c r="AA70" i="13"/>
  <c r="AA70" i="50" s="1"/>
  <c r="S74" i="49"/>
  <c r="S74" i="13"/>
  <c r="S74" i="50" s="1"/>
  <c r="U77" i="49"/>
  <c r="U77" i="13"/>
  <c r="U77" i="50" s="1"/>
  <c r="Y82" i="49"/>
  <c r="Y82" i="13"/>
  <c r="Y82" i="50" s="1"/>
  <c r="W87" i="49"/>
  <c r="W87" i="13"/>
  <c r="W87" i="50" s="1"/>
  <c r="Z97" i="49"/>
  <c r="Z97" i="13"/>
  <c r="Z97" i="50" s="1"/>
  <c r="W109" i="49"/>
  <c r="W109" i="13"/>
  <c r="W109" i="50" s="1"/>
  <c r="X73" i="49"/>
  <c r="X73" i="13"/>
  <c r="X73" i="50" s="1"/>
  <c r="AB77" i="49"/>
  <c r="AB77" i="13"/>
  <c r="AB77" i="50" s="1"/>
  <c r="K38" i="43"/>
  <c r="T87" i="49"/>
  <c r="T87" i="13"/>
  <c r="T87" i="50" s="1"/>
  <c r="Z61" i="49"/>
  <c r="Z61" i="13"/>
  <c r="Z61" i="50" s="1"/>
  <c r="P64" i="49"/>
  <c r="P64" i="13"/>
  <c r="P64" i="50" s="1"/>
  <c r="T66" i="49"/>
  <c r="T66" i="13"/>
  <c r="T66" i="50" s="1"/>
  <c r="R67" i="49"/>
  <c r="R67" i="13"/>
  <c r="R67" i="50" s="1"/>
  <c r="Z69" i="49"/>
  <c r="Z69" i="13"/>
  <c r="Z69" i="50" s="1"/>
  <c r="N73" i="49"/>
  <c r="N73" i="13"/>
  <c r="N73" i="50" s="1"/>
  <c r="T76" i="49"/>
  <c r="T76" i="13"/>
  <c r="T76" i="50" s="1"/>
  <c r="N80" i="49"/>
  <c r="N80" i="13"/>
  <c r="N80" i="50" s="1"/>
  <c r="T85" i="49"/>
  <c r="T85" i="13"/>
  <c r="T85" i="50" s="1"/>
  <c r="Y92" i="49"/>
  <c r="Y92" i="13"/>
  <c r="Y92" i="50" s="1"/>
  <c r="Z103" i="49"/>
  <c r="Z103" i="13"/>
  <c r="Z103" i="50" s="1"/>
  <c r="Y79" i="49"/>
  <c r="Y79" i="13"/>
  <c r="Y79" i="50" s="1"/>
  <c r="O82" i="49"/>
  <c r="O82" i="13"/>
  <c r="O82" i="50" s="1"/>
  <c r="S84" i="49"/>
  <c r="S84" i="13"/>
  <c r="S84" i="50" s="1"/>
  <c r="Y87" i="49"/>
  <c r="Y87" i="13"/>
  <c r="Y87" i="50" s="1"/>
  <c r="AB92" i="49"/>
  <c r="AB92" i="13"/>
  <c r="AB92" i="50" s="1"/>
  <c r="X98" i="49"/>
  <c r="X98" i="13"/>
  <c r="X98" i="50" s="1"/>
  <c r="S106" i="49"/>
  <c r="S106" i="13"/>
  <c r="S106" i="50" s="1"/>
  <c r="T80" i="49"/>
  <c r="T80" i="13"/>
  <c r="T80" i="50" s="1"/>
  <c r="X82" i="49"/>
  <c r="X82" i="13"/>
  <c r="X82" i="50" s="1"/>
  <c r="AB84" i="49"/>
  <c r="AB84" i="13"/>
  <c r="AB84" i="50" s="1"/>
  <c r="T88" i="49"/>
  <c r="T88" i="13"/>
  <c r="T88" i="50" s="1"/>
  <c r="AA93" i="49"/>
  <c r="AA93" i="13"/>
  <c r="AA93" i="50" s="1"/>
  <c r="Y101" i="49"/>
  <c r="Y101" i="13"/>
  <c r="Y101" i="50" s="1"/>
  <c r="P108" i="49"/>
  <c r="P108" i="13"/>
  <c r="P108" i="50" s="1"/>
  <c r="Z90" i="49"/>
  <c r="Z90" i="13"/>
  <c r="Z90" i="50" s="1"/>
  <c r="P93" i="49"/>
  <c r="P93" i="13"/>
  <c r="P93" i="50" s="1"/>
  <c r="M97" i="49"/>
  <c r="M97" i="13"/>
  <c r="M97" i="50" s="1"/>
  <c r="O101" i="49"/>
  <c r="O101" i="13"/>
  <c r="O101" i="50" s="1"/>
  <c r="T104" i="49"/>
  <c r="T104" i="13"/>
  <c r="T104" i="50" s="1"/>
  <c r="W108" i="49"/>
  <c r="W108" i="13"/>
  <c r="W108" i="50" s="1"/>
  <c r="M111" i="49"/>
  <c r="M111" i="13"/>
  <c r="M111" i="50" s="1"/>
  <c r="Y91" i="49"/>
  <c r="Y91" i="13"/>
  <c r="Y91" i="50" s="1"/>
  <c r="AA92" i="49"/>
  <c r="AA92" i="13"/>
  <c r="AA92" i="50" s="1"/>
  <c r="U96" i="49"/>
  <c r="U96" i="13"/>
  <c r="U96" i="50" s="1"/>
  <c r="S100" i="49"/>
  <c r="S100" i="13"/>
  <c r="S100" i="50" s="1"/>
  <c r="W103" i="49"/>
  <c r="W103" i="13"/>
  <c r="W103" i="50" s="1"/>
  <c r="Z107" i="49"/>
  <c r="Z107" i="13"/>
  <c r="Z107" i="50" s="1"/>
  <c r="N111" i="49"/>
  <c r="N111" i="13"/>
  <c r="N111" i="50" s="1"/>
  <c r="X95" i="49"/>
  <c r="X95" i="13"/>
  <c r="X95" i="50" s="1"/>
  <c r="AB97" i="49"/>
  <c r="AB97" i="13"/>
  <c r="AB97" i="50" s="1"/>
  <c r="N100" i="49"/>
  <c r="N100" i="13"/>
  <c r="N100" i="50" s="1"/>
  <c r="R102" i="49"/>
  <c r="R102" i="13"/>
  <c r="R102" i="50" s="1"/>
  <c r="Z104" i="49"/>
  <c r="Z104" i="13"/>
  <c r="Z104" i="50" s="1"/>
  <c r="N108" i="49"/>
  <c r="N108" i="13"/>
  <c r="N108" i="50" s="1"/>
  <c r="R110" i="49"/>
  <c r="R110" i="13"/>
  <c r="R110" i="50" s="1"/>
  <c r="Y158" i="49"/>
  <c r="Y158" i="13"/>
  <c r="Y158" i="50" s="1"/>
  <c r="Y144" i="49"/>
  <c r="Y144" i="13"/>
  <c r="Y144" i="50" s="1"/>
  <c r="X136" i="49"/>
  <c r="X136" i="13"/>
  <c r="X136" i="50" s="1"/>
  <c r="R131" i="49"/>
  <c r="R131" i="13"/>
  <c r="R131" i="50" s="1"/>
  <c r="X124" i="49"/>
  <c r="X124" i="13"/>
  <c r="X124" i="50" s="1"/>
  <c r="P120" i="49"/>
  <c r="P120" i="13"/>
  <c r="P120" i="50" s="1"/>
  <c r="Z115" i="49"/>
  <c r="Z115" i="13"/>
  <c r="Z115" i="50" s="1"/>
  <c r="U144" i="49"/>
  <c r="U144" i="13"/>
  <c r="U144" i="50" s="1"/>
  <c r="T137" i="49"/>
  <c r="T137" i="13"/>
  <c r="T137" i="50" s="1"/>
  <c r="X131" i="49"/>
  <c r="X131" i="13"/>
  <c r="X131" i="50" s="1"/>
  <c r="T125" i="49"/>
  <c r="T125" i="13"/>
  <c r="T125" i="50" s="1"/>
  <c r="N120" i="49"/>
  <c r="N120" i="13"/>
  <c r="N120" i="50" s="1"/>
  <c r="X115" i="49"/>
  <c r="X115" i="13"/>
  <c r="X115" i="50" s="1"/>
  <c r="AA147" i="49"/>
  <c r="AA147" i="13"/>
  <c r="AA147" i="50" s="1"/>
  <c r="Z137" i="49"/>
  <c r="Z137" i="13"/>
  <c r="Z137" i="50" s="1"/>
  <c r="R133" i="49"/>
  <c r="R133" i="13"/>
  <c r="R133" i="50" s="1"/>
  <c r="R125" i="49"/>
  <c r="R125" i="13"/>
  <c r="R125" i="50" s="1"/>
  <c r="AB120" i="49"/>
  <c r="AB120" i="13"/>
  <c r="AB120" i="50" s="1"/>
  <c r="T116" i="49"/>
  <c r="T116" i="13"/>
  <c r="T116" i="50" s="1"/>
  <c r="U149" i="49"/>
  <c r="U149" i="13"/>
  <c r="U149" i="50" s="1"/>
  <c r="M144" i="49"/>
  <c r="M144" i="13"/>
  <c r="M144" i="50" s="1"/>
  <c r="R136" i="49"/>
  <c r="R136" i="13"/>
  <c r="R136" i="50" s="1"/>
  <c r="T127" i="49"/>
  <c r="T127" i="13"/>
  <c r="T127" i="50" s="1"/>
  <c r="X121" i="49"/>
  <c r="X121" i="13"/>
  <c r="X121" i="50" s="1"/>
  <c r="P117" i="49"/>
  <c r="P117" i="13"/>
  <c r="P117" i="50" s="1"/>
  <c r="W163" i="49"/>
  <c r="W163" i="13"/>
  <c r="W163" i="50" s="1"/>
  <c r="W116" i="49"/>
  <c r="W116" i="13"/>
  <c r="W116" i="50" s="1"/>
  <c r="AA118" i="49"/>
  <c r="AA118" i="13"/>
  <c r="AA118" i="50" s="1"/>
  <c r="AA136" i="49"/>
  <c r="AA136" i="13"/>
  <c r="AA136" i="50" s="1"/>
  <c r="U141" i="49"/>
  <c r="U141" i="13"/>
  <c r="U141" i="50" s="1"/>
  <c r="AA146" i="49"/>
  <c r="AA146" i="13"/>
  <c r="AA146" i="50" s="1"/>
  <c r="AA155" i="49"/>
  <c r="AA155" i="13"/>
  <c r="AA155" i="50" s="1"/>
  <c r="W165" i="49"/>
  <c r="W165" i="13"/>
  <c r="W165" i="50" s="1"/>
  <c r="O117" i="49"/>
  <c r="O117" i="13"/>
  <c r="O117" i="50" s="1"/>
  <c r="M118" i="49"/>
  <c r="M118" i="13"/>
  <c r="M118" i="50" s="1"/>
  <c r="W121" i="49"/>
  <c r="W121" i="13"/>
  <c r="W121" i="50" s="1"/>
  <c r="AA123" i="49"/>
  <c r="AA123" i="13"/>
  <c r="AA123" i="50" s="1"/>
  <c r="O125" i="49"/>
  <c r="O125" i="13"/>
  <c r="O125" i="50" s="1"/>
  <c r="M128" i="49"/>
  <c r="M128" i="13"/>
  <c r="M128" i="50" s="1"/>
  <c r="W131" i="49"/>
  <c r="W131" i="13"/>
  <c r="W131" i="50" s="1"/>
  <c r="Y134" i="49"/>
  <c r="Y134" i="13"/>
  <c r="Y134" i="50" s="1"/>
  <c r="O137" i="49"/>
  <c r="O137" i="13"/>
  <c r="O137" i="50" s="1"/>
  <c r="S139" i="49"/>
  <c r="S139" i="13"/>
  <c r="S139" i="50" s="1"/>
  <c r="Y145" i="49"/>
  <c r="Y145" i="13"/>
  <c r="Y145" i="50" s="1"/>
  <c r="AA151" i="49"/>
  <c r="AA151" i="13"/>
  <c r="AA151" i="50" s="1"/>
  <c r="U162" i="49"/>
  <c r="U162" i="13"/>
  <c r="U162" i="50" s="1"/>
  <c r="T141" i="49"/>
  <c r="T141" i="13"/>
  <c r="T141" i="50" s="1"/>
  <c r="Z144" i="49"/>
  <c r="Z144" i="13"/>
  <c r="Z144" i="50" s="1"/>
  <c r="P147" i="49"/>
  <c r="P147" i="13"/>
  <c r="P147" i="50" s="1"/>
  <c r="M151" i="49"/>
  <c r="M151" i="13"/>
  <c r="M151" i="50" s="1"/>
  <c r="O156" i="49"/>
  <c r="O156" i="13"/>
  <c r="O156" i="50" s="1"/>
  <c r="M161" i="49"/>
  <c r="M161" i="13"/>
  <c r="M161" i="50" s="1"/>
  <c r="U165" i="49"/>
  <c r="U165" i="13"/>
  <c r="U165" i="50" s="1"/>
  <c r="P144" i="49"/>
  <c r="P144" i="13"/>
  <c r="P144" i="50" s="1"/>
  <c r="T146" i="49"/>
  <c r="T146" i="13"/>
  <c r="T146" i="50" s="1"/>
  <c r="Y149" i="49"/>
  <c r="Y149" i="13"/>
  <c r="Y149" i="50" s="1"/>
  <c r="W154" i="49"/>
  <c r="W154" i="13"/>
  <c r="W154" i="50" s="1"/>
  <c r="S160" i="49"/>
  <c r="S160" i="13"/>
  <c r="S160" i="50" s="1"/>
  <c r="AA164" i="49"/>
  <c r="AA164" i="13"/>
  <c r="AA164" i="50" s="1"/>
  <c r="Z150" i="49"/>
  <c r="Z150" i="13"/>
  <c r="Z150" i="50" s="1"/>
  <c r="N154" i="49"/>
  <c r="N154" i="13"/>
  <c r="N154" i="50" s="1"/>
  <c r="R156" i="49"/>
  <c r="R156" i="13"/>
  <c r="R156" i="50" s="1"/>
  <c r="Z158" i="49"/>
  <c r="Z158" i="13"/>
  <c r="Z158" i="50" s="1"/>
  <c r="N162" i="49"/>
  <c r="N162" i="13"/>
  <c r="N162" i="50" s="1"/>
  <c r="R164" i="49"/>
  <c r="R164" i="13"/>
  <c r="R164" i="50" s="1"/>
  <c r="T152" i="49"/>
  <c r="T152" i="13"/>
  <c r="T152" i="50" s="1"/>
  <c r="R155" i="49"/>
  <c r="R155" i="13"/>
  <c r="R155" i="50" s="1"/>
  <c r="Z157" i="49"/>
  <c r="Z157" i="13"/>
  <c r="Z157" i="50" s="1"/>
  <c r="AB158" i="49"/>
  <c r="AB158" i="13"/>
  <c r="AB158" i="50" s="1"/>
  <c r="E57" i="44"/>
  <c r="N163" i="49"/>
  <c r="N163" i="13"/>
  <c r="N163" i="50" s="1"/>
  <c r="R165" i="49"/>
  <c r="R165" i="13"/>
  <c r="R165" i="50" s="1"/>
  <c r="P27" i="45"/>
  <c r="Y184" i="49"/>
  <c r="Y184" i="13"/>
  <c r="Y184" i="50" s="1"/>
  <c r="P177" i="49"/>
  <c r="P177" i="13"/>
  <c r="P177" i="50" s="1"/>
  <c r="Z172" i="49"/>
  <c r="Z172" i="13"/>
  <c r="Z172" i="50" s="1"/>
  <c r="N172" i="49"/>
  <c r="N172" i="13"/>
  <c r="N172" i="50" s="1"/>
  <c r="W179" i="49"/>
  <c r="W179" i="13"/>
  <c r="W179" i="50" s="1"/>
  <c r="R12" i="45"/>
  <c r="AA169" i="49"/>
  <c r="AA169" i="13"/>
  <c r="AA169" i="50" s="1"/>
  <c r="AB188" i="49"/>
  <c r="AB188" i="13"/>
  <c r="AB188" i="50" s="1"/>
  <c r="M37" i="45"/>
  <c r="R193" i="49"/>
  <c r="R193" i="13"/>
  <c r="R193" i="50" s="1"/>
  <c r="AA201" i="49"/>
  <c r="AA201" i="13"/>
  <c r="AA201" i="50" s="1"/>
  <c r="T63" i="45"/>
  <c r="W219" i="49"/>
  <c r="W219" i="13"/>
  <c r="W219" i="50" s="1"/>
  <c r="H15" i="45"/>
  <c r="M171" i="49"/>
  <c r="M171" i="13"/>
  <c r="M171" i="50" s="1"/>
  <c r="U173" i="49"/>
  <c r="U173" i="13"/>
  <c r="U173" i="50" s="1"/>
  <c r="Y175" i="49"/>
  <c r="Y175" i="13"/>
  <c r="Y175" i="50" s="1"/>
  <c r="O178" i="49"/>
  <c r="O178" i="13"/>
  <c r="O178" i="50" s="1"/>
  <c r="L24" i="45"/>
  <c r="U181" i="49"/>
  <c r="U181" i="13"/>
  <c r="U181" i="50" s="1"/>
  <c r="W184" i="49"/>
  <c r="W184" i="13"/>
  <c r="W184" i="50" s="1"/>
  <c r="U188" i="49"/>
  <c r="U188" i="13"/>
  <c r="U188" i="50" s="1"/>
  <c r="S193" i="49"/>
  <c r="S193" i="13"/>
  <c r="S193" i="50" s="1"/>
  <c r="M44" i="45"/>
  <c r="R200" i="49"/>
  <c r="R200" i="13"/>
  <c r="R200" i="50" s="1"/>
  <c r="O215" i="49"/>
  <c r="O215" i="13"/>
  <c r="O215" i="50" s="1"/>
  <c r="N169" i="49"/>
  <c r="N169" i="13"/>
  <c r="N169" i="50" s="1"/>
  <c r="M15" i="45"/>
  <c r="R171" i="49"/>
  <c r="R171" i="13"/>
  <c r="R171" i="50" s="1"/>
  <c r="Z173" i="49"/>
  <c r="Z173" i="13"/>
  <c r="Z173" i="50" s="1"/>
  <c r="P176" i="49"/>
  <c r="P176" i="13"/>
  <c r="P176" i="50" s="1"/>
  <c r="T178" i="49"/>
  <c r="T178" i="13"/>
  <c r="T178" i="50" s="1"/>
  <c r="Z181" i="49"/>
  <c r="Z181" i="13"/>
  <c r="Z181" i="50" s="1"/>
  <c r="S27" i="45"/>
  <c r="AB184" i="49"/>
  <c r="AB184" i="13"/>
  <c r="AB184" i="50" s="1"/>
  <c r="N189" i="49"/>
  <c r="N189" i="13"/>
  <c r="N189" i="50" s="1"/>
  <c r="S38" i="45"/>
  <c r="AB195" i="49"/>
  <c r="AB195" i="13"/>
  <c r="AB195" i="50" s="1"/>
  <c r="S209" i="49"/>
  <c r="S209" i="13"/>
  <c r="S209" i="50" s="1"/>
  <c r="K30" i="45"/>
  <c r="T187" i="49"/>
  <c r="T187" i="13"/>
  <c r="T187" i="50" s="1"/>
  <c r="X189" i="49"/>
  <c r="X189" i="13"/>
  <c r="X189" i="50" s="1"/>
  <c r="AB191" i="49"/>
  <c r="AB191" i="13"/>
  <c r="AB191" i="50" s="1"/>
  <c r="K38" i="45"/>
  <c r="T195" i="49"/>
  <c r="T195" i="13"/>
  <c r="T195" i="50" s="1"/>
  <c r="P199" i="49"/>
  <c r="P199" i="13"/>
  <c r="P199" i="50" s="1"/>
  <c r="O204" i="49"/>
  <c r="O204" i="13"/>
  <c r="O204" i="50" s="1"/>
  <c r="O57" i="45"/>
  <c r="X217" i="49"/>
  <c r="X217" i="13"/>
  <c r="X217" i="50" s="1"/>
  <c r="W188" i="49"/>
  <c r="W188" i="13"/>
  <c r="W188" i="50" s="1"/>
  <c r="AA190" i="49"/>
  <c r="AA190" i="13"/>
  <c r="AA190" i="50" s="1"/>
  <c r="M193" i="49"/>
  <c r="M193" i="13"/>
  <c r="M193" i="50" s="1"/>
  <c r="Y196" i="49"/>
  <c r="Y196" i="13"/>
  <c r="Y196" i="50" s="1"/>
  <c r="N206" i="49"/>
  <c r="N206" i="13"/>
  <c r="N206" i="50" s="1"/>
  <c r="Z214" i="49"/>
  <c r="Z214" i="13"/>
  <c r="Z214" i="50" s="1"/>
  <c r="S46" i="45"/>
  <c r="AB203" i="49"/>
  <c r="AB203" i="13"/>
  <c r="AB203" i="50" s="1"/>
  <c r="H53" i="45"/>
  <c r="M209" i="49"/>
  <c r="M209" i="13"/>
  <c r="M209" i="50" s="1"/>
  <c r="O214" i="49"/>
  <c r="O214" i="13"/>
  <c r="O214" i="50" s="1"/>
  <c r="Z193" i="49"/>
  <c r="Z193" i="13"/>
  <c r="Z193" i="50" s="1"/>
  <c r="P198" i="49"/>
  <c r="P198" i="13"/>
  <c r="P198" i="50" s="1"/>
  <c r="T201" i="49"/>
  <c r="T201" i="13"/>
  <c r="T201" i="50" s="1"/>
  <c r="W205" i="49"/>
  <c r="W205" i="13"/>
  <c r="W205" i="50" s="1"/>
  <c r="M56" i="45"/>
  <c r="R212" i="49"/>
  <c r="R212" i="13"/>
  <c r="R212" i="50" s="1"/>
  <c r="Y216" i="49"/>
  <c r="Y216" i="13"/>
  <c r="Y216" i="50" s="1"/>
  <c r="X219" i="49"/>
  <c r="X219" i="13"/>
  <c r="X219" i="50" s="1"/>
  <c r="R205" i="49"/>
  <c r="R205" i="13"/>
  <c r="R205" i="50" s="1"/>
  <c r="O51" i="45"/>
  <c r="X208" i="49"/>
  <c r="X208" i="13"/>
  <c r="X208" i="50" s="1"/>
  <c r="AB210" i="49"/>
  <c r="AB210" i="13"/>
  <c r="AB210" i="50" s="1"/>
  <c r="P214" i="49"/>
  <c r="P214" i="13"/>
  <c r="P214" i="50" s="1"/>
  <c r="T216" i="49"/>
  <c r="T216" i="13"/>
  <c r="T216" i="50" s="1"/>
  <c r="X218" i="49"/>
  <c r="X218" i="13"/>
  <c r="X218" i="50" s="1"/>
  <c r="R198" i="49"/>
  <c r="R198" i="13"/>
  <c r="R198" i="50" s="1"/>
  <c r="W181" i="49"/>
  <c r="W181" i="13"/>
  <c r="W181" i="50" s="1"/>
  <c r="Y176" i="49"/>
  <c r="Y176" i="13"/>
  <c r="Y176" i="50" s="1"/>
  <c r="AA171" i="49"/>
  <c r="AA171" i="13"/>
  <c r="AA171" i="50" s="1"/>
  <c r="Y200" i="49"/>
  <c r="Y200" i="13"/>
  <c r="Y200" i="50" s="1"/>
  <c r="AB181" i="49"/>
  <c r="AB181" i="13"/>
  <c r="AB181" i="50" s="1"/>
  <c r="N176" i="49"/>
  <c r="N176" i="13"/>
  <c r="N176" i="50" s="1"/>
  <c r="AB199" i="49"/>
  <c r="AB199" i="13"/>
  <c r="AB199" i="50" s="1"/>
  <c r="U176" i="49"/>
  <c r="U176" i="13"/>
  <c r="U176" i="50" s="1"/>
  <c r="O273" i="49"/>
  <c r="O273" i="13"/>
  <c r="O273" i="50" s="1"/>
  <c r="P265" i="49"/>
  <c r="P265" i="13"/>
  <c r="P265" i="50" s="1"/>
  <c r="Z255" i="49"/>
  <c r="Z255" i="13"/>
  <c r="Z255" i="50" s="1"/>
  <c r="P252" i="49"/>
  <c r="P252" i="13"/>
  <c r="P252" i="50" s="1"/>
  <c r="H37" i="46"/>
  <c r="M247" i="49"/>
  <c r="M247" i="13"/>
  <c r="M247" i="50" s="1"/>
  <c r="N244" i="49"/>
  <c r="N244" i="13"/>
  <c r="N244" i="50" s="1"/>
  <c r="T241" i="49"/>
  <c r="T241" i="13"/>
  <c r="T241" i="50" s="1"/>
  <c r="M239" i="49"/>
  <c r="M239" i="13"/>
  <c r="M239" i="50" s="1"/>
  <c r="L24" i="46"/>
  <c r="U235" i="49"/>
  <c r="U235" i="13"/>
  <c r="U235" i="50" s="1"/>
  <c r="M231" i="49"/>
  <c r="M231" i="13"/>
  <c r="M231" i="50" s="1"/>
  <c r="AB229" i="49"/>
  <c r="AB229" i="13"/>
  <c r="AB229" i="50" s="1"/>
  <c r="N228" i="49"/>
  <c r="N228" i="13"/>
  <c r="N228" i="50" s="1"/>
  <c r="W226" i="49"/>
  <c r="W226" i="13"/>
  <c r="W226" i="50" s="1"/>
  <c r="T225" i="49"/>
  <c r="T225" i="13"/>
  <c r="T225" i="50" s="1"/>
  <c r="P223" i="49"/>
  <c r="P223" i="13"/>
  <c r="P223" i="50" s="1"/>
  <c r="AA269" i="49"/>
  <c r="AA269" i="13"/>
  <c r="AA269" i="50" s="1"/>
  <c r="Y262" i="49"/>
  <c r="Y262" i="13"/>
  <c r="Y262" i="50" s="1"/>
  <c r="S258" i="49"/>
  <c r="S258" i="13"/>
  <c r="S258" i="50" s="1"/>
  <c r="N254" i="49"/>
  <c r="N254" i="13"/>
  <c r="N254" i="50" s="1"/>
  <c r="O252" i="49"/>
  <c r="O252" i="13"/>
  <c r="O252" i="50" s="1"/>
  <c r="AB247" i="49"/>
  <c r="AB247" i="13"/>
  <c r="AB247" i="50" s="1"/>
  <c r="N246" i="49"/>
  <c r="N246" i="13"/>
  <c r="N246" i="50" s="1"/>
  <c r="W244" i="49"/>
  <c r="W244" i="13"/>
  <c r="W244" i="50" s="1"/>
  <c r="T243" i="49"/>
  <c r="T243" i="13"/>
  <c r="T243" i="50" s="1"/>
  <c r="S241" i="49"/>
  <c r="S241" i="13"/>
  <c r="S241" i="50" s="1"/>
  <c r="P27" i="46"/>
  <c r="Y238" i="49"/>
  <c r="Y238" i="13"/>
  <c r="Y238" i="50" s="1"/>
  <c r="M26" i="46"/>
  <c r="R236" i="49"/>
  <c r="R236" i="13"/>
  <c r="R236" i="50" s="1"/>
  <c r="F24" i="46"/>
  <c r="O235" i="49"/>
  <c r="O235" i="13"/>
  <c r="O235" i="50" s="1"/>
  <c r="Z232" i="49"/>
  <c r="Z232" i="13"/>
  <c r="Z232" i="50" s="1"/>
  <c r="W231" i="49"/>
  <c r="W231" i="13"/>
  <c r="W231" i="50" s="1"/>
  <c r="AA229" i="49"/>
  <c r="AA229" i="13"/>
  <c r="AA229" i="50" s="1"/>
  <c r="R228" i="49"/>
  <c r="R228" i="13"/>
  <c r="R228" i="50" s="1"/>
  <c r="O227" i="49"/>
  <c r="O227" i="13"/>
  <c r="O227" i="50" s="1"/>
  <c r="M225" i="49"/>
  <c r="M225" i="13"/>
  <c r="M225" i="50" s="1"/>
  <c r="AA223" i="49"/>
  <c r="AA223" i="13"/>
  <c r="AA223" i="50" s="1"/>
  <c r="X224" i="49"/>
  <c r="X224" i="13"/>
  <c r="X224" i="50" s="1"/>
  <c r="Z225" i="49"/>
  <c r="Z225" i="13"/>
  <c r="Z225" i="50" s="1"/>
  <c r="AB226" i="49"/>
  <c r="AB226" i="13"/>
  <c r="AB226" i="50" s="1"/>
  <c r="P228" i="49"/>
  <c r="P228" i="13"/>
  <c r="P228" i="50" s="1"/>
  <c r="N229" i="49"/>
  <c r="N229" i="13"/>
  <c r="N229" i="50" s="1"/>
  <c r="T230" i="49"/>
  <c r="T230" i="13"/>
  <c r="T230" i="50" s="1"/>
  <c r="R231" i="49"/>
  <c r="R231" i="13"/>
  <c r="R231" i="50" s="1"/>
  <c r="X232" i="49"/>
  <c r="X232" i="13"/>
  <c r="X232" i="50" s="1"/>
  <c r="Z233" i="49"/>
  <c r="Z233" i="13"/>
  <c r="Z233" i="50" s="1"/>
  <c r="P236" i="49"/>
  <c r="P236" i="13"/>
  <c r="P236" i="50" s="1"/>
  <c r="G27" i="46"/>
  <c r="P238" i="49"/>
  <c r="P238" i="13"/>
  <c r="P238" i="50" s="1"/>
  <c r="N239" i="49"/>
  <c r="N239" i="13"/>
  <c r="N239" i="50" s="1"/>
  <c r="R241" i="49"/>
  <c r="R241" i="13"/>
  <c r="R241" i="50" s="1"/>
  <c r="X242" i="49"/>
  <c r="X242" i="13"/>
  <c r="X242" i="50" s="1"/>
  <c r="Z243" i="49"/>
  <c r="Z243" i="13"/>
  <c r="Z243" i="50" s="1"/>
  <c r="AB244" i="49"/>
  <c r="AB244" i="13"/>
  <c r="AB244" i="50" s="1"/>
  <c r="P246" i="49"/>
  <c r="P246" i="13"/>
  <c r="P246" i="50" s="1"/>
  <c r="N247" i="49"/>
  <c r="N247" i="13"/>
  <c r="N247" i="50" s="1"/>
  <c r="K38" i="46"/>
  <c r="T249" i="49"/>
  <c r="T249" i="13"/>
  <c r="T249" i="50" s="1"/>
  <c r="AB250" i="49"/>
  <c r="AB250" i="13"/>
  <c r="AB250" i="50" s="1"/>
  <c r="AB253" i="49"/>
  <c r="AB253" i="13"/>
  <c r="AB253" i="50" s="1"/>
  <c r="M255" i="49"/>
  <c r="M255" i="13"/>
  <c r="M255" i="50" s="1"/>
  <c r="U257" i="49"/>
  <c r="U257" i="13"/>
  <c r="U257" i="50" s="1"/>
  <c r="W259" i="49"/>
  <c r="W259" i="13"/>
  <c r="W259" i="50" s="1"/>
  <c r="AA263" i="49"/>
  <c r="AA263" i="13"/>
  <c r="AA263" i="50" s="1"/>
  <c r="Y266" i="49"/>
  <c r="Y266" i="13"/>
  <c r="Y266" i="50" s="1"/>
  <c r="K57" i="46"/>
  <c r="T271" i="49"/>
  <c r="T271" i="13"/>
  <c r="T271" i="50" s="1"/>
  <c r="AA273" i="49"/>
  <c r="AA273" i="13"/>
  <c r="AA273" i="50" s="1"/>
  <c r="R38" i="46"/>
  <c r="AA249" i="49"/>
  <c r="AA249" i="13"/>
  <c r="AA249" i="50" s="1"/>
  <c r="M252" i="49"/>
  <c r="M252" i="13"/>
  <c r="M252" i="50" s="1"/>
  <c r="S253" i="49"/>
  <c r="S253" i="13"/>
  <c r="S253" i="50" s="1"/>
  <c r="U254" i="49"/>
  <c r="U254" i="13"/>
  <c r="U254" i="50" s="1"/>
  <c r="W255" i="49"/>
  <c r="W255" i="13"/>
  <c r="W255" i="50" s="1"/>
  <c r="Y257" i="49"/>
  <c r="Y257" i="13"/>
  <c r="Y257" i="50" s="1"/>
  <c r="G46" i="46"/>
  <c r="P259" i="49"/>
  <c r="P259" i="13"/>
  <c r="P259" i="50" s="1"/>
  <c r="Z262" i="49"/>
  <c r="Z262" i="13"/>
  <c r="Z262" i="50" s="1"/>
  <c r="T265" i="49"/>
  <c r="T265" i="13"/>
  <c r="T265" i="50" s="1"/>
  <c r="N268" i="49"/>
  <c r="N268" i="13"/>
  <c r="N268" i="50" s="1"/>
  <c r="Z270" i="49"/>
  <c r="Z270" i="13"/>
  <c r="Z270" i="50" s="1"/>
  <c r="T273" i="49"/>
  <c r="T273" i="13"/>
  <c r="T273" i="50" s="1"/>
  <c r="O260" i="49"/>
  <c r="O260" i="13"/>
  <c r="O260" i="50" s="1"/>
  <c r="O262" i="49"/>
  <c r="O262" i="13"/>
  <c r="O262" i="50" s="1"/>
  <c r="M263" i="49"/>
  <c r="M263" i="13"/>
  <c r="M263" i="50" s="1"/>
  <c r="S264" i="49"/>
  <c r="S264" i="13"/>
  <c r="S264" i="50" s="1"/>
  <c r="U265" i="49"/>
  <c r="U265" i="13"/>
  <c r="U265" i="50" s="1"/>
  <c r="W266" i="49"/>
  <c r="W266" i="13"/>
  <c r="W266" i="50" s="1"/>
  <c r="W268" i="49"/>
  <c r="W268" i="13"/>
  <c r="W268" i="50" s="1"/>
  <c r="Y269" i="49"/>
  <c r="Y269" i="13"/>
  <c r="Y269" i="50" s="1"/>
  <c r="AA270" i="49"/>
  <c r="AA270" i="13"/>
  <c r="AA270" i="50" s="1"/>
  <c r="O272" i="49"/>
  <c r="O272" i="13"/>
  <c r="O272" i="50" s="1"/>
  <c r="M273" i="49"/>
  <c r="M273" i="13"/>
  <c r="M273" i="50" s="1"/>
  <c r="Z257" i="49"/>
  <c r="Z257" i="13"/>
  <c r="Z257" i="50" s="1"/>
  <c r="AB258" i="49"/>
  <c r="AB258" i="13"/>
  <c r="AB258" i="50" s="1"/>
  <c r="P260" i="49"/>
  <c r="P260" i="13"/>
  <c r="P260" i="50" s="1"/>
  <c r="P262" i="49"/>
  <c r="P262" i="13"/>
  <c r="P262" i="50" s="1"/>
  <c r="N263" i="49"/>
  <c r="N263" i="13"/>
  <c r="N263" i="50" s="1"/>
  <c r="T264" i="49"/>
  <c r="T264" i="13"/>
  <c r="T264" i="50" s="1"/>
  <c r="R265" i="49"/>
  <c r="R265" i="13"/>
  <c r="R265" i="50" s="1"/>
  <c r="X266" i="49"/>
  <c r="X266" i="13"/>
  <c r="X266" i="50" s="1"/>
  <c r="X268" i="49"/>
  <c r="X268" i="13"/>
  <c r="X268" i="50" s="1"/>
  <c r="Z269" i="49"/>
  <c r="Z269" i="13"/>
  <c r="Z269" i="50" s="1"/>
  <c r="AB270" i="49"/>
  <c r="AB270" i="13"/>
  <c r="AB270" i="50" s="1"/>
  <c r="P272" i="49"/>
  <c r="P272" i="13"/>
  <c r="P272" i="50" s="1"/>
  <c r="N273" i="49"/>
  <c r="N273" i="13"/>
  <c r="N273" i="50" s="1"/>
  <c r="S265" i="49"/>
  <c r="S265" i="13"/>
  <c r="S265" i="50" s="1"/>
  <c r="Z252" i="49"/>
  <c r="Z252" i="13"/>
  <c r="Z252" i="50" s="1"/>
  <c r="AA246" i="49"/>
  <c r="AA246" i="13"/>
  <c r="AA246" i="50" s="1"/>
  <c r="H128" i="13"/>
  <c r="H120" i="13"/>
  <c r="H152" i="13"/>
  <c r="H160" i="13"/>
  <c r="H136" i="13"/>
  <c r="H159" i="13"/>
  <c r="H167" i="13"/>
  <c r="I171" i="13"/>
  <c r="I173" i="13"/>
  <c r="I177" i="13"/>
  <c r="I181" i="13"/>
  <c r="I185" i="13"/>
  <c r="I189" i="13"/>
  <c r="I193" i="13"/>
  <c r="I197" i="13"/>
  <c r="I174" i="13"/>
  <c r="I182" i="13"/>
  <c r="I190" i="13"/>
  <c r="I198" i="13"/>
  <c r="I200" i="13"/>
  <c r="I202" i="13"/>
  <c r="I204" i="13"/>
  <c r="I206" i="13"/>
  <c r="I208" i="13"/>
  <c r="I210" i="13"/>
  <c r="I212" i="13"/>
  <c r="I214" i="13"/>
  <c r="I216" i="13"/>
  <c r="I218" i="13"/>
  <c r="I220" i="13"/>
  <c r="I172" i="13"/>
  <c r="I180" i="13"/>
  <c r="I188" i="13"/>
  <c r="I196" i="13"/>
  <c r="I176" i="13"/>
  <c r="I184" i="13"/>
  <c r="I192" i="13"/>
  <c r="I169" i="13"/>
  <c r="I170" i="13"/>
  <c r="I201" i="13"/>
  <c r="I209" i="13"/>
  <c r="I217" i="13"/>
  <c r="I186" i="13"/>
  <c r="I221" i="13"/>
  <c r="I194" i="13"/>
  <c r="I213" i="13"/>
  <c r="I178" i="13"/>
  <c r="I205" i="13"/>
  <c r="Y264" i="49"/>
  <c r="Y264" i="13"/>
  <c r="Y264" i="50" s="1"/>
  <c r="T247" i="49"/>
  <c r="T247" i="13"/>
  <c r="T247" i="50" s="1"/>
  <c r="AA238" i="49"/>
  <c r="AA238" i="13"/>
  <c r="AA238" i="50" s="1"/>
  <c r="M227" i="49"/>
  <c r="M227" i="13"/>
  <c r="M227" i="50" s="1"/>
  <c r="Y100" i="49"/>
  <c r="Y100" i="13"/>
  <c r="Y100" i="50" s="1"/>
  <c r="U76" i="49"/>
  <c r="U76" i="13"/>
  <c r="U76" i="50" s="1"/>
  <c r="Z66" i="49"/>
  <c r="Z66" i="13"/>
  <c r="Z66" i="50" s="1"/>
  <c r="R62" i="49"/>
  <c r="R62" i="13"/>
  <c r="R62" i="50" s="1"/>
  <c r="O77" i="49"/>
  <c r="O77" i="13"/>
  <c r="O77" i="50" s="1"/>
  <c r="O63" i="49"/>
  <c r="O63" i="13"/>
  <c r="O63" i="50" s="1"/>
  <c r="AA77" i="49"/>
  <c r="AA77" i="13"/>
  <c r="AA77" i="50" s="1"/>
  <c r="M20" i="43"/>
  <c r="R68" i="49"/>
  <c r="R68" i="13"/>
  <c r="R68" i="50" s="1"/>
  <c r="AB63" i="49"/>
  <c r="AB63" i="13"/>
  <c r="AB63" i="50" s="1"/>
  <c r="S87" i="49"/>
  <c r="S87" i="13"/>
  <c r="S87" i="50" s="1"/>
  <c r="S71" i="49"/>
  <c r="S71" i="13"/>
  <c r="S71" i="50" s="1"/>
  <c r="M66" i="49"/>
  <c r="M66" i="13"/>
  <c r="M66" i="50" s="1"/>
  <c r="W61" i="49"/>
  <c r="W61" i="13"/>
  <c r="W61" i="50" s="1"/>
  <c r="AA65" i="49"/>
  <c r="AA65" i="13"/>
  <c r="AA65" i="50" s="1"/>
  <c r="T71" i="49"/>
  <c r="T71" i="13"/>
  <c r="T71" i="50" s="1"/>
  <c r="R80" i="49"/>
  <c r="R80" i="13"/>
  <c r="R80" i="50" s="1"/>
  <c r="AA100" i="49"/>
  <c r="AA100" i="13"/>
  <c r="AA100" i="50" s="1"/>
  <c r="O62" i="49"/>
  <c r="O62" i="13"/>
  <c r="O62" i="50" s="1"/>
  <c r="S64" i="49"/>
  <c r="S64" i="13"/>
  <c r="S64" i="50" s="1"/>
  <c r="W66" i="49"/>
  <c r="W66" i="13"/>
  <c r="W66" i="50" s="1"/>
  <c r="AA68" i="49"/>
  <c r="AA68" i="13"/>
  <c r="AA68" i="50" s="1"/>
  <c r="M71" i="49"/>
  <c r="M71" i="13"/>
  <c r="M71" i="50" s="1"/>
  <c r="W74" i="49"/>
  <c r="W74" i="13"/>
  <c r="W74" i="50" s="1"/>
  <c r="Y77" i="49"/>
  <c r="Y77" i="13"/>
  <c r="Y77" i="50" s="1"/>
  <c r="O83" i="49"/>
  <c r="O83" i="13"/>
  <c r="O83" i="50" s="1"/>
  <c r="M88" i="49"/>
  <c r="M88" i="13"/>
  <c r="M88" i="50" s="1"/>
  <c r="O100" i="49"/>
  <c r="O100" i="13"/>
  <c r="O100" i="50" s="1"/>
  <c r="AA110" i="49"/>
  <c r="AA110" i="13"/>
  <c r="AA110" i="50" s="1"/>
  <c r="AB73" i="49"/>
  <c r="AB73" i="13"/>
  <c r="AB73" i="50" s="1"/>
  <c r="N79" i="49"/>
  <c r="N79" i="13"/>
  <c r="N79" i="50" s="1"/>
  <c r="R88" i="49"/>
  <c r="R88" i="13"/>
  <c r="R88" i="50" s="1"/>
  <c r="P62" i="49"/>
  <c r="P62" i="13"/>
  <c r="P62" i="50" s="1"/>
  <c r="T64" i="49"/>
  <c r="T64" i="13"/>
  <c r="T64" i="50" s="1"/>
  <c r="X66" i="49"/>
  <c r="X66" i="13"/>
  <c r="X66" i="50" s="1"/>
  <c r="AB68" i="49"/>
  <c r="AB68" i="13"/>
  <c r="AB68" i="50" s="1"/>
  <c r="N71" i="49"/>
  <c r="N71" i="13"/>
  <c r="N71" i="50" s="1"/>
  <c r="X74" i="49"/>
  <c r="X74" i="13"/>
  <c r="X74" i="50" s="1"/>
  <c r="X76" i="49"/>
  <c r="X76" i="13"/>
  <c r="X76" i="50" s="1"/>
  <c r="Z77" i="49"/>
  <c r="Z77" i="13"/>
  <c r="Z77" i="50" s="1"/>
  <c r="P83" i="49"/>
  <c r="P83" i="13"/>
  <c r="P83" i="50" s="1"/>
  <c r="AB85" i="49"/>
  <c r="AB85" i="13"/>
  <c r="AB85" i="50" s="1"/>
  <c r="W88" i="49"/>
  <c r="W88" i="13"/>
  <c r="W88" i="50" s="1"/>
  <c r="W93" i="49"/>
  <c r="W93" i="13"/>
  <c r="W93" i="50" s="1"/>
  <c r="P100" i="49"/>
  <c r="P100" i="13"/>
  <c r="P100" i="50" s="1"/>
  <c r="O106" i="49"/>
  <c r="O106" i="13"/>
  <c r="O106" i="50" s="1"/>
  <c r="AB110" i="49"/>
  <c r="AB110" i="13"/>
  <c r="AB110" i="50" s="1"/>
  <c r="O80" i="49"/>
  <c r="O80" i="13"/>
  <c r="O80" i="50" s="1"/>
  <c r="M81" i="49"/>
  <c r="M81" i="13"/>
  <c r="M81" i="50" s="1"/>
  <c r="S82" i="49"/>
  <c r="S82" i="13"/>
  <c r="S82" i="50" s="1"/>
  <c r="U83" i="49"/>
  <c r="U83" i="13"/>
  <c r="U83" i="50" s="1"/>
  <c r="W84" i="49"/>
  <c r="W84" i="13"/>
  <c r="W84" i="50" s="1"/>
  <c r="Y85" i="49"/>
  <c r="Y85" i="13"/>
  <c r="Y85" i="50" s="1"/>
  <c r="O88" i="49"/>
  <c r="O88" i="13"/>
  <c r="O88" i="50" s="1"/>
  <c r="X90" i="49"/>
  <c r="X90" i="13"/>
  <c r="X90" i="50" s="1"/>
  <c r="R93" i="49"/>
  <c r="R93" i="13"/>
  <c r="R93" i="50" s="1"/>
  <c r="AB96" i="49"/>
  <c r="AB96" i="13"/>
  <c r="AB96" i="50" s="1"/>
  <c r="T100" i="49"/>
  <c r="T100" i="13"/>
  <c r="T100" i="50" s="1"/>
  <c r="AA102" i="49"/>
  <c r="AA102" i="13"/>
  <c r="AA102" i="50" s="1"/>
  <c r="O108" i="49"/>
  <c r="O108" i="13"/>
  <c r="O108" i="50" s="1"/>
  <c r="R79" i="49"/>
  <c r="R79" i="13"/>
  <c r="R79" i="50" s="1"/>
  <c r="X80" i="49"/>
  <c r="X80" i="13"/>
  <c r="X80" i="50" s="1"/>
  <c r="Z81" i="49"/>
  <c r="Z81" i="13"/>
  <c r="Z81" i="50" s="1"/>
  <c r="AB82" i="49"/>
  <c r="AB82" i="13"/>
  <c r="AB82" i="50" s="1"/>
  <c r="P84" i="49"/>
  <c r="P84" i="13"/>
  <c r="P84" i="50" s="1"/>
  <c r="N85" i="49"/>
  <c r="N85" i="13"/>
  <c r="N85" i="50" s="1"/>
  <c r="R87" i="49"/>
  <c r="R87" i="13"/>
  <c r="R87" i="50" s="1"/>
  <c r="Y88" i="49"/>
  <c r="Y88" i="13"/>
  <c r="Y88" i="50" s="1"/>
  <c r="M92" i="49"/>
  <c r="M92" i="13"/>
  <c r="M92" i="50" s="1"/>
  <c r="O95" i="49"/>
  <c r="O95" i="13"/>
  <c r="O95" i="50" s="1"/>
  <c r="Y98" i="49"/>
  <c r="Y98" i="13"/>
  <c r="Y98" i="50" s="1"/>
  <c r="AB102" i="49"/>
  <c r="AB102" i="13"/>
  <c r="AB102" i="50" s="1"/>
  <c r="T106" i="49"/>
  <c r="T106" i="13"/>
  <c r="T106" i="50" s="1"/>
  <c r="AA108" i="49"/>
  <c r="AA108" i="13"/>
  <c r="AA108" i="50" s="1"/>
  <c r="Z88" i="49"/>
  <c r="Z88" i="13"/>
  <c r="Z88" i="50" s="1"/>
  <c r="P91" i="49"/>
  <c r="P91" i="13"/>
  <c r="P91" i="50" s="1"/>
  <c r="N92" i="49"/>
  <c r="N92" i="13"/>
  <c r="N92" i="50" s="1"/>
  <c r="T93" i="49"/>
  <c r="T93" i="13"/>
  <c r="T93" i="50" s="1"/>
  <c r="O96" i="49"/>
  <c r="O96" i="13"/>
  <c r="O96" i="50" s="1"/>
  <c r="R97" i="49"/>
  <c r="R97" i="13"/>
  <c r="R97" i="50" s="1"/>
  <c r="AA98" i="49"/>
  <c r="AA98" i="13"/>
  <c r="AA98" i="50" s="1"/>
  <c r="U101" i="49"/>
  <c r="U101" i="13"/>
  <c r="U101" i="50" s="1"/>
  <c r="X102" i="49"/>
  <c r="X102" i="13"/>
  <c r="X102" i="50" s="1"/>
  <c r="Y104" i="49"/>
  <c r="Y104" i="13"/>
  <c r="Y104" i="50" s="1"/>
  <c r="N107" i="49"/>
  <c r="N107" i="13"/>
  <c r="N107" i="50" s="1"/>
  <c r="AB108" i="49"/>
  <c r="AB108" i="13"/>
  <c r="AB108" i="50" s="1"/>
  <c r="M110" i="49"/>
  <c r="M110" i="13"/>
  <c r="M110" i="50" s="1"/>
  <c r="U111" i="49"/>
  <c r="U111" i="13"/>
  <c r="U111" i="50" s="1"/>
  <c r="AA90" i="49"/>
  <c r="AA90" i="13"/>
  <c r="AA90" i="50" s="1"/>
  <c r="O92" i="49"/>
  <c r="O92" i="13"/>
  <c r="O92" i="50" s="1"/>
  <c r="M93" i="49"/>
  <c r="M93" i="13"/>
  <c r="M93" i="50" s="1"/>
  <c r="R95" i="49"/>
  <c r="R95" i="13"/>
  <c r="R95" i="50" s="1"/>
  <c r="AA96" i="49"/>
  <c r="AA96" i="13"/>
  <c r="AA96" i="50" s="1"/>
  <c r="W98" i="49"/>
  <c r="W98" i="13"/>
  <c r="W98" i="50" s="1"/>
  <c r="X100" i="49"/>
  <c r="X100" i="13"/>
  <c r="X100" i="50" s="1"/>
  <c r="Y102" i="49"/>
  <c r="Y102" i="13"/>
  <c r="Y102" i="50" s="1"/>
  <c r="P104" i="49"/>
  <c r="P104" i="13"/>
  <c r="P104" i="50" s="1"/>
  <c r="AB106" i="49"/>
  <c r="AB106" i="13"/>
  <c r="AB106" i="50" s="1"/>
  <c r="M108" i="49"/>
  <c r="M108" i="13"/>
  <c r="M108" i="50" s="1"/>
  <c r="O110" i="49"/>
  <c r="O110" i="13"/>
  <c r="O110" i="50" s="1"/>
  <c r="Y111" i="49"/>
  <c r="Y111" i="13"/>
  <c r="Y111" i="50" s="1"/>
  <c r="AA111" i="49"/>
  <c r="AA111" i="13"/>
  <c r="AA111" i="50" s="1"/>
  <c r="AB95" i="49"/>
  <c r="AB95" i="13"/>
  <c r="AB95" i="50" s="1"/>
  <c r="P97" i="49"/>
  <c r="P97" i="13"/>
  <c r="P97" i="50" s="1"/>
  <c r="N98" i="49"/>
  <c r="N98" i="13"/>
  <c r="N98" i="50" s="1"/>
  <c r="R100" i="49"/>
  <c r="R100" i="13"/>
  <c r="R100" i="50" s="1"/>
  <c r="X101" i="49"/>
  <c r="X101" i="13"/>
  <c r="X101" i="50" s="1"/>
  <c r="Z102" i="49"/>
  <c r="Z102" i="13"/>
  <c r="Z102" i="50" s="1"/>
  <c r="AB103" i="49"/>
  <c r="AB103" i="13"/>
  <c r="AB103" i="50" s="1"/>
  <c r="N106" i="49"/>
  <c r="N106" i="13"/>
  <c r="N106" i="50" s="1"/>
  <c r="T107" i="49"/>
  <c r="T107" i="13"/>
  <c r="T107" i="50" s="1"/>
  <c r="R108" i="49"/>
  <c r="R108" i="13"/>
  <c r="R108" i="50" s="1"/>
  <c r="X109" i="49"/>
  <c r="X109" i="13"/>
  <c r="X109" i="50" s="1"/>
  <c r="Z110" i="49"/>
  <c r="Z110" i="13"/>
  <c r="Z110" i="50" s="1"/>
  <c r="AB111" i="49"/>
  <c r="AB111" i="13"/>
  <c r="AB111" i="50" s="1"/>
  <c r="O155" i="49"/>
  <c r="O155" i="13"/>
  <c r="O155" i="50" s="1"/>
  <c r="S147" i="49"/>
  <c r="S147" i="13"/>
  <c r="S147" i="50" s="1"/>
  <c r="M142" i="49"/>
  <c r="M142" i="13"/>
  <c r="M142" i="50" s="1"/>
  <c r="AB138" i="49"/>
  <c r="AB138" i="13"/>
  <c r="AB138" i="50" s="1"/>
  <c r="P136" i="49"/>
  <c r="P136" i="13"/>
  <c r="P136" i="50" s="1"/>
  <c r="T134" i="49"/>
  <c r="T134" i="13"/>
  <c r="T134" i="50" s="1"/>
  <c r="S27" i="44"/>
  <c r="AB130" i="49"/>
  <c r="AB130" i="13"/>
  <c r="AB130" i="50" s="1"/>
  <c r="Q24" i="44"/>
  <c r="Z127" i="49"/>
  <c r="Z127" i="13"/>
  <c r="Z127" i="50" s="1"/>
  <c r="P124" i="49"/>
  <c r="P124" i="13"/>
  <c r="P124" i="50" s="1"/>
  <c r="T122" i="49"/>
  <c r="T122" i="13"/>
  <c r="T122" i="50" s="1"/>
  <c r="Z119" i="49"/>
  <c r="Z119" i="13"/>
  <c r="Z119" i="50" s="1"/>
  <c r="N117" i="49"/>
  <c r="N117" i="13"/>
  <c r="N117" i="50" s="1"/>
  <c r="R115" i="49"/>
  <c r="R115" i="13"/>
  <c r="R115" i="50" s="1"/>
  <c r="M150" i="49"/>
  <c r="M150" i="13"/>
  <c r="M150" i="50" s="1"/>
  <c r="Y142" i="49"/>
  <c r="Y142" i="13"/>
  <c r="Y142" i="50" s="1"/>
  <c r="Z138" i="49"/>
  <c r="Z138" i="13"/>
  <c r="Z138" i="50" s="1"/>
  <c r="N136" i="49"/>
  <c r="N136" i="13"/>
  <c r="N136" i="50" s="1"/>
  <c r="R134" i="49"/>
  <c r="R134" i="13"/>
  <c r="R134" i="50" s="1"/>
  <c r="P131" i="49"/>
  <c r="P131" i="13"/>
  <c r="P131" i="50" s="1"/>
  <c r="X127" i="49"/>
  <c r="X127" i="13"/>
  <c r="X127" i="50" s="1"/>
  <c r="N124" i="49"/>
  <c r="N124" i="13"/>
  <c r="N124" i="50" s="1"/>
  <c r="R122" i="49"/>
  <c r="R122" i="13"/>
  <c r="R122" i="50" s="1"/>
  <c r="X119" i="49"/>
  <c r="X119" i="13"/>
  <c r="X119" i="50" s="1"/>
  <c r="AB117" i="49"/>
  <c r="AB117" i="13"/>
  <c r="AB117" i="50" s="1"/>
  <c r="P115" i="49"/>
  <c r="P115" i="13"/>
  <c r="P115" i="50" s="1"/>
  <c r="M156" i="49"/>
  <c r="M156" i="13"/>
  <c r="M156" i="50" s="1"/>
  <c r="M146" i="49"/>
  <c r="M146" i="13"/>
  <c r="M146" i="50" s="1"/>
  <c r="N139" i="49"/>
  <c r="N139" i="13"/>
  <c r="N139" i="50" s="1"/>
  <c r="R137" i="49"/>
  <c r="R137" i="13"/>
  <c r="R137" i="50" s="1"/>
  <c r="X134" i="49"/>
  <c r="X134" i="13"/>
  <c r="X134" i="50" s="1"/>
  <c r="N131" i="49"/>
  <c r="N131" i="13"/>
  <c r="N131" i="50" s="1"/>
  <c r="T128" i="49"/>
  <c r="T128" i="13"/>
  <c r="T128" i="50" s="1"/>
  <c r="AB124" i="49"/>
  <c r="AB124" i="13"/>
  <c r="AB124" i="50" s="1"/>
  <c r="P122" i="49"/>
  <c r="P122" i="13"/>
  <c r="P122" i="50" s="1"/>
  <c r="T120" i="49"/>
  <c r="T120" i="13"/>
  <c r="T120" i="50" s="1"/>
  <c r="Z117" i="49"/>
  <c r="Z117" i="13"/>
  <c r="Z117" i="50" s="1"/>
  <c r="N115" i="49"/>
  <c r="N115" i="13"/>
  <c r="N115" i="50" s="1"/>
  <c r="W155" i="49"/>
  <c r="W155" i="13"/>
  <c r="W155" i="50" s="1"/>
  <c r="W147" i="49"/>
  <c r="W147" i="13"/>
  <c r="W147" i="50" s="1"/>
  <c r="J38" i="44"/>
  <c r="S141" i="49"/>
  <c r="S141" i="13"/>
  <c r="S141" i="50" s="1"/>
  <c r="X137" i="49"/>
  <c r="X137" i="13"/>
  <c r="X137" i="50" s="1"/>
  <c r="AB135" i="49"/>
  <c r="AB135" i="13"/>
  <c r="AB135" i="50" s="1"/>
  <c r="P133" i="49"/>
  <c r="P133" i="13"/>
  <c r="P133" i="50" s="1"/>
  <c r="Z128" i="49"/>
  <c r="Z128" i="13"/>
  <c r="Z128" i="50" s="1"/>
  <c r="X125" i="49"/>
  <c r="X125" i="13"/>
  <c r="X125" i="50" s="1"/>
  <c r="AB123" i="49"/>
  <c r="AB123" i="13"/>
  <c r="AB123" i="50" s="1"/>
  <c r="P121" i="49"/>
  <c r="P121" i="13"/>
  <c r="P121" i="50" s="1"/>
  <c r="T119" i="49"/>
  <c r="T119" i="13"/>
  <c r="T119" i="50" s="1"/>
  <c r="Z116" i="49"/>
  <c r="Z116" i="13"/>
  <c r="Z116" i="50" s="1"/>
  <c r="H58" i="44"/>
  <c r="M160" i="49"/>
  <c r="M160" i="13"/>
  <c r="M160" i="50" s="1"/>
  <c r="U164" i="49"/>
  <c r="U164" i="13"/>
  <c r="U164" i="50" s="1"/>
  <c r="Y115" i="49"/>
  <c r="Y115" i="13"/>
  <c r="Y115" i="50" s="1"/>
  <c r="AA116" i="49"/>
  <c r="AA116" i="13"/>
  <c r="AA116" i="50" s="1"/>
  <c r="O118" i="49"/>
  <c r="O118" i="13"/>
  <c r="O118" i="50" s="1"/>
  <c r="M119" i="49"/>
  <c r="M119" i="13"/>
  <c r="M119" i="50" s="1"/>
  <c r="S120" i="49"/>
  <c r="S120" i="13"/>
  <c r="S120" i="50" s="1"/>
  <c r="U121" i="49"/>
  <c r="U121" i="13"/>
  <c r="U121" i="50" s="1"/>
  <c r="W122" i="49"/>
  <c r="W122" i="13"/>
  <c r="W122" i="50" s="1"/>
  <c r="Y123" i="49"/>
  <c r="Y123" i="13"/>
  <c r="Y123" i="50" s="1"/>
  <c r="AA124" i="49"/>
  <c r="AA124" i="13"/>
  <c r="AA124" i="50" s="1"/>
  <c r="M127" i="49"/>
  <c r="M127" i="13"/>
  <c r="M127" i="50" s="1"/>
  <c r="S128" i="49"/>
  <c r="S128" i="13"/>
  <c r="S128" i="50" s="1"/>
  <c r="S130" i="49"/>
  <c r="S130" i="13"/>
  <c r="S130" i="50" s="1"/>
  <c r="U131" i="49"/>
  <c r="U131" i="13"/>
  <c r="U131" i="50" s="1"/>
  <c r="Y133" i="49"/>
  <c r="Y133" i="13"/>
  <c r="Y133" i="50" s="1"/>
  <c r="AA134" i="49"/>
  <c r="AA134" i="13"/>
  <c r="AA134" i="50" s="1"/>
  <c r="O136" i="49"/>
  <c r="O136" i="13"/>
  <c r="O136" i="50" s="1"/>
  <c r="M137" i="49"/>
  <c r="M137" i="13"/>
  <c r="M137" i="50" s="1"/>
  <c r="S138" i="49"/>
  <c r="S138" i="13"/>
  <c r="S138" i="50" s="1"/>
  <c r="U139" i="49"/>
  <c r="U139" i="13"/>
  <c r="U139" i="50" s="1"/>
  <c r="S142" i="49"/>
  <c r="S142" i="13"/>
  <c r="S142" i="50" s="1"/>
  <c r="M145" i="49"/>
  <c r="M145" i="13"/>
  <c r="M145" i="50" s="1"/>
  <c r="Y147" i="49"/>
  <c r="Y147" i="13"/>
  <c r="Y147" i="50" s="1"/>
  <c r="AA150" i="49"/>
  <c r="AA150" i="13"/>
  <c r="AA150" i="50" s="1"/>
  <c r="Y156" i="49"/>
  <c r="Y156" i="13"/>
  <c r="Y156" i="50" s="1"/>
  <c r="M162" i="49"/>
  <c r="M162" i="13"/>
  <c r="M162" i="50" s="1"/>
  <c r="O115" i="49"/>
  <c r="O115" i="13"/>
  <c r="O115" i="50" s="1"/>
  <c r="M116" i="49"/>
  <c r="M116" i="13"/>
  <c r="M116" i="50" s="1"/>
  <c r="S117" i="49"/>
  <c r="S117" i="13"/>
  <c r="S117" i="50" s="1"/>
  <c r="U118" i="49"/>
  <c r="U118" i="13"/>
  <c r="U118" i="50" s="1"/>
  <c r="W119" i="49"/>
  <c r="W119" i="13"/>
  <c r="W119" i="50" s="1"/>
  <c r="Y120" i="49"/>
  <c r="Y120" i="13"/>
  <c r="Y120" i="50" s="1"/>
  <c r="AA121" i="49"/>
  <c r="AA121" i="13"/>
  <c r="AA121" i="50" s="1"/>
  <c r="O123" i="49"/>
  <c r="O123" i="13"/>
  <c r="O123" i="50" s="1"/>
  <c r="M124" i="49"/>
  <c r="M124" i="13"/>
  <c r="M124" i="50" s="1"/>
  <c r="S125" i="49"/>
  <c r="S125" i="13"/>
  <c r="S125" i="50" s="1"/>
  <c r="S127" i="49"/>
  <c r="S127" i="13"/>
  <c r="S127" i="50" s="1"/>
  <c r="U128" i="49"/>
  <c r="U128" i="13"/>
  <c r="U128" i="50" s="1"/>
  <c r="Y130" i="49"/>
  <c r="Y130" i="13"/>
  <c r="Y130" i="50" s="1"/>
  <c r="AA131" i="13"/>
  <c r="AA131" i="50" s="1"/>
  <c r="AA131" i="49"/>
  <c r="AA133" i="49"/>
  <c r="AA133" i="13"/>
  <c r="AA133" i="50" s="1"/>
  <c r="O135" i="49"/>
  <c r="O135" i="13"/>
  <c r="O135" i="50" s="1"/>
  <c r="M136" i="49"/>
  <c r="M136" i="13"/>
  <c r="M136" i="50" s="1"/>
  <c r="S137" i="49"/>
  <c r="S137" i="13"/>
  <c r="S137" i="50" s="1"/>
  <c r="U138" i="49"/>
  <c r="U138" i="13"/>
  <c r="U138" i="50" s="1"/>
  <c r="W139" i="49"/>
  <c r="W139" i="13"/>
  <c r="W139" i="50" s="1"/>
  <c r="W142" i="49"/>
  <c r="W142" i="13"/>
  <c r="W142" i="50" s="1"/>
  <c r="O146" i="49"/>
  <c r="O146" i="13"/>
  <c r="O146" i="50" s="1"/>
  <c r="R149" i="49"/>
  <c r="R149" i="13"/>
  <c r="R149" i="50" s="1"/>
  <c r="Y152" i="49"/>
  <c r="Y152" i="13"/>
  <c r="Y152" i="50" s="1"/>
  <c r="M158" i="49"/>
  <c r="M158" i="13"/>
  <c r="M158" i="50" s="1"/>
  <c r="S163" i="49"/>
  <c r="S163" i="13"/>
  <c r="S163" i="50" s="1"/>
  <c r="X141" i="49"/>
  <c r="X141" i="13"/>
  <c r="X141" i="50" s="1"/>
  <c r="Z142" i="49"/>
  <c r="Z142" i="13"/>
  <c r="Z142" i="50" s="1"/>
  <c r="P145" i="49"/>
  <c r="P145" i="13"/>
  <c r="P145" i="50" s="1"/>
  <c r="N146" i="49"/>
  <c r="N146" i="13"/>
  <c r="N146" i="50" s="1"/>
  <c r="T147" i="49"/>
  <c r="T147" i="13"/>
  <c r="T147" i="50" s="1"/>
  <c r="O150" i="49"/>
  <c r="O150" i="13"/>
  <c r="O150" i="50" s="1"/>
  <c r="R151" i="49"/>
  <c r="R151" i="13"/>
  <c r="R151" i="50" s="1"/>
  <c r="S154" i="49"/>
  <c r="S154" i="13"/>
  <c r="S154" i="50" s="1"/>
  <c r="W156" i="49"/>
  <c r="W156" i="13"/>
  <c r="W156" i="50" s="1"/>
  <c r="AA158" i="49"/>
  <c r="AA158" i="13"/>
  <c r="AA158" i="50" s="1"/>
  <c r="U161" i="49"/>
  <c r="U161" i="13"/>
  <c r="U161" i="50" s="1"/>
  <c r="O164" i="49"/>
  <c r="O164" i="13"/>
  <c r="O164" i="50" s="1"/>
  <c r="N141" i="49"/>
  <c r="N141" i="13"/>
  <c r="N141" i="50" s="1"/>
  <c r="T142" i="49"/>
  <c r="T142" i="13"/>
  <c r="T142" i="50" s="1"/>
  <c r="T144" i="49"/>
  <c r="T144" i="13"/>
  <c r="T144" i="50" s="1"/>
  <c r="R145" i="49"/>
  <c r="R145" i="13"/>
  <c r="R145" i="50" s="1"/>
  <c r="X146" i="49"/>
  <c r="X146" i="13"/>
  <c r="X146" i="50" s="1"/>
  <c r="Z147" i="49"/>
  <c r="Z147" i="13"/>
  <c r="Z147" i="50" s="1"/>
  <c r="W150" i="49"/>
  <c r="W150" i="13"/>
  <c r="W150" i="50" s="1"/>
  <c r="S152" i="49"/>
  <c r="S152" i="13"/>
  <c r="S152" i="50" s="1"/>
  <c r="M155" i="49"/>
  <c r="M155" i="13"/>
  <c r="M155" i="50" s="1"/>
  <c r="Y157" i="49"/>
  <c r="Y157" i="13"/>
  <c r="Y157" i="50" s="1"/>
  <c r="AA160" i="49"/>
  <c r="AA160" i="13"/>
  <c r="AA160" i="50" s="1"/>
  <c r="M163" i="49"/>
  <c r="M163" i="13"/>
  <c r="M163" i="50" s="1"/>
  <c r="Y165" i="49"/>
  <c r="Y165" i="13"/>
  <c r="Y165" i="50" s="1"/>
  <c r="AB149" i="49"/>
  <c r="AB149" i="13"/>
  <c r="AB149" i="50" s="1"/>
  <c r="P151" i="49"/>
  <c r="P151" i="13"/>
  <c r="P151" i="50" s="1"/>
  <c r="N152" i="49"/>
  <c r="N152" i="13"/>
  <c r="N152" i="50" s="1"/>
  <c r="R154" i="49"/>
  <c r="R154" i="13"/>
  <c r="R154" i="50" s="1"/>
  <c r="X155" i="49"/>
  <c r="X155" i="13"/>
  <c r="X155" i="50" s="1"/>
  <c r="Z156" i="49"/>
  <c r="Z156" i="13"/>
  <c r="Z156" i="50" s="1"/>
  <c r="AB157" i="49"/>
  <c r="AB157" i="13"/>
  <c r="AB157" i="50" s="1"/>
  <c r="N160" i="49"/>
  <c r="N160" i="13"/>
  <c r="N160" i="50" s="1"/>
  <c r="T161" i="49"/>
  <c r="T161" i="13"/>
  <c r="T161" i="50" s="1"/>
  <c r="R162" i="49"/>
  <c r="R162" i="13"/>
  <c r="R162" i="50" s="1"/>
  <c r="X163" i="49"/>
  <c r="X163" i="13"/>
  <c r="X163" i="50" s="1"/>
  <c r="Z164" i="49"/>
  <c r="Z164" i="13"/>
  <c r="Z164" i="50" s="1"/>
  <c r="AB165" i="49"/>
  <c r="AB165" i="13"/>
  <c r="AB165" i="50" s="1"/>
  <c r="X152" i="49"/>
  <c r="X152" i="13"/>
  <c r="X152" i="50" s="1"/>
  <c r="X154" i="13"/>
  <c r="X154" i="50" s="1"/>
  <c r="X154" i="49"/>
  <c r="Z155" i="49"/>
  <c r="Z155" i="13"/>
  <c r="Z155" i="50" s="1"/>
  <c r="AB156" i="49"/>
  <c r="AB156" i="13"/>
  <c r="AB156" i="50" s="1"/>
  <c r="P158" i="49"/>
  <c r="P158" i="13"/>
  <c r="P158" i="50" s="1"/>
  <c r="P160" i="49"/>
  <c r="P160" i="13"/>
  <c r="P160" i="50" s="1"/>
  <c r="N161" i="49"/>
  <c r="N161" i="13"/>
  <c r="N161" i="50" s="1"/>
  <c r="T162" i="49"/>
  <c r="T162" i="13"/>
  <c r="T162" i="50" s="1"/>
  <c r="R163" i="49"/>
  <c r="R163" i="13"/>
  <c r="R163" i="50" s="1"/>
  <c r="X164" i="49"/>
  <c r="X164" i="13"/>
  <c r="X164" i="50" s="1"/>
  <c r="Z165" i="49"/>
  <c r="Z165" i="13"/>
  <c r="Z165" i="50" s="1"/>
  <c r="U190" i="49"/>
  <c r="U190" i="13"/>
  <c r="U190" i="50" s="1"/>
  <c r="N182" i="49"/>
  <c r="N182" i="13"/>
  <c r="N182" i="50" s="1"/>
  <c r="T179" i="49"/>
  <c r="T179" i="13"/>
  <c r="T179" i="50" s="1"/>
  <c r="Z176" i="49"/>
  <c r="Z176" i="13"/>
  <c r="Z176" i="50" s="1"/>
  <c r="N174" i="49"/>
  <c r="N174" i="13"/>
  <c r="N174" i="50" s="1"/>
  <c r="R172" i="49"/>
  <c r="R172" i="13"/>
  <c r="R172" i="50" s="1"/>
  <c r="X169" i="49"/>
  <c r="X169" i="13"/>
  <c r="X169" i="50" s="1"/>
  <c r="X171" i="49"/>
  <c r="X171" i="13"/>
  <c r="X171" i="50" s="1"/>
  <c r="T169" i="49"/>
  <c r="T169" i="13"/>
  <c r="T169" i="50" s="1"/>
  <c r="O179" i="49"/>
  <c r="O179" i="13"/>
  <c r="O179" i="50" s="1"/>
  <c r="AA173" i="49"/>
  <c r="AA173" i="13"/>
  <c r="AA173" i="50" s="1"/>
  <c r="S169" i="49"/>
  <c r="S169" i="13"/>
  <c r="S169" i="50" s="1"/>
  <c r="T185" i="49"/>
  <c r="T185" i="13"/>
  <c r="T185" i="50" s="1"/>
  <c r="M33" i="45"/>
  <c r="R189" i="49"/>
  <c r="R189" i="13"/>
  <c r="R189" i="50" s="1"/>
  <c r="N191" i="49"/>
  <c r="N191" i="13"/>
  <c r="N191" i="50" s="1"/>
  <c r="AA193" i="49"/>
  <c r="AA193" i="13"/>
  <c r="AA193" i="50" s="1"/>
  <c r="W198" i="49"/>
  <c r="W198" i="13"/>
  <c r="W198" i="50" s="1"/>
  <c r="R46" i="45"/>
  <c r="AA203" i="49"/>
  <c r="AA203" i="13"/>
  <c r="AA203" i="50" s="1"/>
  <c r="AA214" i="49"/>
  <c r="AA214" i="13"/>
  <c r="AA214" i="50" s="1"/>
  <c r="M169" i="49"/>
  <c r="M169" i="13"/>
  <c r="M169" i="50" s="1"/>
  <c r="S170" i="49"/>
  <c r="S170" i="13"/>
  <c r="S170" i="50" s="1"/>
  <c r="U171" i="49"/>
  <c r="U171" i="13"/>
  <c r="U171" i="50" s="1"/>
  <c r="W172" i="49"/>
  <c r="W172" i="13"/>
  <c r="W172" i="50" s="1"/>
  <c r="Y173" i="49"/>
  <c r="Y173" i="13"/>
  <c r="Y173" i="50" s="1"/>
  <c r="AA174" i="49"/>
  <c r="AA174" i="13"/>
  <c r="AA174" i="50" s="1"/>
  <c r="O176" i="49"/>
  <c r="O176" i="13"/>
  <c r="O176" i="50" s="1"/>
  <c r="M177" i="49"/>
  <c r="M177" i="13"/>
  <c r="M177" i="50" s="1"/>
  <c r="S178" i="49"/>
  <c r="S178" i="13"/>
  <c r="S178" i="50" s="1"/>
  <c r="U179" i="49"/>
  <c r="U179" i="13"/>
  <c r="U179" i="50" s="1"/>
  <c r="P24" i="45"/>
  <c r="Y181" i="49"/>
  <c r="Y181" i="13"/>
  <c r="Y181" i="50" s="1"/>
  <c r="AA182" i="49"/>
  <c r="AA182" i="13"/>
  <c r="AA182" i="50" s="1"/>
  <c r="R27" i="45"/>
  <c r="AA184" i="49"/>
  <c r="AA184" i="13"/>
  <c r="AA184" i="50" s="1"/>
  <c r="O187" i="49"/>
  <c r="O187" i="13"/>
  <c r="O187" i="50" s="1"/>
  <c r="S189" i="49"/>
  <c r="S189" i="13"/>
  <c r="S189" i="50" s="1"/>
  <c r="W191" i="49"/>
  <c r="W191" i="13"/>
  <c r="W191" i="50" s="1"/>
  <c r="AB193" i="49"/>
  <c r="AB193" i="13"/>
  <c r="AB193" i="50" s="1"/>
  <c r="M198" i="49"/>
  <c r="M198" i="13"/>
  <c r="M198" i="50" s="1"/>
  <c r="H45" i="45"/>
  <c r="M201" i="49"/>
  <c r="M201" i="13"/>
  <c r="M201" i="50" s="1"/>
  <c r="R51" i="45"/>
  <c r="AA208" i="49"/>
  <c r="AA208" i="13"/>
  <c r="AA208" i="50" s="1"/>
  <c r="Z216" i="49"/>
  <c r="Z216" i="13"/>
  <c r="Z216" i="50" s="1"/>
  <c r="E27" i="45"/>
  <c r="N184" i="49"/>
  <c r="N184" i="13"/>
  <c r="N184" i="50" s="1"/>
  <c r="R169" i="49"/>
  <c r="R169" i="13"/>
  <c r="R169" i="50" s="1"/>
  <c r="X170" i="49"/>
  <c r="X170" i="13"/>
  <c r="X170" i="50" s="1"/>
  <c r="Z171" i="49"/>
  <c r="Z171" i="13"/>
  <c r="Z171" i="50" s="1"/>
  <c r="AB172" i="49"/>
  <c r="AB172" i="13"/>
  <c r="AB172" i="50" s="1"/>
  <c r="P174" i="49"/>
  <c r="P174" i="13"/>
  <c r="P174" i="50" s="1"/>
  <c r="N175" i="49"/>
  <c r="N175" i="13"/>
  <c r="N175" i="50" s="1"/>
  <c r="T176" i="49"/>
  <c r="T176" i="13"/>
  <c r="T176" i="50" s="1"/>
  <c r="M21" i="45"/>
  <c r="R177" i="49"/>
  <c r="R177" i="13"/>
  <c r="R177" i="50" s="1"/>
  <c r="X178" i="49"/>
  <c r="X178" i="13"/>
  <c r="X178" i="50" s="1"/>
  <c r="Z179" i="49"/>
  <c r="Z179" i="13"/>
  <c r="Z179" i="50" s="1"/>
  <c r="P182" i="49"/>
  <c r="P182" i="13"/>
  <c r="P182" i="50" s="1"/>
  <c r="P184" i="49"/>
  <c r="P184" i="13"/>
  <c r="P184" i="50" s="1"/>
  <c r="N185" i="49"/>
  <c r="N185" i="13"/>
  <c r="N185" i="50" s="1"/>
  <c r="Z187" i="49"/>
  <c r="Z187" i="13"/>
  <c r="Z187" i="50" s="1"/>
  <c r="T190" i="49"/>
  <c r="T190" i="13"/>
  <c r="T190" i="50" s="1"/>
  <c r="P192" i="49"/>
  <c r="P192" i="13"/>
  <c r="P192" i="50" s="1"/>
  <c r="U196" i="49"/>
  <c r="U196" i="13"/>
  <c r="U196" i="50" s="1"/>
  <c r="M203" i="49"/>
  <c r="M203" i="13"/>
  <c r="M203" i="50" s="1"/>
  <c r="U212" i="49"/>
  <c r="U212" i="13"/>
  <c r="U212" i="50" s="1"/>
  <c r="AA218" i="49"/>
  <c r="AA218" i="13"/>
  <c r="AA218" i="50" s="1"/>
  <c r="X187" i="49"/>
  <c r="X187" i="13"/>
  <c r="X187" i="50" s="1"/>
  <c r="Z188" i="49"/>
  <c r="Z188" i="13"/>
  <c r="Z188" i="50" s="1"/>
  <c r="AB189" i="49"/>
  <c r="AB189" i="13"/>
  <c r="AB189" i="50" s="1"/>
  <c r="P191" i="49"/>
  <c r="P191" i="13"/>
  <c r="P191" i="50" s="1"/>
  <c r="N192" i="49"/>
  <c r="N192" i="13"/>
  <c r="N192" i="50" s="1"/>
  <c r="T193" i="49"/>
  <c r="T193" i="13"/>
  <c r="T193" i="50" s="1"/>
  <c r="Y195" i="49"/>
  <c r="Y195" i="13"/>
  <c r="Y195" i="50" s="1"/>
  <c r="N198" i="49"/>
  <c r="N198" i="13"/>
  <c r="N198" i="50" s="1"/>
  <c r="W199" i="49"/>
  <c r="W199" i="13"/>
  <c r="W199" i="50" s="1"/>
  <c r="P201" i="49"/>
  <c r="P201" i="13"/>
  <c r="P201" i="50" s="1"/>
  <c r="AA205" i="49"/>
  <c r="AA205" i="13"/>
  <c r="AA205" i="50" s="1"/>
  <c r="U214" i="49"/>
  <c r="U214" i="13"/>
  <c r="U214" i="50" s="1"/>
  <c r="S218" i="49"/>
  <c r="S218" i="13"/>
  <c r="S218" i="50" s="1"/>
  <c r="Y187" i="49"/>
  <c r="Y187" i="13"/>
  <c r="Y187" i="50" s="1"/>
  <c r="AA188" i="49"/>
  <c r="AA188" i="13"/>
  <c r="AA188" i="50" s="1"/>
  <c r="O190" i="49"/>
  <c r="O190" i="13"/>
  <c r="O190" i="50" s="1"/>
  <c r="M191" i="49"/>
  <c r="M191" i="13"/>
  <c r="M191" i="50" s="1"/>
  <c r="S192" i="49"/>
  <c r="S192" i="13"/>
  <c r="S192" i="50" s="1"/>
  <c r="U193" i="49"/>
  <c r="U193" i="13"/>
  <c r="U193" i="50" s="1"/>
  <c r="AA195" i="49"/>
  <c r="AA195" i="13"/>
  <c r="AA195" i="50" s="1"/>
  <c r="O198" i="49"/>
  <c r="O198" i="13"/>
  <c r="O198" i="50" s="1"/>
  <c r="X201" i="49"/>
  <c r="X201" i="13"/>
  <c r="X201" i="50" s="1"/>
  <c r="AA206" i="49"/>
  <c r="AA206" i="13"/>
  <c r="AA206" i="50" s="1"/>
  <c r="AA210" i="49"/>
  <c r="AA210" i="13"/>
  <c r="AA210" i="50" s="1"/>
  <c r="T59" i="45"/>
  <c r="W215" i="49"/>
  <c r="W215" i="13"/>
  <c r="W215" i="50" s="1"/>
  <c r="U219" i="49"/>
  <c r="U219" i="13"/>
  <c r="U219" i="50" s="1"/>
  <c r="R204" i="49"/>
  <c r="R204" i="13"/>
  <c r="R204" i="50" s="1"/>
  <c r="AB205" i="49"/>
  <c r="AB205" i="13"/>
  <c r="AB205" i="50" s="1"/>
  <c r="T209" i="49"/>
  <c r="T209" i="13"/>
  <c r="T209" i="50" s="1"/>
  <c r="AA211" i="49"/>
  <c r="AA211" i="13"/>
  <c r="AA211" i="50" s="1"/>
  <c r="S215" i="49"/>
  <c r="S215" i="13"/>
  <c r="S215" i="50" s="1"/>
  <c r="Y217" i="49"/>
  <c r="Y217" i="13"/>
  <c r="Y217" i="50" s="1"/>
  <c r="E38" i="45"/>
  <c r="N195" i="49"/>
  <c r="N195" i="13"/>
  <c r="N195" i="50" s="1"/>
  <c r="T196" i="49"/>
  <c r="T196" i="13"/>
  <c r="T196" i="50" s="1"/>
  <c r="U198" i="49"/>
  <c r="U198" i="13"/>
  <c r="U198" i="50" s="1"/>
  <c r="X199" i="49"/>
  <c r="X199" i="13"/>
  <c r="X199" i="50" s="1"/>
  <c r="Y201" i="49"/>
  <c r="Y201" i="13"/>
  <c r="Y201" i="50" s="1"/>
  <c r="S204" i="49"/>
  <c r="S204" i="13"/>
  <c r="S204" i="50" s="1"/>
  <c r="S206" i="49"/>
  <c r="S206" i="13"/>
  <c r="S206" i="50" s="1"/>
  <c r="O209" i="49"/>
  <c r="O209" i="13"/>
  <c r="O209" i="50" s="1"/>
  <c r="O211" i="49"/>
  <c r="O211" i="13"/>
  <c r="O211" i="50" s="1"/>
  <c r="Y212" i="49"/>
  <c r="Y212" i="13"/>
  <c r="Y212" i="50" s="1"/>
  <c r="AB215" i="49"/>
  <c r="AB215" i="13"/>
  <c r="AB215" i="50" s="1"/>
  <c r="AA217" i="49"/>
  <c r="AA217" i="13"/>
  <c r="AA217" i="50" s="1"/>
  <c r="T198" i="49"/>
  <c r="T198" i="13"/>
  <c r="T198" i="50" s="1"/>
  <c r="R199" i="49"/>
  <c r="R199" i="13"/>
  <c r="R199" i="50" s="1"/>
  <c r="X200" i="49"/>
  <c r="X200" i="13"/>
  <c r="X200" i="50" s="1"/>
  <c r="Z201" i="49"/>
  <c r="Z201" i="13"/>
  <c r="Z201" i="50" s="1"/>
  <c r="AA204" i="49"/>
  <c r="AA204" i="13"/>
  <c r="AA204" i="50" s="1"/>
  <c r="M206" i="49"/>
  <c r="M206" i="13"/>
  <c r="M206" i="50" s="1"/>
  <c r="S208" i="49"/>
  <c r="S208" i="13"/>
  <c r="S208" i="50" s="1"/>
  <c r="O210" i="49"/>
  <c r="O210" i="13"/>
  <c r="O210" i="50" s="1"/>
  <c r="S211" i="49"/>
  <c r="S211" i="13"/>
  <c r="S211" i="50" s="1"/>
  <c r="R214" i="49"/>
  <c r="R214" i="13"/>
  <c r="R214" i="50" s="1"/>
  <c r="AA215" i="49"/>
  <c r="AA215" i="13"/>
  <c r="AA215" i="50" s="1"/>
  <c r="W217" i="49"/>
  <c r="W217" i="13"/>
  <c r="W217" i="50" s="1"/>
  <c r="Z218" i="49"/>
  <c r="Z218" i="13"/>
  <c r="Z218" i="50" s="1"/>
  <c r="R203" i="49"/>
  <c r="R203" i="13"/>
  <c r="R203" i="50" s="1"/>
  <c r="X204" i="49"/>
  <c r="X204" i="13"/>
  <c r="X204" i="50" s="1"/>
  <c r="Z205" i="49"/>
  <c r="Z205" i="13"/>
  <c r="Z205" i="50" s="1"/>
  <c r="AB206" i="49"/>
  <c r="AB206" i="13"/>
  <c r="AB206" i="50" s="1"/>
  <c r="AB208" i="49"/>
  <c r="AB208" i="13"/>
  <c r="AB208" i="50" s="1"/>
  <c r="P210" i="49"/>
  <c r="P210" i="13"/>
  <c r="P210" i="50" s="1"/>
  <c r="N211" i="49"/>
  <c r="N211" i="13"/>
  <c r="N211" i="50" s="1"/>
  <c r="T212" i="49"/>
  <c r="T212" i="13"/>
  <c r="T212" i="50" s="1"/>
  <c r="T214" i="49"/>
  <c r="T214" i="13"/>
  <c r="T214" i="50" s="1"/>
  <c r="R215" i="49"/>
  <c r="R215" i="13"/>
  <c r="R215" i="50" s="1"/>
  <c r="X216" i="49"/>
  <c r="X216" i="13"/>
  <c r="X216" i="50" s="1"/>
  <c r="Z217" i="49"/>
  <c r="Z217" i="13"/>
  <c r="Z217" i="50" s="1"/>
  <c r="AB218" i="49"/>
  <c r="AB218" i="13"/>
  <c r="AB218" i="50" s="1"/>
  <c r="Z212" i="49"/>
  <c r="Z212" i="13"/>
  <c r="Z212" i="50" s="1"/>
  <c r="W193" i="49"/>
  <c r="W193" i="13"/>
  <c r="W193" i="50" s="1"/>
  <c r="L27" i="45"/>
  <c r="U184" i="49"/>
  <c r="U184" i="13"/>
  <c r="U184" i="50" s="1"/>
  <c r="F24" i="45"/>
  <c r="O181" i="49"/>
  <c r="O181" i="13"/>
  <c r="O181" i="50" s="1"/>
  <c r="M178" i="49"/>
  <c r="M178" i="13"/>
  <c r="M178" i="50" s="1"/>
  <c r="AA175" i="49"/>
  <c r="AA175" i="13"/>
  <c r="AA175" i="50" s="1"/>
  <c r="W173" i="49"/>
  <c r="W173" i="13"/>
  <c r="W173" i="50" s="1"/>
  <c r="S171" i="49"/>
  <c r="S171" i="13"/>
  <c r="S171" i="50" s="1"/>
  <c r="O169" i="49"/>
  <c r="O169" i="13"/>
  <c r="O169" i="50" s="1"/>
  <c r="J38" i="45"/>
  <c r="S195" i="49"/>
  <c r="S195" i="13"/>
  <c r="S195" i="50" s="1"/>
  <c r="AA187" i="49"/>
  <c r="AA187" i="13"/>
  <c r="AA187" i="50" s="1"/>
  <c r="K24" i="45"/>
  <c r="T181" i="49"/>
  <c r="T181" i="13"/>
  <c r="T181" i="50" s="1"/>
  <c r="R178" i="49"/>
  <c r="R178" i="13"/>
  <c r="R178" i="50" s="1"/>
  <c r="X175" i="49"/>
  <c r="X175" i="13"/>
  <c r="X175" i="50" s="1"/>
  <c r="T173" i="49"/>
  <c r="T173" i="13"/>
  <c r="T173" i="50" s="1"/>
  <c r="O189" i="49"/>
  <c r="O189" i="13"/>
  <c r="O189" i="50" s="1"/>
  <c r="AA181" i="13"/>
  <c r="AA181" i="50" s="1"/>
  <c r="AA181" i="49"/>
  <c r="M176" i="49"/>
  <c r="M176" i="13"/>
  <c r="M176" i="50" s="1"/>
  <c r="M172" i="49"/>
  <c r="M172" i="13"/>
  <c r="M172" i="50" s="1"/>
  <c r="M62" i="46"/>
  <c r="R272" i="49"/>
  <c r="R272" i="13"/>
  <c r="R272" i="50" s="1"/>
  <c r="P269" i="49"/>
  <c r="P269" i="13"/>
  <c r="P269" i="50" s="1"/>
  <c r="U264" i="49"/>
  <c r="U264" i="13"/>
  <c r="U264" i="50" s="1"/>
  <c r="AA259" i="49"/>
  <c r="AA259" i="13"/>
  <c r="AA259" i="50" s="1"/>
  <c r="T255" i="49"/>
  <c r="T255" i="13"/>
  <c r="T255" i="50" s="1"/>
  <c r="T253" i="49"/>
  <c r="T253" i="13"/>
  <c r="T253" i="50" s="1"/>
  <c r="O38" i="46"/>
  <c r="X250" i="49"/>
  <c r="X250" i="13"/>
  <c r="X250" i="50" s="1"/>
  <c r="M249" i="49"/>
  <c r="M249" i="13"/>
  <c r="M249" i="50" s="1"/>
  <c r="Z246" i="49"/>
  <c r="Z246" i="13"/>
  <c r="Z246" i="50" s="1"/>
  <c r="W245" i="49"/>
  <c r="W245" i="13"/>
  <c r="W245" i="50" s="1"/>
  <c r="AA243" i="49"/>
  <c r="AA243" i="13"/>
  <c r="AA243" i="50" s="1"/>
  <c r="R242" i="49"/>
  <c r="R242" i="13"/>
  <c r="R242" i="50" s="1"/>
  <c r="O241" i="49"/>
  <c r="O241" i="13"/>
  <c r="O241" i="50" s="1"/>
  <c r="Z238" i="49"/>
  <c r="Z238" i="13"/>
  <c r="Z238" i="50" s="1"/>
  <c r="J24" i="46"/>
  <c r="S236" i="49"/>
  <c r="S236" i="13"/>
  <c r="S236" i="50" s="1"/>
  <c r="P235" i="49"/>
  <c r="P235" i="13"/>
  <c r="P235" i="50" s="1"/>
  <c r="AA232" i="49"/>
  <c r="AA232" i="13"/>
  <c r="AA232" i="50" s="1"/>
  <c r="Z230" i="49"/>
  <c r="Z230" i="13"/>
  <c r="Z230" i="50" s="1"/>
  <c r="W229" i="49"/>
  <c r="W229" i="13"/>
  <c r="W229" i="50" s="1"/>
  <c r="AA227" i="49"/>
  <c r="AA227" i="13"/>
  <c r="AA227" i="50" s="1"/>
  <c r="R226" i="49"/>
  <c r="R226" i="13"/>
  <c r="R226" i="50" s="1"/>
  <c r="O225" i="49"/>
  <c r="O225" i="13"/>
  <c r="O225" i="50" s="1"/>
  <c r="AB223" i="49"/>
  <c r="AB223" i="13"/>
  <c r="AB223" i="50" s="1"/>
  <c r="AA265" i="49"/>
  <c r="AA265" i="13"/>
  <c r="AA265" i="50" s="1"/>
  <c r="R260" i="49"/>
  <c r="R260" i="13"/>
  <c r="R260" i="50" s="1"/>
  <c r="AA257" i="49"/>
  <c r="AA257" i="13"/>
  <c r="AA257" i="50" s="1"/>
  <c r="Y253" i="49"/>
  <c r="Y253" i="13"/>
  <c r="Y253" i="50" s="1"/>
  <c r="O250" i="49"/>
  <c r="O250" i="13"/>
  <c r="O250" i="50" s="1"/>
  <c r="W247" i="49"/>
  <c r="W247" i="13"/>
  <c r="W247" i="50" s="1"/>
  <c r="AA245" i="49"/>
  <c r="AA245" i="13"/>
  <c r="AA245" i="50" s="1"/>
  <c r="R244" i="49"/>
  <c r="R244" i="13"/>
  <c r="R244" i="50" s="1"/>
  <c r="O243" i="49"/>
  <c r="O243" i="13"/>
  <c r="O243" i="50" s="1"/>
  <c r="M241" i="49"/>
  <c r="M241" i="13"/>
  <c r="M241" i="50" s="1"/>
  <c r="S238" i="49"/>
  <c r="S238" i="13"/>
  <c r="S238" i="50" s="1"/>
  <c r="D24" i="46"/>
  <c r="M236" i="49"/>
  <c r="M236" i="13"/>
  <c r="M236" i="50" s="1"/>
  <c r="X233" i="49"/>
  <c r="X233" i="13"/>
  <c r="X233" i="50" s="1"/>
  <c r="U232" i="49"/>
  <c r="U232" i="13"/>
  <c r="U232" i="50" s="1"/>
  <c r="Y230" i="49"/>
  <c r="Y230" i="13"/>
  <c r="Y230" i="50" s="1"/>
  <c r="U229" i="49"/>
  <c r="U229" i="13"/>
  <c r="U229" i="50" s="1"/>
  <c r="M228" i="49"/>
  <c r="M228" i="13"/>
  <c r="M228" i="50" s="1"/>
  <c r="AA226" i="49"/>
  <c r="AA226" i="13"/>
  <c r="AA226" i="50" s="1"/>
  <c r="Z224" i="49"/>
  <c r="Z224" i="13"/>
  <c r="Z224" i="50" s="1"/>
  <c r="W223" i="49"/>
  <c r="W223" i="13"/>
  <c r="W223" i="50" s="1"/>
  <c r="AB224" i="49"/>
  <c r="AB224" i="13"/>
  <c r="AB224" i="50" s="1"/>
  <c r="P226" i="49"/>
  <c r="P226" i="13"/>
  <c r="P226" i="50" s="1"/>
  <c r="N227" i="49"/>
  <c r="N227" i="13"/>
  <c r="N227" i="50" s="1"/>
  <c r="T228" i="49"/>
  <c r="T228" i="13"/>
  <c r="T228" i="50" s="1"/>
  <c r="R229" i="49"/>
  <c r="R229" i="13"/>
  <c r="R229" i="50" s="1"/>
  <c r="X230" i="49"/>
  <c r="X230" i="13"/>
  <c r="X230" i="50" s="1"/>
  <c r="Z231" i="49"/>
  <c r="Z231" i="13"/>
  <c r="Z231" i="50" s="1"/>
  <c r="AB232" i="49"/>
  <c r="AB232" i="13"/>
  <c r="AB232" i="50" s="1"/>
  <c r="N235" i="49"/>
  <c r="N235" i="13"/>
  <c r="N235" i="50" s="1"/>
  <c r="T236" i="49"/>
  <c r="T236" i="13"/>
  <c r="T236" i="50" s="1"/>
  <c r="K27" i="46"/>
  <c r="T238" i="49"/>
  <c r="T238" i="13"/>
  <c r="T238" i="50" s="1"/>
  <c r="R239" i="49"/>
  <c r="R239" i="13"/>
  <c r="R239" i="50" s="1"/>
  <c r="Z241" i="49"/>
  <c r="Z241" i="13"/>
  <c r="Z241" i="50" s="1"/>
  <c r="AB242" i="49"/>
  <c r="AB242" i="13"/>
  <c r="AB242" i="50" s="1"/>
  <c r="P244" i="49"/>
  <c r="P244" i="13"/>
  <c r="P244" i="50" s="1"/>
  <c r="N245" i="49"/>
  <c r="N245" i="13"/>
  <c r="N245" i="50" s="1"/>
  <c r="T246" i="49"/>
  <c r="T246" i="13"/>
  <c r="T246" i="50" s="1"/>
  <c r="R247" i="49"/>
  <c r="R247" i="13"/>
  <c r="R247" i="50" s="1"/>
  <c r="Y249" i="49"/>
  <c r="Y249" i="13"/>
  <c r="Y249" i="50" s="1"/>
  <c r="N252" i="49"/>
  <c r="N252" i="13"/>
  <c r="N252" i="50" s="1"/>
  <c r="O254" i="49"/>
  <c r="O254" i="13"/>
  <c r="O254" i="50" s="1"/>
  <c r="R255" i="49"/>
  <c r="R255" i="13"/>
  <c r="R255" i="50" s="1"/>
  <c r="AB257" i="49"/>
  <c r="AB257" i="13"/>
  <c r="AB257" i="50" s="1"/>
  <c r="Z260" i="49"/>
  <c r="Z260" i="13"/>
  <c r="Z260" i="50" s="1"/>
  <c r="R264" i="49"/>
  <c r="R264" i="13"/>
  <c r="R264" i="50" s="1"/>
  <c r="U268" i="49"/>
  <c r="U268" i="13"/>
  <c r="U268" i="50" s="1"/>
  <c r="M272" i="49"/>
  <c r="M272" i="13"/>
  <c r="M272" i="50" s="1"/>
  <c r="O249" i="49"/>
  <c r="O249" i="13"/>
  <c r="O249" i="50" s="1"/>
  <c r="M250" i="49"/>
  <c r="M250" i="13"/>
  <c r="M250" i="50" s="1"/>
  <c r="U252" i="49"/>
  <c r="U252" i="13"/>
  <c r="U252" i="50" s="1"/>
  <c r="W253" i="49"/>
  <c r="W253" i="13"/>
  <c r="W253" i="50" s="1"/>
  <c r="Y254" i="49"/>
  <c r="Y254" i="13"/>
  <c r="Y254" i="50" s="1"/>
  <c r="AA255" i="49"/>
  <c r="AA255" i="13"/>
  <c r="AA255" i="50" s="1"/>
  <c r="H48" i="46"/>
  <c r="M258" i="49"/>
  <c r="M258" i="13"/>
  <c r="M258" i="50" s="1"/>
  <c r="X259" i="49"/>
  <c r="X259" i="13"/>
  <c r="X259" i="50" s="1"/>
  <c r="P263" i="49"/>
  <c r="P263" i="13"/>
  <c r="P263" i="50" s="1"/>
  <c r="AB265" i="49"/>
  <c r="AB265" i="13"/>
  <c r="AB265" i="50" s="1"/>
  <c r="T269" i="49"/>
  <c r="T269" i="13"/>
  <c r="T269" i="50" s="1"/>
  <c r="P271" i="49"/>
  <c r="P271" i="13"/>
  <c r="P271" i="50" s="1"/>
  <c r="AB273" i="49"/>
  <c r="AB273" i="13"/>
  <c r="AB273" i="50" s="1"/>
  <c r="S260" i="49"/>
  <c r="S260" i="13"/>
  <c r="S260" i="50" s="1"/>
  <c r="S262" i="49"/>
  <c r="S262" i="13"/>
  <c r="S262" i="50" s="1"/>
  <c r="U263" i="49"/>
  <c r="U263" i="13"/>
  <c r="U263" i="50" s="1"/>
  <c r="W264" i="49"/>
  <c r="W264" i="13"/>
  <c r="W264" i="50" s="1"/>
  <c r="Y265" i="49"/>
  <c r="Y265" i="13"/>
  <c r="Y265" i="50" s="1"/>
  <c r="AA266" i="49"/>
  <c r="AA266" i="13"/>
  <c r="AA266" i="50" s="1"/>
  <c r="AA268" i="49"/>
  <c r="AA268" i="13"/>
  <c r="AA268" i="50" s="1"/>
  <c r="O270" i="49"/>
  <c r="O270" i="13"/>
  <c r="O270" i="50" s="1"/>
  <c r="M271" i="49"/>
  <c r="M271" i="13"/>
  <c r="M271" i="50" s="1"/>
  <c r="S272" i="49"/>
  <c r="S272" i="13"/>
  <c r="S272" i="50" s="1"/>
  <c r="U273" i="49"/>
  <c r="U273" i="13"/>
  <c r="U273" i="50" s="1"/>
  <c r="P258" i="49"/>
  <c r="P258" i="13"/>
  <c r="P258" i="50" s="1"/>
  <c r="N259" i="49"/>
  <c r="N259" i="13"/>
  <c r="N259" i="50" s="1"/>
  <c r="T260" i="49"/>
  <c r="T260" i="13"/>
  <c r="T260" i="50" s="1"/>
  <c r="T262" i="49"/>
  <c r="T262" i="13"/>
  <c r="T262" i="50" s="1"/>
  <c r="R263" i="49"/>
  <c r="R263" i="13"/>
  <c r="R263" i="50" s="1"/>
  <c r="X264" i="49"/>
  <c r="X264" i="13"/>
  <c r="X264" i="50" s="1"/>
  <c r="Z265" i="49"/>
  <c r="Z265" i="13"/>
  <c r="Z265" i="50" s="1"/>
  <c r="AB266" i="49"/>
  <c r="AB266" i="13"/>
  <c r="AB266" i="50" s="1"/>
  <c r="AB268" i="49"/>
  <c r="AB268" i="13"/>
  <c r="AB268" i="50" s="1"/>
  <c r="P270" i="49"/>
  <c r="P270" i="13"/>
  <c r="P270" i="50" s="1"/>
  <c r="N271" i="49"/>
  <c r="N271" i="13"/>
  <c r="N271" i="50" s="1"/>
  <c r="T272" i="49"/>
  <c r="T272" i="13"/>
  <c r="T272" i="50" s="1"/>
  <c r="R273" i="49"/>
  <c r="R273" i="13"/>
  <c r="R273" i="50" s="1"/>
  <c r="AB271" i="49"/>
  <c r="AB271" i="13"/>
  <c r="AB271" i="50" s="1"/>
  <c r="AB263" i="49"/>
  <c r="AB263" i="13"/>
  <c r="AB263" i="50" s="1"/>
  <c r="U255" i="49"/>
  <c r="U255" i="13"/>
  <c r="U255" i="50" s="1"/>
  <c r="Z250" i="49"/>
  <c r="Z250" i="13"/>
  <c r="Z250" i="50" s="1"/>
  <c r="Y245" i="49"/>
  <c r="Y245" i="13"/>
  <c r="Y245" i="50" s="1"/>
  <c r="Y242" i="49"/>
  <c r="Y242" i="13"/>
  <c r="Y242" i="50" s="1"/>
  <c r="I92" i="13"/>
  <c r="I100" i="13"/>
  <c r="I108" i="13"/>
  <c r="I91" i="13"/>
  <c r="I99" i="13"/>
  <c r="I107" i="13"/>
  <c r="I84" i="13"/>
  <c r="I80" i="13"/>
  <c r="I76" i="13"/>
  <c r="I72" i="13"/>
  <c r="I68" i="13"/>
  <c r="I64" i="13"/>
  <c r="F135" i="13"/>
  <c r="F151" i="13"/>
  <c r="F167" i="13"/>
  <c r="F120" i="13"/>
  <c r="F136" i="13"/>
  <c r="H116" i="13"/>
  <c r="H148" i="13"/>
  <c r="H143" i="13"/>
  <c r="H127" i="13"/>
  <c r="H162" i="13"/>
  <c r="H146" i="13"/>
  <c r="H130" i="13"/>
  <c r="H165" i="13"/>
  <c r="H149" i="13"/>
  <c r="H133" i="13"/>
  <c r="H117" i="13"/>
  <c r="G145" i="13"/>
  <c r="G145" i="50" s="1"/>
  <c r="G160" i="13"/>
  <c r="G160" i="50" s="1"/>
  <c r="G152" i="13"/>
  <c r="G152" i="50" s="1"/>
  <c r="G136" i="13"/>
  <c r="G136" i="50" s="1"/>
  <c r="G120" i="13"/>
  <c r="G120" i="50" s="1"/>
  <c r="G163" i="13"/>
  <c r="G163" i="50" s="1"/>
  <c r="G147" i="13"/>
  <c r="G147" i="50" s="1"/>
  <c r="G131" i="13"/>
  <c r="G131" i="50" s="1"/>
  <c r="G166" i="13"/>
  <c r="G166" i="50" s="1"/>
  <c r="G150" i="13"/>
  <c r="G150" i="50" s="1"/>
  <c r="G134" i="13"/>
  <c r="G134" i="50" s="1"/>
  <c r="I179" i="13"/>
  <c r="I195" i="13"/>
  <c r="I211" i="13"/>
  <c r="G179" i="13"/>
  <c r="G179" i="50" s="1"/>
  <c r="G199" i="13"/>
  <c r="G199" i="50" s="1"/>
  <c r="G215" i="13"/>
  <c r="G215" i="50" s="1"/>
  <c r="G191" i="13"/>
  <c r="G191" i="50" s="1"/>
  <c r="G206" i="13"/>
  <c r="G206" i="50" s="1"/>
  <c r="G190" i="13"/>
  <c r="G190" i="50" s="1"/>
  <c r="G174" i="13"/>
  <c r="G174" i="50" s="1"/>
  <c r="G217" i="13"/>
  <c r="G217" i="50" s="1"/>
  <c r="G201" i="13"/>
  <c r="G201" i="50" s="1"/>
  <c r="G185" i="13"/>
  <c r="G185" i="50" s="1"/>
  <c r="G220" i="13"/>
  <c r="G220" i="50" s="1"/>
  <c r="G204" i="13"/>
  <c r="G204" i="50" s="1"/>
  <c r="G188" i="13"/>
  <c r="G188" i="50" s="1"/>
  <c r="G172" i="13"/>
  <c r="G172" i="50" s="1"/>
  <c r="F259" i="13"/>
  <c r="F243" i="13"/>
  <c r="F227" i="13"/>
  <c r="F262" i="13"/>
  <c r="F246" i="13"/>
  <c r="F230" i="13"/>
  <c r="F264" i="13"/>
  <c r="F248" i="13"/>
  <c r="F232" i="13"/>
  <c r="F229" i="13"/>
  <c r="F237" i="13"/>
  <c r="F245" i="13"/>
  <c r="F253" i="13"/>
  <c r="F261" i="13"/>
  <c r="F223" i="13"/>
  <c r="I236" i="49"/>
  <c r="I244" i="49"/>
  <c r="I252" i="49"/>
  <c r="I260" i="49"/>
  <c r="I268" i="49"/>
  <c r="I249" i="49"/>
  <c r="I257" i="49"/>
  <c r="I265" i="49"/>
  <c r="H155" i="13"/>
  <c r="F62" i="13"/>
  <c r="F64" i="13"/>
  <c r="F66" i="13"/>
  <c r="F68" i="13"/>
  <c r="F70" i="13"/>
  <c r="F72" i="13"/>
  <c r="F74" i="13"/>
  <c r="F76" i="13"/>
  <c r="F78" i="13"/>
  <c r="F80" i="13"/>
  <c r="F82" i="13"/>
  <c r="F84" i="13"/>
  <c r="F86" i="13"/>
  <c r="F88" i="13"/>
  <c r="F90" i="13"/>
  <c r="F92" i="13"/>
  <c r="F94" i="13"/>
  <c r="F96" i="13"/>
  <c r="F98" i="13"/>
  <c r="F100" i="13"/>
  <c r="F102" i="13"/>
  <c r="F104" i="13"/>
  <c r="F106" i="13"/>
  <c r="F108" i="13"/>
  <c r="F69" i="13"/>
  <c r="F77" i="13"/>
  <c r="F85" i="13"/>
  <c r="F93" i="13"/>
  <c r="F101" i="13"/>
  <c r="F109" i="13"/>
  <c r="F111" i="13"/>
  <c r="F113" i="13"/>
  <c r="F105" i="13"/>
  <c r="F112" i="13"/>
  <c r="F67" i="13"/>
  <c r="F75" i="13"/>
  <c r="F83" i="13"/>
  <c r="F91" i="13"/>
  <c r="F99" i="13"/>
  <c r="F107" i="13"/>
  <c r="F89" i="13"/>
  <c r="F97" i="13"/>
  <c r="F63" i="13"/>
  <c r="F71" i="13"/>
  <c r="F79" i="13"/>
  <c r="F87" i="13"/>
  <c r="F95" i="13"/>
  <c r="F103" i="13"/>
  <c r="F65" i="13"/>
  <c r="F73" i="13"/>
  <c r="F81" i="13"/>
  <c r="F110" i="13"/>
  <c r="F61" i="13"/>
  <c r="G123" i="49"/>
  <c r="G115" i="49"/>
  <c r="G121" i="49"/>
  <c r="G119" i="49"/>
  <c r="G117" i="49"/>
  <c r="G125" i="49"/>
  <c r="F247" i="49"/>
  <c r="F235" i="49"/>
  <c r="F245" i="49"/>
  <c r="F239" i="49"/>
  <c r="F232" i="49"/>
  <c r="F243" i="49"/>
  <c r="I117" i="13"/>
  <c r="I118" i="13"/>
  <c r="I131" i="13"/>
  <c r="I140" i="13"/>
  <c r="I127" i="13"/>
  <c r="I167" i="13"/>
  <c r="I138" i="13"/>
  <c r="I151" i="13"/>
  <c r="I136" i="13"/>
  <c r="F124" i="49"/>
  <c r="F156" i="49"/>
  <c r="F152" i="49"/>
  <c r="F148" i="49"/>
  <c r="F144" i="49"/>
  <c r="F140" i="49"/>
  <c r="F136" i="49"/>
  <c r="F155" i="49"/>
  <c r="F151" i="49"/>
  <c r="F147" i="49"/>
  <c r="F143" i="49"/>
  <c r="F139" i="49"/>
  <c r="F135" i="49"/>
  <c r="F153" i="49"/>
  <c r="F145" i="49"/>
  <c r="F137" i="49"/>
  <c r="F131" i="49"/>
  <c r="F127" i="49"/>
  <c r="F123" i="49"/>
  <c r="F115" i="49"/>
  <c r="F154" i="49"/>
  <c r="F146" i="49"/>
  <c r="F138" i="49"/>
  <c r="F130" i="49"/>
  <c r="F126" i="49"/>
  <c r="F122" i="49"/>
  <c r="F121" i="49"/>
  <c r="F120" i="49"/>
  <c r="F119" i="49"/>
  <c r="F118" i="49"/>
  <c r="F117" i="49"/>
  <c r="F116" i="49"/>
  <c r="F150" i="49"/>
  <c r="F134" i="49"/>
  <c r="F132" i="49"/>
  <c r="F149" i="49"/>
  <c r="F133" i="49"/>
  <c r="F129" i="49"/>
  <c r="F157" i="49"/>
  <c r="F141" i="49"/>
  <c r="F142" i="49"/>
  <c r="F128" i="49"/>
  <c r="Y260" i="49"/>
  <c r="Y260" i="13"/>
  <c r="Y260" i="50" s="1"/>
  <c r="P253" i="49"/>
  <c r="P253" i="13"/>
  <c r="P253" i="50" s="1"/>
  <c r="R246" i="49"/>
  <c r="R246" i="13"/>
  <c r="R246" i="50" s="1"/>
  <c r="O242" i="49"/>
  <c r="O242" i="13"/>
  <c r="O242" i="50" s="1"/>
  <c r="AA236" i="49"/>
  <c r="AA236" i="13"/>
  <c r="AA236" i="50" s="1"/>
  <c r="S232" i="49"/>
  <c r="S232" i="13"/>
  <c r="S232" i="50" s="1"/>
  <c r="T229" i="49"/>
  <c r="T229" i="13"/>
  <c r="T229" i="50" s="1"/>
  <c r="S226" i="49"/>
  <c r="S226" i="13"/>
  <c r="S226" i="50" s="1"/>
  <c r="U223" i="49"/>
  <c r="U223" i="13"/>
  <c r="U223" i="50" s="1"/>
  <c r="AA88" i="49"/>
  <c r="AA88" i="13"/>
  <c r="AA88" i="50" s="1"/>
  <c r="AA73" i="49"/>
  <c r="AA73" i="13"/>
  <c r="AA73" i="50" s="1"/>
  <c r="P63" i="49"/>
  <c r="P63" i="13"/>
  <c r="P63" i="50" s="1"/>
  <c r="W73" i="49"/>
  <c r="W73" i="13"/>
  <c r="W73" i="50" s="1"/>
  <c r="U82" i="49"/>
  <c r="U82" i="13"/>
  <c r="U82" i="50" s="1"/>
  <c r="P69" i="49"/>
  <c r="P69" i="13"/>
  <c r="P69" i="50" s="1"/>
  <c r="N62" i="49"/>
  <c r="N62" i="13"/>
  <c r="N62" i="50" s="1"/>
  <c r="M74" i="49"/>
  <c r="M74" i="13"/>
  <c r="M74" i="50" s="1"/>
  <c r="S67" i="49"/>
  <c r="S67" i="13"/>
  <c r="S67" i="50" s="1"/>
  <c r="O81" i="49"/>
  <c r="O81" i="13"/>
  <c r="O81" i="50" s="1"/>
  <c r="W63" i="49"/>
  <c r="W63" i="13"/>
  <c r="W63" i="50" s="1"/>
  <c r="T79" i="49"/>
  <c r="T79" i="13"/>
  <c r="T79" i="50" s="1"/>
  <c r="AB88" i="49"/>
  <c r="AB88" i="13"/>
  <c r="AB88" i="50" s="1"/>
  <c r="W62" i="49"/>
  <c r="W62" i="13"/>
  <c r="W62" i="50" s="1"/>
  <c r="O66" i="13"/>
  <c r="O66" i="50" s="1"/>
  <c r="O66" i="49"/>
  <c r="S68" i="49"/>
  <c r="S68" i="13"/>
  <c r="S68" i="50" s="1"/>
  <c r="Y71" i="49"/>
  <c r="Y71" i="13"/>
  <c r="Y71" i="50" s="1"/>
  <c r="O76" i="49"/>
  <c r="O76" i="13"/>
  <c r="O76" i="50" s="1"/>
  <c r="AA81" i="49"/>
  <c r="AA81" i="13"/>
  <c r="AA81" i="50" s="1"/>
  <c r="O87" i="49"/>
  <c r="O87" i="13"/>
  <c r="O87" i="50" s="1"/>
  <c r="U102" i="49"/>
  <c r="U102" i="13"/>
  <c r="U102" i="50" s="1"/>
  <c r="AB69" i="49"/>
  <c r="AB69" i="13"/>
  <c r="AB69" i="50" s="1"/>
  <c r="AB83" i="49"/>
  <c r="AB83" i="13"/>
  <c r="AB83" i="50" s="1"/>
  <c r="S91" i="49"/>
  <c r="S91" i="13"/>
  <c r="S91" i="50" s="1"/>
  <c r="Z63" i="49"/>
  <c r="Z63" i="13"/>
  <c r="Z63" i="50" s="1"/>
  <c r="AB64" i="49"/>
  <c r="AB64" i="13"/>
  <c r="AB64" i="50" s="1"/>
  <c r="T68" i="49"/>
  <c r="T68" i="13"/>
  <c r="T68" i="50" s="1"/>
  <c r="X70" i="49"/>
  <c r="X70" i="13"/>
  <c r="X70" i="50" s="1"/>
  <c r="N77" i="49"/>
  <c r="N77" i="13"/>
  <c r="N77" i="50" s="1"/>
  <c r="R82" i="49"/>
  <c r="R82" i="13"/>
  <c r="R82" i="50" s="1"/>
  <c r="AA91" i="49"/>
  <c r="AA91" i="13"/>
  <c r="AA91" i="50" s="1"/>
  <c r="W102" i="49"/>
  <c r="W102" i="13"/>
  <c r="W102" i="50" s="1"/>
  <c r="W80" i="49"/>
  <c r="W80" i="13"/>
  <c r="W80" i="50" s="1"/>
  <c r="AA82" i="49"/>
  <c r="AA82" i="13"/>
  <c r="AA82" i="50" s="1"/>
  <c r="M85" i="49"/>
  <c r="M85" i="13"/>
  <c r="M85" i="50" s="1"/>
  <c r="T92" i="49"/>
  <c r="T92" i="13"/>
  <c r="T92" i="50" s="1"/>
  <c r="M98" i="49"/>
  <c r="M98" i="13"/>
  <c r="M98" i="50" s="1"/>
  <c r="P80" i="49"/>
  <c r="P80" i="13"/>
  <c r="P80" i="50" s="1"/>
  <c r="T82" i="49"/>
  <c r="T82" i="13"/>
  <c r="T82" i="50" s="1"/>
  <c r="Z85" i="49"/>
  <c r="Z85" i="13"/>
  <c r="Z85" i="50" s="1"/>
  <c r="O91" i="49"/>
  <c r="O91" i="13"/>
  <c r="O91" i="50" s="1"/>
  <c r="N101" i="49"/>
  <c r="N101" i="13"/>
  <c r="N101" i="50" s="1"/>
  <c r="W110" i="49"/>
  <c r="W110" i="13"/>
  <c r="W110" i="50" s="1"/>
  <c r="X91" i="49"/>
  <c r="X91" i="13"/>
  <c r="X91" i="50" s="1"/>
  <c r="Y96" i="49"/>
  <c r="Y96" i="13"/>
  <c r="Y96" i="50" s="1"/>
  <c r="AB100" i="49"/>
  <c r="AB100" i="13"/>
  <c r="AB100" i="50" s="1"/>
  <c r="U106" i="49"/>
  <c r="U106" i="13"/>
  <c r="U106" i="50" s="1"/>
  <c r="U109" i="49"/>
  <c r="U109" i="13"/>
  <c r="U109" i="50" s="1"/>
  <c r="U91" i="49"/>
  <c r="U91" i="13"/>
  <c r="U91" i="50" s="1"/>
  <c r="Y93" i="49"/>
  <c r="Y93" i="13"/>
  <c r="Y93" i="50" s="1"/>
  <c r="M100" i="49"/>
  <c r="M100" i="13"/>
  <c r="M100" i="50" s="1"/>
  <c r="R103" i="49"/>
  <c r="R103" i="13"/>
  <c r="R103" i="50" s="1"/>
  <c r="X108" i="49"/>
  <c r="X108" i="13"/>
  <c r="X108" i="50" s="1"/>
  <c r="R96" i="49"/>
  <c r="R96" i="13"/>
  <c r="R96" i="50" s="1"/>
  <c r="Z98" i="49"/>
  <c r="Z98" i="13"/>
  <c r="Z98" i="50" s="1"/>
  <c r="N102" i="49"/>
  <c r="N102" i="13"/>
  <c r="N102" i="50" s="1"/>
  <c r="AB107" i="49"/>
  <c r="AB107" i="13"/>
  <c r="AB107" i="50" s="1"/>
  <c r="P109" i="49"/>
  <c r="P109" i="13"/>
  <c r="P109" i="50" s="1"/>
  <c r="AA165" i="49"/>
  <c r="AA165" i="13"/>
  <c r="AA165" i="50" s="1"/>
  <c r="W145" i="49"/>
  <c r="W145" i="13"/>
  <c r="W145" i="50" s="1"/>
  <c r="R135" i="49"/>
  <c r="R135" i="13"/>
  <c r="R135" i="50" s="1"/>
  <c r="N125" i="49"/>
  <c r="N125" i="13"/>
  <c r="N125" i="50" s="1"/>
  <c r="X120" i="49"/>
  <c r="X120" i="13"/>
  <c r="X120" i="50" s="1"/>
  <c r="U156" i="49"/>
  <c r="U156" i="13"/>
  <c r="U156" i="50" s="1"/>
  <c r="X139" i="49"/>
  <c r="X139" i="13"/>
  <c r="X139" i="50" s="1"/>
  <c r="T133" i="49"/>
  <c r="T133" i="13"/>
  <c r="T133" i="50" s="1"/>
  <c r="P123" i="49"/>
  <c r="P123" i="13"/>
  <c r="P123" i="50" s="1"/>
  <c r="Z118" i="49"/>
  <c r="Z118" i="13"/>
  <c r="Z118" i="50" s="1"/>
  <c r="Z149" i="49"/>
  <c r="Z149" i="13"/>
  <c r="Z149" i="50" s="1"/>
  <c r="T136" i="49"/>
  <c r="T136" i="13"/>
  <c r="T136" i="50" s="1"/>
  <c r="P130" i="49"/>
  <c r="P130" i="13"/>
  <c r="P130" i="50" s="1"/>
  <c r="R121" i="49"/>
  <c r="R121" i="13"/>
  <c r="R121" i="50" s="1"/>
  <c r="O163" i="49"/>
  <c r="O163" i="13"/>
  <c r="O163" i="50" s="1"/>
  <c r="AA145" i="49"/>
  <c r="AA145" i="13"/>
  <c r="AA145" i="50" s="1"/>
  <c r="Z136" i="49"/>
  <c r="Z136" i="13"/>
  <c r="Z136" i="50" s="1"/>
  <c r="AB127" i="49"/>
  <c r="AB127" i="13"/>
  <c r="AB127" i="50" s="1"/>
  <c r="N122" i="49"/>
  <c r="N122" i="13"/>
  <c r="N122" i="50" s="1"/>
  <c r="X117" i="49"/>
  <c r="X117" i="13"/>
  <c r="X117" i="50" s="1"/>
  <c r="Y162" i="49"/>
  <c r="Y162" i="13"/>
  <c r="Y162" i="50" s="1"/>
  <c r="S116" i="49"/>
  <c r="S116" i="13"/>
  <c r="S116" i="50" s="1"/>
  <c r="Y119" i="49"/>
  <c r="Y119" i="13"/>
  <c r="Y119" i="50" s="1"/>
  <c r="O122" i="49"/>
  <c r="O122" i="13"/>
  <c r="O122" i="50" s="1"/>
  <c r="S124" i="49"/>
  <c r="S124" i="13"/>
  <c r="S124" i="50" s="1"/>
  <c r="AA128" i="49"/>
  <c r="AA128" i="13"/>
  <c r="AA128" i="50" s="1"/>
  <c r="M133" i="49"/>
  <c r="M133" i="13"/>
  <c r="M133" i="50" s="1"/>
  <c r="U135" i="49"/>
  <c r="U135" i="13"/>
  <c r="U135" i="50" s="1"/>
  <c r="W136" i="49"/>
  <c r="W136" i="13"/>
  <c r="W136" i="50" s="1"/>
  <c r="AA138" i="49"/>
  <c r="AA138" i="13"/>
  <c r="AA138" i="50" s="1"/>
  <c r="O144" i="49"/>
  <c r="O144" i="13"/>
  <c r="O144" i="50" s="1"/>
  <c r="W149" i="49"/>
  <c r="W149" i="13"/>
  <c r="W149" i="50" s="1"/>
  <c r="U158" i="49"/>
  <c r="U158" i="13"/>
  <c r="U158" i="50" s="1"/>
  <c r="W115" i="49"/>
  <c r="W115" i="13"/>
  <c r="W115" i="50" s="1"/>
  <c r="AA117" i="49"/>
  <c r="AA117" i="13"/>
  <c r="AA117" i="50" s="1"/>
  <c r="M120" i="49"/>
  <c r="M120" i="13"/>
  <c r="M120" i="50" s="1"/>
  <c r="W123" i="49"/>
  <c r="W123" i="13"/>
  <c r="W123" i="50" s="1"/>
  <c r="AA125" i="49"/>
  <c r="AA125" i="13"/>
  <c r="AA125" i="50" s="1"/>
  <c r="M130" i="49"/>
  <c r="M130" i="13"/>
  <c r="M130" i="50" s="1"/>
  <c r="S133" i="49"/>
  <c r="S133" i="13"/>
  <c r="S133" i="50" s="1"/>
  <c r="W135" i="49"/>
  <c r="W135" i="13"/>
  <c r="W135" i="50" s="1"/>
  <c r="AA137" i="13"/>
  <c r="AA137" i="50" s="1"/>
  <c r="AA137" i="49"/>
  <c r="Y141" i="49"/>
  <c r="Y141" i="13"/>
  <c r="Y141" i="50" s="1"/>
  <c r="M147" i="49"/>
  <c r="M147" i="13"/>
  <c r="M147" i="50" s="1"/>
  <c r="S155" i="49"/>
  <c r="S155" i="13"/>
  <c r="S155" i="50" s="1"/>
  <c r="P141" i="49"/>
  <c r="P141" i="13"/>
  <c r="P141" i="50" s="1"/>
  <c r="R144" i="49"/>
  <c r="R144" i="13"/>
  <c r="R144" i="50" s="1"/>
  <c r="Z146" i="49"/>
  <c r="Z146" i="13"/>
  <c r="Z146" i="50" s="1"/>
  <c r="Y150" i="49"/>
  <c r="Y150" i="13"/>
  <c r="Y150" i="50" s="1"/>
  <c r="Y155" i="49"/>
  <c r="Y155" i="13"/>
  <c r="Y155" i="50" s="1"/>
  <c r="W160" i="49"/>
  <c r="W160" i="13"/>
  <c r="W160" i="50" s="1"/>
  <c r="M165" i="49"/>
  <c r="M165" i="13"/>
  <c r="M165" i="50" s="1"/>
  <c r="AB142" i="49"/>
  <c r="AB142" i="13"/>
  <c r="AB142" i="50" s="1"/>
  <c r="AB144" i="49"/>
  <c r="AB144" i="13"/>
  <c r="AB144" i="50" s="1"/>
  <c r="P146" i="49"/>
  <c r="P146" i="13"/>
  <c r="P146" i="50" s="1"/>
  <c r="N147" i="49"/>
  <c r="N147" i="13"/>
  <c r="N147" i="50" s="1"/>
  <c r="S149" i="49"/>
  <c r="S149" i="13"/>
  <c r="S149" i="50" s="1"/>
  <c r="O154" i="49"/>
  <c r="O154" i="13"/>
  <c r="O154" i="50" s="1"/>
  <c r="S156" i="49"/>
  <c r="S156" i="13"/>
  <c r="S156" i="50" s="1"/>
  <c r="W158" i="49"/>
  <c r="W158" i="13"/>
  <c r="W158" i="50" s="1"/>
  <c r="O162" i="49"/>
  <c r="O162" i="13"/>
  <c r="O162" i="50" s="1"/>
  <c r="S164" i="49"/>
  <c r="S164" i="13"/>
  <c r="S164" i="50" s="1"/>
  <c r="T149" i="49"/>
  <c r="T149" i="13"/>
  <c r="T149" i="50" s="1"/>
  <c r="R150" i="49"/>
  <c r="R150" i="13"/>
  <c r="R150" i="50" s="1"/>
  <c r="X151" i="49"/>
  <c r="X151" i="13"/>
  <c r="X151" i="50" s="1"/>
  <c r="Z152" i="49"/>
  <c r="Z152" i="13"/>
  <c r="Z152" i="50" s="1"/>
  <c r="P155" i="49"/>
  <c r="P155" i="13"/>
  <c r="P155" i="50" s="1"/>
  <c r="N156" i="49"/>
  <c r="N156" i="13"/>
  <c r="N156" i="50" s="1"/>
  <c r="T157" i="49"/>
  <c r="T157" i="13"/>
  <c r="T157" i="50" s="1"/>
  <c r="R158" i="49"/>
  <c r="R158" i="13"/>
  <c r="R158" i="50" s="1"/>
  <c r="Z160" i="49"/>
  <c r="Z160" i="13"/>
  <c r="Z160" i="50" s="1"/>
  <c r="AB161" i="49"/>
  <c r="AB161" i="13"/>
  <c r="AB161" i="50" s="1"/>
  <c r="P163" i="49"/>
  <c r="P163" i="13"/>
  <c r="P163" i="50" s="1"/>
  <c r="N164" i="49"/>
  <c r="N164" i="13"/>
  <c r="N164" i="50" s="1"/>
  <c r="T165" i="49"/>
  <c r="T165" i="13"/>
  <c r="T165" i="50" s="1"/>
  <c r="P152" i="49"/>
  <c r="P152" i="13"/>
  <c r="P152" i="50" s="1"/>
  <c r="P154" i="49"/>
  <c r="P154" i="13"/>
  <c r="P154" i="50" s="1"/>
  <c r="N155" i="49"/>
  <c r="N155" i="13"/>
  <c r="N155" i="50" s="1"/>
  <c r="T156" i="49"/>
  <c r="T156" i="13"/>
  <c r="T156" i="50" s="1"/>
  <c r="R157" i="49"/>
  <c r="R157" i="13"/>
  <c r="R157" i="50" s="1"/>
  <c r="X158" i="49"/>
  <c r="X158" i="13"/>
  <c r="X158" i="50" s="1"/>
  <c r="X160" i="49"/>
  <c r="X160" i="13"/>
  <c r="X160" i="50" s="1"/>
  <c r="Z161" i="49"/>
  <c r="Z161" i="13"/>
  <c r="Z161" i="50" s="1"/>
  <c r="AB162" i="49"/>
  <c r="AB162" i="13"/>
  <c r="AB162" i="50" s="1"/>
  <c r="P164" i="49"/>
  <c r="P164" i="13"/>
  <c r="P164" i="50" s="1"/>
  <c r="N165" i="49"/>
  <c r="N165" i="13"/>
  <c r="N165" i="50" s="1"/>
  <c r="M208" i="49"/>
  <c r="M208" i="13"/>
  <c r="M208" i="50" s="1"/>
  <c r="W185" i="49"/>
  <c r="W185" i="13"/>
  <c r="W185" i="50" s="1"/>
  <c r="P181" i="49"/>
  <c r="P181" i="13"/>
  <c r="P181" i="50" s="1"/>
  <c r="X177" i="49"/>
  <c r="X177" i="13"/>
  <c r="X177" i="50" s="1"/>
  <c r="AB175" i="49"/>
  <c r="AB175" i="13"/>
  <c r="AB175" i="50" s="1"/>
  <c r="P173" i="49"/>
  <c r="P173" i="13"/>
  <c r="P173" i="50" s="1"/>
  <c r="T171" i="49"/>
  <c r="T171" i="13"/>
  <c r="T171" i="50" s="1"/>
  <c r="M18" i="45"/>
  <c r="R174" i="49"/>
  <c r="R174" i="13"/>
  <c r="R174" i="50" s="1"/>
  <c r="Z170" i="49"/>
  <c r="Z170" i="13"/>
  <c r="Z170" i="50" s="1"/>
  <c r="Y192" i="49"/>
  <c r="Y192" i="13"/>
  <c r="Y192" i="50" s="1"/>
  <c r="S177" i="49"/>
  <c r="S177" i="13"/>
  <c r="S177" i="50" s="1"/>
  <c r="O171" i="49"/>
  <c r="O171" i="13"/>
  <c r="O171" i="50" s="1"/>
  <c r="Q27" i="45"/>
  <c r="Z184" i="49"/>
  <c r="Z184" i="13"/>
  <c r="Z184" i="50" s="1"/>
  <c r="T188" i="49"/>
  <c r="T188" i="13"/>
  <c r="T188" i="50" s="1"/>
  <c r="P190" i="49"/>
  <c r="P190" i="13"/>
  <c r="P190" i="50" s="1"/>
  <c r="O196" i="49"/>
  <c r="O196" i="13"/>
  <c r="O196" i="50" s="1"/>
  <c r="O200" i="49"/>
  <c r="O200" i="13"/>
  <c r="O200" i="50" s="1"/>
  <c r="H62" i="45"/>
  <c r="M218" i="49"/>
  <c r="M218" i="13"/>
  <c r="M218" i="50" s="1"/>
  <c r="Y169" i="49"/>
  <c r="Y169" i="13"/>
  <c r="Y169" i="50" s="1"/>
  <c r="O172" i="49"/>
  <c r="O172" i="13"/>
  <c r="O172" i="50" s="1"/>
  <c r="M173" i="49"/>
  <c r="M173" i="13"/>
  <c r="M173" i="50" s="1"/>
  <c r="S174" i="49"/>
  <c r="S174" i="13"/>
  <c r="S174" i="50" s="1"/>
  <c r="U175" i="49"/>
  <c r="U175" i="13"/>
  <c r="U175" i="50" s="1"/>
  <c r="W176" i="49"/>
  <c r="W176" i="13"/>
  <c r="W176" i="50" s="1"/>
  <c r="AA178" i="49"/>
  <c r="AA178" i="13"/>
  <c r="AA178" i="50" s="1"/>
  <c r="S182" i="49"/>
  <c r="S182" i="13"/>
  <c r="S182" i="50" s="1"/>
  <c r="H32" i="45"/>
  <c r="M188" i="49"/>
  <c r="M188" i="13"/>
  <c r="M188" i="50" s="1"/>
  <c r="O38" i="45"/>
  <c r="X195" i="49"/>
  <c r="X195" i="13"/>
  <c r="X195" i="50" s="1"/>
  <c r="M212" i="49"/>
  <c r="M212" i="13"/>
  <c r="M212" i="50" s="1"/>
  <c r="P170" i="49"/>
  <c r="P170" i="13"/>
  <c r="P170" i="50" s="1"/>
  <c r="R173" i="49"/>
  <c r="R173" i="13"/>
  <c r="R173" i="50" s="1"/>
  <c r="AB176" i="49"/>
  <c r="AB176" i="13"/>
  <c r="AB176" i="50" s="1"/>
  <c r="R181" i="49"/>
  <c r="R181" i="13"/>
  <c r="R181" i="50" s="1"/>
  <c r="R190" i="49"/>
  <c r="R190" i="13"/>
  <c r="R190" i="50" s="1"/>
  <c r="P110" i="49"/>
  <c r="P110" i="13"/>
  <c r="P110" i="50" s="1"/>
  <c r="S77" i="49"/>
  <c r="S77" i="13"/>
  <c r="S77" i="50" s="1"/>
  <c r="P67" i="49"/>
  <c r="P67" i="13"/>
  <c r="P67" i="50" s="1"/>
  <c r="M70" i="49"/>
  <c r="M70" i="13"/>
  <c r="M70" i="50" s="1"/>
  <c r="S98" i="49"/>
  <c r="S98" i="13"/>
  <c r="S98" i="50" s="1"/>
  <c r="W71" i="49"/>
  <c r="W71" i="13"/>
  <c r="W71" i="50" s="1"/>
  <c r="N66" i="49"/>
  <c r="N66" i="13"/>
  <c r="N66" i="50" s="1"/>
  <c r="X61" i="49"/>
  <c r="X61" i="13"/>
  <c r="X61" i="50" s="1"/>
  <c r="M82" i="49"/>
  <c r="M82" i="13"/>
  <c r="M82" i="50" s="1"/>
  <c r="O69" i="49"/>
  <c r="O69" i="13"/>
  <c r="O69" i="50" s="1"/>
  <c r="Y64" i="49"/>
  <c r="Y64" i="13"/>
  <c r="Y64" i="50" s="1"/>
  <c r="AA71" i="49"/>
  <c r="AA71" i="13"/>
  <c r="AA71" i="50" s="1"/>
  <c r="Y62" i="49"/>
  <c r="Y62" i="13"/>
  <c r="Y62" i="50" s="1"/>
  <c r="Z74" i="49"/>
  <c r="Z74" i="13"/>
  <c r="Z74" i="50" s="1"/>
  <c r="X81" i="49"/>
  <c r="X81" i="13"/>
  <c r="X81" i="50" s="1"/>
  <c r="Y106" i="49"/>
  <c r="Y106" i="13"/>
  <c r="Y106" i="50" s="1"/>
  <c r="AA62" i="49"/>
  <c r="AA62" i="13"/>
  <c r="AA62" i="50" s="1"/>
  <c r="M65" i="49"/>
  <c r="M65" i="13"/>
  <c r="M65" i="50" s="1"/>
  <c r="U67" i="49"/>
  <c r="U67" i="13"/>
  <c r="U67" i="50" s="1"/>
  <c r="Y69" i="49"/>
  <c r="Y69" i="13"/>
  <c r="Y69" i="50" s="1"/>
  <c r="M73" i="49"/>
  <c r="M73" i="13"/>
  <c r="M73" i="50" s="1"/>
  <c r="S76" i="49"/>
  <c r="S76" i="13"/>
  <c r="S76" i="50" s="1"/>
  <c r="M80" i="49"/>
  <c r="M80" i="13"/>
  <c r="M80" i="50" s="1"/>
  <c r="U84" i="49"/>
  <c r="U84" i="13"/>
  <c r="U84" i="50" s="1"/>
  <c r="Z91" i="49"/>
  <c r="Z91" i="13"/>
  <c r="Z91" i="50" s="1"/>
  <c r="Y103" i="49"/>
  <c r="Y103" i="13"/>
  <c r="Y103" i="50" s="1"/>
  <c r="N70" i="49"/>
  <c r="N70" i="13"/>
  <c r="N70" i="50" s="1"/>
  <c r="Z76" i="49"/>
  <c r="Z76" i="13"/>
  <c r="Z76" i="50" s="1"/>
  <c r="R84" i="49"/>
  <c r="R84" i="13"/>
  <c r="R84" i="50" s="1"/>
  <c r="O93" i="49"/>
  <c r="O93" i="13"/>
  <c r="O93" i="50" s="1"/>
  <c r="AB62" i="49"/>
  <c r="AB62" i="13"/>
  <c r="AB62" i="50" s="1"/>
  <c r="N65" i="49"/>
  <c r="N65" i="13"/>
  <c r="N65" i="50" s="1"/>
  <c r="X68" i="49"/>
  <c r="X68" i="13"/>
  <c r="X68" i="50" s="1"/>
  <c r="AB70" i="49"/>
  <c r="AB70" i="13"/>
  <c r="AB70" i="50" s="1"/>
  <c r="T74" i="49"/>
  <c r="T74" i="13"/>
  <c r="T74" i="50" s="1"/>
  <c r="R77" i="49"/>
  <c r="R77" i="13"/>
  <c r="R77" i="50" s="1"/>
  <c r="Z82" i="49"/>
  <c r="Z82" i="13"/>
  <c r="Z82" i="50" s="1"/>
  <c r="N88" i="49"/>
  <c r="N88" i="13"/>
  <c r="N88" i="50" s="1"/>
  <c r="AA97" i="49"/>
  <c r="AA97" i="13"/>
  <c r="AA97" i="50" s="1"/>
  <c r="Y109" i="49"/>
  <c r="Y109" i="13"/>
  <c r="Y109" i="50" s="1"/>
  <c r="AA80" i="49"/>
  <c r="AA80" i="13"/>
  <c r="AA80" i="50" s="1"/>
  <c r="M83" i="49"/>
  <c r="M83" i="13"/>
  <c r="M83" i="50" s="1"/>
  <c r="U85" i="49"/>
  <c r="U85" i="13"/>
  <c r="U85" i="50" s="1"/>
  <c r="P90" i="49"/>
  <c r="P90" i="13"/>
  <c r="P90" i="50" s="1"/>
  <c r="Y95" i="49"/>
  <c r="Y95" i="13"/>
  <c r="Y95" i="50" s="1"/>
  <c r="P102" i="49"/>
  <c r="P102" i="13"/>
  <c r="P102" i="50" s="1"/>
  <c r="U110" i="49"/>
  <c r="U110" i="13"/>
  <c r="U110" i="50" s="1"/>
  <c r="R81" i="49"/>
  <c r="R81" i="13"/>
  <c r="R81" i="50" s="1"/>
  <c r="Z83" i="49"/>
  <c r="Z83" i="13"/>
  <c r="Z83" i="50" s="1"/>
  <c r="N87" i="49"/>
  <c r="N87" i="13"/>
  <c r="N87" i="50" s="1"/>
  <c r="W91" i="49"/>
  <c r="W91" i="13"/>
  <c r="W91" i="50" s="1"/>
  <c r="O98" i="49"/>
  <c r="O98" i="13"/>
  <c r="O98" i="50" s="1"/>
  <c r="X104" i="49"/>
  <c r="X104" i="13"/>
  <c r="X104" i="50" s="1"/>
  <c r="R111" i="49"/>
  <c r="R111" i="13"/>
  <c r="R111" i="50" s="1"/>
  <c r="AB91" i="49"/>
  <c r="AB91" i="13"/>
  <c r="AB91" i="50" s="1"/>
  <c r="AA95" i="49"/>
  <c r="AA95" i="13"/>
  <c r="AA95" i="50" s="1"/>
  <c r="U98" i="49"/>
  <c r="U98" i="13"/>
  <c r="U98" i="50" s="1"/>
  <c r="S102" i="49"/>
  <c r="S102" i="13"/>
  <c r="S102" i="50" s="1"/>
  <c r="AA106" i="49"/>
  <c r="AA106" i="13"/>
  <c r="AA106" i="50" s="1"/>
  <c r="Z109" i="49"/>
  <c r="Z109" i="13"/>
  <c r="Z109" i="50" s="1"/>
  <c r="W90" i="49"/>
  <c r="W90" i="13"/>
  <c r="W90" i="50" s="1"/>
  <c r="M95" i="49"/>
  <c r="M95" i="13"/>
  <c r="M95" i="50" s="1"/>
  <c r="Y97" i="49"/>
  <c r="Y97" i="13"/>
  <c r="Y97" i="50" s="1"/>
  <c r="T102" i="49"/>
  <c r="T102" i="13"/>
  <c r="T102" i="50" s="1"/>
  <c r="W106" i="49"/>
  <c r="W106" i="13"/>
  <c r="W106" i="50" s="1"/>
  <c r="AA109" i="49"/>
  <c r="AA109" i="13"/>
  <c r="AA109" i="50" s="1"/>
  <c r="W111" i="49"/>
  <c r="W111" i="13"/>
  <c r="W111" i="50" s="1"/>
  <c r="Z96" i="49"/>
  <c r="Z96" i="13"/>
  <c r="Z96" i="50" s="1"/>
  <c r="T101" i="49"/>
  <c r="T101" i="13"/>
  <c r="T101" i="50" s="1"/>
  <c r="X103" i="49"/>
  <c r="X103" i="13"/>
  <c r="X103" i="50" s="1"/>
  <c r="P107" i="49"/>
  <c r="P107" i="13"/>
  <c r="P107" i="50" s="1"/>
  <c r="T109" i="49"/>
  <c r="T109" i="13"/>
  <c r="T109" i="50" s="1"/>
  <c r="X111" i="49"/>
  <c r="X111" i="13"/>
  <c r="X111" i="50" s="1"/>
  <c r="O149" i="49"/>
  <c r="O149" i="13"/>
  <c r="O149" i="50" s="1"/>
  <c r="R139" i="49"/>
  <c r="R139" i="13"/>
  <c r="R139" i="50" s="1"/>
  <c r="AB134" i="49"/>
  <c r="AB134" i="13"/>
  <c r="AB134" i="50" s="1"/>
  <c r="P128" i="49"/>
  <c r="P128" i="13"/>
  <c r="P128" i="50" s="1"/>
  <c r="AB122" i="49"/>
  <c r="AB122" i="13"/>
  <c r="AB122" i="50" s="1"/>
  <c r="T118" i="49"/>
  <c r="T118" i="13"/>
  <c r="T118" i="50" s="1"/>
  <c r="Y154" i="49"/>
  <c r="Y154" i="13"/>
  <c r="Y154" i="50" s="1"/>
  <c r="P139" i="49"/>
  <c r="P139" i="13"/>
  <c r="P139" i="50" s="1"/>
  <c r="Z134" i="49"/>
  <c r="Z134" i="13"/>
  <c r="Z134" i="50" s="1"/>
  <c r="N128" i="49"/>
  <c r="N128" i="13"/>
  <c r="N128" i="50" s="1"/>
  <c r="Z122" i="49"/>
  <c r="Z122" i="13"/>
  <c r="Z122" i="50" s="1"/>
  <c r="R118" i="49"/>
  <c r="R118" i="13"/>
  <c r="R118" i="50" s="1"/>
  <c r="AA157" i="49"/>
  <c r="AA157" i="13"/>
  <c r="AA157" i="50" s="1"/>
  <c r="W141" i="49"/>
  <c r="W141" i="13"/>
  <c r="W141" i="50" s="1"/>
  <c r="N135" i="49"/>
  <c r="N135" i="13"/>
  <c r="N135" i="50" s="1"/>
  <c r="AB128" i="49"/>
  <c r="AB128" i="13"/>
  <c r="AB128" i="50" s="1"/>
  <c r="X122" i="49"/>
  <c r="X122" i="13"/>
  <c r="X122" i="50" s="1"/>
  <c r="P118" i="49"/>
  <c r="P118" i="13"/>
  <c r="P118" i="50" s="1"/>
  <c r="S157" i="49"/>
  <c r="S157" i="13"/>
  <c r="S157" i="50" s="1"/>
  <c r="N138" i="49"/>
  <c r="N138" i="13"/>
  <c r="N138" i="50" s="1"/>
  <c r="X133" i="49"/>
  <c r="X133" i="13"/>
  <c r="X133" i="50" s="1"/>
  <c r="N130" i="13"/>
  <c r="N130" i="50" s="1"/>
  <c r="N130" i="49"/>
  <c r="R124" i="49"/>
  <c r="R124" i="13"/>
  <c r="R124" i="50" s="1"/>
  <c r="AB119" i="49"/>
  <c r="AB119" i="13"/>
  <c r="AB119" i="50" s="1"/>
  <c r="T115" i="49"/>
  <c r="T115" i="13"/>
  <c r="T115" i="50" s="1"/>
  <c r="U115" i="49"/>
  <c r="U115" i="13"/>
  <c r="U115" i="50" s="1"/>
  <c r="Y117" i="49"/>
  <c r="Y117" i="13"/>
  <c r="Y117" i="50" s="1"/>
  <c r="O120" i="49"/>
  <c r="O120" i="13"/>
  <c r="O120" i="50" s="1"/>
  <c r="M121" i="49"/>
  <c r="M121" i="13"/>
  <c r="M121" i="50" s="1"/>
  <c r="S122" i="49"/>
  <c r="S122" i="13"/>
  <c r="S122" i="50" s="1"/>
  <c r="U123" i="49"/>
  <c r="U123" i="13"/>
  <c r="U123" i="50" s="1"/>
  <c r="W124" i="49"/>
  <c r="W124" i="13"/>
  <c r="W124" i="50" s="1"/>
  <c r="Y125" i="49"/>
  <c r="Y125" i="13"/>
  <c r="Y125" i="50" s="1"/>
  <c r="O128" i="49"/>
  <c r="O128" i="13"/>
  <c r="O128" i="50" s="1"/>
  <c r="O130" i="49"/>
  <c r="O130" i="13"/>
  <c r="O130" i="50" s="1"/>
  <c r="M131" i="49"/>
  <c r="M131" i="13"/>
  <c r="M131" i="50" s="1"/>
  <c r="U133" i="49"/>
  <c r="U133" i="13"/>
  <c r="U133" i="50" s="1"/>
  <c r="W134" i="49"/>
  <c r="W134" i="13"/>
  <c r="W134" i="50" s="1"/>
  <c r="Y135" i="49"/>
  <c r="Y135" i="13"/>
  <c r="Y135" i="50" s="1"/>
  <c r="O138" i="49"/>
  <c r="O138" i="13"/>
  <c r="O138" i="50" s="1"/>
  <c r="M139" i="49"/>
  <c r="M139" i="13"/>
  <c r="M139" i="50" s="1"/>
  <c r="W144" i="49"/>
  <c r="W144" i="13"/>
  <c r="W144" i="50" s="1"/>
  <c r="P150" i="49"/>
  <c r="P150" i="13"/>
  <c r="P150" i="50" s="1"/>
  <c r="O161" i="49"/>
  <c r="O161" i="13"/>
  <c r="O161" i="50" s="1"/>
  <c r="AA115" i="49"/>
  <c r="AA115" i="13"/>
  <c r="AA115" i="50" s="1"/>
  <c r="S119" i="49"/>
  <c r="S119" i="13"/>
  <c r="S119" i="50" s="1"/>
  <c r="U120" i="49"/>
  <c r="U120" i="13"/>
  <c r="U120" i="50" s="1"/>
  <c r="Y122" i="49"/>
  <c r="Y122" i="13"/>
  <c r="Y122" i="50" s="1"/>
  <c r="O127" i="49"/>
  <c r="O127" i="13"/>
  <c r="O127" i="50" s="1"/>
  <c r="U130" i="49"/>
  <c r="U130" i="13"/>
  <c r="U130" i="50" s="1"/>
  <c r="W133" i="49"/>
  <c r="W133" i="13"/>
  <c r="W133" i="50" s="1"/>
  <c r="AA135" i="49"/>
  <c r="AA135" i="13"/>
  <c r="AA135" i="50" s="1"/>
  <c r="M138" i="49"/>
  <c r="M138" i="13"/>
  <c r="M138" i="50" s="1"/>
  <c r="O142" i="49"/>
  <c r="O142" i="13"/>
  <c r="O142" i="50" s="1"/>
  <c r="U147" i="49"/>
  <c r="U147" i="13"/>
  <c r="U147" i="50" s="1"/>
  <c r="O157" i="49"/>
  <c r="O157" i="13"/>
  <c r="O157" i="50" s="1"/>
  <c r="R142" i="49"/>
  <c r="R142" i="13"/>
  <c r="R142" i="50" s="1"/>
  <c r="AB145" i="49"/>
  <c r="AB145" i="13"/>
  <c r="AB145" i="50" s="1"/>
  <c r="AA149" i="49"/>
  <c r="AA149" i="13"/>
  <c r="AA149" i="50" s="1"/>
  <c r="W152" i="49"/>
  <c r="W152" i="13"/>
  <c r="W152" i="50" s="1"/>
  <c r="S158" i="49"/>
  <c r="S158" i="13"/>
  <c r="S158" i="50" s="1"/>
  <c r="Y163" i="49"/>
  <c r="Y163" i="13"/>
  <c r="Y163" i="50" s="1"/>
  <c r="P142" i="49"/>
  <c r="P142" i="13"/>
  <c r="P142" i="50" s="1"/>
  <c r="N145" i="49"/>
  <c r="N145" i="13"/>
  <c r="N145" i="50" s="1"/>
  <c r="R147" i="49"/>
  <c r="R147" i="13"/>
  <c r="R147" i="50" s="1"/>
  <c r="U151" i="49"/>
  <c r="U151" i="13"/>
  <c r="U151" i="50" s="1"/>
  <c r="AA156" i="49"/>
  <c r="AA156" i="13"/>
  <c r="AA156" i="50" s="1"/>
  <c r="W162" i="49"/>
  <c r="W162" i="13"/>
  <c r="W162" i="50" s="1"/>
  <c r="X149" i="49"/>
  <c r="X149" i="13"/>
  <c r="X149" i="50" s="1"/>
  <c r="AB151" i="49"/>
  <c r="AB151" i="13"/>
  <c r="AB151" i="50" s="1"/>
  <c r="T155" i="49"/>
  <c r="T155" i="13"/>
  <c r="T155" i="50" s="1"/>
  <c r="X157" i="49"/>
  <c r="X157" i="13"/>
  <c r="X157" i="50" s="1"/>
  <c r="P161" i="49"/>
  <c r="P161" i="13"/>
  <c r="P161" i="50" s="1"/>
  <c r="K57" i="44"/>
  <c r="T163" i="49"/>
  <c r="T163" i="13"/>
  <c r="T163" i="50" s="1"/>
  <c r="X165" i="49"/>
  <c r="X165" i="13"/>
  <c r="X165" i="50" s="1"/>
  <c r="T154" i="49"/>
  <c r="T154" i="13"/>
  <c r="T154" i="50" s="1"/>
  <c r="X156" i="49"/>
  <c r="X156" i="13"/>
  <c r="X156" i="50" s="1"/>
  <c r="AB160" i="49"/>
  <c r="AB160" i="13"/>
  <c r="AB160" i="50" s="1"/>
  <c r="P162" i="49"/>
  <c r="P162" i="13"/>
  <c r="P162" i="50" s="1"/>
  <c r="T164" i="49"/>
  <c r="T164" i="13"/>
  <c r="T164" i="50" s="1"/>
  <c r="O199" i="49"/>
  <c r="O199" i="13"/>
  <c r="O199" i="50" s="1"/>
  <c r="AB179" i="49"/>
  <c r="AB179" i="13"/>
  <c r="AB179" i="50" s="1"/>
  <c r="T175" i="49"/>
  <c r="T175" i="13"/>
  <c r="T175" i="50" s="1"/>
  <c r="N170" i="49"/>
  <c r="N170" i="13"/>
  <c r="N170" i="50" s="1"/>
  <c r="AB169" i="49"/>
  <c r="AB169" i="13"/>
  <c r="AB169" i="50" s="1"/>
  <c r="Y174" i="49"/>
  <c r="Y174" i="13"/>
  <c r="Y174" i="50" s="1"/>
  <c r="P185" i="49"/>
  <c r="P185" i="13"/>
  <c r="P185" i="50" s="1"/>
  <c r="X190" i="49"/>
  <c r="X190" i="13"/>
  <c r="X190" i="50" s="1"/>
  <c r="Z196" i="49"/>
  <c r="Z196" i="13"/>
  <c r="Z196" i="50" s="1"/>
  <c r="Y211" i="49"/>
  <c r="Y211" i="13"/>
  <c r="Y211" i="50" s="1"/>
  <c r="O170" i="49"/>
  <c r="O170" i="13"/>
  <c r="O170" i="50" s="1"/>
  <c r="S172" i="49"/>
  <c r="S172" i="13"/>
  <c r="S172" i="50" s="1"/>
  <c r="W174" i="49"/>
  <c r="W174" i="13"/>
  <c r="W174" i="50" s="1"/>
  <c r="AA176" i="49"/>
  <c r="AA176" i="13"/>
  <c r="AA176" i="50" s="1"/>
  <c r="H23" i="45"/>
  <c r="M179" i="49"/>
  <c r="M179" i="13"/>
  <c r="M179" i="50" s="1"/>
  <c r="T26" i="45"/>
  <c r="W182" i="49"/>
  <c r="W182" i="13"/>
  <c r="W182" i="50" s="1"/>
  <c r="Y185" i="49"/>
  <c r="Y185" i="13"/>
  <c r="Y185" i="50" s="1"/>
  <c r="O191" i="49"/>
  <c r="O191" i="13"/>
  <c r="O191" i="50" s="1"/>
  <c r="AA196" i="49"/>
  <c r="AA196" i="13"/>
  <c r="AA196" i="50" s="1"/>
  <c r="X205" i="49"/>
  <c r="X205" i="13"/>
  <c r="X205" i="50" s="1"/>
  <c r="Z182" i="49"/>
  <c r="Z182" i="13"/>
  <c r="Z182" i="50" s="1"/>
  <c r="T170" i="49"/>
  <c r="T170" i="13"/>
  <c r="T170" i="50" s="1"/>
  <c r="X172" i="49"/>
  <c r="X172" i="13"/>
  <c r="X172" i="50" s="1"/>
  <c r="AB174" i="49"/>
  <c r="AB174" i="13"/>
  <c r="AB174" i="50" s="1"/>
  <c r="N177" i="49"/>
  <c r="N177" i="13"/>
  <c r="N177" i="50" s="1"/>
  <c r="M23" i="45"/>
  <c r="R179" i="49"/>
  <c r="R179" i="13"/>
  <c r="R179" i="50" s="1"/>
  <c r="AB182" i="49"/>
  <c r="AB182" i="13"/>
  <c r="AB182" i="50" s="1"/>
  <c r="R187" i="49"/>
  <c r="R187" i="13"/>
  <c r="R187" i="50" s="1"/>
  <c r="Z191" i="49"/>
  <c r="Z191" i="13"/>
  <c r="Z191" i="50" s="1"/>
  <c r="S201" i="49"/>
  <c r="S201" i="13"/>
  <c r="S201" i="50" s="1"/>
  <c r="G57" i="45"/>
  <c r="P217" i="49"/>
  <c r="P217" i="13"/>
  <c r="P217" i="50" s="1"/>
  <c r="R188" i="49"/>
  <c r="R188" i="13"/>
  <c r="R188" i="50" s="1"/>
  <c r="Z190" i="49"/>
  <c r="Z190" i="13"/>
  <c r="Z190" i="50" s="1"/>
  <c r="P193" i="49"/>
  <c r="P193" i="13"/>
  <c r="P193" i="50" s="1"/>
  <c r="W196" i="49"/>
  <c r="W196" i="13"/>
  <c r="W196" i="50" s="1"/>
  <c r="Z200" i="49"/>
  <c r="Z200" i="13"/>
  <c r="Z200" i="50" s="1"/>
  <c r="N212" i="49"/>
  <c r="N212" i="13"/>
  <c r="N212" i="50" s="1"/>
  <c r="U187" i="49"/>
  <c r="U187" i="13"/>
  <c r="U187" i="50" s="1"/>
  <c r="Y189" i="49"/>
  <c r="Y189" i="13"/>
  <c r="Y189" i="50" s="1"/>
  <c r="O192" i="49"/>
  <c r="O192" i="13"/>
  <c r="O192" i="50" s="1"/>
  <c r="L38" i="45"/>
  <c r="U195" i="49"/>
  <c r="U195" i="13"/>
  <c r="U195" i="50" s="1"/>
  <c r="U200" i="49"/>
  <c r="U200" i="13"/>
  <c r="U200" i="50" s="1"/>
  <c r="H54" i="45"/>
  <c r="M210" i="49"/>
  <c r="M210" i="13"/>
  <c r="M210" i="50" s="1"/>
  <c r="Y218" i="49"/>
  <c r="Y218" i="13"/>
  <c r="Y218" i="50" s="1"/>
  <c r="U205" i="49"/>
  <c r="U205" i="13"/>
  <c r="U205" i="50" s="1"/>
  <c r="T211" i="49"/>
  <c r="T211" i="13"/>
  <c r="T211" i="50" s="1"/>
  <c r="J57" i="45"/>
  <c r="S217" i="49"/>
  <c r="S217" i="13"/>
  <c r="S217" i="50" s="1"/>
  <c r="P196" i="49"/>
  <c r="P196" i="13"/>
  <c r="P196" i="50" s="1"/>
  <c r="S199" i="49"/>
  <c r="S199" i="13"/>
  <c r="S199" i="50" s="1"/>
  <c r="M204" i="49"/>
  <c r="M204" i="13"/>
  <c r="M204" i="50" s="1"/>
  <c r="Q51" i="45"/>
  <c r="Z208" i="49"/>
  <c r="Z208" i="13"/>
  <c r="Z208" i="50" s="1"/>
  <c r="Y210" i="49"/>
  <c r="Y210" i="13"/>
  <c r="Y210" i="50" s="1"/>
  <c r="T215" i="49"/>
  <c r="T215" i="13"/>
  <c r="T215" i="50" s="1"/>
  <c r="K57" i="45"/>
  <c r="T217" i="49"/>
  <c r="T217" i="13"/>
  <c r="T217" i="50" s="1"/>
  <c r="AA219" i="49"/>
  <c r="AA219" i="13"/>
  <c r="AA219" i="50" s="1"/>
  <c r="N199" i="49"/>
  <c r="N199" i="13"/>
  <c r="N199" i="50" s="1"/>
  <c r="T200" i="49"/>
  <c r="T200" i="13"/>
  <c r="T200" i="50" s="1"/>
  <c r="R201" i="49"/>
  <c r="R201" i="13"/>
  <c r="R201" i="50" s="1"/>
  <c r="X203" i="49"/>
  <c r="X203" i="13"/>
  <c r="X203" i="50" s="1"/>
  <c r="Y205" i="49"/>
  <c r="Y205" i="13"/>
  <c r="Y205" i="50" s="1"/>
  <c r="N208" i="49"/>
  <c r="N208" i="13"/>
  <c r="N208" i="50" s="1"/>
  <c r="AB209" i="49"/>
  <c r="AB209" i="13"/>
  <c r="AB209" i="50" s="1"/>
  <c r="H55" i="45"/>
  <c r="M211" i="49"/>
  <c r="M211" i="13"/>
  <c r="M211" i="50" s="1"/>
  <c r="M214" i="49"/>
  <c r="M214" i="13"/>
  <c r="M214" i="50" s="1"/>
  <c r="U215" i="49"/>
  <c r="U215" i="13"/>
  <c r="U215" i="50" s="1"/>
  <c r="U218" i="49"/>
  <c r="U218" i="13"/>
  <c r="U218" i="50" s="1"/>
  <c r="T204" i="49"/>
  <c r="T204" i="13"/>
  <c r="T204" i="50" s="1"/>
  <c r="X206" i="49"/>
  <c r="X206" i="13"/>
  <c r="X206" i="50" s="1"/>
  <c r="Z209" i="49"/>
  <c r="Z209" i="13"/>
  <c r="Z209" i="50" s="1"/>
  <c r="P212" i="49"/>
  <c r="P212" i="13"/>
  <c r="P212" i="50" s="1"/>
  <c r="N215" i="49"/>
  <c r="N215" i="13"/>
  <c r="N215" i="50" s="1"/>
  <c r="R217" i="49"/>
  <c r="R217" i="13"/>
  <c r="R217" i="50" s="1"/>
  <c r="Z219" i="49"/>
  <c r="Z219" i="13"/>
  <c r="Z219" i="50" s="1"/>
  <c r="S185" i="49"/>
  <c r="S185" i="13"/>
  <c r="S185" i="50" s="1"/>
  <c r="U178" i="49"/>
  <c r="U178" i="13"/>
  <c r="U178" i="50" s="1"/>
  <c r="H18" i="45"/>
  <c r="M174" i="49"/>
  <c r="M174" i="13"/>
  <c r="M174" i="50" s="1"/>
  <c r="W169" i="49"/>
  <c r="W169" i="13"/>
  <c r="W169" i="50" s="1"/>
  <c r="W189" i="49"/>
  <c r="W189" i="13"/>
  <c r="W189" i="50" s="1"/>
  <c r="Z178" i="49"/>
  <c r="Z178" i="13"/>
  <c r="Z178" i="50" s="1"/>
  <c r="AB173" i="49"/>
  <c r="AB173" i="13"/>
  <c r="AB173" i="50" s="1"/>
  <c r="M184" i="49"/>
  <c r="M184" i="13"/>
  <c r="M184" i="50" s="1"/>
  <c r="U172" i="49"/>
  <c r="U172" i="13"/>
  <c r="U172" i="50" s="1"/>
  <c r="H60" i="46"/>
  <c r="M270" i="49"/>
  <c r="M270" i="13"/>
  <c r="M270" i="50" s="1"/>
  <c r="U260" i="49"/>
  <c r="U260" i="13"/>
  <c r="U260" i="50" s="1"/>
  <c r="Z253" i="49"/>
  <c r="Z253" i="13"/>
  <c r="Z253" i="50" s="1"/>
  <c r="U249" i="49"/>
  <c r="U249" i="13"/>
  <c r="U249" i="50" s="1"/>
  <c r="AB245" i="49"/>
  <c r="AB245" i="13"/>
  <c r="AB245" i="50" s="1"/>
  <c r="W242" i="49"/>
  <c r="W242" i="13"/>
  <c r="W242" i="50" s="1"/>
  <c r="Y236" i="49"/>
  <c r="Y236" i="13"/>
  <c r="Y236" i="50" s="1"/>
  <c r="O233" i="49"/>
  <c r="O233" i="13"/>
  <c r="O233" i="50" s="1"/>
  <c r="N224" i="49"/>
  <c r="N224" i="13"/>
  <c r="N224" i="50" s="1"/>
  <c r="W257" i="49"/>
  <c r="W257" i="13"/>
  <c r="W257" i="50" s="1"/>
  <c r="W243" i="49"/>
  <c r="W243" i="13"/>
  <c r="W243" i="50" s="1"/>
  <c r="G133" i="13"/>
  <c r="G133" i="50" s="1"/>
  <c r="G125" i="13"/>
  <c r="G125" i="50" s="1"/>
  <c r="G141" i="13"/>
  <c r="G141" i="50" s="1"/>
  <c r="G149" i="13"/>
  <c r="G149" i="50" s="1"/>
  <c r="G117" i="13"/>
  <c r="G117" i="50" s="1"/>
  <c r="F225" i="13"/>
  <c r="F265" i="13"/>
  <c r="F271" i="13"/>
  <c r="I243" i="49"/>
  <c r="I231" i="49"/>
  <c r="I227" i="49"/>
  <c r="I223" i="49"/>
  <c r="I247" i="49"/>
  <c r="I241" i="49"/>
  <c r="I235" i="49"/>
  <c r="I233" i="49"/>
  <c r="I225" i="49"/>
  <c r="I245" i="49"/>
  <c r="I237" i="49"/>
  <c r="I239" i="49"/>
  <c r="I229" i="49"/>
  <c r="F119" i="13"/>
  <c r="F118" i="13"/>
  <c r="F145" i="13"/>
  <c r="F150" i="13"/>
  <c r="F158" i="13"/>
  <c r="F166" i="13"/>
  <c r="F117" i="13"/>
  <c r="F121" i="13"/>
  <c r="F126" i="13"/>
  <c r="F129" i="13"/>
  <c r="F138" i="13"/>
  <c r="F142" i="13"/>
  <c r="F149" i="13"/>
  <c r="F153" i="13"/>
  <c r="F161" i="13"/>
  <c r="F122" i="13"/>
  <c r="F130" i="13"/>
  <c r="F133" i="13"/>
  <c r="F137" i="13"/>
  <c r="F154" i="13"/>
  <c r="F162" i="13"/>
  <c r="F134" i="13"/>
  <c r="F165" i="13"/>
  <c r="F141" i="13"/>
  <c r="F146" i="13"/>
  <c r="F157" i="13"/>
  <c r="F125" i="13"/>
  <c r="AA254" i="49"/>
  <c r="AA254" i="13"/>
  <c r="AA254" i="50" s="1"/>
  <c r="M243" i="49"/>
  <c r="M243" i="13"/>
  <c r="M243" i="50" s="1"/>
  <c r="U233" i="49"/>
  <c r="U233" i="13"/>
  <c r="U233" i="50" s="1"/>
  <c r="R230" i="49"/>
  <c r="R230" i="13"/>
  <c r="R230" i="50" s="1"/>
  <c r="P224" i="49"/>
  <c r="P224" i="13"/>
  <c r="P224" i="50" s="1"/>
  <c r="S83" i="49"/>
  <c r="S83" i="13"/>
  <c r="S83" i="50" s="1"/>
  <c r="T69" i="49"/>
  <c r="T69" i="13"/>
  <c r="T69" i="50" s="1"/>
  <c r="N64" i="49"/>
  <c r="N64" i="13"/>
  <c r="N64" i="50" s="1"/>
  <c r="M109" i="49"/>
  <c r="M109" i="13"/>
  <c r="M109" i="50" s="1"/>
  <c r="S69" i="49"/>
  <c r="S69" i="13"/>
  <c r="S69" i="50" s="1"/>
  <c r="T90" i="49"/>
  <c r="T90" i="13"/>
  <c r="T90" i="50" s="1"/>
  <c r="Y70" i="49"/>
  <c r="Y70" i="13"/>
  <c r="Y70" i="50" s="1"/>
  <c r="X65" i="49"/>
  <c r="X65" i="13"/>
  <c r="X65" i="50" s="1"/>
  <c r="P61" i="49"/>
  <c r="P61" i="13"/>
  <c r="P61" i="50" s="1"/>
  <c r="W77" i="49"/>
  <c r="W77" i="13"/>
  <c r="W77" i="50" s="1"/>
  <c r="Y68" i="49"/>
  <c r="Y68" i="13"/>
  <c r="Y68" i="50" s="1"/>
  <c r="AA63" i="49"/>
  <c r="AA63" i="13"/>
  <c r="AA63" i="50" s="1"/>
  <c r="U68" i="49"/>
  <c r="U68" i="13"/>
  <c r="U68" i="50" s="1"/>
  <c r="AA61" i="49"/>
  <c r="AA61" i="13"/>
  <c r="AA61" i="50" s="1"/>
  <c r="E27" i="43"/>
  <c r="N76" i="49"/>
  <c r="N76" i="13"/>
  <c r="N76" i="50" s="1"/>
  <c r="N82" i="49"/>
  <c r="N82" i="13"/>
  <c r="N82" i="50" s="1"/>
  <c r="N109" i="49"/>
  <c r="N109" i="13"/>
  <c r="N109" i="50" s="1"/>
  <c r="M63" i="49"/>
  <c r="M63" i="13"/>
  <c r="M63" i="50" s="1"/>
  <c r="U65" i="49"/>
  <c r="U65" i="13"/>
  <c r="U65" i="50" s="1"/>
  <c r="Y67" i="49"/>
  <c r="Y67" i="13"/>
  <c r="Y67" i="50" s="1"/>
  <c r="O70" i="49"/>
  <c r="O70" i="13"/>
  <c r="O70" i="50" s="1"/>
  <c r="U73" i="49"/>
  <c r="U73" i="13"/>
  <c r="U73" i="50" s="1"/>
  <c r="W76" i="49"/>
  <c r="W76" i="13"/>
  <c r="W76" i="50" s="1"/>
  <c r="U80" i="13"/>
  <c r="U80" i="50" s="1"/>
  <c r="U80" i="49"/>
  <c r="S85" i="49"/>
  <c r="S85" i="13"/>
  <c r="S85" i="50" s="1"/>
  <c r="X92" i="49"/>
  <c r="X92" i="13"/>
  <c r="X92" i="50" s="1"/>
  <c r="AB104" i="49"/>
  <c r="AB104" i="13"/>
  <c r="AB104" i="50" s="1"/>
  <c r="R70" i="49"/>
  <c r="R70" i="13"/>
  <c r="R70" i="50" s="1"/>
  <c r="P77" i="49"/>
  <c r="P77" i="13"/>
  <c r="P77" i="50" s="1"/>
  <c r="Z84" i="49"/>
  <c r="Z84" i="13"/>
  <c r="Z84" i="50" s="1"/>
  <c r="M96" i="49"/>
  <c r="M96" i="13"/>
  <c r="M96" i="50" s="1"/>
  <c r="N63" i="49"/>
  <c r="N63" i="13"/>
  <c r="N63" i="50" s="1"/>
  <c r="R65" i="49"/>
  <c r="R65" i="13"/>
  <c r="R65" i="50" s="1"/>
  <c r="Z67" i="49"/>
  <c r="Z67" i="13"/>
  <c r="Z67" i="50" s="1"/>
  <c r="P70" i="49"/>
  <c r="P70" i="13"/>
  <c r="P70" i="50" s="1"/>
  <c r="R73" i="49"/>
  <c r="R73" i="13"/>
  <c r="R73" i="50" s="1"/>
  <c r="T81" i="49"/>
  <c r="T81" i="13"/>
  <c r="T81" i="50" s="1"/>
  <c r="P92" i="49"/>
  <c r="P92" i="13"/>
  <c r="P92" i="50" s="1"/>
  <c r="W81" i="49"/>
  <c r="W81" i="13"/>
  <c r="W81" i="50" s="1"/>
  <c r="Y74" i="49"/>
  <c r="Y74" i="13"/>
  <c r="Y74" i="50" s="1"/>
  <c r="N68" i="49"/>
  <c r="N68" i="13"/>
  <c r="N68" i="50" s="1"/>
  <c r="R66" i="49"/>
  <c r="R66" i="13"/>
  <c r="R66" i="50" s="1"/>
  <c r="X63" i="49"/>
  <c r="X63" i="13"/>
  <c r="X63" i="50" s="1"/>
  <c r="AB61" i="49"/>
  <c r="AB61" i="13"/>
  <c r="AB61" i="50" s="1"/>
  <c r="R91" i="49"/>
  <c r="R91" i="13"/>
  <c r="R91" i="50" s="1"/>
  <c r="U74" i="49"/>
  <c r="U74" i="13"/>
  <c r="U74" i="50" s="1"/>
  <c r="O67" i="49"/>
  <c r="O67" i="13"/>
  <c r="O67" i="50" s="1"/>
  <c r="AA107" i="49"/>
  <c r="AA107" i="13"/>
  <c r="AA107" i="50" s="1"/>
  <c r="AA87" i="49"/>
  <c r="AA87" i="13"/>
  <c r="AA87" i="50" s="1"/>
  <c r="M76" i="49"/>
  <c r="M76" i="13"/>
  <c r="M76" i="50" s="1"/>
  <c r="AA69" i="49"/>
  <c r="AA69" i="13"/>
  <c r="AA69" i="50" s="1"/>
  <c r="AB67" i="49"/>
  <c r="AB67" i="13"/>
  <c r="AB67" i="50" s="1"/>
  <c r="P65" i="49"/>
  <c r="P65" i="13"/>
  <c r="P65" i="50" s="1"/>
  <c r="T63" i="49"/>
  <c r="T63" i="13"/>
  <c r="T63" i="50" s="1"/>
  <c r="X106" i="49"/>
  <c r="X106" i="13"/>
  <c r="X106" i="50" s="1"/>
  <c r="W85" i="49"/>
  <c r="W85" i="13"/>
  <c r="W85" i="50" s="1"/>
  <c r="Y76" i="49"/>
  <c r="Y76" i="13"/>
  <c r="Y76" i="50" s="1"/>
  <c r="U70" i="49"/>
  <c r="U70" i="13"/>
  <c r="U70" i="50" s="1"/>
  <c r="AA67" i="49"/>
  <c r="AA67" i="13"/>
  <c r="AA67" i="50" s="1"/>
  <c r="W65" i="49"/>
  <c r="W65" i="13"/>
  <c r="W65" i="50" s="1"/>
  <c r="S63" i="49"/>
  <c r="S63" i="13"/>
  <c r="S63" i="50" s="1"/>
  <c r="O61" i="49"/>
  <c r="O61" i="13"/>
  <c r="O61" i="50" s="1"/>
  <c r="M68" i="49"/>
  <c r="M68" i="13"/>
  <c r="M68" i="50" s="1"/>
  <c r="S65" i="49"/>
  <c r="S65" i="13"/>
  <c r="S65" i="50" s="1"/>
  <c r="S61" i="49"/>
  <c r="S61" i="13"/>
  <c r="S61" i="50" s="1"/>
  <c r="X71" i="49"/>
  <c r="X71" i="13"/>
  <c r="X71" i="50" s="1"/>
  <c r="R76" i="49"/>
  <c r="R76" i="13"/>
  <c r="R76" i="50" s="1"/>
  <c r="Z80" i="49"/>
  <c r="Z80" i="13"/>
  <c r="Z80" i="50" s="1"/>
  <c r="AB87" i="49"/>
  <c r="AB87" i="13"/>
  <c r="AB87" i="50" s="1"/>
  <c r="O103" i="49"/>
  <c r="O103" i="13"/>
  <c r="O103" i="50" s="1"/>
  <c r="M61" i="49"/>
  <c r="M61" i="13"/>
  <c r="M61" i="50" s="1"/>
  <c r="S62" i="49"/>
  <c r="S62" i="13"/>
  <c r="S62" i="50" s="1"/>
  <c r="U63" i="13"/>
  <c r="U63" i="50" s="1"/>
  <c r="U63" i="49"/>
  <c r="W64" i="49"/>
  <c r="W64" i="13"/>
  <c r="W64" i="50" s="1"/>
  <c r="Y65" i="49"/>
  <c r="Y65" i="13"/>
  <c r="Y65" i="50" s="1"/>
  <c r="AA66" i="49"/>
  <c r="AA66" i="13"/>
  <c r="AA66" i="50" s="1"/>
  <c r="O68" i="49"/>
  <c r="O68" i="13"/>
  <c r="O68" i="50" s="1"/>
  <c r="M69" i="49"/>
  <c r="M69" i="13"/>
  <c r="M69" i="50" s="1"/>
  <c r="S70" i="49"/>
  <c r="S70" i="13"/>
  <c r="S70" i="50" s="1"/>
  <c r="U71" i="49"/>
  <c r="U71" i="13"/>
  <c r="U71" i="50" s="1"/>
  <c r="Y73" i="49"/>
  <c r="Y73" i="13"/>
  <c r="Y73" i="50" s="1"/>
  <c r="AA74" i="49"/>
  <c r="AA74" i="13"/>
  <c r="AA74" i="50" s="1"/>
  <c r="AA76" i="49"/>
  <c r="AA76" i="13"/>
  <c r="AA76" i="50" s="1"/>
  <c r="O79" i="49"/>
  <c r="O79" i="13"/>
  <c r="O79" i="50" s="1"/>
  <c r="S81" i="49"/>
  <c r="S81" i="13"/>
  <c r="S81" i="50" s="1"/>
  <c r="W83" i="49"/>
  <c r="W83" i="13"/>
  <c r="W83" i="50" s="1"/>
  <c r="AA85" i="49"/>
  <c r="AA85" i="13"/>
  <c r="AA85" i="50" s="1"/>
  <c r="U88" i="49"/>
  <c r="U88" i="13"/>
  <c r="U88" i="50" s="1"/>
  <c r="S95" i="49"/>
  <c r="S95" i="13"/>
  <c r="S95" i="50" s="1"/>
  <c r="R101" i="49"/>
  <c r="R101" i="13"/>
  <c r="R101" i="50" s="1"/>
  <c r="M106" i="49"/>
  <c r="M106" i="13"/>
  <c r="M106" i="50" s="1"/>
  <c r="X69" i="49"/>
  <c r="X69" i="13"/>
  <c r="X69" i="50" s="1"/>
  <c r="P73" i="49"/>
  <c r="P73" i="13"/>
  <c r="P73" i="50" s="1"/>
  <c r="N74" i="49"/>
  <c r="N74" i="13"/>
  <c r="N74" i="50" s="1"/>
  <c r="T77" i="49"/>
  <c r="T77" i="13"/>
  <c r="T77" i="50" s="1"/>
  <c r="T83" i="49"/>
  <c r="T83" i="13"/>
  <c r="T83" i="50" s="1"/>
  <c r="P85" i="49"/>
  <c r="P85" i="13"/>
  <c r="P85" i="50" s="1"/>
  <c r="U90" i="49"/>
  <c r="U90" i="13"/>
  <c r="U90" i="50" s="1"/>
  <c r="N61" i="49"/>
  <c r="N61" i="13"/>
  <c r="N61" i="50" s="1"/>
  <c r="T62" i="49"/>
  <c r="T62" i="13"/>
  <c r="T62" i="50" s="1"/>
  <c r="R63" i="49"/>
  <c r="R63" i="13"/>
  <c r="R63" i="50" s="1"/>
  <c r="X64" i="49"/>
  <c r="X64" i="13"/>
  <c r="X64" i="50" s="1"/>
  <c r="Z65" i="49"/>
  <c r="Z65" i="13"/>
  <c r="Z65" i="50" s="1"/>
  <c r="AB66" i="49"/>
  <c r="AB66" i="13"/>
  <c r="AB66" i="50" s="1"/>
  <c r="P68" i="49"/>
  <c r="P68" i="13"/>
  <c r="P68" i="50" s="1"/>
  <c r="N69" i="49"/>
  <c r="N69" i="13"/>
  <c r="N69" i="50" s="1"/>
  <c r="T70" i="49"/>
  <c r="T70" i="13"/>
  <c r="T70" i="50" s="1"/>
  <c r="R71" i="49"/>
  <c r="R71" i="13"/>
  <c r="R71" i="50" s="1"/>
  <c r="Z73" i="49"/>
  <c r="Z73" i="13"/>
  <c r="Z73" i="50" s="1"/>
  <c r="AB74" i="49"/>
  <c r="AB74" i="13"/>
  <c r="AB74" i="50" s="1"/>
  <c r="AB76" i="49"/>
  <c r="AB76" i="13"/>
  <c r="AB76" i="50" s="1"/>
  <c r="P79" i="49"/>
  <c r="P79" i="13"/>
  <c r="P79" i="50" s="1"/>
  <c r="AB81" i="49"/>
  <c r="AB81" i="13"/>
  <c r="AB81" i="50" s="1"/>
  <c r="X83" i="49"/>
  <c r="X83" i="13"/>
  <c r="X83" i="50" s="1"/>
  <c r="P87" i="49"/>
  <c r="P87" i="13"/>
  <c r="P87" i="50" s="1"/>
  <c r="M90" i="49"/>
  <c r="M90" i="13"/>
  <c r="M90" i="50" s="1"/>
  <c r="U95" i="49"/>
  <c r="U95" i="13"/>
  <c r="U95" i="50" s="1"/>
  <c r="S101" i="49"/>
  <c r="S101" i="13"/>
  <c r="S101" i="50" s="1"/>
  <c r="R107" i="49"/>
  <c r="R107" i="13"/>
  <c r="R107" i="50" s="1"/>
  <c r="M79" i="49"/>
  <c r="M79" i="13"/>
  <c r="M79" i="50" s="1"/>
  <c r="S80" i="49"/>
  <c r="S80" i="13"/>
  <c r="S80" i="50" s="1"/>
  <c r="U81" i="49"/>
  <c r="U81" i="13"/>
  <c r="U81" i="50" s="1"/>
  <c r="W82" i="49"/>
  <c r="W82" i="13"/>
  <c r="W82" i="50" s="1"/>
  <c r="Y83" i="49"/>
  <c r="Y83" i="13"/>
  <c r="Y83" i="50" s="1"/>
  <c r="AA84" i="49"/>
  <c r="AA84" i="13"/>
  <c r="AA84" i="50" s="1"/>
  <c r="M87" i="49"/>
  <c r="M87" i="13"/>
  <c r="M87" i="50" s="1"/>
  <c r="S88" i="49"/>
  <c r="S88" i="13"/>
  <c r="S88" i="50" s="1"/>
  <c r="N91" i="49"/>
  <c r="N91" i="13"/>
  <c r="N91" i="50" s="1"/>
  <c r="Z93" i="49"/>
  <c r="Z93" i="13"/>
  <c r="Z93" i="50" s="1"/>
  <c r="U97" i="49"/>
  <c r="U97" i="13"/>
  <c r="U97" i="50" s="1"/>
  <c r="M101" i="49"/>
  <c r="M101" i="13"/>
  <c r="M101" i="50" s="1"/>
  <c r="S103" i="49"/>
  <c r="S103" i="13"/>
  <c r="S103" i="50" s="1"/>
  <c r="Y108" i="49"/>
  <c r="Y108" i="13"/>
  <c r="Y108" i="50" s="1"/>
  <c r="Z79" i="49"/>
  <c r="Z79" i="13"/>
  <c r="Z79" i="50" s="1"/>
  <c r="AB80" i="49"/>
  <c r="AB80" i="13"/>
  <c r="AB80" i="50" s="1"/>
  <c r="P82" i="49"/>
  <c r="P82" i="13"/>
  <c r="P82" i="50" s="1"/>
  <c r="N83" i="49"/>
  <c r="N83" i="13"/>
  <c r="N83" i="50" s="1"/>
  <c r="T84" i="49"/>
  <c r="T84" i="13"/>
  <c r="T84" i="50" s="1"/>
  <c r="R85" i="49"/>
  <c r="R85" i="13"/>
  <c r="R85" i="50" s="1"/>
  <c r="Z87" i="49"/>
  <c r="Z87" i="13"/>
  <c r="Z87" i="50" s="1"/>
  <c r="Y90" i="49"/>
  <c r="Y90" i="13"/>
  <c r="Y90" i="50" s="1"/>
  <c r="U92" i="49"/>
  <c r="U92" i="13"/>
  <c r="U92" i="50" s="1"/>
  <c r="Z95" i="49"/>
  <c r="Z95" i="13"/>
  <c r="Z95" i="50" s="1"/>
  <c r="U100" i="49"/>
  <c r="U100" i="13"/>
  <c r="U100" i="50" s="1"/>
  <c r="U103" i="49"/>
  <c r="U103" i="13"/>
  <c r="U103" i="50" s="1"/>
  <c r="M107" i="49"/>
  <c r="M107" i="13"/>
  <c r="M107" i="50" s="1"/>
  <c r="S109" i="49"/>
  <c r="S109" i="13"/>
  <c r="S109" i="50" s="1"/>
  <c r="N90" i="49"/>
  <c r="N90" i="13"/>
  <c r="N90" i="50" s="1"/>
  <c r="T91" i="49"/>
  <c r="T91" i="13"/>
  <c r="T91" i="50" s="1"/>
  <c r="R92" i="49"/>
  <c r="R92" i="13"/>
  <c r="R92" i="50" s="1"/>
  <c r="X93" i="49"/>
  <c r="X93" i="13"/>
  <c r="X93" i="50" s="1"/>
  <c r="T96" i="49"/>
  <c r="T96" i="13"/>
  <c r="T96" i="50" s="1"/>
  <c r="W97" i="49"/>
  <c r="W97" i="13"/>
  <c r="W97" i="50" s="1"/>
  <c r="W100" i="49"/>
  <c r="W100" i="13"/>
  <c r="W100" i="50" s="1"/>
  <c r="Z101" i="49"/>
  <c r="Z101" i="13"/>
  <c r="Z101" i="50" s="1"/>
  <c r="AA103" i="49"/>
  <c r="AA103" i="13"/>
  <c r="AA103" i="50" s="1"/>
  <c r="P106" i="49"/>
  <c r="P106" i="13"/>
  <c r="P106" i="50" s="1"/>
  <c r="S107" i="49"/>
  <c r="S107" i="13"/>
  <c r="S107" i="50" s="1"/>
  <c r="O109" i="49"/>
  <c r="O109" i="13"/>
  <c r="O109" i="50" s="1"/>
  <c r="S110" i="49"/>
  <c r="S110" i="13"/>
  <c r="S110" i="50" s="1"/>
  <c r="O90" i="49"/>
  <c r="O90" i="13"/>
  <c r="O90" i="50" s="1"/>
  <c r="M91" i="49"/>
  <c r="M91" i="13"/>
  <c r="M91" i="50" s="1"/>
  <c r="S92" i="49"/>
  <c r="S92" i="13"/>
  <c r="S92" i="50" s="1"/>
  <c r="U93" i="49"/>
  <c r="U93" i="13"/>
  <c r="U93" i="50" s="1"/>
  <c r="W95" i="49"/>
  <c r="W95" i="13"/>
  <c r="W95" i="50" s="1"/>
  <c r="N97" i="49"/>
  <c r="N97" i="13"/>
  <c r="N97" i="50" s="1"/>
  <c r="AB98" i="49"/>
  <c r="AB98" i="13"/>
  <c r="AB98" i="50" s="1"/>
  <c r="AA101" i="49"/>
  <c r="AA101" i="13"/>
  <c r="AA101" i="50" s="1"/>
  <c r="M103" i="49"/>
  <c r="M103" i="13"/>
  <c r="M103" i="50" s="1"/>
  <c r="U104" i="49"/>
  <c r="U104" i="13"/>
  <c r="U104" i="50" s="1"/>
  <c r="O107" i="49"/>
  <c r="O107" i="13"/>
  <c r="O107" i="50" s="1"/>
  <c r="S108" i="49"/>
  <c r="S108" i="13"/>
  <c r="S108" i="50" s="1"/>
  <c r="T110" i="49"/>
  <c r="T110" i="13"/>
  <c r="T110" i="50" s="1"/>
  <c r="O111" i="49"/>
  <c r="O111" i="13"/>
  <c r="O111" i="50" s="1"/>
  <c r="P95" i="49"/>
  <c r="P95" i="13"/>
  <c r="P95" i="50" s="1"/>
  <c r="N96" i="49"/>
  <c r="N96" i="13"/>
  <c r="N96" i="50" s="1"/>
  <c r="T97" i="49"/>
  <c r="T97" i="13"/>
  <c r="T97" i="50" s="1"/>
  <c r="R98" i="49"/>
  <c r="R98" i="13"/>
  <c r="R98" i="50" s="1"/>
  <c r="Z100" i="49"/>
  <c r="Z100" i="13"/>
  <c r="Z100" i="50" s="1"/>
  <c r="AB101" i="49"/>
  <c r="AB101" i="13"/>
  <c r="AB101" i="50" s="1"/>
  <c r="P103" i="49"/>
  <c r="P103" i="13"/>
  <c r="P103" i="50" s="1"/>
  <c r="N104" i="49"/>
  <c r="N104" i="13"/>
  <c r="N104" i="50" s="1"/>
  <c r="R106" i="49"/>
  <c r="R106" i="13"/>
  <c r="R106" i="50" s="1"/>
  <c r="X107" i="49"/>
  <c r="X107" i="13"/>
  <c r="X107" i="50" s="1"/>
  <c r="Z108" i="49"/>
  <c r="Z108" i="13"/>
  <c r="Z108" i="50" s="1"/>
  <c r="AB109" i="49"/>
  <c r="AB109" i="13"/>
  <c r="AB109" i="50" s="1"/>
  <c r="P111" i="49"/>
  <c r="P111" i="13"/>
  <c r="P111" i="50" s="1"/>
  <c r="Z111" i="49"/>
  <c r="Z111" i="13"/>
  <c r="Z111" i="50" s="1"/>
  <c r="W151" i="49"/>
  <c r="W151" i="13"/>
  <c r="W151" i="50" s="1"/>
  <c r="U146" i="49"/>
  <c r="U146" i="13"/>
  <c r="U146" i="50" s="1"/>
  <c r="O141" i="13"/>
  <c r="O141" i="50" s="1"/>
  <c r="O141" i="49"/>
  <c r="T138" i="49"/>
  <c r="T138" i="13"/>
  <c r="T138" i="50" s="1"/>
  <c r="Z135" i="49"/>
  <c r="Z135" i="13"/>
  <c r="Z135" i="50" s="1"/>
  <c r="N133" i="49"/>
  <c r="N133" i="13"/>
  <c r="N133" i="50" s="1"/>
  <c r="T130" i="49"/>
  <c r="T130" i="13"/>
  <c r="T130" i="50" s="1"/>
  <c r="R127" i="49"/>
  <c r="R127" i="13"/>
  <c r="R127" i="50" s="1"/>
  <c r="Z123" i="49"/>
  <c r="Z123" i="13"/>
  <c r="Z123" i="50" s="1"/>
  <c r="N121" i="49"/>
  <c r="N121" i="13"/>
  <c r="N121" i="50" s="1"/>
  <c r="R119" i="49"/>
  <c r="R119" i="13"/>
  <c r="R119" i="50" s="1"/>
  <c r="X116" i="49"/>
  <c r="X116" i="13"/>
  <c r="X116" i="50" s="1"/>
  <c r="S161" i="49"/>
  <c r="S161" i="13"/>
  <c r="S161" i="50" s="1"/>
  <c r="O147" i="49"/>
  <c r="O147" i="13"/>
  <c r="O147" i="50" s="1"/>
  <c r="R38" i="44"/>
  <c r="AA141" i="49"/>
  <c r="AA141" i="13"/>
  <c r="AA141" i="50" s="1"/>
  <c r="R138" i="49"/>
  <c r="R138" i="13"/>
  <c r="R138" i="50" s="1"/>
  <c r="X135" i="49"/>
  <c r="X135" i="13"/>
  <c r="X135" i="50" s="1"/>
  <c r="AB133" i="49"/>
  <c r="AB133" i="13"/>
  <c r="AB133" i="50" s="1"/>
  <c r="Z130" i="49"/>
  <c r="Z130" i="13"/>
  <c r="Z130" i="50" s="1"/>
  <c r="P127" i="49"/>
  <c r="P127" i="13"/>
  <c r="P127" i="50" s="1"/>
  <c r="X123" i="49"/>
  <c r="X123" i="13"/>
  <c r="X123" i="50" s="1"/>
  <c r="AB121" i="49"/>
  <c r="AB121" i="13"/>
  <c r="AB121" i="50" s="1"/>
  <c r="P119" i="49"/>
  <c r="P119" i="13"/>
  <c r="P119" i="50" s="1"/>
  <c r="T117" i="49"/>
  <c r="T117" i="13"/>
  <c r="T117" i="50" s="1"/>
  <c r="M164" i="49"/>
  <c r="M164" i="13"/>
  <c r="M164" i="50" s="1"/>
  <c r="U152" i="49"/>
  <c r="U152" i="13"/>
  <c r="U152" i="50" s="1"/>
  <c r="O145" i="49"/>
  <c r="O145" i="13"/>
  <c r="O145" i="50" s="1"/>
  <c r="X138" i="49"/>
  <c r="X138" i="13"/>
  <c r="X138" i="50" s="1"/>
  <c r="AB136" i="49"/>
  <c r="AB136" i="13"/>
  <c r="AB136" i="50" s="1"/>
  <c r="P134" i="49"/>
  <c r="P134" i="13"/>
  <c r="P134" i="50" s="1"/>
  <c r="X130" i="49"/>
  <c r="X130" i="13"/>
  <c r="X130" i="50" s="1"/>
  <c r="N127" i="49"/>
  <c r="N127" i="13"/>
  <c r="N127" i="50" s="1"/>
  <c r="T124" i="49"/>
  <c r="T124" i="13"/>
  <c r="T124" i="50" s="1"/>
  <c r="Z121" i="49"/>
  <c r="Z121" i="13"/>
  <c r="Z121" i="50" s="1"/>
  <c r="N119" i="49"/>
  <c r="N119" i="13"/>
  <c r="N119" i="50" s="1"/>
  <c r="R117" i="49"/>
  <c r="R117" i="13"/>
  <c r="R117" i="50" s="1"/>
  <c r="M152" i="49"/>
  <c r="M152" i="13"/>
  <c r="M152" i="50" s="1"/>
  <c r="Y146" i="49"/>
  <c r="Y146" i="13"/>
  <c r="Y146" i="50" s="1"/>
  <c r="AB139" i="49"/>
  <c r="AB139" i="13"/>
  <c r="AB139" i="50" s="1"/>
  <c r="P137" i="49"/>
  <c r="P137" i="13"/>
  <c r="P137" i="50" s="1"/>
  <c r="T135" i="49"/>
  <c r="T135" i="13"/>
  <c r="T135" i="50" s="1"/>
  <c r="AB131" i="49"/>
  <c r="AB131" i="13"/>
  <c r="AB131" i="50" s="1"/>
  <c r="R128" i="49"/>
  <c r="R128" i="13"/>
  <c r="R128" i="50" s="1"/>
  <c r="P125" i="49"/>
  <c r="P125" i="13"/>
  <c r="P125" i="50" s="1"/>
  <c r="T123" i="49"/>
  <c r="T123" i="13"/>
  <c r="T123" i="50" s="1"/>
  <c r="Z120" i="49"/>
  <c r="Z120" i="13"/>
  <c r="Z120" i="50" s="1"/>
  <c r="N118" i="49"/>
  <c r="N118" i="13"/>
  <c r="N118" i="50" s="1"/>
  <c r="R116" i="49"/>
  <c r="R116" i="13"/>
  <c r="R116" i="50" s="1"/>
  <c r="AA161" i="49"/>
  <c r="AA161" i="13"/>
  <c r="AA161" i="50" s="1"/>
  <c r="S165" i="49"/>
  <c r="S165" i="13"/>
  <c r="S165" i="50" s="1"/>
  <c r="O116" i="49"/>
  <c r="O116" i="13"/>
  <c r="O116" i="50" s="1"/>
  <c r="M117" i="49"/>
  <c r="M117" i="13"/>
  <c r="M117" i="50" s="1"/>
  <c r="S118" i="49"/>
  <c r="S118" i="13"/>
  <c r="S118" i="50" s="1"/>
  <c r="U119" i="49"/>
  <c r="U119" i="13"/>
  <c r="U119" i="50" s="1"/>
  <c r="W120" i="49"/>
  <c r="W120" i="13"/>
  <c r="W120" i="50" s="1"/>
  <c r="Y121" i="49"/>
  <c r="Y121" i="13"/>
  <c r="Y121" i="50" s="1"/>
  <c r="AA122" i="49"/>
  <c r="AA122" i="13"/>
  <c r="AA122" i="50" s="1"/>
  <c r="O124" i="49"/>
  <c r="O124" i="13"/>
  <c r="O124" i="50" s="1"/>
  <c r="M125" i="49"/>
  <c r="M125" i="13"/>
  <c r="M125" i="50" s="1"/>
  <c r="U127" i="49"/>
  <c r="U127" i="13"/>
  <c r="U127" i="50" s="1"/>
  <c r="W128" i="49"/>
  <c r="W128" i="13"/>
  <c r="W128" i="50" s="1"/>
  <c r="W130" i="49"/>
  <c r="W130" i="13"/>
  <c r="W130" i="50" s="1"/>
  <c r="Y131" i="49"/>
  <c r="Y131" i="13"/>
  <c r="Y131" i="50" s="1"/>
  <c r="O134" i="49"/>
  <c r="O134" i="13"/>
  <c r="O134" i="50" s="1"/>
  <c r="M135" i="49"/>
  <c r="M135" i="13"/>
  <c r="M135" i="50" s="1"/>
  <c r="S136" i="49"/>
  <c r="S136" i="13"/>
  <c r="S136" i="50" s="1"/>
  <c r="U137" i="49"/>
  <c r="U137" i="13"/>
  <c r="U137" i="50" s="1"/>
  <c r="W138" i="49"/>
  <c r="W138" i="13"/>
  <c r="W138" i="50" s="1"/>
  <c r="Y139" i="49"/>
  <c r="Y139" i="13"/>
  <c r="Y139" i="50" s="1"/>
  <c r="AA142" i="49"/>
  <c r="AA142" i="13"/>
  <c r="AA142" i="50" s="1"/>
  <c r="U145" i="49"/>
  <c r="U145" i="13"/>
  <c r="U145" i="50" s="1"/>
  <c r="M149" i="49"/>
  <c r="M149" i="13"/>
  <c r="M149" i="50" s="1"/>
  <c r="S151" i="49"/>
  <c r="S151" i="13"/>
  <c r="S151" i="50" s="1"/>
  <c r="W157" i="49"/>
  <c r="W157" i="13"/>
  <c r="W157" i="50" s="1"/>
  <c r="AA163" i="49"/>
  <c r="AA163" i="13"/>
  <c r="AA163" i="50" s="1"/>
  <c r="S115" i="49"/>
  <c r="S115" i="13"/>
  <c r="S115" i="50" s="1"/>
  <c r="U116" i="49"/>
  <c r="U116" i="13"/>
  <c r="U116" i="50" s="1"/>
  <c r="W117" i="49"/>
  <c r="W117" i="13"/>
  <c r="W117" i="50" s="1"/>
  <c r="Y118" i="49"/>
  <c r="Y118" i="13"/>
  <c r="Y118" i="50" s="1"/>
  <c r="AA119" i="49"/>
  <c r="AA119" i="13"/>
  <c r="AA119" i="50" s="1"/>
  <c r="O121" i="49"/>
  <c r="O121" i="13"/>
  <c r="O121" i="50" s="1"/>
  <c r="M122" i="49"/>
  <c r="M122" i="13"/>
  <c r="M122" i="50" s="1"/>
  <c r="S123" i="49"/>
  <c r="S123" i="13"/>
  <c r="S123" i="50" s="1"/>
  <c r="U124" i="49"/>
  <c r="U124" i="13"/>
  <c r="U124" i="50" s="1"/>
  <c r="W125" i="49"/>
  <c r="W125" i="13"/>
  <c r="W125" i="50" s="1"/>
  <c r="W127" i="49"/>
  <c r="W127" i="13"/>
  <c r="W127" i="50" s="1"/>
  <c r="Y128" i="49"/>
  <c r="Y128" i="13"/>
  <c r="Y128" i="50" s="1"/>
  <c r="O131" i="49"/>
  <c r="O131" i="13"/>
  <c r="O131" i="50" s="1"/>
  <c r="O133" i="49"/>
  <c r="O133" i="13"/>
  <c r="O133" i="50" s="1"/>
  <c r="M134" i="49"/>
  <c r="M134" i="13"/>
  <c r="M134" i="50" s="1"/>
  <c r="S135" i="49"/>
  <c r="S135" i="13"/>
  <c r="S135" i="50" s="1"/>
  <c r="U136" i="49"/>
  <c r="U136" i="13"/>
  <c r="U136" i="50" s="1"/>
  <c r="W137" i="49"/>
  <c r="W137" i="13"/>
  <c r="W137" i="50" s="1"/>
  <c r="Y138" i="49"/>
  <c r="Y138" i="13"/>
  <c r="Y138" i="50" s="1"/>
  <c r="AA139" i="49"/>
  <c r="AA139" i="13"/>
  <c r="AA139" i="50" s="1"/>
  <c r="S144" i="49"/>
  <c r="S144" i="13"/>
  <c r="S144" i="50" s="1"/>
  <c r="W146" i="49"/>
  <c r="W146" i="13"/>
  <c r="W146" i="50" s="1"/>
  <c r="U150" i="49"/>
  <c r="U150" i="13"/>
  <c r="U150" i="50" s="1"/>
  <c r="U154" i="49"/>
  <c r="U154" i="13"/>
  <c r="U154" i="50" s="1"/>
  <c r="Y160" i="49"/>
  <c r="Y160" i="13"/>
  <c r="Y160" i="50" s="1"/>
  <c r="O165" i="49"/>
  <c r="O165" i="13"/>
  <c r="O165" i="50" s="1"/>
  <c r="AB141" i="49"/>
  <c r="AB141" i="13"/>
  <c r="AB141" i="50" s="1"/>
  <c r="N144" i="49"/>
  <c r="N144" i="13"/>
  <c r="N144" i="50" s="1"/>
  <c r="T145" i="49"/>
  <c r="T145" i="13"/>
  <c r="T145" i="50" s="1"/>
  <c r="R146" i="49"/>
  <c r="R146" i="13"/>
  <c r="R146" i="50" s="1"/>
  <c r="X147" i="49"/>
  <c r="X147" i="13"/>
  <c r="X147" i="50" s="1"/>
  <c r="T150" i="49"/>
  <c r="T150" i="13"/>
  <c r="T150" i="50" s="1"/>
  <c r="Y151" i="49"/>
  <c r="Y151" i="13"/>
  <c r="Y151" i="50" s="1"/>
  <c r="AA154" i="49"/>
  <c r="AA154" i="13"/>
  <c r="AA154" i="50" s="1"/>
  <c r="M157" i="49"/>
  <c r="M157" i="13"/>
  <c r="M157" i="50" s="1"/>
  <c r="O160" i="49"/>
  <c r="O160" i="13"/>
  <c r="O160" i="50" s="1"/>
  <c r="S162" i="49"/>
  <c r="S162" i="13"/>
  <c r="S162" i="50" s="1"/>
  <c r="W164" i="49"/>
  <c r="W164" i="13"/>
  <c r="W164" i="50" s="1"/>
  <c r="R141" i="49"/>
  <c r="R141" i="13"/>
  <c r="R141" i="50" s="1"/>
  <c r="X142" i="49"/>
  <c r="X142" i="13"/>
  <c r="X142" i="50" s="1"/>
  <c r="X144" i="49"/>
  <c r="X144" i="13"/>
  <c r="X144" i="50" s="1"/>
  <c r="Z145" i="49"/>
  <c r="Z145" i="13"/>
  <c r="Z145" i="50" s="1"/>
  <c r="AB146" i="49"/>
  <c r="AB146" i="13"/>
  <c r="AB146" i="50" s="1"/>
  <c r="N149" i="49"/>
  <c r="N149" i="13"/>
  <c r="N149" i="50" s="1"/>
  <c r="AB150" i="49"/>
  <c r="AB150" i="13"/>
  <c r="AB150" i="50" s="1"/>
  <c r="AA152" i="49"/>
  <c r="AA152" i="13"/>
  <c r="AA152" i="50" s="1"/>
  <c r="U155" i="49"/>
  <c r="U155" i="13"/>
  <c r="U155" i="50" s="1"/>
  <c r="O158" i="49"/>
  <c r="O158" i="13"/>
  <c r="O158" i="50" s="1"/>
  <c r="Y161" i="49"/>
  <c r="Y161" i="13"/>
  <c r="Y161" i="50" s="1"/>
  <c r="U163" i="49"/>
  <c r="U163" i="13"/>
  <c r="U163" i="50" s="1"/>
  <c r="P149" i="49"/>
  <c r="P149" i="13"/>
  <c r="P149" i="50" s="1"/>
  <c r="N150" i="49"/>
  <c r="N150" i="13"/>
  <c r="N150" i="50" s="1"/>
  <c r="T151" i="49"/>
  <c r="T151" i="13"/>
  <c r="T151" i="50" s="1"/>
  <c r="R152" i="49"/>
  <c r="R152" i="13"/>
  <c r="R152" i="50" s="1"/>
  <c r="Z154" i="49"/>
  <c r="Z154" i="13"/>
  <c r="Z154" i="50" s="1"/>
  <c r="AB155" i="49"/>
  <c r="AB155" i="13"/>
  <c r="AB155" i="50" s="1"/>
  <c r="P157" i="49"/>
  <c r="P157" i="13"/>
  <c r="P157" i="50" s="1"/>
  <c r="N158" i="49"/>
  <c r="N158" i="13"/>
  <c r="N158" i="50" s="1"/>
  <c r="R160" i="49"/>
  <c r="R160" i="13"/>
  <c r="R160" i="50" s="1"/>
  <c r="X161" i="49"/>
  <c r="X161" i="13"/>
  <c r="X161" i="50" s="1"/>
  <c r="Z162" i="49"/>
  <c r="Z162" i="13"/>
  <c r="Z162" i="50" s="1"/>
  <c r="AB163" i="49"/>
  <c r="AB163" i="13"/>
  <c r="AB163" i="50" s="1"/>
  <c r="P165" i="49"/>
  <c r="P165" i="13"/>
  <c r="P165" i="50" s="1"/>
  <c r="Z151" i="49"/>
  <c r="Z151" i="13"/>
  <c r="Z151" i="50" s="1"/>
  <c r="AB152" i="49"/>
  <c r="AB152" i="13"/>
  <c r="AB152" i="50" s="1"/>
  <c r="AB154" i="49"/>
  <c r="AB154" i="13"/>
  <c r="AB154" i="50" s="1"/>
  <c r="P156" i="49"/>
  <c r="P156" i="13"/>
  <c r="P156" i="50" s="1"/>
  <c r="N157" i="49"/>
  <c r="N157" i="13"/>
  <c r="N157" i="50" s="1"/>
  <c r="T158" i="49"/>
  <c r="T158" i="13"/>
  <c r="T158" i="50" s="1"/>
  <c r="T160" i="49"/>
  <c r="T160" i="13"/>
  <c r="T160" i="50" s="1"/>
  <c r="R161" i="49"/>
  <c r="R161" i="13"/>
  <c r="R161" i="50" s="1"/>
  <c r="X162" i="49"/>
  <c r="X162" i="13"/>
  <c r="X162" i="50" s="1"/>
  <c r="Z163" i="49"/>
  <c r="Z163" i="13"/>
  <c r="Z163" i="50" s="1"/>
  <c r="AB164" i="49"/>
  <c r="AB164" i="13"/>
  <c r="AB164" i="50" s="1"/>
  <c r="S214" i="49"/>
  <c r="S214" i="13"/>
  <c r="S214" i="50" s="1"/>
  <c r="Y188" i="49"/>
  <c r="Y188" i="13"/>
  <c r="Y188" i="50" s="1"/>
  <c r="O24" i="45"/>
  <c r="X181" i="49"/>
  <c r="X181" i="13"/>
  <c r="X181" i="50" s="1"/>
  <c r="N178" i="49"/>
  <c r="N178" i="13"/>
  <c r="N178" i="50" s="1"/>
  <c r="R176" i="49"/>
  <c r="R176" i="13"/>
  <c r="R176" i="50" s="1"/>
  <c r="X173" i="49"/>
  <c r="X173" i="13"/>
  <c r="X173" i="50" s="1"/>
  <c r="AB171" i="49"/>
  <c r="AB171" i="13"/>
  <c r="AB171" i="50" s="1"/>
  <c r="P169" i="49"/>
  <c r="P169" i="13"/>
  <c r="P169" i="50" s="1"/>
  <c r="P171" i="49"/>
  <c r="P171" i="13"/>
  <c r="P171" i="50" s="1"/>
  <c r="AA177" i="49"/>
  <c r="AA177" i="13"/>
  <c r="AA177" i="50" s="1"/>
  <c r="S173" i="49"/>
  <c r="S173" i="13"/>
  <c r="S173" i="50" s="1"/>
  <c r="R182" i="49"/>
  <c r="R182" i="13"/>
  <c r="R182" i="50" s="1"/>
  <c r="X185" i="49"/>
  <c r="X185" i="13"/>
  <c r="X185" i="50" s="1"/>
  <c r="Z189" i="49"/>
  <c r="Z189" i="13"/>
  <c r="Z189" i="50" s="1"/>
  <c r="T192" i="49"/>
  <c r="T192" i="13"/>
  <c r="T192" i="50" s="1"/>
  <c r="W195" i="49"/>
  <c r="W195" i="13"/>
  <c r="W195" i="50" s="1"/>
  <c r="T199" i="49"/>
  <c r="T199" i="13"/>
  <c r="T199" i="50" s="1"/>
  <c r="S205" i="49"/>
  <c r="S205" i="13"/>
  <c r="S205" i="50" s="1"/>
  <c r="U216" i="49"/>
  <c r="U216" i="13"/>
  <c r="U216" i="50" s="1"/>
  <c r="U169" i="49"/>
  <c r="U169" i="13"/>
  <c r="U169" i="50" s="1"/>
  <c r="W170" i="49"/>
  <c r="W170" i="13"/>
  <c r="W170" i="50" s="1"/>
  <c r="Y171" i="49"/>
  <c r="Y171" i="13"/>
  <c r="Y171" i="50" s="1"/>
  <c r="AA172" i="49"/>
  <c r="AA172" i="13"/>
  <c r="AA172" i="50" s="1"/>
  <c r="O174" i="49"/>
  <c r="O174" i="13"/>
  <c r="O174" i="50" s="1"/>
  <c r="M175" i="49"/>
  <c r="M175" i="13"/>
  <c r="M175" i="50" s="1"/>
  <c r="S176" i="49"/>
  <c r="S176" i="13"/>
  <c r="S176" i="50" s="1"/>
  <c r="U177" i="49"/>
  <c r="U177" i="13"/>
  <c r="U177" i="50" s="1"/>
  <c r="W178" i="49"/>
  <c r="W178" i="13"/>
  <c r="W178" i="50" s="1"/>
  <c r="Y179" i="49"/>
  <c r="Y179" i="13"/>
  <c r="Y179" i="50" s="1"/>
  <c r="O182" i="49"/>
  <c r="O182" i="13"/>
  <c r="O182" i="50" s="1"/>
  <c r="F27" i="45"/>
  <c r="O184" i="49"/>
  <c r="O184" i="13"/>
  <c r="O184" i="50" s="1"/>
  <c r="M185" i="49"/>
  <c r="M185" i="13"/>
  <c r="M185" i="50" s="1"/>
  <c r="W187" i="49"/>
  <c r="W187" i="13"/>
  <c r="W187" i="50" s="1"/>
  <c r="AA189" i="49"/>
  <c r="AA189" i="13"/>
  <c r="AA189" i="50" s="1"/>
  <c r="M192" i="49"/>
  <c r="M192" i="13"/>
  <c r="M192" i="50" s="1"/>
  <c r="M195" i="49"/>
  <c r="M195" i="13"/>
  <c r="M195" i="50" s="1"/>
  <c r="Y198" i="49"/>
  <c r="Y198" i="13"/>
  <c r="Y198" i="50" s="1"/>
  <c r="AB201" i="49"/>
  <c r="AB201" i="13"/>
  <c r="AB201" i="50" s="1"/>
  <c r="S210" i="49"/>
  <c r="S210" i="13"/>
  <c r="S210" i="50" s="1"/>
  <c r="R218" i="49"/>
  <c r="R218" i="13"/>
  <c r="R218" i="50" s="1"/>
  <c r="R184" i="49"/>
  <c r="R184" i="13"/>
  <c r="R184" i="50" s="1"/>
  <c r="Z169" i="49"/>
  <c r="Z169" i="13"/>
  <c r="Z169" i="50" s="1"/>
  <c r="AB170" i="49"/>
  <c r="AB170" i="13"/>
  <c r="AB170" i="50" s="1"/>
  <c r="P172" i="49"/>
  <c r="P172" i="13"/>
  <c r="P172" i="50" s="1"/>
  <c r="N173" i="49"/>
  <c r="N173" i="13"/>
  <c r="N173" i="50" s="1"/>
  <c r="T174" i="49"/>
  <c r="T174" i="13"/>
  <c r="T174" i="50" s="1"/>
  <c r="R175" i="49"/>
  <c r="R175" i="13"/>
  <c r="R175" i="50" s="1"/>
  <c r="X176" i="49"/>
  <c r="X176" i="13"/>
  <c r="X176" i="50" s="1"/>
  <c r="Z177" i="49"/>
  <c r="Z177" i="13"/>
  <c r="Z177" i="50" s="1"/>
  <c r="AB178" i="49"/>
  <c r="AB178" i="13"/>
  <c r="AB178" i="50" s="1"/>
  <c r="N181" i="49"/>
  <c r="N181" i="13"/>
  <c r="N181" i="50" s="1"/>
  <c r="T182" i="49"/>
  <c r="T182" i="13"/>
  <c r="T182" i="50" s="1"/>
  <c r="T184" i="49"/>
  <c r="T184" i="13"/>
  <c r="T184" i="50" s="1"/>
  <c r="R185" i="49"/>
  <c r="R185" i="13"/>
  <c r="R185" i="50" s="1"/>
  <c r="P188" i="49"/>
  <c r="P188" i="13"/>
  <c r="P188" i="50" s="1"/>
  <c r="AB190" i="49"/>
  <c r="AB190" i="13"/>
  <c r="AB190" i="50" s="1"/>
  <c r="X192" i="49"/>
  <c r="X192" i="13"/>
  <c r="X192" i="50" s="1"/>
  <c r="AA199" i="49"/>
  <c r="AA199" i="13"/>
  <c r="AA199" i="50" s="1"/>
  <c r="W204" i="13"/>
  <c r="W204" i="50" s="1"/>
  <c r="W204" i="49"/>
  <c r="N214" i="49"/>
  <c r="N214" i="13"/>
  <c r="N214" i="50" s="1"/>
  <c r="AB185" i="49"/>
  <c r="AB185" i="13"/>
  <c r="AB185" i="50" s="1"/>
  <c r="AB187" i="49"/>
  <c r="AB187" i="13"/>
  <c r="AB187" i="50" s="1"/>
  <c r="P189" i="49"/>
  <c r="P189" i="13"/>
  <c r="P189" i="50" s="1"/>
  <c r="N190" i="49"/>
  <c r="N190" i="13"/>
  <c r="N190" i="50" s="1"/>
  <c r="T191" i="49"/>
  <c r="T191" i="13"/>
  <c r="T191" i="50" s="1"/>
  <c r="R192" i="49"/>
  <c r="R192" i="13"/>
  <c r="R192" i="50" s="1"/>
  <c r="X193" i="49"/>
  <c r="X193" i="13"/>
  <c r="X193" i="50" s="1"/>
  <c r="M196" i="49"/>
  <c r="M196" i="13"/>
  <c r="M196" i="50" s="1"/>
  <c r="S198" i="49"/>
  <c r="S198" i="13"/>
  <c r="S198" i="50" s="1"/>
  <c r="M200" i="49"/>
  <c r="M200" i="13"/>
  <c r="M200" i="50" s="1"/>
  <c r="W201" i="49"/>
  <c r="W201" i="13"/>
  <c r="W201" i="50" s="1"/>
  <c r="O208" i="49"/>
  <c r="O208" i="13"/>
  <c r="O208" i="50" s="1"/>
  <c r="H60" i="45"/>
  <c r="M216" i="49"/>
  <c r="M216" i="13"/>
  <c r="M216" i="50" s="1"/>
  <c r="P219" i="49"/>
  <c r="P219" i="13"/>
  <c r="P219" i="50" s="1"/>
  <c r="O188" i="49"/>
  <c r="O188" i="13"/>
  <c r="O188" i="50" s="1"/>
  <c r="M189" i="49"/>
  <c r="M189" i="13"/>
  <c r="M189" i="50" s="1"/>
  <c r="S190" i="49"/>
  <c r="S190" i="13"/>
  <c r="S190" i="50" s="1"/>
  <c r="U191" i="49"/>
  <c r="U191" i="13"/>
  <c r="U191" i="50" s="1"/>
  <c r="W192" i="49"/>
  <c r="W192" i="13"/>
  <c r="W192" i="50" s="1"/>
  <c r="Y193" i="49"/>
  <c r="Y193" i="13"/>
  <c r="Y193" i="50" s="1"/>
  <c r="N196" i="49"/>
  <c r="N196" i="13"/>
  <c r="N196" i="50" s="1"/>
  <c r="Y199" i="49"/>
  <c r="Y199" i="13"/>
  <c r="Y199" i="50" s="1"/>
  <c r="Y203" i="49"/>
  <c r="Y203" i="13"/>
  <c r="Y203" i="50" s="1"/>
  <c r="U208" i="49"/>
  <c r="U208" i="13"/>
  <c r="U208" i="50" s="1"/>
  <c r="W211" i="49"/>
  <c r="W211" i="13"/>
  <c r="W211" i="50" s="1"/>
  <c r="R216" i="49"/>
  <c r="R216" i="13"/>
  <c r="R216" i="50" s="1"/>
  <c r="O203" i="49"/>
  <c r="O203" i="13"/>
  <c r="O203" i="50" s="1"/>
  <c r="Y204" i="49"/>
  <c r="Y204" i="13"/>
  <c r="Y204" i="50" s="1"/>
  <c r="Y206" i="49"/>
  <c r="Y206" i="13"/>
  <c r="Y206" i="50" s="1"/>
  <c r="AA209" i="49"/>
  <c r="AA209" i="13"/>
  <c r="AA209" i="50" s="1"/>
  <c r="O212" i="49"/>
  <c r="O212" i="13"/>
  <c r="O212" i="50" s="1"/>
  <c r="Y215" i="49"/>
  <c r="Y215" i="13"/>
  <c r="Y215" i="50" s="1"/>
  <c r="N218" i="49"/>
  <c r="N218" i="13"/>
  <c r="N218" i="50" s="1"/>
  <c r="R195" i="49"/>
  <c r="R195" i="13"/>
  <c r="R195" i="50" s="1"/>
  <c r="X196" i="49"/>
  <c r="X196" i="13"/>
  <c r="X196" i="50" s="1"/>
  <c r="Z198" i="49"/>
  <c r="Z198" i="13"/>
  <c r="Z198" i="50" s="1"/>
  <c r="AA200" i="49"/>
  <c r="AA200" i="13"/>
  <c r="AA200" i="50" s="1"/>
  <c r="P203" i="49"/>
  <c r="P203" i="13"/>
  <c r="P203" i="50" s="1"/>
  <c r="Z204" i="49"/>
  <c r="Z204" i="13"/>
  <c r="Z204" i="50" s="1"/>
  <c r="Z206" i="49"/>
  <c r="Z206" i="13"/>
  <c r="Z206" i="50" s="1"/>
  <c r="U209" i="49"/>
  <c r="U209" i="13"/>
  <c r="U209" i="50" s="1"/>
  <c r="U211" i="49"/>
  <c r="U211" i="13"/>
  <c r="U211" i="50" s="1"/>
  <c r="Y214" i="49"/>
  <c r="Y214" i="13"/>
  <c r="Y214" i="50" s="1"/>
  <c r="W216" i="49"/>
  <c r="W216" i="13"/>
  <c r="W216" i="50" s="1"/>
  <c r="W218" i="49"/>
  <c r="W218" i="13"/>
  <c r="W218" i="50" s="1"/>
  <c r="X198" i="49"/>
  <c r="X198" i="13"/>
  <c r="X198" i="50" s="1"/>
  <c r="Z199" i="49"/>
  <c r="Z199" i="13"/>
  <c r="Z199" i="50" s="1"/>
  <c r="AB200" i="49"/>
  <c r="AB200" i="13"/>
  <c r="AB200" i="50" s="1"/>
  <c r="N203" i="49"/>
  <c r="N203" i="13"/>
  <c r="N203" i="50" s="1"/>
  <c r="O205" i="49"/>
  <c r="O205" i="13"/>
  <c r="O205" i="50" s="1"/>
  <c r="R206" i="49"/>
  <c r="R206" i="13"/>
  <c r="R206" i="50" s="1"/>
  <c r="Y208" i="49"/>
  <c r="Y208" i="13"/>
  <c r="Y208" i="50" s="1"/>
  <c r="U210" i="49"/>
  <c r="U210" i="13"/>
  <c r="U210" i="50" s="1"/>
  <c r="X211" i="49"/>
  <c r="X211" i="13"/>
  <c r="X211" i="50" s="1"/>
  <c r="W214" i="49"/>
  <c r="W214" i="13"/>
  <c r="W214" i="50" s="1"/>
  <c r="N216" i="49"/>
  <c r="N216" i="13"/>
  <c r="N216" i="50" s="1"/>
  <c r="AB217" i="49"/>
  <c r="AB217" i="13"/>
  <c r="AB217" i="50" s="1"/>
  <c r="M219" i="49"/>
  <c r="M219" i="13"/>
  <c r="M219" i="50" s="1"/>
  <c r="Z203" i="49"/>
  <c r="Z203" i="13"/>
  <c r="Z203" i="50" s="1"/>
  <c r="AB204" i="49"/>
  <c r="AB204" i="13"/>
  <c r="AB204" i="50" s="1"/>
  <c r="P206" i="49"/>
  <c r="P206" i="13"/>
  <c r="P206" i="50" s="1"/>
  <c r="P208" i="49"/>
  <c r="P208" i="13"/>
  <c r="P208" i="50" s="1"/>
  <c r="N209" i="49"/>
  <c r="N209" i="13"/>
  <c r="N209" i="50" s="1"/>
  <c r="T210" i="49"/>
  <c r="T210" i="13"/>
  <c r="T210" i="50" s="1"/>
  <c r="R211" i="49"/>
  <c r="R211" i="13"/>
  <c r="R211" i="50" s="1"/>
  <c r="X212" i="49"/>
  <c r="X212" i="13"/>
  <c r="X212" i="50" s="1"/>
  <c r="X214" i="49"/>
  <c r="X214" i="13"/>
  <c r="X214" i="50" s="1"/>
  <c r="Z215" i="49"/>
  <c r="Z215" i="13"/>
  <c r="Z215" i="50" s="1"/>
  <c r="AB216" i="49"/>
  <c r="AB216" i="13"/>
  <c r="AB216" i="50" s="1"/>
  <c r="P218" i="49"/>
  <c r="P218" i="13"/>
  <c r="P218" i="50" s="1"/>
  <c r="N219" i="49"/>
  <c r="N219" i="13"/>
  <c r="N219" i="50" s="1"/>
  <c r="U206" i="49"/>
  <c r="U206" i="13"/>
  <c r="U206" i="50" s="1"/>
  <c r="AA191" i="49"/>
  <c r="AA191" i="13"/>
  <c r="AA191" i="50" s="1"/>
  <c r="Y182" i="49"/>
  <c r="Y182" i="13"/>
  <c r="Y182" i="50" s="1"/>
  <c r="AA179" i="49"/>
  <c r="AA179" i="13"/>
  <c r="AA179" i="50" s="1"/>
  <c r="W177" i="49"/>
  <c r="W177" i="13"/>
  <c r="W177" i="50" s="1"/>
  <c r="S175" i="49"/>
  <c r="S175" i="13"/>
  <c r="S175" i="50" s="1"/>
  <c r="O173" i="49"/>
  <c r="O173" i="13"/>
  <c r="O173" i="50" s="1"/>
  <c r="U170" i="49"/>
  <c r="U170" i="13"/>
  <c r="U170" i="50" s="1"/>
  <c r="U217" i="49"/>
  <c r="U217" i="13"/>
  <c r="U217" i="50" s="1"/>
  <c r="O193" i="49"/>
  <c r="O193" i="13"/>
  <c r="O193" i="50" s="1"/>
  <c r="O185" i="49"/>
  <c r="O185" i="13"/>
  <c r="O185" i="50" s="1"/>
  <c r="X179" i="49"/>
  <c r="X179" i="13"/>
  <c r="X179" i="50" s="1"/>
  <c r="AB177" i="49"/>
  <c r="AB177" i="13"/>
  <c r="AB177" i="50" s="1"/>
  <c r="P175" i="49"/>
  <c r="P175" i="13"/>
  <c r="P175" i="50" s="1"/>
  <c r="R170" i="49"/>
  <c r="R170" i="13"/>
  <c r="R170" i="50" s="1"/>
  <c r="S187" i="49"/>
  <c r="S187" i="13"/>
  <c r="S187" i="50" s="1"/>
  <c r="S181" i="49"/>
  <c r="S181" i="13"/>
  <c r="S181" i="50" s="1"/>
  <c r="W175" i="49"/>
  <c r="W175" i="13"/>
  <c r="W175" i="50" s="1"/>
  <c r="W171" i="49"/>
  <c r="W171" i="13"/>
  <c r="W171" i="50" s="1"/>
  <c r="W271" i="49"/>
  <c r="W271" i="13"/>
  <c r="W271" i="50" s="1"/>
  <c r="R268" i="49"/>
  <c r="R268" i="13"/>
  <c r="R268" i="50" s="1"/>
  <c r="W263" i="49"/>
  <c r="W263" i="13"/>
  <c r="W263" i="50" s="1"/>
  <c r="U258" i="49"/>
  <c r="U258" i="13"/>
  <c r="U258" i="50" s="1"/>
  <c r="W254" i="49"/>
  <c r="W254" i="13"/>
  <c r="W254" i="50" s="1"/>
  <c r="H43" i="46"/>
  <c r="M253" i="49"/>
  <c r="M253" i="13"/>
  <c r="M253" i="50" s="1"/>
  <c r="G38" i="46"/>
  <c r="P250" i="49"/>
  <c r="P250" i="13"/>
  <c r="P250" i="50" s="1"/>
  <c r="X247" i="49"/>
  <c r="X247" i="13"/>
  <c r="X247" i="50" s="1"/>
  <c r="U246" i="49"/>
  <c r="U246" i="13"/>
  <c r="U246" i="50" s="1"/>
  <c r="Y244" i="49"/>
  <c r="Y244" i="13"/>
  <c r="Y244" i="50" s="1"/>
  <c r="L30" i="46"/>
  <c r="U243" i="49"/>
  <c r="U243" i="13"/>
  <c r="U243" i="50" s="1"/>
  <c r="H32" i="46"/>
  <c r="M242" i="49"/>
  <c r="M242" i="13"/>
  <c r="M242" i="50" s="1"/>
  <c r="X239" i="49"/>
  <c r="X239" i="13"/>
  <c r="X239" i="50" s="1"/>
  <c r="L27" i="46"/>
  <c r="U238" i="49"/>
  <c r="U238" i="13"/>
  <c r="U238" i="50" s="1"/>
  <c r="N236" i="49"/>
  <c r="N236" i="13"/>
  <c r="N236" i="50" s="1"/>
  <c r="Y233" i="49"/>
  <c r="Y233" i="13"/>
  <c r="Y233" i="50" s="1"/>
  <c r="X231" i="49"/>
  <c r="X231" i="13"/>
  <c r="X231" i="50" s="1"/>
  <c r="U230" i="49"/>
  <c r="U230" i="13"/>
  <c r="U230" i="50" s="1"/>
  <c r="Y228" i="49"/>
  <c r="Y228" i="13"/>
  <c r="Y228" i="50" s="1"/>
  <c r="U227" i="49"/>
  <c r="U227" i="13"/>
  <c r="U227" i="50" s="1"/>
  <c r="M226" i="49"/>
  <c r="M226" i="13"/>
  <c r="M226" i="50" s="1"/>
  <c r="AA224" i="49"/>
  <c r="AA224" i="13"/>
  <c r="AA224" i="50" s="1"/>
  <c r="X223" i="49"/>
  <c r="X223" i="13"/>
  <c r="X223" i="50" s="1"/>
  <c r="X273" i="49"/>
  <c r="X273" i="13"/>
  <c r="X273" i="50" s="1"/>
  <c r="O265" i="49"/>
  <c r="O265" i="13"/>
  <c r="O265" i="50" s="1"/>
  <c r="T259" i="49"/>
  <c r="T259" i="13"/>
  <c r="T259" i="50" s="1"/>
  <c r="Y255" i="49"/>
  <c r="Y255" i="13"/>
  <c r="Y255" i="50" s="1"/>
  <c r="R253" i="49"/>
  <c r="R253" i="13"/>
  <c r="R253" i="50" s="1"/>
  <c r="Q38" i="46"/>
  <c r="Z249" i="49"/>
  <c r="Z249" i="13"/>
  <c r="Z249" i="50" s="1"/>
  <c r="Y246" i="49"/>
  <c r="Y246" i="13"/>
  <c r="Y246" i="50" s="1"/>
  <c r="U245" i="49"/>
  <c r="U245" i="13"/>
  <c r="U245" i="50" s="1"/>
  <c r="M244" i="49"/>
  <c r="M244" i="13"/>
  <c r="M244" i="50" s="1"/>
  <c r="R30" i="46"/>
  <c r="AA242" i="49"/>
  <c r="AA242" i="13"/>
  <c r="AA242" i="50" s="1"/>
  <c r="AB239" i="49"/>
  <c r="AB239" i="13"/>
  <c r="AB239" i="50" s="1"/>
  <c r="N238" i="49"/>
  <c r="N238" i="13"/>
  <c r="N238" i="50" s="1"/>
  <c r="T25" i="46"/>
  <c r="Y235" i="49"/>
  <c r="Y235" i="13"/>
  <c r="Y235" i="50" s="1"/>
  <c r="S233" i="49"/>
  <c r="S233" i="13"/>
  <c r="S233" i="50" s="1"/>
  <c r="H22" i="46"/>
  <c r="O232" i="49"/>
  <c r="O232" i="13"/>
  <c r="O232" i="50" s="1"/>
  <c r="S230" i="49"/>
  <c r="S230" i="13"/>
  <c r="S230" i="50" s="1"/>
  <c r="P229" i="49"/>
  <c r="P229" i="13"/>
  <c r="P229" i="50" s="1"/>
  <c r="Y227" i="49"/>
  <c r="Y227" i="13"/>
  <c r="Y227" i="50" s="1"/>
  <c r="X225" i="49"/>
  <c r="X225" i="13"/>
  <c r="X225" i="50" s="1"/>
  <c r="U224" i="49"/>
  <c r="U224" i="13"/>
  <c r="U224" i="50" s="1"/>
  <c r="S223" i="49"/>
  <c r="S223" i="13"/>
  <c r="S223" i="50" s="1"/>
  <c r="N225" i="49"/>
  <c r="N225" i="13"/>
  <c r="N225" i="50" s="1"/>
  <c r="T226" i="49"/>
  <c r="T226" i="13"/>
  <c r="T226" i="50" s="1"/>
  <c r="R227" i="13"/>
  <c r="R227" i="50" s="1"/>
  <c r="R227" i="49"/>
  <c r="X228" i="49"/>
  <c r="X228" i="13"/>
  <c r="X228" i="50" s="1"/>
  <c r="Z229" i="49"/>
  <c r="Z229" i="13"/>
  <c r="Z229" i="50" s="1"/>
  <c r="AB230" i="49"/>
  <c r="AB230" i="13"/>
  <c r="AB230" i="50" s="1"/>
  <c r="P232" i="49"/>
  <c r="P232" i="13"/>
  <c r="P232" i="50" s="1"/>
  <c r="N233" i="49"/>
  <c r="N233" i="13"/>
  <c r="N233" i="50" s="1"/>
  <c r="R235" i="49"/>
  <c r="R235" i="13"/>
  <c r="R235" i="50" s="1"/>
  <c r="O24" i="46"/>
  <c r="X236" i="49"/>
  <c r="X236" i="13"/>
  <c r="X236" i="50" s="1"/>
  <c r="X238" i="49"/>
  <c r="X238" i="13"/>
  <c r="X238" i="50" s="1"/>
  <c r="Z239" i="49"/>
  <c r="Z239" i="13"/>
  <c r="Z239" i="50" s="1"/>
  <c r="P242" i="49"/>
  <c r="P242" i="13"/>
  <c r="P242" i="50" s="1"/>
  <c r="N243" i="49"/>
  <c r="N243" i="13"/>
  <c r="N243" i="50" s="1"/>
  <c r="T244" i="49"/>
  <c r="T244" i="13"/>
  <c r="T244" i="50" s="1"/>
  <c r="R245" i="49"/>
  <c r="R245" i="13"/>
  <c r="R245" i="50" s="1"/>
  <c r="X246" i="49"/>
  <c r="X246" i="13"/>
  <c r="X246" i="50" s="1"/>
  <c r="Z247" i="49"/>
  <c r="Z247" i="13"/>
  <c r="Z247" i="50" s="1"/>
  <c r="M40" i="46"/>
  <c r="R250" i="49"/>
  <c r="R250" i="13"/>
  <c r="R250" i="50" s="1"/>
  <c r="M42" i="46"/>
  <c r="S252" i="49"/>
  <c r="S252" i="13"/>
  <c r="S252" i="50" s="1"/>
  <c r="T254" i="49"/>
  <c r="T254" i="13"/>
  <c r="T254" i="50" s="1"/>
  <c r="X255" i="49"/>
  <c r="X255" i="13"/>
  <c r="X255" i="50" s="1"/>
  <c r="Y258" i="49"/>
  <c r="Y258" i="13"/>
  <c r="Y258" i="50" s="1"/>
  <c r="M262" i="49"/>
  <c r="M262" i="13"/>
  <c r="M262" i="50" s="1"/>
  <c r="W265" i="49"/>
  <c r="W265" i="13"/>
  <c r="W265" i="50" s="1"/>
  <c r="O269" i="49"/>
  <c r="O269" i="13"/>
  <c r="O269" i="50" s="1"/>
  <c r="Y272" i="49"/>
  <c r="Y272" i="13"/>
  <c r="Y272" i="50" s="1"/>
  <c r="J38" i="46"/>
  <c r="S249" i="49"/>
  <c r="S249" i="13"/>
  <c r="S249" i="50" s="1"/>
  <c r="U250" i="49"/>
  <c r="U250" i="13"/>
  <c r="U250" i="50" s="1"/>
  <c r="Y252" i="49"/>
  <c r="Y252" i="13"/>
  <c r="Y252" i="50" s="1"/>
  <c r="AA253" i="49"/>
  <c r="AA253" i="13"/>
  <c r="AA253" i="50" s="1"/>
  <c r="O255" i="49"/>
  <c r="O255" i="13"/>
  <c r="O255" i="50" s="1"/>
  <c r="O257" i="49"/>
  <c r="O257" i="13"/>
  <c r="O257" i="50" s="1"/>
  <c r="R258" i="49"/>
  <c r="R258" i="13"/>
  <c r="R258" i="50" s="1"/>
  <c r="N260" i="49"/>
  <c r="N260" i="13"/>
  <c r="N260" i="50" s="1"/>
  <c r="X263" i="49"/>
  <c r="X263" i="13"/>
  <c r="X263" i="50" s="1"/>
  <c r="M56" i="46"/>
  <c r="R266" i="49"/>
  <c r="R266" i="13"/>
  <c r="R266" i="50" s="1"/>
  <c r="AB269" i="49"/>
  <c r="AB269" i="13"/>
  <c r="AB269" i="50" s="1"/>
  <c r="X271" i="49"/>
  <c r="X271" i="13"/>
  <c r="X271" i="50" s="1"/>
  <c r="U259" i="49"/>
  <c r="U259" i="13"/>
  <c r="U259" i="50" s="1"/>
  <c r="W260" i="49"/>
  <c r="W260" i="13"/>
  <c r="W260" i="50" s="1"/>
  <c r="W262" i="49"/>
  <c r="W262" i="13"/>
  <c r="W262" i="50" s="1"/>
  <c r="Y263" i="49"/>
  <c r="Y263" i="13"/>
  <c r="Y263" i="50" s="1"/>
  <c r="AA264" i="49"/>
  <c r="AA264" i="13"/>
  <c r="AA264" i="50" s="1"/>
  <c r="O266" i="49"/>
  <c r="O266" i="13"/>
  <c r="O266" i="50" s="1"/>
  <c r="O268" i="49"/>
  <c r="O268" i="13"/>
  <c r="O268" i="50" s="1"/>
  <c r="M269" i="49"/>
  <c r="M269" i="13"/>
  <c r="M269" i="50" s="1"/>
  <c r="S270" i="49"/>
  <c r="S270" i="13"/>
  <c r="S270" i="50" s="1"/>
  <c r="U271" i="49"/>
  <c r="U271" i="13"/>
  <c r="U271" i="50" s="1"/>
  <c r="W272" i="49"/>
  <c r="W272" i="13"/>
  <c r="W272" i="50" s="1"/>
  <c r="Y273" i="49"/>
  <c r="Y273" i="13"/>
  <c r="Y273" i="50" s="1"/>
  <c r="T258" i="49"/>
  <c r="T258" i="13"/>
  <c r="T258" i="50" s="1"/>
  <c r="R259" i="49"/>
  <c r="R259" i="13"/>
  <c r="R259" i="50" s="1"/>
  <c r="X260" i="49"/>
  <c r="X260" i="13"/>
  <c r="X260" i="50" s="1"/>
  <c r="X262" i="49"/>
  <c r="X262" i="13"/>
  <c r="X262" i="50" s="1"/>
  <c r="Z263" i="49"/>
  <c r="Z263" i="13"/>
  <c r="Z263" i="50" s="1"/>
  <c r="AB264" i="49"/>
  <c r="AB264" i="13"/>
  <c r="AB264" i="50" s="1"/>
  <c r="P266" i="49"/>
  <c r="P266" i="13"/>
  <c r="P266" i="50" s="1"/>
  <c r="P268" i="49"/>
  <c r="P268" i="13"/>
  <c r="P268" i="50" s="1"/>
  <c r="N269" i="49"/>
  <c r="N269" i="13"/>
  <c r="N269" i="50" s="1"/>
  <c r="T270" i="49"/>
  <c r="T270" i="13"/>
  <c r="T270" i="50" s="1"/>
  <c r="R271" i="49"/>
  <c r="R271" i="13"/>
  <c r="R271" i="50" s="1"/>
  <c r="X272" i="49"/>
  <c r="X272" i="13"/>
  <c r="X272" i="50" s="1"/>
  <c r="Z273" i="49"/>
  <c r="Z273" i="13"/>
  <c r="Z273" i="50" s="1"/>
  <c r="N270" i="49"/>
  <c r="N270" i="13"/>
  <c r="N270" i="50" s="1"/>
  <c r="M260" i="49"/>
  <c r="M260" i="13"/>
  <c r="M260" i="50" s="1"/>
  <c r="X254" i="49"/>
  <c r="X254" i="13"/>
  <c r="X254" i="50" s="1"/>
  <c r="X249" i="49"/>
  <c r="X249" i="13"/>
  <c r="X249" i="50" s="1"/>
  <c r="O245" i="49"/>
  <c r="O245" i="13"/>
  <c r="O245" i="50" s="1"/>
  <c r="N242" i="49"/>
  <c r="N242" i="13"/>
  <c r="N242" i="50" s="1"/>
  <c r="I94" i="13"/>
  <c r="I102" i="13"/>
  <c r="I110" i="13"/>
  <c r="I93" i="13"/>
  <c r="I101" i="13"/>
  <c r="I109" i="13"/>
  <c r="I83" i="13"/>
  <c r="I79" i="13"/>
  <c r="I75" i="13"/>
  <c r="I71" i="13"/>
  <c r="I67" i="13"/>
  <c r="F123" i="13"/>
  <c r="F139" i="13"/>
  <c r="F155" i="13"/>
  <c r="F115" i="13"/>
  <c r="F132" i="13"/>
  <c r="F148" i="13"/>
  <c r="F164" i="13"/>
  <c r="H124" i="13"/>
  <c r="H115" i="13"/>
  <c r="H139" i="13"/>
  <c r="H123" i="13"/>
  <c r="H158" i="13"/>
  <c r="H142" i="13"/>
  <c r="H126" i="13"/>
  <c r="H161" i="13"/>
  <c r="H145" i="13"/>
  <c r="H129" i="13"/>
  <c r="G121" i="13"/>
  <c r="G121" i="50" s="1"/>
  <c r="G153" i="13"/>
  <c r="G153" i="50" s="1"/>
  <c r="G161" i="13"/>
  <c r="G161" i="50" s="1"/>
  <c r="G148" i="13"/>
  <c r="G148" i="50" s="1"/>
  <c r="G132" i="13"/>
  <c r="G132" i="50" s="1"/>
  <c r="G116" i="13"/>
  <c r="G116" i="50" s="1"/>
  <c r="G159" i="13"/>
  <c r="G159" i="50" s="1"/>
  <c r="G143" i="13"/>
  <c r="G143" i="50" s="1"/>
  <c r="G127" i="13"/>
  <c r="G127" i="50" s="1"/>
  <c r="G162" i="13"/>
  <c r="G162" i="50" s="1"/>
  <c r="G146" i="13"/>
  <c r="G146" i="50" s="1"/>
  <c r="G130" i="13"/>
  <c r="G130" i="50" s="1"/>
  <c r="I175" i="13"/>
  <c r="I191" i="13"/>
  <c r="I207" i="13"/>
  <c r="G187" i="13"/>
  <c r="G187" i="50" s="1"/>
  <c r="G210" i="13"/>
  <c r="G210" i="50" s="1"/>
  <c r="G207" i="13"/>
  <c r="G207" i="50" s="1"/>
  <c r="G202" i="13"/>
  <c r="G202" i="50" s="1"/>
  <c r="G186" i="13"/>
  <c r="G186" i="50" s="1"/>
  <c r="G170" i="13"/>
  <c r="G170" i="50" s="1"/>
  <c r="G213" i="13"/>
  <c r="G213" i="50" s="1"/>
  <c r="G197" i="13"/>
  <c r="G197" i="50" s="1"/>
  <c r="G181" i="13"/>
  <c r="G181" i="50" s="1"/>
  <c r="G216" i="13"/>
  <c r="G216" i="50" s="1"/>
  <c r="G200" i="13"/>
  <c r="G200" i="50" s="1"/>
  <c r="F255" i="13"/>
  <c r="F239" i="13"/>
  <c r="F274" i="13"/>
  <c r="F258" i="13"/>
  <c r="F242" i="13"/>
  <c r="F226" i="13"/>
  <c r="F260" i="13"/>
  <c r="F244" i="13"/>
  <c r="F228" i="13"/>
  <c r="F263" i="13"/>
  <c r="I232" i="49"/>
  <c r="I228" i="49"/>
  <c r="I224" i="49"/>
  <c r="I238" i="49"/>
  <c r="I246" i="49"/>
  <c r="I254" i="49"/>
  <c r="I262" i="49"/>
  <c r="I270" i="49"/>
  <c r="I251" i="49"/>
  <c r="I259" i="49"/>
  <c r="I267" i="49"/>
  <c r="I275" i="49"/>
  <c r="J67" i="49"/>
  <c r="J87" i="49"/>
  <c r="J112" i="49"/>
  <c r="J77" i="49"/>
  <c r="J97" i="49"/>
  <c r="H144" i="13"/>
  <c r="H163" i="13"/>
  <c r="G227" i="13"/>
  <c r="G227" i="50" s="1"/>
  <c r="G268" i="13"/>
  <c r="G268" i="50" s="1"/>
  <c r="G274" i="13"/>
  <c r="G274" i="50" s="1"/>
  <c r="G224" i="13"/>
  <c r="G224" i="50" s="1"/>
  <c r="G228" i="13"/>
  <c r="G228" i="50" s="1"/>
  <c r="G232" i="13"/>
  <c r="G232" i="50" s="1"/>
  <c r="G236" i="13"/>
  <c r="G236" i="50" s="1"/>
  <c r="G240" i="13"/>
  <c r="G240" i="50" s="1"/>
  <c r="G244" i="13"/>
  <c r="G244" i="50" s="1"/>
  <c r="G248" i="13"/>
  <c r="G248" i="50" s="1"/>
  <c r="G252" i="13"/>
  <c r="G252" i="50" s="1"/>
  <c r="G256" i="13"/>
  <c r="G256" i="50" s="1"/>
  <c r="G260" i="13"/>
  <c r="G260" i="50" s="1"/>
  <c r="G263" i="13"/>
  <c r="G263" i="50" s="1"/>
  <c r="G266" i="13"/>
  <c r="G266" i="50" s="1"/>
  <c r="G271" i="13"/>
  <c r="G271" i="50" s="1"/>
  <c r="G226" i="13"/>
  <c r="G226" i="50" s="1"/>
  <c r="G230" i="13"/>
  <c r="G230" i="50" s="1"/>
  <c r="G234" i="13"/>
  <c r="G234" i="50" s="1"/>
  <c r="G238" i="13"/>
  <c r="G238" i="50" s="1"/>
  <c r="G242" i="13"/>
  <c r="G242" i="50" s="1"/>
  <c r="G246" i="13"/>
  <c r="G246" i="50" s="1"/>
  <c r="G250" i="13"/>
  <c r="G250" i="50" s="1"/>
  <c r="G254" i="13"/>
  <c r="G254" i="50" s="1"/>
  <c r="G258" i="13"/>
  <c r="G258" i="50" s="1"/>
  <c r="G262" i="13"/>
  <c r="G262" i="50" s="1"/>
  <c r="G267" i="13"/>
  <c r="G267" i="50" s="1"/>
  <c r="G223" i="13"/>
  <c r="G223" i="50" s="1"/>
  <c r="G264" i="13"/>
  <c r="G264" i="50" s="1"/>
  <c r="G275" i="13"/>
  <c r="G275" i="50" s="1"/>
  <c r="G272" i="13"/>
  <c r="G272" i="50" s="1"/>
  <c r="G270" i="13"/>
  <c r="G270" i="50" s="1"/>
  <c r="E116" i="13"/>
  <c r="E123" i="13"/>
  <c r="E126" i="13"/>
  <c r="E128" i="13"/>
  <c r="E131" i="13"/>
  <c r="E136" i="13"/>
  <c r="E138" i="13"/>
  <c r="E140" i="13"/>
  <c r="E142" i="13"/>
  <c r="E148" i="13"/>
  <c r="E155" i="13"/>
  <c r="E163" i="13"/>
  <c r="E115" i="13"/>
  <c r="E124" i="13"/>
  <c r="E134" i="13"/>
  <c r="E146" i="13"/>
  <c r="E151" i="13"/>
  <c r="E156" i="13"/>
  <c r="E159" i="13"/>
  <c r="E164" i="13"/>
  <c r="E167" i="13"/>
  <c r="E118" i="13"/>
  <c r="E120" i="13"/>
  <c r="E135" i="13"/>
  <c r="E139" i="13"/>
  <c r="E144" i="13"/>
  <c r="E147" i="13"/>
  <c r="E150" i="13"/>
  <c r="E152" i="13"/>
  <c r="E158" i="13"/>
  <c r="E160" i="13"/>
  <c r="E166" i="13"/>
  <c r="E119" i="13"/>
  <c r="E130" i="13"/>
  <c r="E122" i="13"/>
  <c r="E132" i="13"/>
  <c r="E162" i="13"/>
  <c r="E154" i="13"/>
  <c r="E127" i="13"/>
  <c r="E143" i="13"/>
  <c r="O219" i="49"/>
  <c r="O219" i="13"/>
  <c r="O219" i="50" s="1"/>
  <c r="F173" i="13"/>
  <c r="F172" i="13"/>
  <c r="F180" i="13"/>
  <c r="F188" i="13"/>
  <c r="F196" i="13"/>
  <c r="F175" i="13"/>
  <c r="F183" i="13"/>
  <c r="F191" i="13"/>
  <c r="F199" i="13"/>
  <c r="F203" i="13"/>
  <c r="F207" i="13"/>
  <c r="F211" i="13"/>
  <c r="F215" i="13"/>
  <c r="F219" i="13"/>
  <c r="F171" i="13"/>
  <c r="F179" i="13"/>
  <c r="F187" i="13"/>
  <c r="F195" i="13"/>
  <c r="F200" i="13"/>
  <c r="F204" i="13"/>
  <c r="F208" i="13"/>
  <c r="F212" i="13"/>
  <c r="F216" i="13"/>
  <c r="F220" i="13"/>
  <c r="F192" i="13"/>
  <c r="F184" i="13"/>
  <c r="F176" i="13"/>
  <c r="W273" i="49"/>
  <c r="W273" i="13"/>
  <c r="W273" i="50" s="1"/>
  <c r="E171" i="13"/>
  <c r="E170" i="13"/>
  <c r="E172" i="13"/>
  <c r="E176" i="13"/>
  <c r="E180" i="13"/>
  <c r="E184" i="13"/>
  <c r="E188" i="13"/>
  <c r="E192" i="13"/>
  <c r="E196" i="13"/>
  <c r="E177" i="13"/>
  <c r="E185" i="13"/>
  <c r="E193" i="13"/>
  <c r="E169" i="13"/>
  <c r="E178" i="13"/>
  <c r="E186" i="13"/>
  <c r="E194" i="13"/>
  <c r="E201" i="13"/>
  <c r="E205" i="13"/>
  <c r="E209" i="13"/>
  <c r="E213" i="13"/>
  <c r="E217" i="13"/>
  <c r="E221" i="13"/>
  <c r="E174" i="13"/>
  <c r="E182" i="13"/>
  <c r="E190" i="13"/>
  <c r="E198" i="13"/>
  <c r="E202" i="13"/>
  <c r="E206" i="13"/>
  <c r="E210" i="13"/>
  <c r="E214" i="13"/>
  <c r="E218" i="13"/>
  <c r="E181" i="13"/>
  <c r="E173" i="13"/>
  <c r="E204" i="13"/>
  <c r="E212" i="13"/>
  <c r="E220" i="13"/>
  <c r="E197" i="13"/>
  <c r="E189" i="13"/>
  <c r="E200" i="13"/>
  <c r="E208" i="13"/>
  <c r="E216" i="13"/>
  <c r="U270" i="49"/>
  <c r="U270" i="13"/>
  <c r="U270" i="50" s="1"/>
  <c r="O258" i="49"/>
  <c r="O258" i="13"/>
  <c r="O258" i="50" s="1"/>
  <c r="R252" i="49"/>
  <c r="R252" i="13"/>
  <c r="R252" i="50" s="1"/>
  <c r="S245" i="49"/>
  <c r="S245" i="13"/>
  <c r="S245" i="50" s="1"/>
  <c r="U241" i="49"/>
  <c r="U241" i="13"/>
  <c r="U241" i="50" s="1"/>
  <c r="AB235" i="49"/>
  <c r="AB235" i="13"/>
  <c r="AB235" i="50" s="1"/>
  <c r="AA231" i="49"/>
  <c r="AA231" i="13"/>
  <c r="AA231" i="50" s="1"/>
  <c r="AA228" i="49"/>
  <c r="AA228" i="13"/>
  <c r="AA228" i="50" s="1"/>
  <c r="AA225" i="49"/>
  <c r="AA225" i="13"/>
  <c r="AA225" i="50" s="1"/>
  <c r="I116" i="49"/>
  <c r="I121" i="49"/>
  <c r="I129" i="49"/>
  <c r="I137" i="49"/>
  <c r="I145" i="49"/>
  <c r="I153" i="49"/>
  <c r="I124" i="49"/>
  <c r="I132" i="49"/>
  <c r="I140" i="49"/>
  <c r="I148" i="49"/>
  <c r="I156" i="49"/>
  <c r="I164" i="49"/>
  <c r="I163" i="49"/>
  <c r="I118" i="49"/>
  <c r="I115" i="49"/>
  <c r="I123" i="49"/>
  <c r="I131" i="49"/>
  <c r="I139" i="49"/>
  <c r="I147" i="49"/>
  <c r="I155" i="49"/>
  <c r="I126" i="49"/>
  <c r="I134" i="49"/>
  <c r="I142" i="49"/>
  <c r="I150" i="49"/>
  <c r="I158" i="49"/>
  <c r="I166" i="49"/>
  <c r="H173" i="49"/>
  <c r="H181" i="49"/>
  <c r="H189" i="49"/>
  <c r="H197" i="49"/>
  <c r="H205" i="49"/>
  <c r="H215" i="49"/>
  <c r="H174" i="49"/>
  <c r="H182" i="49"/>
  <c r="H190" i="49"/>
  <c r="H198" i="49"/>
  <c r="H206" i="49"/>
  <c r="H217" i="49"/>
  <c r="H216" i="49"/>
  <c r="H169" i="49"/>
  <c r="H177" i="49"/>
  <c r="H185" i="49"/>
  <c r="H193" i="49"/>
  <c r="H201" i="49"/>
  <c r="H209" i="49"/>
  <c r="H170" i="49"/>
  <c r="H178" i="49"/>
  <c r="H186" i="49"/>
  <c r="H194" i="49"/>
  <c r="H202" i="49"/>
  <c r="H210" i="49"/>
  <c r="H212" i="49"/>
  <c r="H61" i="13"/>
  <c r="H63" i="13"/>
  <c r="H67" i="13"/>
  <c r="H71" i="13"/>
  <c r="H75" i="13"/>
  <c r="H79" i="13"/>
  <c r="H83" i="13"/>
  <c r="H87" i="13"/>
  <c r="H91" i="13"/>
  <c r="H95" i="13"/>
  <c r="H99" i="13"/>
  <c r="H103" i="13"/>
  <c r="H107" i="13"/>
  <c r="H111" i="13"/>
  <c r="H65" i="13"/>
  <c r="H69" i="13"/>
  <c r="H73" i="13"/>
  <c r="H77" i="13"/>
  <c r="H81" i="13"/>
  <c r="H85" i="13"/>
  <c r="H89" i="13"/>
  <c r="H93" i="13"/>
  <c r="H97" i="13"/>
  <c r="H101" i="13"/>
  <c r="H105" i="13"/>
  <c r="H109" i="13"/>
  <c r="H113" i="13"/>
  <c r="H64" i="13"/>
  <c r="H68" i="13"/>
  <c r="H72" i="13"/>
  <c r="H76" i="13"/>
  <c r="H80" i="13"/>
  <c r="H84" i="13"/>
  <c r="H88" i="13"/>
  <c r="H92" i="13"/>
  <c r="H96" i="13"/>
  <c r="H100" i="13"/>
  <c r="H104" i="13"/>
  <c r="H108" i="13"/>
  <c r="H112" i="13"/>
  <c r="H62" i="13"/>
  <c r="H66" i="13"/>
  <c r="H70" i="13"/>
  <c r="H74" i="13"/>
  <c r="H78" i="13"/>
  <c r="H82" i="13"/>
  <c r="H86" i="13"/>
  <c r="H90" i="13"/>
  <c r="H94" i="13"/>
  <c r="H98" i="13"/>
  <c r="H102" i="13"/>
  <c r="H106" i="13"/>
  <c r="H110" i="13"/>
  <c r="E225" i="13"/>
  <c r="E230" i="13"/>
  <c r="E238" i="13"/>
  <c r="E246" i="13"/>
  <c r="E254" i="13"/>
  <c r="E262" i="13"/>
  <c r="E228" i="13"/>
  <c r="E236" i="13"/>
  <c r="E244" i="13"/>
  <c r="E252" i="13"/>
  <c r="E260" i="13"/>
  <c r="E264" i="13"/>
  <c r="E266" i="13"/>
  <c r="E268" i="13"/>
  <c r="E270" i="13"/>
  <c r="E274" i="13"/>
  <c r="E226" i="13"/>
  <c r="E234" i="13"/>
  <c r="E242" i="13"/>
  <c r="E250" i="13"/>
  <c r="E258" i="13"/>
  <c r="E272" i="13"/>
  <c r="E224" i="13"/>
  <c r="E232" i="13"/>
  <c r="E240" i="13"/>
  <c r="E248" i="13"/>
  <c r="E256" i="13"/>
  <c r="E223" i="13"/>
  <c r="J75" i="49"/>
  <c r="J91" i="49"/>
  <c r="J107" i="49"/>
  <c r="J69" i="49"/>
  <c r="J85" i="49"/>
  <c r="C234" i="13"/>
  <c r="C246" i="13"/>
  <c r="C175" i="13"/>
  <c r="C196" i="13"/>
  <c r="C218" i="13"/>
  <c r="C117" i="13"/>
  <c r="C133" i="13"/>
  <c r="C149" i="13"/>
  <c r="C165" i="13"/>
  <c r="C222" i="13"/>
  <c r="J222" i="13" s="1"/>
  <c r="H222" i="50" s="1"/>
  <c r="C254" i="13"/>
  <c r="C180" i="13"/>
  <c r="C202" i="13"/>
  <c r="C121" i="13"/>
  <c r="C137" i="13"/>
  <c r="C153" i="13"/>
  <c r="C230" i="13"/>
  <c r="C262" i="13"/>
  <c r="C186" i="13"/>
  <c r="C207" i="13"/>
  <c r="C125" i="13"/>
  <c r="C141" i="13"/>
  <c r="C157" i="13"/>
  <c r="C238" i="13"/>
  <c r="C270" i="13"/>
  <c r="C170" i="13"/>
  <c r="C191" i="13"/>
  <c r="C212" i="13"/>
  <c r="C129" i="13"/>
  <c r="C145" i="13"/>
  <c r="C161" i="13"/>
  <c r="J220" i="49"/>
  <c r="J216" i="49"/>
  <c r="J212" i="49"/>
  <c r="J218" i="49"/>
  <c r="J214" i="49"/>
  <c r="J219" i="49"/>
  <c r="J211" i="49"/>
  <c r="J210" i="49"/>
  <c r="J209" i="49"/>
  <c r="J208" i="49"/>
  <c r="J207" i="49"/>
  <c r="J206" i="49"/>
  <c r="J205" i="49"/>
  <c r="J204" i="49"/>
  <c r="J203" i="49"/>
  <c r="J202" i="49"/>
  <c r="J201" i="49"/>
  <c r="J200" i="49"/>
  <c r="J199" i="49"/>
  <c r="J198" i="49"/>
  <c r="J197" i="49"/>
  <c r="J196" i="49"/>
  <c r="J195" i="49"/>
  <c r="J194" i="49"/>
  <c r="J193" i="49"/>
  <c r="J192" i="49"/>
  <c r="J191" i="49"/>
  <c r="J190" i="49"/>
  <c r="J189" i="49"/>
  <c r="J188" i="49"/>
  <c r="J187" i="49"/>
  <c r="J186" i="49"/>
  <c r="J185" i="49"/>
  <c r="J184" i="49"/>
  <c r="J183" i="49"/>
  <c r="J182" i="49"/>
  <c r="J181" i="49"/>
  <c r="J180" i="49"/>
  <c r="J179" i="49"/>
  <c r="J178" i="49"/>
  <c r="J177" i="49"/>
  <c r="J176" i="49"/>
  <c r="J175" i="49"/>
  <c r="J174" i="49"/>
  <c r="J173" i="49"/>
  <c r="J172" i="49"/>
  <c r="J171" i="49"/>
  <c r="J170" i="49"/>
  <c r="J169" i="49"/>
  <c r="J221" i="49"/>
  <c r="J213" i="49"/>
  <c r="J215" i="49"/>
  <c r="J217" i="49"/>
  <c r="J274" i="49"/>
  <c r="J272" i="49"/>
  <c r="J270" i="49"/>
  <c r="J268" i="49"/>
  <c r="J266" i="49"/>
  <c r="J264" i="49"/>
  <c r="J262" i="49"/>
  <c r="J260" i="49"/>
  <c r="J258" i="49"/>
  <c r="J256" i="49"/>
  <c r="J254" i="49"/>
  <c r="J252" i="49"/>
  <c r="J250" i="49"/>
  <c r="J248" i="49"/>
  <c r="J275" i="49"/>
  <c r="J273" i="49"/>
  <c r="J271" i="49"/>
  <c r="J269" i="49"/>
  <c r="J267" i="49"/>
  <c r="J265" i="49"/>
  <c r="J263" i="49"/>
  <c r="J261" i="49"/>
  <c r="J259" i="49"/>
  <c r="J257" i="49"/>
  <c r="J255" i="49"/>
  <c r="J253" i="49"/>
  <c r="J251" i="49"/>
  <c r="J249" i="49"/>
  <c r="J247" i="49"/>
  <c r="J246" i="49"/>
  <c r="J245" i="49"/>
  <c r="J244" i="49"/>
  <c r="J243" i="49"/>
  <c r="J242" i="49"/>
  <c r="J241" i="49"/>
  <c r="J240" i="49"/>
  <c r="J239" i="49"/>
  <c r="J238" i="49"/>
  <c r="J237" i="49"/>
  <c r="J236" i="49"/>
  <c r="J235" i="49"/>
  <c r="J234" i="49"/>
  <c r="J233" i="49"/>
  <c r="J232" i="49"/>
  <c r="J231" i="49"/>
  <c r="J226" i="49"/>
  <c r="J223" i="49"/>
  <c r="J230" i="49"/>
  <c r="J227" i="49"/>
  <c r="J229" i="49"/>
  <c r="J224" i="49"/>
  <c r="J228" i="49"/>
  <c r="J225" i="49"/>
  <c r="J163" i="49"/>
  <c r="J164" i="49"/>
  <c r="J124" i="49"/>
  <c r="J118" i="49"/>
  <c r="J157" i="49"/>
  <c r="J123" i="49"/>
  <c r="J150" i="49"/>
  <c r="J142" i="49"/>
  <c r="J139" i="49"/>
  <c r="J135" i="49"/>
  <c r="J131" i="49"/>
  <c r="J127" i="49"/>
  <c r="J141" i="49"/>
  <c r="J171" i="13"/>
  <c r="H171" i="50" s="1"/>
  <c r="J173" i="13"/>
  <c r="H173" i="50" s="1"/>
  <c r="J179" i="13"/>
  <c r="H179" i="50" s="1"/>
  <c r="J181" i="13"/>
  <c r="H181" i="50" s="1"/>
  <c r="J187" i="13"/>
  <c r="H187" i="50" s="1"/>
  <c r="J189" i="13"/>
  <c r="H189" i="50" s="1"/>
  <c r="J195" i="13"/>
  <c r="H195" i="50" s="1"/>
  <c r="J197" i="13"/>
  <c r="H197" i="50" s="1"/>
  <c r="J203" i="13"/>
  <c r="H203" i="50" s="1"/>
  <c r="J205" i="13"/>
  <c r="H205" i="50" s="1"/>
  <c r="J211" i="13"/>
  <c r="H211" i="50" s="1"/>
  <c r="J213" i="13"/>
  <c r="H213" i="50" s="1"/>
  <c r="J219" i="13"/>
  <c r="H219" i="50" s="1"/>
  <c r="J221" i="13"/>
  <c r="H221" i="50" s="1"/>
  <c r="J174" i="13"/>
  <c r="H174" i="50" s="1"/>
  <c r="J176" i="13"/>
  <c r="H176" i="50" s="1"/>
  <c r="J182" i="13"/>
  <c r="H182" i="50" s="1"/>
  <c r="J184" i="13"/>
  <c r="H184" i="50" s="1"/>
  <c r="J190" i="13"/>
  <c r="H190" i="50" s="1"/>
  <c r="J192" i="13"/>
  <c r="H192" i="50" s="1"/>
  <c r="J198" i="13"/>
  <c r="H198" i="50" s="1"/>
  <c r="J200" i="13"/>
  <c r="H200" i="50" s="1"/>
  <c r="J206" i="13"/>
  <c r="H206" i="50" s="1"/>
  <c r="J208" i="13"/>
  <c r="H208" i="50" s="1"/>
  <c r="J214" i="13"/>
  <c r="H214" i="50" s="1"/>
  <c r="J216" i="13"/>
  <c r="H216" i="50" s="1"/>
  <c r="J169" i="13"/>
  <c r="H169" i="50" s="1"/>
  <c r="J119" i="13"/>
  <c r="H119" i="50" s="1"/>
  <c r="J127" i="13"/>
  <c r="J126" i="13"/>
  <c r="J131" i="13"/>
  <c r="H131" i="50" s="1"/>
  <c r="J139" i="13"/>
  <c r="J147" i="13"/>
  <c r="H147" i="50" s="1"/>
  <c r="J155" i="13"/>
  <c r="J163" i="13"/>
  <c r="J128" i="13"/>
  <c r="J136" i="13"/>
  <c r="J144" i="13"/>
  <c r="J152" i="13"/>
  <c r="J160" i="13"/>
  <c r="J88" i="13"/>
  <c r="J90" i="13"/>
  <c r="J94" i="13"/>
  <c r="J96" i="13"/>
  <c r="J98" i="13"/>
  <c r="J102" i="13"/>
  <c r="J104" i="13"/>
  <c r="J106" i="13"/>
  <c r="J110" i="13"/>
  <c r="J112" i="13"/>
  <c r="J61" i="13"/>
  <c r="J63" i="13"/>
  <c r="J64" i="13"/>
  <c r="J65" i="13"/>
  <c r="J67" i="13"/>
  <c r="J68" i="13"/>
  <c r="J69" i="13"/>
  <c r="J71" i="13"/>
  <c r="J72" i="13"/>
  <c r="J73" i="13"/>
  <c r="J75" i="13"/>
  <c r="J76" i="13"/>
  <c r="J77" i="13"/>
  <c r="J79" i="13"/>
  <c r="J80" i="13"/>
  <c r="J81" i="13"/>
  <c r="J83" i="13"/>
  <c r="J84" i="13"/>
  <c r="J85" i="13"/>
  <c r="J87" i="13"/>
  <c r="J89" i="13"/>
  <c r="J91" i="13"/>
  <c r="J95" i="13"/>
  <c r="J97" i="13"/>
  <c r="J99" i="13"/>
  <c r="J103" i="13"/>
  <c r="J105" i="13"/>
  <c r="J107" i="13"/>
  <c r="J111" i="13"/>
  <c r="J113" i="13"/>
  <c r="L12" i="46"/>
  <c r="H56" i="46"/>
  <c r="Q41" i="46"/>
  <c r="L38" i="46"/>
  <c r="K30" i="46"/>
  <c r="H21" i="46"/>
  <c r="T16" i="46"/>
  <c r="P51" i="46"/>
  <c r="F41" i="46"/>
  <c r="T34" i="46"/>
  <c r="T21" i="46"/>
  <c r="H15" i="46"/>
  <c r="T14" i="46"/>
  <c r="H19" i="46"/>
  <c r="H45" i="46"/>
  <c r="T49" i="46"/>
  <c r="P46" i="46"/>
  <c r="Q51" i="46"/>
  <c r="H58" i="46"/>
  <c r="F51" i="46"/>
  <c r="H53" i="46"/>
  <c r="T58" i="46"/>
  <c r="Q46" i="46"/>
  <c r="T36" i="46"/>
  <c r="P30" i="46"/>
  <c r="P12" i="46"/>
  <c r="M32" i="46"/>
  <c r="P38" i="46"/>
  <c r="M26" i="45"/>
  <c r="L38" i="44"/>
  <c r="O24" i="44"/>
  <c r="H44" i="44"/>
  <c r="J27" i="44"/>
  <c r="E38" i="44"/>
  <c r="K27" i="44"/>
  <c r="Q27" i="44"/>
  <c r="L51" i="44"/>
  <c r="S38" i="44"/>
  <c r="P51" i="43"/>
  <c r="L27" i="43"/>
  <c r="M14" i="43"/>
  <c r="K41" i="43"/>
  <c r="G12" i="43"/>
  <c r="J38" i="43"/>
  <c r="H18" i="43"/>
  <c r="M32" i="43"/>
  <c r="R51" i="43"/>
  <c r="E57" i="43"/>
  <c r="H23" i="43"/>
  <c r="L24" i="43"/>
  <c r="T26" i="43"/>
  <c r="H40" i="43"/>
  <c r="F51" i="43"/>
  <c r="M22" i="43"/>
  <c r="S24" i="43"/>
  <c r="M40" i="43"/>
  <c r="H48" i="43"/>
  <c r="T45" i="43"/>
  <c r="G51" i="43"/>
  <c r="M45" i="43"/>
  <c r="K51" i="43"/>
  <c r="H44" i="43"/>
  <c r="M49" i="43"/>
  <c r="H62" i="43"/>
  <c r="H45" i="43"/>
  <c r="M18" i="43"/>
  <c r="L46" i="43"/>
  <c r="J24" i="43"/>
  <c r="S41" i="43"/>
  <c r="K24" i="43"/>
  <c r="G41" i="46"/>
  <c r="E12" i="46"/>
  <c r="H36" i="46"/>
  <c r="J30" i="46"/>
  <c r="M21" i="46"/>
  <c r="T63" i="46"/>
  <c r="T15" i="46"/>
  <c r="G30" i="46"/>
  <c r="M44" i="46"/>
  <c r="H50" i="46"/>
  <c r="M14" i="46"/>
  <c r="T33" i="46"/>
  <c r="T29" i="46"/>
  <c r="D12" i="46"/>
  <c r="O41" i="46"/>
  <c r="M60" i="46"/>
  <c r="Q57" i="46"/>
  <c r="G12" i="46"/>
  <c r="M18" i="46"/>
  <c r="T22" i="46"/>
  <c r="T59" i="46"/>
  <c r="K41" i="46"/>
  <c r="F30" i="46"/>
  <c r="Q27" i="46"/>
  <c r="T17" i="46"/>
  <c r="M16" i="46"/>
  <c r="M34" i="46"/>
  <c r="T23" i="46"/>
  <c r="Q12" i="46"/>
  <c r="T20" i="46"/>
  <c r="M29" i="46"/>
  <c r="S30" i="46"/>
  <c r="H35" i="46"/>
  <c r="M37" i="46"/>
  <c r="R41" i="46"/>
  <c r="L51" i="46"/>
  <c r="T54" i="46"/>
  <c r="M35" i="45"/>
  <c r="M26" i="44"/>
  <c r="L24" i="44"/>
  <c r="E46" i="44"/>
  <c r="S57" i="44"/>
  <c r="Q57" i="44"/>
  <c r="H62" i="44"/>
  <c r="H50" i="44"/>
  <c r="F46" i="44"/>
  <c r="P41" i="44"/>
  <c r="M37" i="44"/>
  <c r="M29" i="44"/>
  <c r="Q12" i="44"/>
  <c r="L41" i="44"/>
  <c r="L46" i="44"/>
  <c r="M34" i="44"/>
  <c r="E27" i="44"/>
  <c r="K24" i="44"/>
  <c r="M22" i="44"/>
  <c r="L12" i="44"/>
  <c r="T14" i="44"/>
  <c r="H19" i="44"/>
  <c r="F27" i="44"/>
  <c r="H29" i="44"/>
  <c r="L30" i="44"/>
  <c r="T63" i="44"/>
  <c r="L27" i="44"/>
  <c r="K38" i="44"/>
  <c r="M40" i="44"/>
  <c r="Q41" i="44"/>
  <c r="H49" i="44"/>
  <c r="T50" i="44"/>
  <c r="P57" i="44"/>
  <c r="P46" i="44"/>
  <c r="T60" i="44"/>
  <c r="O46" i="44"/>
  <c r="E51" i="44"/>
  <c r="M54" i="44"/>
  <c r="M62" i="44"/>
  <c r="T14" i="43"/>
  <c r="R30" i="43"/>
  <c r="H26" i="43"/>
  <c r="H36" i="43"/>
  <c r="T48" i="43"/>
  <c r="M26" i="43"/>
  <c r="T54" i="43"/>
  <c r="T32" i="43"/>
  <c r="H37" i="43"/>
  <c r="L38" i="43"/>
  <c r="E46" i="43"/>
  <c r="H50" i="43"/>
  <c r="T53" i="43"/>
  <c r="H56" i="43"/>
  <c r="T59" i="43"/>
  <c r="H54" i="43"/>
  <c r="M55" i="43"/>
  <c r="K46" i="43"/>
  <c r="G57" i="43"/>
  <c r="R24" i="43"/>
  <c r="T21" i="43"/>
  <c r="K30" i="43"/>
  <c r="H19" i="43"/>
  <c r="F38" i="43"/>
  <c r="H63" i="43"/>
  <c r="M31" i="46"/>
  <c r="I30" i="46"/>
  <c r="L46" i="46"/>
  <c r="H42" i="46"/>
  <c r="D41" i="46"/>
  <c r="T56" i="46"/>
  <c r="F57" i="46"/>
  <c r="G51" i="46"/>
  <c r="M55" i="46"/>
  <c r="H39" i="46"/>
  <c r="D38" i="46"/>
  <c r="G24" i="46"/>
  <c r="S12" i="46"/>
  <c r="M50" i="46"/>
  <c r="T37" i="46"/>
  <c r="H26" i="46"/>
  <c r="N12" i="46"/>
  <c r="T13" i="46"/>
  <c r="H17" i="46"/>
  <c r="E24" i="46"/>
  <c r="H25" i="46"/>
  <c r="Q30" i="46"/>
  <c r="E41" i="46"/>
  <c r="S46" i="46"/>
  <c r="H62" i="46"/>
  <c r="H40" i="46"/>
  <c r="T43" i="46"/>
  <c r="G57" i="46"/>
  <c r="J51" i="46"/>
  <c r="H61" i="46"/>
  <c r="D57" i="46"/>
  <c r="K51" i="46"/>
  <c r="M63" i="46"/>
  <c r="N46" i="46"/>
  <c r="D46" i="46"/>
  <c r="I12" i="46"/>
  <c r="T61" i="46"/>
  <c r="N57" i="46"/>
  <c r="M58" i="46"/>
  <c r="T53" i="46"/>
  <c r="T44" i="46"/>
  <c r="H16" i="46"/>
  <c r="O12" i="46"/>
  <c r="M43" i="46"/>
  <c r="H34" i="46"/>
  <c r="E27" i="46"/>
  <c r="H28" i="46"/>
  <c r="P24" i="46"/>
  <c r="M20" i="46"/>
  <c r="J12" i="46"/>
  <c r="M17" i="46"/>
  <c r="M25" i="46"/>
  <c r="I24" i="46"/>
  <c r="O27" i="46"/>
  <c r="H33" i="46"/>
  <c r="M35" i="46"/>
  <c r="J41" i="46"/>
  <c r="D51" i="46"/>
  <c r="H52" i="46"/>
  <c r="T55" i="46"/>
  <c r="P41" i="46"/>
  <c r="F46" i="46"/>
  <c r="M48" i="46"/>
  <c r="O57" i="46"/>
  <c r="T50" i="46"/>
  <c r="T52" i="46"/>
  <c r="N51" i="46"/>
  <c r="H59" i="46"/>
  <c r="L57" i="46"/>
  <c r="T62" i="46"/>
  <c r="M49" i="46"/>
  <c r="O51" i="46"/>
  <c r="M61" i="46"/>
  <c r="I57" i="46"/>
  <c r="M13" i="46"/>
  <c r="T47" i="46"/>
  <c r="T32" i="46"/>
  <c r="N30" i="46"/>
  <c r="H29" i="46"/>
  <c r="D27" i="46"/>
  <c r="R12" i="46"/>
  <c r="T45" i="46"/>
  <c r="H63" i="46"/>
  <c r="T35" i="46"/>
  <c r="T19" i="46"/>
  <c r="R46" i="46"/>
  <c r="H31" i="46"/>
  <c r="D30" i="46"/>
  <c r="M28" i="46"/>
  <c r="J27" i="46"/>
  <c r="H18" i="46"/>
  <c r="M19" i="46"/>
  <c r="M45" i="46"/>
  <c r="M54" i="46"/>
  <c r="F38" i="46"/>
  <c r="L41" i="46"/>
  <c r="M53" i="46"/>
  <c r="E57" i="46"/>
  <c r="E51" i="46"/>
  <c r="J46" i="46"/>
  <c r="T42" i="46"/>
  <c r="N41" i="46"/>
  <c r="S38" i="46"/>
  <c r="K12" i="46"/>
  <c r="J57" i="46"/>
  <c r="S41" i="46"/>
  <c r="I38" i="46"/>
  <c r="M39" i="46"/>
  <c r="M36" i="46"/>
  <c r="O30" i="46"/>
  <c r="T26" i="46"/>
  <c r="K24" i="46"/>
  <c r="H23" i="46"/>
  <c r="H20" i="46"/>
  <c r="T18" i="46"/>
  <c r="H14" i="46"/>
  <c r="F12" i="46"/>
  <c r="M15" i="46"/>
  <c r="M23" i="46"/>
  <c r="S27" i="46"/>
  <c r="E30" i="46"/>
  <c r="M33" i="46"/>
  <c r="T40" i="46"/>
  <c r="E46" i="46"/>
  <c r="H49" i="46"/>
  <c r="N38" i="46"/>
  <c r="T39" i="46"/>
  <c r="H44" i="46"/>
  <c r="K46" i="46"/>
  <c r="T48" i="46"/>
  <c r="I51" i="46"/>
  <c r="M52" i="46"/>
  <c r="R51" i="46"/>
  <c r="H55" i="46"/>
  <c r="T60" i="46"/>
  <c r="P57" i="46"/>
  <c r="R57" i="46"/>
  <c r="M47" i="46"/>
  <c r="I46" i="46"/>
  <c r="O46" i="46"/>
  <c r="S51" i="46"/>
  <c r="M59" i="46"/>
  <c r="T28" i="46"/>
  <c r="I41" i="46"/>
  <c r="N27" i="46"/>
  <c r="H13" i="46"/>
  <c r="T31" i="46"/>
  <c r="T23" i="45"/>
  <c r="E12" i="45"/>
  <c r="M32" i="45"/>
  <c r="L30" i="45"/>
  <c r="H48" i="45"/>
  <c r="O46" i="45"/>
  <c r="I41" i="45"/>
  <c r="M42" i="45"/>
  <c r="T25" i="45"/>
  <c r="N24" i="45"/>
  <c r="T33" i="45"/>
  <c r="O12" i="45"/>
  <c r="J12" i="45"/>
  <c r="H13" i="45"/>
  <c r="D12" i="45"/>
  <c r="H21" i="45"/>
  <c r="F30" i="45"/>
  <c r="H42" i="45"/>
  <c r="D41" i="45"/>
  <c r="M13" i="45"/>
  <c r="I12" i="45"/>
  <c r="Q30" i="45"/>
  <c r="O30" i="45"/>
  <c r="E41" i="45"/>
  <c r="P30" i="45"/>
  <c r="M48" i="45"/>
  <c r="P57" i="45"/>
  <c r="L41" i="45"/>
  <c r="R57" i="45"/>
  <c r="M43" i="45"/>
  <c r="J51" i="45"/>
  <c r="T61" i="45"/>
  <c r="N57" i="45"/>
  <c r="M47" i="45"/>
  <c r="I46" i="45"/>
  <c r="M59" i="45"/>
  <c r="Q57" i="45"/>
  <c r="H22" i="45"/>
  <c r="R30" i="45"/>
  <c r="M22" i="45"/>
  <c r="R24" i="45"/>
  <c r="H16" i="45"/>
  <c r="M20" i="45"/>
  <c r="G12" i="45"/>
  <c r="N38" i="45"/>
  <c r="T39" i="45"/>
  <c r="L12" i="45"/>
  <c r="T14" i="45"/>
  <c r="H19" i="45"/>
  <c r="T22" i="45"/>
  <c r="H29" i="45"/>
  <c r="T31" i="45"/>
  <c r="N30" i="45"/>
  <c r="H36" i="45"/>
  <c r="D38" i="45"/>
  <c r="H39" i="45"/>
  <c r="P41" i="45"/>
  <c r="M62" i="45"/>
  <c r="I27" i="45"/>
  <c r="M28" i="45"/>
  <c r="Q12" i="45"/>
  <c r="M19" i="45"/>
  <c r="E24" i="45"/>
  <c r="K27" i="45"/>
  <c r="M29" i="45"/>
  <c r="T48" i="45"/>
  <c r="S30" i="45"/>
  <c r="M36" i="45"/>
  <c r="H40" i="45"/>
  <c r="J41" i="45"/>
  <c r="H44" i="45"/>
  <c r="T45" i="45"/>
  <c r="F51" i="45"/>
  <c r="H33" i="45"/>
  <c r="T36" i="45"/>
  <c r="P46" i="45"/>
  <c r="L51" i="45"/>
  <c r="T55" i="45"/>
  <c r="M60" i="45"/>
  <c r="F46" i="45"/>
  <c r="M39" i="45"/>
  <c r="I38" i="45"/>
  <c r="Q41" i="45"/>
  <c r="G46" i="45"/>
  <c r="T60" i="45"/>
  <c r="T62" i="45"/>
  <c r="O41" i="45"/>
  <c r="E46" i="45"/>
  <c r="M50" i="45"/>
  <c r="P51" i="45"/>
  <c r="T58" i="45"/>
  <c r="S57" i="45"/>
  <c r="H63" i="45"/>
  <c r="Q46" i="45"/>
  <c r="G51" i="45"/>
  <c r="M55" i="45"/>
  <c r="T21" i="45"/>
  <c r="L57" i="45"/>
  <c r="M14" i="45"/>
  <c r="J30" i="45"/>
  <c r="J24" i="45"/>
  <c r="T19" i="45"/>
  <c r="T15" i="45"/>
  <c r="S12" i="45"/>
  <c r="T18" i="45"/>
  <c r="T28" i="45"/>
  <c r="N27" i="45"/>
  <c r="Q24" i="45"/>
  <c r="I30" i="45"/>
  <c r="M31" i="45"/>
  <c r="T40" i="45"/>
  <c r="T32" i="45"/>
  <c r="H37" i="45"/>
  <c r="G41" i="45"/>
  <c r="T49" i="45"/>
  <c r="M45" i="45"/>
  <c r="E51" i="45"/>
  <c r="H58" i="45"/>
  <c r="M49" i="45"/>
  <c r="M61" i="45"/>
  <c r="I57" i="45"/>
  <c r="T13" i="45"/>
  <c r="N12" i="45"/>
  <c r="S24" i="45"/>
  <c r="D27" i="45"/>
  <c r="H28" i="45"/>
  <c r="M16" i="45"/>
  <c r="K12" i="45"/>
  <c r="T42" i="45"/>
  <c r="N41" i="45"/>
  <c r="T16" i="45"/>
  <c r="T35" i="45"/>
  <c r="G27" i="45"/>
  <c r="D46" i="45"/>
  <c r="H47" i="45"/>
  <c r="P38" i="45"/>
  <c r="T43" i="45"/>
  <c r="H35" i="45"/>
  <c r="R38" i="45"/>
  <c r="F41" i="45"/>
  <c r="K41" i="45"/>
  <c r="H50" i="45"/>
  <c r="M58" i="45"/>
  <c r="S51" i="45"/>
  <c r="T37" i="45"/>
  <c r="T17" i="45"/>
  <c r="F12" i="45"/>
  <c r="H20" i="45"/>
  <c r="H52" i="45"/>
  <c r="D51" i="45"/>
  <c r="T29" i="45"/>
  <c r="G24" i="45"/>
  <c r="P12" i="45"/>
  <c r="H17" i="45"/>
  <c r="T20" i="45"/>
  <c r="H25" i="45"/>
  <c r="D24" i="45"/>
  <c r="J27" i="45"/>
  <c r="H56" i="45"/>
  <c r="E30" i="45"/>
  <c r="M17" i="45"/>
  <c r="M25" i="45"/>
  <c r="I24" i="45"/>
  <c r="O27" i="45"/>
  <c r="T44" i="45"/>
  <c r="G30" i="45"/>
  <c r="M34" i="45"/>
  <c r="F38" i="45"/>
  <c r="M40" i="45"/>
  <c r="R41" i="45"/>
  <c r="K46" i="45"/>
  <c r="H31" i="45"/>
  <c r="D30" i="45"/>
  <c r="T34" i="45"/>
  <c r="G38" i="45"/>
  <c r="L46" i="45"/>
  <c r="N51" i="45"/>
  <c r="T52" i="45"/>
  <c r="T54" i="45"/>
  <c r="T56" i="45"/>
  <c r="Q38" i="45"/>
  <c r="H43" i="45"/>
  <c r="T47" i="45"/>
  <c r="N46" i="45"/>
  <c r="I51" i="45"/>
  <c r="M52" i="45"/>
  <c r="M54" i="45"/>
  <c r="H59" i="45"/>
  <c r="H61" i="45"/>
  <c r="D57" i="45"/>
  <c r="S41" i="45"/>
  <c r="J46" i="45"/>
  <c r="T50" i="45"/>
  <c r="T53" i="45"/>
  <c r="K51" i="45"/>
  <c r="M53" i="45"/>
  <c r="E57" i="45"/>
  <c r="M63" i="45"/>
  <c r="H34" i="45"/>
  <c r="H26" i="45"/>
  <c r="H14" i="45"/>
  <c r="P51" i="44"/>
  <c r="O12" i="44"/>
  <c r="T39" i="44"/>
  <c r="N38" i="44"/>
  <c r="M31" i="44"/>
  <c r="I30" i="44"/>
  <c r="T22" i="44"/>
  <c r="T32" i="44"/>
  <c r="H37" i="44"/>
  <c r="N41" i="44"/>
  <c r="T42" i="44"/>
  <c r="R12" i="44"/>
  <c r="T19" i="44"/>
  <c r="H26" i="44"/>
  <c r="T29" i="44"/>
  <c r="T31" i="44"/>
  <c r="N30" i="44"/>
  <c r="H59" i="44"/>
  <c r="G41" i="44"/>
  <c r="N51" i="44"/>
  <c r="T52" i="44"/>
  <c r="T49" i="44"/>
  <c r="F38" i="44"/>
  <c r="E30" i="44"/>
  <c r="I24" i="44"/>
  <c r="M25" i="44"/>
  <c r="M17" i="44"/>
  <c r="M36" i="44"/>
  <c r="S30" i="44"/>
  <c r="G24" i="44"/>
  <c r="O27" i="44"/>
  <c r="E24" i="44"/>
  <c r="M15" i="44"/>
  <c r="M14" i="44"/>
  <c r="H15" i="44"/>
  <c r="T18" i="44"/>
  <c r="H23" i="44"/>
  <c r="T26" i="44"/>
  <c r="T28" i="44"/>
  <c r="N27" i="44"/>
  <c r="H33" i="44"/>
  <c r="T36" i="44"/>
  <c r="H47" i="44"/>
  <c r="D46" i="44"/>
  <c r="T55" i="44"/>
  <c r="R57" i="44"/>
  <c r="J12" i="44"/>
  <c r="T15" i="44"/>
  <c r="H20" i="44"/>
  <c r="T23" i="44"/>
  <c r="T25" i="44"/>
  <c r="N24" i="44"/>
  <c r="F30" i="44"/>
  <c r="H32" i="44"/>
  <c r="T35" i="44"/>
  <c r="J41" i="44"/>
  <c r="T44" i="44"/>
  <c r="E41" i="44"/>
  <c r="M44" i="44"/>
  <c r="R51" i="44"/>
  <c r="H55" i="44"/>
  <c r="T62" i="44"/>
  <c r="M39" i="44"/>
  <c r="I38" i="44"/>
  <c r="O41" i="44"/>
  <c r="L57" i="44"/>
  <c r="G46" i="44"/>
  <c r="M50" i="44"/>
  <c r="Q51" i="44"/>
  <c r="M58" i="44"/>
  <c r="S51" i="44"/>
  <c r="M59" i="44"/>
  <c r="T43" i="44"/>
  <c r="M33" i="44"/>
  <c r="M21" i="44"/>
  <c r="K30" i="44"/>
  <c r="I27" i="44"/>
  <c r="M28" i="44"/>
  <c r="Q46" i="44"/>
  <c r="Q30" i="44"/>
  <c r="G27" i="44"/>
  <c r="M19" i="44"/>
  <c r="F57" i="44"/>
  <c r="S24" i="44"/>
  <c r="M18" i="44"/>
  <c r="S12" i="44"/>
  <c r="D12" i="44"/>
  <c r="H13" i="44"/>
  <c r="T16" i="44"/>
  <c r="H21" i="44"/>
  <c r="P24" i="44"/>
  <c r="R27" i="44"/>
  <c r="D30" i="44"/>
  <c r="H31" i="44"/>
  <c r="T34" i="44"/>
  <c r="H39" i="44"/>
  <c r="D38" i="44"/>
  <c r="F41" i="44"/>
  <c r="T47" i="44"/>
  <c r="N46" i="44"/>
  <c r="D51" i="44"/>
  <c r="H52" i="44"/>
  <c r="T13" i="44"/>
  <c r="N12" i="44"/>
  <c r="H18" i="44"/>
  <c r="T21" i="44"/>
  <c r="R24" i="44"/>
  <c r="H28" i="44"/>
  <c r="D27" i="44"/>
  <c r="J30" i="44"/>
  <c r="T33" i="44"/>
  <c r="P38" i="44"/>
  <c r="R41" i="44"/>
  <c r="H45" i="44"/>
  <c r="T59" i="44"/>
  <c r="G38" i="44"/>
  <c r="I41" i="44"/>
  <c r="M42" i="44"/>
  <c r="T58" i="44"/>
  <c r="H63" i="44"/>
  <c r="Q38" i="44"/>
  <c r="S41" i="44"/>
  <c r="J46" i="44"/>
  <c r="F51" i="44"/>
  <c r="T56" i="44"/>
  <c r="K46" i="44"/>
  <c r="M48" i="44"/>
  <c r="M56" i="44"/>
  <c r="G57" i="44"/>
  <c r="G51" i="44"/>
  <c r="M55" i="44"/>
  <c r="M16" i="44"/>
  <c r="M23" i="44"/>
  <c r="D41" i="44"/>
  <c r="H42" i="44"/>
  <c r="O30" i="44"/>
  <c r="K12" i="44"/>
  <c r="T61" i="44"/>
  <c r="N57" i="44"/>
  <c r="H16" i="44"/>
  <c r="F24" i="44"/>
  <c r="H36" i="44"/>
  <c r="R46" i="44"/>
  <c r="M45" i="44"/>
  <c r="K51" i="44"/>
  <c r="M53" i="44"/>
  <c r="M63" i="44"/>
  <c r="H40" i="44"/>
  <c r="I12" i="44"/>
  <c r="M13" i="44"/>
  <c r="H48" i="44"/>
  <c r="M32" i="44"/>
  <c r="M20" i="44"/>
  <c r="G12" i="44"/>
  <c r="H54" i="44"/>
  <c r="M35" i="44"/>
  <c r="E12" i="44"/>
  <c r="T53" i="44"/>
  <c r="T45" i="44"/>
  <c r="G30" i="44"/>
  <c r="P12" i="44"/>
  <c r="H17" i="44"/>
  <c r="T20" i="44"/>
  <c r="D24" i="44"/>
  <c r="H25" i="44"/>
  <c r="P30" i="44"/>
  <c r="H35" i="44"/>
  <c r="H43" i="44"/>
  <c r="H60" i="44"/>
  <c r="F12" i="44"/>
  <c r="H14" i="44"/>
  <c r="T17" i="44"/>
  <c r="H22" i="44"/>
  <c r="J24" i="44"/>
  <c r="P27" i="44"/>
  <c r="R30" i="44"/>
  <c r="H34" i="44"/>
  <c r="T37" i="44"/>
  <c r="T40" i="44"/>
  <c r="M47" i="44"/>
  <c r="I46" i="44"/>
  <c r="H56" i="44"/>
  <c r="J57" i="44"/>
  <c r="O38" i="44"/>
  <c r="M49" i="44"/>
  <c r="J51" i="44"/>
  <c r="T54" i="44"/>
  <c r="K41" i="44"/>
  <c r="M43" i="44"/>
  <c r="T48" i="44"/>
  <c r="H53" i="44"/>
  <c r="D57" i="44"/>
  <c r="H61" i="44"/>
  <c r="S46" i="44"/>
  <c r="I51" i="44"/>
  <c r="M52" i="44"/>
  <c r="M60" i="44"/>
  <c r="O57" i="44"/>
  <c r="O51" i="44"/>
  <c r="M61" i="44"/>
  <c r="I57" i="44"/>
  <c r="K12" i="43"/>
  <c r="T25" i="43"/>
  <c r="N24" i="43"/>
  <c r="T19" i="43"/>
  <c r="T15" i="43"/>
  <c r="L12" i="43"/>
  <c r="T22" i="43"/>
  <c r="F27" i="43"/>
  <c r="H29" i="43"/>
  <c r="T31" i="43"/>
  <c r="N30" i="43"/>
  <c r="M13" i="43"/>
  <c r="I12" i="43"/>
  <c r="M21" i="43"/>
  <c r="G27" i="43"/>
  <c r="O30" i="43"/>
  <c r="M34" i="43"/>
  <c r="L30" i="43"/>
  <c r="T56" i="43"/>
  <c r="M61" i="43"/>
  <c r="I57" i="43"/>
  <c r="M35" i="43"/>
  <c r="T62" i="43"/>
  <c r="M42" i="43"/>
  <c r="I41" i="43"/>
  <c r="S51" i="43"/>
  <c r="L57" i="43"/>
  <c r="J41" i="43"/>
  <c r="T44" i="43"/>
  <c r="H52" i="43"/>
  <c r="D51" i="43"/>
  <c r="M48" i="43"/>
  <c r="M56" i="43"/>
  <c r="J30" i="43"/>
  <c r="H22" i="43"/>
  <c r="H16" i="43"/>
  <c r="T23" i="43"/>
  <c r="M16" i="43"/>
  <c r="O12" i="43"/>
  <c r="H34" i="43"/>
  <c r="F24" i="43"/>
  <c r="H14" i="43"/>
  <c r="S30" i="43"/>
  <c r="P12" i="43"/>
  <c r="H17" i="43"/>
  <c r="T20" i="43"/>
  <c r="H25" i="43"/>
  <c r="D24" i="43"/>
  <c r="J27" i="43"/>
  <c r="H32" i="43"/>
  <c r="T39" i="43"/>
  <c r="N38" i="43"/>
  <c r="N57" i="43"/>
  <c r="T61" i="43"/>
  <c r="O24" i="43"/>
  <c r="Q27" i="43"/>
  <c r="M36" i="43"/>
  <c r="Q12" i="43"/>
  <c r="M19" i="43"/>
  <c r="E24" i="43"/>
  <c r="K27" i="43"/>
  <c r="M29" i="43"/>
  <c r="P57" i="43"/>
  <c r="P30" i="43"/>
  <c r="H35" i="43"/>
  <c r="P38" i="43"/>
  <c r="G41" i="43"/>
  <c r="P46" i="43"/>
  <c r="M33" i="43"/>
  <c r="E38" i="43"/>
  <c r="T43" i="43"/>
  <c r="M63" i="43"/>
  <c r="Q41" i="43"/>
  <c r="R46" i="43"/>
  <c r="H49" i="43"/>
  <c r="T60" i="43"/>
  <c r="Q57" i="43"/>
  <c r="T42" i="43"/>
  <c r="N41" i="43"/>
  <c r="H47" i="43"/>
  <c r="D46" i="43"/>
  <c r="J51" i="43"/>
  <c r="T55" i="43"/>
  <c r="T58" i="43"/>
  <c r="R57" i="43"/>
  <c r="T63" i="43"/>
  <c r="O46" i="43"/>
  <c r="E51" i="43"/>
  <c r="M54" i="43"/>
  <c r="K57" i="43"/>
  <c r="M62" i="43"/>
  <c r="H61" i="43"/>
  <c r="D57" i="43"/>
  <c r="T29" i="43"/>
  <c r="T13" i="43"/>
  <c r="N12" i="43"/>
  <c r="R12" i="43"/>
  <c r="H15" i="43"/>
  <c r="T18" i="43"/>
  <c r="N27" i="43"/>
  <c r="T28" i="43"/>
  <c r="E30" i="43"/>
  <c r="M17" i="43"/>
  <c r="M25" i="43"/>
  <c r="I24" i="43"/>
  <c r="O27" i="43"/>
  <c r="T40" i="43"/>
  <c r="H33" i="43"/>
  <c r="T36" i="43"/>
  <c r="O41" i="43"/>
  <c r="M31" i="43"/>
  <c r="I30" i="43"/>
  <c r="M39" i="43"/>
  <c r="I38" i="43"/>
  <c r="F46" i="43"/>
  <c r="R41" i="43"/>
  <c r="M47" i="43"/>
  <c r="I46" i="43"/>
  <c r="T50" i="43"/>
  <c r="O51" i="43"/>
  <c r="H60" i="43"/>
  <c r="S46" i="43"/>
  <c r="M52" i="43"/>
  <c r="I51" i="43"/>
  <c r="M60" i="43"/>
  <c r="O57" i="43"/>
  <c r="T33" i="43"/>
  <c r="S12" i="43"/>
  <c r="M43" i="43"/>
  <c r="R38" i="43"/>
  <c r="D27" i="43"/>
  <c r="H28" i="43"/>
  <c r="T37" i="43"/>
  <c r="P27" i="43"/>
  <c r="T17" i="43"/>
  <c r="F12" i="43"/>
  <c r="H20" i="43"/>
  <c r="J12" i="43"/>
  <c r="I27" i="43"/>
  <c r="M28" i="43"/>
  <c r="S38" i="43"/>
  <c r="H13" i="43"/>
  <c r="D12" i="43"/>
  <c r="T16" i="43"/>
  <c r="H21" i="43"/>
  <c r="P24" i="43"/>
  <c r="R27" i="43"/>
  <c r="F30" i="43"/>
  <c r="T35" i="43"/>
  <c r="J46" i="43"/>
  <c r="M53" i="43"/>
  <c r="H58" i="43"/>
  <c r="G24" i="43"/>
  <c r="L41" i="43"/>
  <c r="E12" i="43"/>
  <c r="M15" i="43"/>
  <c r="M23" i="43"/>
  <c r="Q24" i="43"/>
  <c r="S27" i="43"/>
  <c r="G30" i="43"/>
  <c r="G38" i="43"/>
  <c r="H42" i="43"/>
  <c r="D41" i="43"/>
  <c r="M59" i="43"/>
  <c r="H31" i="43"/>
  <c r="D30" i="43"/>
  <c r="T34" i="43"/>
  <c r="H39" i="43"/>
  <c r="D38" i="43"/>
  <c r="H53" i="43"/>
  <c r="Q30" i="43"/>
  <c r="M37" i="43"/>
  <c r="Q38" i="43"/>
  <c r="P41" i="43"/>
  <c r="Q46" i="43"/>
  <c r="L51" i="43"/>
  <c r="H59" i="43"/>
  <c r="J57" i="43"/>
  <c r="E41" i="43"/>
  <c r="M44" i="43"/>
  <c r="T49" i="43"/>
  <c r="T52" i="43"/>
  <c r="N51" i="43"/>
  <c r="F57" i="43"/>
  <c r="F41" i="43"/>
  <c r="H43" i="43"/>
  <c r="T47" i="43"/>
  <c r="N46" i="43"/>
  <c r="H55" i="43"/>
  <c r="G46" i="43"/>
  <c r="M50" i="43"/>
  <c r="Q51" i="43"/>
  <c r="M58" i="43"/>
  <c r="S57" i="43"/>
  <c r="AQ3" i="6"/>
  <c r="H64" i="6" s="1"/>
  <c r="Q3" i="42"/>
  <c r="Q4" i="42"/>
  <c r="Q5" i="42"/>
  <c r="Q6" i="42"/>
  <c r="Q7" i="42"/>
  <c r="Q8" i="42"/>
  <c r="Q9" i="42"/>
  <c r="Q10" i="42"/>
  <c r="Q11" i="42"/>
  <c r="Q12" i="42"/>
  <c r="Q13" i="42"/>
  <c r="Q14" i="42"/>
  <c r="Q15" i="42"/>
  <c r="Q16" i="42"/>
  <c r="Q17" i="42"/>
  <c r="Q18" i="42"/>
  <c r="Q19" i="42"/>
  <c r="Q20" i="42"/>
  <c r="Q21" i="42"/>
  <c r="Q22" i="42"/>
  <c r="Q23" i="42"/>
  <c r="Q24" i="42"/>
  <c r="Q25" i="42"/>
  <c r="Q26" i="42"/>
  <c r="Q27" i="42"/>
  <c r="Q28" i="42"/>
  <c r="Q29" i="42"/>
  <c r="Q30" i="42"/>
  <c r="Q31" i="42"/>
  <c r="Q32" i="42"/>
  <c r="Q33" i="42"/>
  <c r="Q34" i="42"/>
  <c r="Q35" i="42"/>
  <c r="Q36" i="42"/>
  <c r="Q37" i="42"/>
  <c r="Q38" i="42"/>
  <c r="Q39" i="42"/>
  <c r="Q40" i="42"/>
  <c r="Q41" i="42"/>
  <c r="Q42" i="42"/>
  <c r="Q43" i="42"/>
  <c r="Q44" i="42"/>
  <c r="Q45" i="42"/>
  <c r="Q46" i="42"/>
  <c r="Q47" i="42"/>
  <c r="Q48" i="42"/>
  <c r="Q49" i="42"/>
  <c r="Q50" i="42"/>
  <c r="Q51" i="42"/>
  <c r="Q52" i="42"/>
  <c r="Q53" i="42"/>
  <c r="Q54" i="42"/>
  <c r="Q55" i="42"/>
  <c r="Q56" i="42"/>
  <c r="Q57" i="42"/>
  <c r="Q58" i="42"/>
  <c r="Q59" i="42"/>
  <c r="Q60" i="42"/>
  <c r="Q61" i="42"/>
  <c r="Q62" i="42"/>
  <c r="Q63" i="42"/>
  <c r="Q64" i="42"/>
  <c r="Q65" i="42"/>
  <c r="Q66" i="42"/>
  <c r="Q67" i="42"/>
  <c r="Q68" i="42"/>
  <c r="Q69" i="42"/>
  <c r="Q70" i="42"/>
  <c r="Q71" i="42"/>
  <c r="Q72" i="42"/>
  <c r="Q73" i="42"/>
  <c r="Q74" i="42"/>
  <c r="Q75" i="42"/>
  <c r="Q76" i="42"/>
  <c r="Q77" i="42"/>
  <c r="Q78" i="42"/>
  <c r="Q79" i="42"/>
  <c r="Q80" i="42"/>
  <c r="Q81" i="42"/>
  <c r="Q82" i="42"/>
  <c r="Q83" i="42"/>
  <c r="Q84" i="42"/>
  <c r="Q85" i="42"/>
  <c r="Q86" i="42"/>
  <c r="Q87" i="42"/>
  <c r="Q88" i="42"/>
  <c r="Q89" i="42"/>
  <c r="Q90" i="42"/>
  <c r="Q91" i="42"/>
  <c r="Q92" i="42"/>
  <c r="Q93" i="42"/>
  <c r="Q94" i="42"/>
  <c r="Q95" i="42"/>
  <c r="Q96" i="42"/>
  <c r="Q97" i="42"/>
  <c r="Q98" i="42"/>
  <c r="Q99" i="42"/>
  <c r="Q100" i="42"/>
  <c r="Q101" i="42"/>
  <c r="Q102" i="42"/>
  <c r="Q103" i="42"/>
  <c r="Q104" i="42"/>
  <c r="Q105" i="42"/>
  <c r="Q106" i="42"/>
  <c r="Q107" i="42"/>
  <c r="Q108" i="42"/>
  <c r="Q109" i="42"/>
  <c r="Q110" i="42"/>
  <c r="Q111" i="42"/>
  <c r="Q112" i="42"/>
  <c r="Q113" i="42"/>
  <c r="Q114" i="42"/>
  <c r="Q115" i="42"/>
  <c r="Q116" i="42"/>
  <c r="Q117" i="42"/>
  <c r="Q118" i="42"/>
  <c r="Q119" i="42"/>
  <c r="Q120" i="42"/>
  <c r="Q121" i="42"/>
  <c r="Q122" i="42"/>
  <c r="Q123" i="42"/>
  <c r="Q124" i="42"/>
  <c r="Q125" i="42"/>
  <c r="Q126" i="42"/>
  <c r="Q127" i="42"/>
  <c r="Q128" i="42"/>
  <c r="Q129" i="42"/>
  <c r="Q130" i="42"/>
  <c r="Q131" i="42"/>
  <c r="Q132" i="42"/>
  <c r="Q133" i="42"/>
  <c r="Q134" i="42"/>
  <c r="Q135" i="42"/>
  <c r="Q136" i="42"/>
  <c r="Q137" i="42"/>
  <c r="Q138" i="42"/>
  <c r="Q139" i="42"/>
  <c r="Q140" i="42"/>
  <c r="Q141" i="42"/>
  <c r="Q142" i="42"/>
  <c r="Q143" i="42"/>
  <c r="Q144" i="42"/>
  <c r="Q145" i="42"/>
  <c r="Q146" i="42"/>
  <c r="Q147" i="42"/>
  <c r="Q148" i="42"/>
  <c r="Q149" i="42"/>
  <c r="Q150" i="42"/>
  <c r="Q151" i="42"/>
  <c r="Q152" i="42"/>
  <c r="Q153" i="42"/>
  <c r="Q154" i="42"/>
  <c r="Q155" i="42"/>
  <c r="Q156" i="42"/>
  <c r="Q157" i="42"/>
  <c r="Q158" i="42"/>
  <c r="Q159" i="42"/>
  <c r="Q160" i="42"/>
  <c r="Q161" i="42"/>
  <c r="Q162" i="42"/>
  <c r="Q163" i="42"/>
  <c r="Q164" i="42"/>
  <c r="Q165" i="42"/>
  <c r="Q166" i="42"/>
  <c r="Q167" i="42"/>
  <c r="Q168" i="42"/>
  <c r="Q169" i="42"/>
  <c r="Q170" i="42"/>
  <c r="Q171" i="42"/>
  <c r="Q172" i="42"/>
  <c r="Q173" i="42"/>
  <c r="Q174" i="42"/>
  <c r="Q175" i="42"/>
  <c r="Q176" i="42"/>
  <c r="Q177" i="42"/>
  <c r="Q178" i="42"/>
  <c r="Q179" i="42"/>
  <c r="Q180" i="42"/>
  <c r="Q181" i="42"/>
  <c r="Q182" i="42"/>
  <c r="Q183" i="42"/>
  <c r="Q184" i="42"/>
  <c r="Q185" i="42"/>
  <c r="Q186" i="42"/>
  <c r="Q187" i="42"/>
  <c r="Q188" i="42"/>
  <c r="Q189" i="42"/>
  <c r="Q190" i="42"/>
  <c r="Q191" i="42"/>
  <c r="Q192" i="42"/>
  <c r="Q193" i="42"/>
  <c r="Q194" i="42"/>
  <c r="Q195" i="42"/>
  <c r="Q2" i="42"/>
  <c r="AA237" i="49" l="1"/>
  <c r="U49" i="45"/>
  <c r="J149" i="49"/>
  <c r="J132" i="49"/>
  <c r="J144" i="49"/>
  <c r="J151" i="49"/>
  <c r="J119" i="49"/>
  <c r="J166" i="49"/>
  <c r="J220" i="13"/>
  <c r="H220" i="50" s="1"/>
  <c r="J212" i="13"/>
  <c r="H212" i="50" s="1"/>
  <c r="J204" i="13"/>
  <c r="H204" i="50" s="1"/>
  <c r="J196" i="13"/>
  <c r="H196" i="50" s="1"/>
  <c r="J188" i="13"/>
  <c r="H188" i="50" s="1"/>
  <c r="J180" i="13"/>
  <c r="H180" i="50" s="1"/>
  <c r="J172" i="13"/>
  <c r="H172" i="50" s="1"/>
  <c r="J217" i="13"/>
  <c r="H217" i="50" s="1"/>
  <c r="J209" i="13"/>
  <c r="H209" i="50" s="1"/>
  <c r="J201" i="13"/>
  <c r="H201" i="50" s="1"/>
  <c r="J193" i="13"/>
  <c r="H193" i="50" s="1"/>
  <c r="J185" i="13"/>
  <c r="H185" i="50" s="1"/>
  <c r="J177" i="13"/>
  <c r="H177" i="50" s="1"/>
  <c r="J122" i="49"/>
  <c r="J125" i="49"/>
  <c r="J129" i="49"/>
  <c r="J133" i="49"/>
  <c r="J137" i="49"/>
  <c r="J145" i="49"/>
  <c r="J146" i="49"/>
  <c r="J154" i="49"/>
  <c r="J153" i="49"/>
  <c r="J116" i="49"/>
  <c r="J120" i="49"/>
  <c r="J160" i="49"/>
  <c r="J159" i="49"/>
  <c r="J167" i="49"/>
  <c r="H168" i="50"/>
  <c r="J128" i="49"/>
  <c r="J136" i="49"/>
  <c r="J147" i="49"/>
  <c r="J152" i="49"/>
  <c r="J115" i="49"/>
  <c r="J158" i="49"/>
  <c r="J165" i="49"/>
  <c r="J218" i="13"/>
  <c r="H218" i="50" s="1"/>
  <c r="J210" i="13"/>
  <c r="H210" i="50" s="1"/>
  <c r="J202" i="13"/>
  <c r="H202" i="50" s="1"/>
  <c r="J194" i="13"/>
  <c r="H194" i="50" s="1"/>
  <c r="J186" i="13"/>
  <c r="H186" i="50" s="1"/>
  <c r="J178" i="13"/>
  <c r="H178" i="50" s="1"/>
  <c r="J170" i="13"/>
  <c r="H170" i="50" s="1"/>
  <c r="J215" i="13"/>
  <c r="H215" i="50" s="1"/>
  <c r="J207" i="13"/>
  <c r="H207" i="50" s="1"/>
  <c r="J199" i="13"/>
  <c r="H199" i="50" s="1"/>
  <c r="J191" i="13"/>
  <c r="H191" i="50" s="1"/>
  <c r="J183" i="13"/>
  <c r="H183" i="50" s="1"/>
  <c r="J143" i="49"/>
  <c r="J126" i="49"/>
  <c r="J130" i="49"/>
  <c r="J134" i="49"/>
  <c r="J138" i="49"/>
  <c r="J140" i="49"/>
  <c r="J148" i="49"/>
  <c r="J156" i="49"/>
  <c r="J155" i="49"/>
  <c r="J117" i="49"/>
  <c r="J121" i="49"/>
  <c r="J162" i="49"/>
  <c r="U22" i="46"/>
  <c r="AD232" i="49" s="1"/>
  <c r="U62" i="43"/>
  <c r="U45" i="43"/>
  <c r="AD93" i="49" s="1"/>
  <c r="H102" i="50"/>
  <c r="H70" i="50"/>
  <c r="H92" i="50"/>
  <c r="H81" i="50"/>
  <c r="H65" i="50"/>
  <c r="H99" i="50"/>
  <c r="H83" i="50"/>
  <c r="H67" i="50"/>
  <c r="H98" i="50"/>
  <c r="H82" i="50"/>
  <c r="H109" i="50"/>
  <c r="H77" i="50"/>
  <c r="J109" i="13"/>
  <c r="J101" i="13"/>
  <c r="J93" i="13"/>
  <c r="H93" i="50" s="1"/>
  <c r="J86" i="13"/>
  <c r="H86" i="50" s="1"/>
  <c r="J82" i="13"/>
  <c r="J78" i="13"/>
  <c r="H78" i="50" s="1"/>
  <c r="J74" i="13"/>
  <c r="H74" i="50" s="1"/>
  <c r="J70" i="13"/>
  <c r="J66" i="13"/>
  <c r="H66" i="50" s="1"/>
  <c r="J62" i="13"/>
  <c r="H62" i="50" s="1"/>
  <c r="J108" i="13"/>
  <c r="H108" i="50" s="1"/>
  <c r="J100" i="13"/>
  <c r="H73" i="50"/>
  <c r="H107" i="50"/>
  <c r="H91" i="50"/>
  <c r="H61" i="50"/>
  <c r="J158" i="13"/>
  <c r="H158" i="50" s="1"/>
  <c r="J142" i="13"/>
  <c r="H142" i="50" s="1"/>
  <c r="J124" i="13"/>
  <c r="J153" i="13"/>
  <c r="H153" i="50" s="1"/>
  <c r="J137" i="13"/>
  <c r="H137" i="50" s="1"/>
  <c r="J118" i="13"/>
  <c r="H118" i="50" s="1"/>
  <c r="J117" i="13"/>
  <c r="H117" i="50" s="1"/>
  <c r="H104" i="50"/>
  <c r="H63" i="50"/>
  <c r="J140" i="13"/>
  <c r="H140" i="50" s="1"/>
  <c r="J143" i="13"/>
  <c r="H143" i="50" s="1"/>
  <c r="H110" i="50"/>
  <c r="H160" i="50"/>
  <c r="H114" i="50"/>
  <c r="H76" i="50"/>
  <c r="H113" i="50"/>
  <c r="H97" i="50"/>
  <c r="H127" i="50"/>
  <c r="J166" i="13"/>
  <c r="H166" i="50" s="1"/>
  <c r="J150" i="13"/>
  <c r="H150" i="50" s="1"/>
  <c r="J134" i="13"/>
  <c r="H134" i="50" s="1"/>
  <c r="J161" i="13"/>
  <c r="H161" i="50" s="1"/>
  <c r="J145" i="13"/>
  <c r="H145" i="50" s="1"/>
  <c r="J129" i="13"/>
  <c r="H129" i="50" s="1"/>
  <c r="J125" i="13"/>
  <c r="H125" i="50" s="1"/>
  <c r="H72" i="50"/>
  <c r="H111" i="50"/>
  <c r="H79" i="50"/>
  <c r="J164" i="13"/>
  <c r="H164" i="50" s="1"/>
  <c r="J156" i="13"/>
  <c r="H156" i="50" s="1"/>
  <c r="J148" i="13"/>
  <c r="H148" i="50" s="1"/>
  <c r="J132" i="13"/>
  <c r="H132" i="50" s="1"/>
  <c r="J167" i="13"/>
  <c r="H167" i="50" s="1"/>
  <c r="J159" i="13"/>
  <c r="H159" i="50" s="1"/>
  <c r="J151" i="13"/>
  <c r="H151" i="50" s="1"/>
  <c r="J135" i="13"/>
  <c r="H135" i="50" s="1"/>
  <c r="J120" i="13"/>
  <c r="H120" i="50" s="1"/>
  <c r="J115" i="13"/>
  <c r="H115" i="50" s="1"/>
  <c r="J123" i="13"/>
  <c r="H123" i="50" s="1"/>
  <c r="H94" i="50"/>
  <c r="H100" i="50"/>
  <c r="H84" i="50"/>
  <c r="H68" i="50"/>
  <c r="H105" i="50"/>
  <c r="H89" i="50"/>
  <c r="H75" i="50"/>
  <c r="H144" i="50"/>
  <c r="J162" i="13"/>
  <c r="J154" i="13"/>
  <c r="H154" i="50" s="1"/>
  <c r="J146" i="13"/>
  <c r="H146" i="50" s="1"/>
  <c r="J138" i="13"/>
  <c r="H138" i="50" s="1"/>
  <c r="J130" i="13"/>
  <c r="J165" i="13"/>
  <c r="H165" i="50" s="1"/>
  <c r="J157" i="13"/>
  <c r="H157" i="50" s="1"/>
  <c r="J149" i="13"/>
  <c r="J141" i="13"/>
  <c r="H141" i="50" s="1"/>
  <c r="J133" i="13"/>
  <c r="H133" i="50" s="1"/>
  <c r="J116" i="13"/>
  <c r="H116" i="50" s="1"/>
  <c r="J122" i="13"/>
  <c r="H122" i="50" s="1"/>
  <c r="H106" i="50"/>
  <c r="H90" i="50"/>
  <c r="H112" i="50"/>
  <c r="H96" i="50"/>
  <c r="H80" i="50"/>
  <c r="H64" i="50"/>
  <c r="H101" i="50"/>
  <c r="H85" i="50"/>
  <c r="H69" i="50"/>
  <c r="H103" i="50"/>
  <c r="H87" i="50"/>
  <c r="H71" i="50"/>
  <c r="H126" i="50"/>
  <c r="H139" i="50"/>
  <c r="H149" i="50"/>
  <c r="H162" i="50"/>
  <c r="H152" i="50"/>
  <c r="H268" i="50"/>
  <c r="H88" i="50"/>
  <c r="H95" i="50"/>
  <c r="H163" i="50"/>
  <c r="H124" i="50"/>
  <c r="H155" i="50"/>
  <c r="H130" i="50"/>
  <c r="H136" i="50"/>
  <c r="H128" i="50"/>
  <c r="J270" i="50"/>
  <c r="J262" i="50"/>
  <c r="J254" i="50"/>
  <c r="J246" i="50"/>
  <c r="J238" i="50"/>
  <c r="J265" i="50"/>
  <c r="J259" i="50"/>
  <c r="J251" i="50"/>
  <c r="J243" i="50"/>
  <c r="J235" i="50"/>
  <c r="J223" i="50"/>
  <c r="J269" i="50"/>
  <c r="J226" i="50"/>
  <c r="J268" i="50"/>
  <c r="J260" i="50"/>
  <c r="J252" i="50"/>
  <c r="J244" i="50"/>
  <c r="J236" i="50"/>
  <c r="J271" i="50"/>
  <c r="J257" i="50"/>
  <c r="J249" i="50"/>
  <c r="J241" i="50"/>
  <c r="J233" i="50"/>
  <c r="J232" i="50"/>
  <c r="J229" i="50"/>
  <c r="J267" i="50"/>
  <c r="J274" i="50"/>
  <c r="J266" i="50"/>
  <c r="J258" i="50"/>
  <c r="J250" i="50"/>
  <c r="J242" i="50"/>
  <c r="J234" i="50"/>
  <c r="J263" i="50"/>
  <c r="J255" i="50"/>
  <c r="J247" i="50"/>
  <c r="J239" i="50"/>
  <c r="J231" i="50"/>
  <c r="J228" i="50"/>
  <c r="J225" i="50"/>
  <c r="J275" i="50"/>
  <c r="J272" i="50"/>
  <c r="J264" i="50"/>
  <c r="J256" i="50"/>
  <c r="J248" i="50"/>
  <c r="J240" i="50"/>
  <c r="J273" i="50"/>
  <c r="J261" i="50"/>
  <c r="J253" i="50"/>
  <c r="J245" i="50"/>
  <c r="J237" i="50"/>
  <c r="J227" i="50"/>
  <c r="J224" i="50"/>
  <c r="J230" i="50"/>
  <c r="J160" i="50"/>
  <c r="J152" i="50"/>
  <c r="J144" i="50"/>
  <c r="J136" i="50"/>
  <c r="J128" i="50"/>
  <c r="J120" i="50"/>
  <c r="J165" i="50"/>
  <c r="J157" i="50"/>
  <c r="J149" i="50"/>
  <c r="J141" i="50"/>
  <c r="J133" i="50"/>
  <c r="J125" i="50"/>
  <c r="J117" i="50"/>
  <c r="J166" i="50"/>
  <c r="J158" i="50"/>
  <c r="J150" i="50"/>
  <c r="J142" i="50"/>
  <c r="J134" i="50"/>
  <c r="J126" i="50"/>
  <c r="J118" i="50"/>
  <c r="J163" i="50"/>
  <c r="J155" i="50"/>
  <c r="J147" i="50"/>
  <c r="J139" i="50"/>
  <c r="J131" i="50"/>
  <c r="J123" i="50"/>
  <c r="J115" i="50"/>
  <c r="J164" i="50"/>
  <c r="J156" i="50"/>
  <c r="J148" i="50"/>
  <c r="J140" i="50"/>
  <c r="J132" i="50"/>
  <c r="J124" i="50"/>
  <c r="J116" i="50"/>
  <c r="J161" i="50"/>
  <c r="J153" i="50"/>
  <c r="J145" i="50"/>
  <c r="J137" i="50"/>
  <c r="J129" i="50"/>
  <c r="J121" i="50"/>
  <c r="J162" i="50"/>
  <c r="J154" i="50"/>
  <c r="J146" i="50"/>
  <c r="J138" i="50"/>
  <c r="J130" i="50"/>
  <c r="J122" i="50"/>
  <c r="J167" i="50"/>
  <c r="J159" i="50"/>
  <c r="J151" i="50"/>
  <c r="J143" i="50"/>
  <c r="J135" i="50"/>
  <c r="J127" i="50"/>
  <c r="J119" i="50"/>
  <c r="J174" i="50"/>
  <c r="J217" i="50"/>
  <c r="J214" i="50"/>
  <c r="J198" i="50"/>
  <c r="J182" i="50"/>
  <c r="J211" i="50"/>
  <c r="J195" i="50"/>
  <c r="J179" i="50"/>
  <c r="J181" i="50"/>
  <c r="J193" i="50"/>
  <c r="J169" i="50"/>
  <c r="J180" i="50"/>
  <c r="J175" i="50"/>
  <c r="J172" i="50"/>
  <c r="J213" i="50"/>
  <c r="J210" i="50"/>
  <c r="J194" i="50"/>
  <c r="J178" i="50"/>
  <c r="J207" i="50"/>
  <c r="J191" i="50"/>
  <c r="J204" i="50"/>
  <c r="J216" i="50"/>
  <c r="J184" i="50"/>
  <c r="J205" i="50"/>
  <c r="J185" i="50"/>
  <c r="J212" i="50"/>
  <c r="J170" i="50"/>
  <c r="J209" i="50"/>
  <c r="J206" i="50"/>
  <c r="J190" i="50"/>
  <c r="J219" i="50"/>
  <c r="J203" i="50"/>
  <c r="J187" i="50"/>
  <c r="J197" i="50"/>
  <c r="J208" i="50"/>
  <c r="J177" i="50"/>
  <c r="J196" i="50"/>
  <c r="J220" i="50"/>
  <c r="J201" i="50"/>
  <c r="J176" i="50"/>
  <c r="J221" i="50"/>
  <c r="J218" i="50"/>
  <c r="J202" i="50"/>
  <c r="J186" i="50"/>
  <c r="J215" i="50"/>
  <c r="J199" i="50"/>
  <c r="J183" i="50"/>
  <c r="J188" i="50"/>
  <c r="J200" i="50"/>
  <c r="J173" i="50"/>
  <c r="J189" i="50"/>
  <c r="J192" i="50"/>
  <c r="J171" i="50"/>
  <c r="AC156" i="49"/>
  <c r="AC156" i="13"/>
  <c r="AC156" i="50" s="1"/>
  <c r="S159" i="49"/>
  <c r="S159" i="13"/>
  <c r="S159" i="50" s="1"/>
  <c r="AC142" i="49"/>
  <c r="AC142" i="13"/>
  <c r="AC142" i="50" s="1"/>
  <c r="Y129" i="49"/>
  <c r="Y129" i="13"/>
  <c r="Y129" i="50" s="1"/>
  <c r="Q116" i="49"/>
  <c r="Q116" i="13"/>
  <c r="Q116" i="50" s="1"/>
  <c r="Q137" i="49"/>
  <c r="Q137" i="13"/>
  <c r="Q137" i="50" s="1"/>
  <c r="AC122" i="49"/>
  <c r="AC122" i="13"/>
  <c r="AC122" i="50" s="1"/>
  <c r="AC147" i="49"/>
  <c r="AC147" i="13"/>
  <c r="AC147" i="50" s="1"/>
  <c r="Q156" i="49"/>
  <c r="Q156" i="13"/>
  <c r="Q156" i="50" s="1"/>
  <c r="Q150" i="49"/>
  <c r="Q150" i="13"/>
  <c r="Q150" i="50" s="1"/>
  <c r="V165" i="49"/>
  <c r="V165" i="13"/>
  <c r="V165" i="50" s="1"/>
  <c r="AA148" i="49"/>
  <c r="AA148" i="13"/>
  <c r="AA148" i="50" s="1"/>
  <c r="W159" i="49"/>
  <c r="W159" i="13"/>
  <c r="W159" i="50" s="1"/>
  <c r="Q144" i="49"/>
  <c r="Q144" i="13"/>
  <c r="Q144" i="50" s="1"/>
  <c r="V157" i="49"/>
  <c r="V157" i="13"/>
  <c r="V157" i="50" s="1"/>
  <c r="V150" i="49"/>
  <c r="V150" i="13"/>
  <c r="V150" i="50" s="1"/>
  <c r="S148" i="49"/>
  <c r="S148" i="13"/>
  <c r="S148" i="50" s="1"/>
  <c r="AC160" i="49"/>
  <c r="AC160" i="13"/>
  <c r="AC160" i="50" s="1"/>
  <c r="AC161" i="49"/>
  <c r="AC161" i="13"/>
  <c r="AC161" i="50" s="1"/>
  <c r="AC135" i="49"/>
  <c r="AC135" i="13"/>
  <c r="AC135" i="50" s="1"/>
  <c r="AA126" i="49"/>
  <c r="AA126" i="13"/>
  <c r="AA126" i="50" s="1"/>
  <c r="AC115" i="49"/>
  <c r="AC115" i="13"/>
  <c r="AC115" i="50" s="1"/>
  <c r="AC149" i="49"/>
  <c r="AC149" i="13"/>
  <c r="AC149" i="50" s="1"/>
  <c r="AC136" i="49"/>
  <c r="AC136" i="13"/>
  <c r="AC136" i="50" s="1"/>
  <c r="Y126" i="49"/>
  <c r="Y126" i="13"/>
  <c r="Y126" i="50" s="1"/>
  <c r="M114" i="49"/>
  <c r="M114" i="13"/>
  <c r="M114" i="50" s="1"/>
  <c r="O159" i="49"/>
  <c r="O159" i="13"/>
  <c r="O159" i="50" s="1"/>
  <c r="Z148" i="49"/>
  <c r="Z148" i="13"/>
  <c r="Z148" i="50" s="1"/>
  <c r="V123" i="49"/>
  <c r="V123" i="13"/>
  <c r="V123" i="50" s="1"/>
  <c r="AB153" i="49"/>
  <c r="AB153" i="13"/>
  <c r="AB153" i="50" s="1"/>
  <c r="P148" i="49"/>
  <c r="P148" i="13"/>
  <c r="P148" i="50" s="1"/>
  <c r="V141" i="49"/>
  <c r="V141" i="13"/>
  <c r="V141" i="50" s="1"/>
  <c r="V146" i="49"/>
  <c r="V146" i="13"/>
  <c r="V146" i="50" s="1"/>
  <c r="AC137" i="49"/>
  <c r="AC137" i="13"/>
  <c r="AC137" i="50" s="1"/>
  <c r="AC127" i="49"/>
  <c r="AC127" i="13"/>
  <c r="AC127" i="50" s="1"/>
  <c r="S114" i="49"/>
  <c r="S114" i="13"/>
  <c r="S114" i="50" s="1"/>
  <c r="Q149" i="49"/>
  <c r="Q149" i="13"/>
  <c r="Q149" i="50" s="1"/>
  <c r="AC130" i="49"/>
  <c r="AC130" i="13"/>
  <c r="AC130" i="50" s="1"/>
  <c r="Q117" i="49"/>
  <c r="Q117" i="13"/>
  <c r="Q117" i="50" s="1"/>
  <c r="X129" i="49"/>
  <c r="X129" i="13"/>
  <c r="X129" i="50" s="1"/>
  <c r="V119" i="49"/>
  <c r="V119" i="13"/>
  <c r="V119" i="50" s="1"/>
  <c r="O140" i="49"/>
  <c r="O140" i="13"/>
  <c r="O140" i="50" s="1"/>
  <c r="P143" i="49"/>
  <c r="P143" i="13"/>
  <c r="P143" i="50" s="1"/>
  <c r="U29" i="44"/>
  <c r="AC131" i="49"/>
  <c r="AC131" i="13"/>
  <c r="AC131" i="50" s="1"/>
  <c r="AC144" i="49"/>
  <c r="AC144" i="13"/>
  <c r="AC144" i="50" s="1"/>
  <c r="AC124" i="49"/>
  <c r="AC124" i="13"/>
  <c r="AC124" i="50" s="1"/>
  <c r="AC141" i="49"/>
  <c r="AC141" i="13"/>
  <c r="AC141" i="50" s="1"/>
  <c r="U26" i="45"/>
  <c r="Q182" i="49"/>
  <c r="Q182" i="13"/>
  <c r="Q182" i="50" s="1"/>
  <c r="U53" i="45"/>
  <c r="V209" i="49"/>
  <c r="V209" i="13"/>
  <c r="V209" i="50" s="1"/>
  <c r="J64" i="45"/>
  <c r="S202" i="49"/>
  <c r="S202" i="13"/>
  <c r="S202" i="50" s="1"/>
  <c r="U59" i="45"/>
  <c r="Q215" i="49"/>
  <c r="Q215" i="13"/>
  <c r="Q215" i="50" s="1"/>
  <c r="W202" i="49"/>
  <c r="W202" i="13"/>
  <c r="W202" i="50" s="1"/>
  <c r="AC212" i="49"/>
  <c r="AC212" i="13"/>
  <c r="AC212" i="50" s="1"/>
  <c r="AD205" i="49"/>
  <c r="AD205" i="13"/>
  <c r="AD205" i="50" s="1"/>
  <c r="M186" i="49"/>
  <c r="M186" i="13"/>
  <c r="M186" i="50" s="1"/>
  <c r="V196" i="49"/>
  <c r="V196" i="13"/>
  <c r="V196" i="50" s="1"/>
  <c r="AC200" i="49"/>
  <c r="AC200" i="13"/>
  <c r="AC200" i="50" s="1"/>
  <c r="V173" i="49"/>
  <c r="V173" i="13"/>
  <c r="V173" i="50" s="1"/>
  <c r="M180" i="49"/>
  <c r="M180" i="13"/>
  <c r="M180" i="50" s="1"/>
  <c r="Y168" i="49"/>
  <c r="Y168" i="13"/>
  <c r="Y168" i="50" s="1"/>
  <c r="Q208" i="49"/>
  <c r="Q208" i="13"/>
  <c r="Q208" i="50" s="1"/>
  <c r="AC193" i="49"/>
  <c r="AC193" i="13"/>
  <c r="AC193" i="50" s="1"/>
  <c r="T197" i="49"/>
  <c r="T197" i="13"/>
  <c r="T197" i="50" s="1"/>
  <c r="AC199" i="49"/>
  <c r="AC199" i="13"/>
  <c r="AC199" i="50" s="1"/>
  <c r="P183" i="49"/>
  <c r="P183" i="13"/>
  <c r="P183" i="50" s="1"/>
  <c r="AC198" i="49"/>
  <c r="AC198" i="13"/>
  <c r="AC198" i="50" s="1"/>
  <c r="M183" i="49"/>
  <c r="M183" i="13"/>
  <c r="M183" i="50" s="1"/>
  <c r="R213" i="49"/>
  <c r="R213" i="13"/>
  <c r="R213" i="50" s="1"/>
  <c r="N207" i="49"/>
  <c r="N207" i="13"/>
  <c r="N207" i="50" s="1"/>
  <c r="Q193" i="49"/>
  <c r="Q193" i="13"/>
  <c r="Q193" i="50" s="1"/>
  <c r="R186" i="49"/>
  <c r="R186" i="13"/>
  <c r="R186" i="50" s="1"/>
  <c r="U18" i="45"/>
  <c r="AC174" i="49"/>
  <c r="AC174" i="13"/>
  <c r="AC174" i="50" s="1"/>
  <c r="S180" i="49"/>
  <c r="S180" i="13"/>
  <c r="S180" i="50" s="1"/>
  <c r="AC177" i="49"/>
  <c r="AC177" i="13"/>
  <c r="AC177" i="50" s="1"/>
  <c r="Q219" i="49"/>
  <c r="Q219" i="13"/>
  <c r="Q219" i="50" s="1"/>
  <c r="V206" i="49"/>
  <c r="V206" i="13"/>
  <c r="V206" i="50" s="1"/>
  <c r="AC216" i="49"/>
  <c r="AC216" i="13"/>
  <c r="AC216" i="50" s="1"/>
  <c r="V195" i="49"/>
  <c r="V195" i="13"/>
  <c r="V195" i="50" s="1"/>
  <c r="U207" i="49"/>
  <c r="U207" i="13"/>
  <c r="U207" i="50" s="1"/>
  <c r="O207" i="49"/>
  <c r="O207" i="13"/>
  <c r="O207" i="50" s="1"/>
  <c r="Q196" i="49"/>
  <c r="Q196" i="13"/>
  <c r="Q196" i="50" s="1"/>
  <c r="V185" i="49"/>
  <c r="V185" i="13"/>
  <c r="V185" i="50" s="1"/>
  <c r="Z168" i="49"/>
  <c r="Z168" i="13"/>
  <c r="Z168" i="50" s="1"/>
  <c r="Y197" i="49"/>
  <c r="Y197" i="13"/>
  <c r="Y197" i="50" s="1"/>
  <c r="W186" i="49"/>
  <c r="W186" i="13"/>
  <c r="W186" i="50" s="1"/>
  <c r="Q175" i="49"/>
  <c r="Q175" i="13"/>
  <c r="Q175" i="50" s="1"/>
  <c r="W194" i="49"/>
  <c r="W194" i="13"/>
  <c r="W194" i="50" s="1"/>
  <c r="AA180" i="49"/>
  <c r="AA180" i="13"/>
  <c r="AA180" i="50" s="1"/>
  <c r="Z213" i="49"/>
  <c r="Z213" i="13"/>
  <c r="Z213" i="50" s="1"/>
  <c r="W213" i="49"/>
  <c r="W213" i="13"/>
  <c r="W213" i="50" s="1"/>
  <c r="AA213" i="49"/>
  <c r="AA213" i="13"/>
  <c r="AA213" i="50" s="1"/>
  <c r="Y186" i="49"/>
  <c r="Y186" i="13"/>
  <c r="Y186" i="50" s="1"/>
  <c r="R168" i="13"/>
  <c r="R168" i="50" s="1"/>
  <c r="R168" i="49"/>
  <c r="O186" i="49"/>
  <c r="O186" i="13"/>
  <c r="O186" i="50" s="1"/>
  <c r="S168" i="49"/>
  <c r="S168" i="13"/>
  <c r="S168" i="50" s="1"/>
  <c r="T24" i="45"/>
  <c r="AC181" i="49"/>
  <c r="AC181" i="13"/>
  <c r="AC181" i="50" s="1"/>
  <c r="Q204" i="49"/>
  <c r="Q204" i="13"/>
  <c r="Q204" i="50" s="1"/>
  <c r="U23" i="45"/>
  <c r="AC179" i="49"/>
  <c r="AC179" i="13"/>
  <c r="AC179" i="50" s="1"/>
  <c r="R251" i="49"/>
  <c r="R251" i="13"/>
  <c r="R251" i="50" s="1"/>
  <c r="X256" i="49"/>
  <c r="X256" i="13"/>
  <c r="X256" i="50" s="1"/>
  <c r="Y267" i="49"/>
  <c r="Y267" i="13"/>
  <c r="Y267" i="50" s="1"/>
  <c r="V262" i="49"/>
  <c r="V262" i="13"/>
  <c r="V262" i="50" s="1"/>
  <c r="Q254" i="49"/>
  <c r="Q254" i="13"/>
  <c r="Q254" i="50" s="1"/>
  <c r="N256" i="49"/>
  <c r="N256" i="13"/>
  <c r="N256" i="50" s="1"/>
  <c r="AB237" i="49"/>
  <c r="AB237" i="13"/>
  <c r="AB237" i="50" s="1"/>
  <c r="U14" i="46"/>
  <c r="Q224" i="49"/>
  <c r="Q224" i="13"/>
  <c r="Q224" i="50" s="1"/>
  <c r="T234" i="49"/>
  <c r="T234" i="13"/>
  <c r="T234" i="50" s="1"/>
  <c r="M38" i="46"/>
  <c r="V249" i="49"/>
  <c r="V249" i="13"/>
  <c r="V249" i="50" s="1"/>
  <c r="T222" i="49"/>
  <c r="T222" i="13"/>
  <c r="T222" i="50" s="1"/>
  <c r="S256" i="49"/>
  <c r="S256" i="13"/>
  <c r="S256" i="50" s="1"/>
  <c r="U251" i="49"/>
  <c r="U251" i="13"/>
  <c r="U251" i="50" s="1"/>
  <c r="V229" i="49"/>
  <c r="V229" i="13"/>
  <c r="V229" i="50" s="1"/>
  <c r="M240" i="49"/>
  <c r="M240" i="13"/>
  <c r="M240" i="50" s="1"/>
  <c r="AC245" i="49"/>
  <c r="AC245" i="13"/>
  <c r="AC245" i="50" s="1"/>
  <c r="M237" i="49"/>
  <c r="M237" i="13"/>
  <c r="M237" i="50" s="1"/>
  <c r="AC257" i="49"/>
  <c r="AC257" i="13"/>
  <c r="AC257" i="50" s="1"/>
  <c r="X261" i="49"/>
  <c r="X261" i="13"/>
  <c r="X261" i="50" s="1"/>
  <c r="Q269" i="49"/>
  <c r="Q269" i="13"/>
  <c r="Q269" i="50" s="1"/>
  <c r="X267" i="49"/>
  <c r="X267" i="13"/>
  <c r="X267" i="50" s="1"/>
  <c r="AC265" i="49"/>
  <c r="AC265" i="13"/>
  <c r="AC265" i="50" s="1"/>
  <c r="V245" i="49"/>
  <c r="V245" i="13"/>
  <c r="V245" i="50" s="1"/>
  <c r="M24" i="46"/>
  <c r="V235" i="49"/>
  <c r="V235" i="13"/>
  <c r="V235" i="50" s="1"/>
  <c r="Y234" i="49"/>
  <c r="Y234" i="13"/>
  <c r="Y234" i="50" s="1"/>
  <c r="V253" i="49"/>
  <c r="V253" i="13"/>
  <c r="V253" i="50" s="1"/>
  <c r="AC263" i="49"/>
  <c r="AC263" i="13"/>
  <c r="AC263" i="50" s="1"/>
  <c r="R222" i="49"/>
  <c r="R222" i="13"/>
  <c r="R222" i="50" s="1"/>
  <c r="T261" i="49"/>
  <c r="T261" i="13"/>
  <c r="T261" i="50" s="1"/>
  <c r="P267" i="49"/>
  <c r="P267" i="13"/>
  <c r="P267" i="50" s="1"/>
  <c r="AB256" i="49"/>
  <c r="AB256" i="13"/>
  <c r="AB256" i="50" s="1"/>
  <c r="N234" i="49"/>
  <c r="N234" i="13"/>
  <c r="N234" i="50" s="1"/>
  <c r="Q236" i="49"/>
  <c r="Q236" i="13"/>
  <c r="Q236" i="50" s="1"/>
  <c r="P234" i="49"/>
  <c r="P234" i="13"/>
  <c r="P234" i="50" s="1"/>
  <c r="P261" i="49"/>
  <c r="P261" i="13"/>
  <c r="P261" i="50" s="1"/>
  <c r="Q252" i="49"/>
  <c r="Q252" i="13"/>
  <c r="Q252" i="50" s="1"/>
  <c r="T78" i="49"/>
  <c r="T78" i="13"/>
  <c r="T78" i="50" s="1"/>
  <c r="T94" i="49"/>
  <c r="T94" i="13"/>
  <c r="T94" i="50" s="1"/>
  <c r="Q104" i="49"/>
  <c r="Q104" i="13"/>
  <c r="Q104" i="50" s="1"/>
  <c r="U86" i="49"/>
  <c r="U86" i="13"/>
  <c r="U86" i="50" s="1"/>
  <c r="V74" i="13"/>
  <c r="V74" i="50" s="1"/>
  <c r="V74" i="49"/>
  <c r="AA78" i="49"/>
  <c r="AA78" i="13"/>
  <c r="AA78" i="50" s="1"/>
  <c r="N153" i="49"/>
  <c r="N153" i="13"/>
  <c r="N153" i="50" s="1"/>
  <c r="Y159" i="49"/>
  <c r="Y159" i="13"/>
  <c r="Y159" i="50" s="1"/>
  <c r="V142" i="49"/>
  <c r="V142" i="13"/>
  <c r="V142" i="50" s="1"/>
  <c r="U132" i="49"/>
  <c r="U132" i="13"/>
  <c r="U132" i="50" s="1"/>
  <c r="AC116" i="49"/>
  <c r="AC116" i="13"/>
  <c r="AC116" i="50" s="1"/>
  <c r="N129" i="49"/>
  <c r="N129" i="13"/>
  <c r="N129" i="50" s="1"/>
  <c r="Z114" i="49"/>
  <c r="Z114" i="13"/>
  <c r="Z114" i="50" s="1"/>
  <c r="O148" i="49"/>
  <c r="O148" i="13"/>
  <c r="O148" i="50" s="1"/>
  <c r="AB159" i="49"/>
  <c r="AB159" i="13"/>
  <c r="AB159" i="50" s="1"/>
  <c r="V191" i="49"/>
  <c r="V191" i="13"/>
  <c r="V191" i="50" s="1"/>
  <c r="U37" i="46"/>
  <c r="V247" i="49"/>
  <c r="V247" i="13"/>
  <c r="V247" i="50" s="1"/>
  <c r="AC230" i="49"/>
  <c r="AC230" i="13"/>
  <c r="AC230" i="50" s="1"/>
  <c r="V226" i="49"/>
  <c r="V226" i="13"/>
  <c r="V226" i="50" s="1"/>
  <c r="T251" i="49"/>
  <c r="T251" i="13"/>
  <c r="T251" i="50" s="1"/>
  <c r="P222" i="49"/>
  <c r="P222" i="13"/>
  <c r="P222" i="50" s="1"/>
  <c r="M222" i="49"/>
  <c r="M222" i="13"/>
  <c r="M222" i="50" s="1"/>
  <c r="Q260" i="49"/>
  <c r="Q260" i="13"/>
  <c r="Q260" i="50" s="1"/>
  <c r="AC273" i="49"/>
  <c r="AC273" i="13"/>
  <c r="AC273" i="50" s="1"/>
  <c r="N222" i="49"/>
  <c r="N222" i="13"/>
  <c r="N222" i="50" s="1"/>
  <c r="S72" i="49"/>
  <c r="S72" i="13"/>
  <c r="S72" i="50" s="1"/>
  <c r="Q110" i="49"/>
  <c r="Q110" i="13"/>
  <c r="Q110" i="50" s="1"/>
  <c r="V93" i="49"/>
  <c r="V93" i="13"/>
  <c r="V93" i="50" s="1"/>
  <c r="V88" i="49"/>
  <c r="V88" i="13"/>
  <c r="V88" i="50" s="1"/>
  <c r="Q88" i="49"/>
  <c r="Q88" i="13"/>
  <c r="Q88" i="50" s="1"/>
  <c r="N105" i="49"/>
  <c r="N105" i="13"/>
  <c r="N105" i="50" s="1"/>
  <c r="S86" i="49"/>
  <c r="S86" i="13"/>
  <c r="S86" i="50" s="1"/>
  <c r="U75" i="49"/>
  <c r="U75" i="13"/>
  <c r="U75" i="50" s="1"/>
  <c r="Z129" i="49"/>
  <c r="Z129" i="13"/>
  <c r="Z129" i="50" s="1"/>
  <c r="Q146" i="49"/>
  <c r="Q146" i="13"/>
  <c r="Q146" i="50" s="1"/>
  <c r="Y248" i="49"/>
  <c r="Y248" i="13"/>
  <c r="Y248" i="50" s="1"/>
  <c r="AC246" i="49"/>
  <c r="AC246" i="13"/>
  <c r="AC246" i="50" s="1"/>
  <c r="O261" i="49"/>
  <c r="O261" i="13"/>
  <c r="O261" i="50" s="1"/>
  <c r="AC259" i="49"/>
  <c r="AC259" i="13"/>
  <c r="AC259" i="50" s="1"/>
  <c r="Q225" i="49"/>
  <c r="Q225" i="13"/>
  <c r="Q225" i="50" s="1"/>
  <c r="Y261" i="49"/>
  <c r="Y261" i="13"/>
  <c r="Y261" i="50" s="1"/>
  <c r="U248" i="49"/>
  <c r="U248" i="13"/>
  <c r="U248" i="50" s="1"/>
  <c r="X234" i="49"/>
  <c r="X234" i="13"/>
  <c r="X234" i="50" s="1"/>
  <c r="Q216" i="49"/>
  <c r="Q216" i="13"/>
  <c r="Q216" i="50" s="1"/>
  <c r="Q174" i="49"/>
  <c r="Q174" i="13"/>
  <c r="Q174" i="50" s="1"/>
  <c r="U194" i="49"/>
  <c r="U194" i="13"/>
  <c r="U194" i="50" s="1"/>
  <c r="V179" i="49"/>
  <c r="V179" i="13"/>
  <c r="V179" i="50" s="1"/>
  <c r="Q179" i="49"/>
  <c r="Q179" i="13"/>
  <c r="Q179" i="50" s="1"/>
  <c r="Q218" i="49"/>
  <c r="Q218" i="13"/>
  <c r="Q218" i="50" s="1"/>
  <c r="T237" i="49"/>
  <c r="T237" i="13"/>
  <c r="T237" i="50" s="1"/>
  <c r="S234" i="49"/>
  <c r="S234" i="13"/>
  <c r="S234" i="50" s="1"/>
  <c r="S194" i="49"/>
  <c r="S194" i="13"/>
  <c r="S194" i="50" s="1"/>
  <c r="U183" i="49"/>
  <c r="U183" i="13"/>
  <c r="U183" i="50" s="1"/>
  <c r="Y180" i="49"/>
  <c r="Y180" i="13"/>
  <c r="Y180" i="50" s="1"/>
  <c r="T267" i="49"/>
  <c r="T267" i="13"/>
  <c r="T267" i="50" s="1"/>
  <c r="U234" i="49"/>
  <c r="U234" i="13"/>
  <c r="U234" i="50" s="1"/>
  <c r="Q209" i="49"/>
  <c r="Q209" i="13"/>
  <c r="Q209" i="50" s="1"/>
  <c r="T186" i="49"/>
  <c r="T186" i="13"/>
  <c r="T186" i="50" s="1"/>
  <c r="V200" i="49"/>
  <c r="V200" i="13"/>
  <c r="V200" i="50" s="1"/>
  <c r="T86" i="49"/>
  <c r="T86" i="13"/>
  <c r="T86" i="50" s="1"/>
  <c r="AB234" i="49"/>
  <c r="AB234" i="13"/>
  <c r="AB234" i="50" s="1"/>
  <c r="V232" i="49"/>
  <c r="V232" i="13"/>
  <c r="V232" i="50" s="1"/>
  <c r="Q103" i="49"/>
  <c r="Q103" i="13"/>
  <c r="Q103" i="50" s="1"/>
  <c r="AC97" i="49"/>
  <c r="AC97" i="13"/>
  <c r="AC97" i="50" s="1"/>
  <c r="Z86" i="49"/>
  <c r="Z86" i="13"/>
  <c r="Z86" i="50" s="1"/>
  <c r="Q79" i="49"/>
  <c r="Q79" i="13"/>
  <c r="Q79" i="50" s="1"/>
  <c r="V71" i="49"/>
  <c r="V71" i="13"/>
  <c r="V71" i="50" s="1"/>
  <c r="AC83" i="49"/>
  <c r="AC83" i="13"/>
  <c r="AC83" i="50" s="1"/>
  <c r="AB86" i="49"/>
  <c r="AB86" i="13"/>
  <c r="AB86" i="50" s="1"/>
  <c r="AC85" i="49"/>
  <c r="AC85" i="13"/>
  <c r="AC85" i="50" s="1"/>
  <c r="V108" i="49"/>
  <c r="V108" i="13"/>
  <c r="V108" i="50" s="1"/>
  <c r="W94" i="49"/>
  <c r="W94" i="13"/>
  <c r="W94" i="50" s="1"/>
  <c r="V92" i="49"/>
  <c r="V92" i="13"/>
  <c r="V92" i="50" s="1"/>
  <c r="V85" i="49"/>
  <c r="V85" i="13"/>
  <c r="V85" i="50" s="1"/>
  <c r="V107" i="49"/>
  <c r="V107" i="13"/>
  <c r="V107" i="50" s="1"/>
  <c r="V63" i="49"/>
  <c r="V63" i="13"/>
  <c r="V63" i="50" s="1"/>
  <c r="O78" i="49"/>
  <c r="O78" i="13"/>
  <c r="O78" i="50" s="1"/>
  <c r="O60" i="13"/>
  <c r="O60" i="50" s="1"/>
  <c r="O60" i="49"/>
  <c r="Q76" i="49"/>
  <c r="Q76" i="13"/>
  <c r="Q76" i="50" s="1"/>
  <c r="X99" i="49"/>
  <c r="X99" i="13"/>
  <c r="X99" i="50" s="1"/>
  <c r="R86" i="49"/>
  <c r="R86" i="13"/>
  <c r="R86" i="50" s="1"/>
  <c r="N78" i="49"/>
  <c r="N78" i="13"/>
  <c r="N78" i="50" s="1"/>
  <c r="AC77" i="49"/>
  <c r="AC77" i="13"/>
  <c r="AC77" i="50" s="1"/>
  <c r="AC111" i="49"/>
  <c r="AC111" i="13"/>
  <c r="AC111" i="50" s="1"/>
  <c r="N86" i="49"/>
  <c r="N86" i="13"/>
  <c r="N86" i="50" s="1"/>
  <c r="V77" i="49"/>
  <c r="V77" i="13"/>
  <c r="V77" i="50" s="1"/>
  <c r="AC109" i="49"/>
  <c r="AC109" i="13"/>
  <c r="AC109" i="50" s="1"/>
  <c r="AC68" i="49"/>
  <c r="AC68" i="13"/>
  <c r="AC68" i="50" s="1"/>
  <c r="V64" i="49"/>
  <c r="V64" i="13"/>
  <c r="V64" i="50" s="1"/>
  <c r="Q100" i="49"/>
  <c r="Q100" i="13"/>
  <c r="Q100" i="50" s="1"/>
  <c r="V83" i="49"/>
  <c r="V83" i="13"/>
  <c r="V83" i="50" s="1"/>
  <c r="V69" i="49"/>
  <c r="V69" i="13"/>
  <c r="V69" i="50" s="1"/>
  <c r="AC79" i="49"/>
  <c r="AC79" i="13"/>
  <c r="AC79" i="50" s="1"/>
  <c r="U60" i="49"/>
  <c r="U60" i="13"/>
  <c r="U60" i="50" s="1"/>
  <c r="X153" i="49"/>
  <c r="X153" i="13"/>
  <c r="X153" i="50" s="1"/>
  <c r="R153" i="49"/>
  <c r="R153" i="13"/>
  <c r="R153" i="50" s="1"/>
  <c r="Q155" i="49"/>
  <c r="Q155" i="13"/>
  <c r="Q155" i="50" s="1"/>
  <c r="V98" i="49"/>
  <c r="V98" i="13"/>
  <c r="V98" i="50" s="1"/>
  <c r="W99" i="49"/>
  <c r="W99" i="13"/>
  <c r="W99" i="50" s="1"/>
  <c r="Z94" i="49"/>
  <c r="Z94" i="13"/>
  <c r="Z94" i="50" s="1"/>
  <c r="AC82" i="49"/>
  <c r="AC82" i="13"/>
  <c r="AC82" i="50" s="1"/>
  <c r="N60" i="49"/>
  <c r="N60" i="13"/>
  <c r="N60" i="50" s="1"/>
  <c r="AA75" i="49"/>
  <c r="AA75" i="13"/>
  <c r="AA75" i="50" s="1"/>
  <c r="R75" i="49"/>
  <c r="R75" i="13"/>
  <c r="R75" i="50" s="1"/>
  <c r="M75" i="49"/>
  <c r="M75" i="13"/>
  <c r="M75" i="50" s="1"/>
  <c r="V100" i="49"/>
  <c r="V100" i="13"/>
  <c r="V100" i="50" s="1"/>
  <c r="AA89" i="49"/>
  <c r="AA89" i="13"/>
  <c r="AA89" i="50" s="1"/>
  <c r="AC84" i="49"/>
  <c r="AC84" i="13"/>
  <c r="AC84" i="50" s="1"/>
  <c r="AC76" i="49"/>
  <c r="AC76" i="13"/>
  <c r="AC76" i="50" s="1"/>
  <c r="M105" i="49"/>
  <c r="M105" i="13"/>
  <c r="M105" i="50" s="1"/>
  <c r="AA105" i="49"/>
  <c r="AA105" i="13"/>
  <c r="AA105" i="50" s="1"/>
  <c r="Z89" i="49"/>
  <c r="Z89" i="13"/>
  <c r="Z89" i="50" s="1"/>
  <c r="Q83" i="49"/>
  <c r="Q83" i="13"/>
  <c r="Q83" i="50" s="1"/>
  <c r="V84" i="49"/>
  <c r="V84" i="13"/>
  <c r="V84" i="50" s="1"/>
  <c r="S75" i="49"/>
  <c r="S75" i="13"/>
  <c r="S75" i="50" s="1"/>
  <c r="O72" i="49"/>
  <c r="O72" i="13"/>
  <c r="O72" i="50" s="1"/>
  <c r="V104" i="49"/>
  <c r="V104" i="13"/>
  <c r="V104" i="50" s="1"/>
  <c r="R89" i="49"/>
  <c r="R89" i="13"/>
  <c r="R89" i="50" s="1"/>
  <c r="R60" i="49"/>
  <c r="R60" i="13"/>
  <c r="R60" i="50" s="1"/>
  <c r="AC63" i="13"/>
  <c r="AC63" i="50" s="1"/>
  <c r="AC63" i="49"/>
  <c r="X159" i="49"/>
  <c r="X159" i="13"/>
  <c r="X159" i="50" s="1"/>
  <c r="AC150" i="49"/>
  <c r="AC150" i="13"/>
  <c r="AC150" i="50" s="1"/>
  <c r="Q158" i="49"/>
  <c r="Q158" i="13"/>
  <c r="Q158" i="50" s="1"/>
  <c r="O114" i="49"/>
  <c r="O114" i="13"/>
  <c r="O114" i="50" s="1"/>
  <c r="Q119" i="49"/>
  <c r="Q119" i="13"/>
  <c r="Q119" i="50" s="1"/>
  <c r="P114" i="49"/>
  <c r="P114" i="13"/>
  <c r="P114" i="50" s="1"/>
  <c r="V115" i="49"/>
  <c r="V115" i="13"/>
  <c r="V115" i="50" s="1"/>
  <c r="Q138" i="49"/>
  <c r="Q138" i="13"/>
  <c r="Q138" i="50" s="1"/>
  <c r="AC163" i="49"/>
  <c r="AC163" i="13"/>
  <c r="AC163" i="50" s="1"/>
  <c r="M143" i="49"/>
  <c r="M143" i="13"/>
  <c r="M143" i="50" s="1"/>
  <c r="P153" i="49"/>
  <c r="P153" i="13"/>
  <c r="P153" i="50" s="1"/>
  <c r="T148" i="49"/>
  <c r="T148" i="13"/>
  <c r="T148" i="50" s="1"/>
  <c r="AB143" i="49"/>
  <c r="AB143" i="13"/>
  <c r="AB143" i="50" s="1"/>
  <c r="V144" i="49"/>
  <c r="V144" i="13"/>
  <c r="V144" i="50" s="1"/>
  <c r="Q147" i="49"/>
  <c r="Q147" i="13"/>
  <c r="Q147" i="50" s="1"/>
  <c r="S132" i="49"/>
  <c r="S132" i="13"/>
  <c r="S132" i="50" s="1"/>
  <c r="AC123" i="49"/>
  <c r="AC123" i="13"/>
  <c r="AC123" i="50" s="1"/>
  <c r="Q154" i="49"/>
  <c r="Q154" i="13"/>
  <c r="Q154" i="50" s="1"/>
  <c r="O143" i="49"/>
  <c r="O143" i="13"/>
  <c r="O143" i="50" s="1"/>
  <c r="Q133" i="49"/>
  <c r="Q133" i="13"/>
  <c r="Q133" i="50" s="1"/>
  <c r="Q123" i="49"/>
  <c r="Q123" i="13"/>
  <c r="Q123" i="50" s="1"/>
  <c r="AB114" i="49"/>
  <c r="AB114" i="13"/>
  <c r="AB114" i="50" s="1"/>
  <c r="V121" i="49"/>
  <c r="V121" i="13"/>
  <c r="V121" i="50" s="1"/>
  <c r="M27" i="44"/>
  <c r="V130" i="49"/>
  <c r="V130" i="13"/>
  <c r="V130" i="50" s="1"/>
  <c r="V135" i="49"/>
  <c r="V135" i="13"/>
  <c r="V135" i="50" s="1"/>
  <c r="V160" i="49"/>
  <c r="V160" i="13"/>
  <c r="V160" i="50" s="1"/>
  <c r="U159" i="49"/>
  <c r="U159" i="13"/>
  <c r="U159" i="50" s="1"/>
  <c r="AC164" i="49"/>
  <c r="AC164" i="13"/>
  <c r="AC164" i="50" s="1"/>
  <c r="N143" i="49"/>
  <c r="N143" i="13"/>
  <c r="N143" i="50" s="1"/>
  <c r="Q134" i="49"/>
  <c r="Q134" i="13"/>
  <c r="Q134" i="50" s="1"/>
  <c r="AC125" i="49"/>
  <c r="AC125" i="13"/>
  <c r="AC125" i="50" s="1"/>
  <c r="AA159" i="49"/>
  <c r="AA159" i="13"/>
  <c r="AA159" i="50" s="1"/>
  <c r="AC138" i="49"/>
  <c r="AC138" i="13"/>
  <c r="AC138" i="50" s="1"/>
  <c r="AC128" i="49"/>
  <c r="AC128" i="13"/>
  <c r="AC128" i="50" s="1"/>
  <c r="V116" i="49"/>
  <c r="V116" i="13"/>
  <c r="V116" i="50" s="1"/>
  <c r="P126" i="49"/>
  <c r="P126" i="13"/>
  <c r="P126" i="50" s="1"/>
  <c r="V127" i="49"/>
  <c r="V127" i="13"/>
  <c r="V127" i="50" s="1"/>
  <c r="AC151" i="49"/>
  <c r="AC151" i="13"/>
  <c r="AC151" i="50" s="1"/>
  <c r="Q161" i="49"/>
  <c r="Q161" i="13"/>
  <c r="Q161" i="50" s="1"/>
  <c r="Q128" i="49"/>
  <c r="Q128" i="13"/>
  <c r="Q128" i="50" s="1"/>
  <c r="W143" i="49"/>
  <c r="W143" i="13"/>
  <c r="W143" i="50" s="1"/>
  <c r="R132" i="49"/>
  <c r="R132" i="13"/>
  <c r="R132" i="50" s="1"/>
  <c r="X114" i="49"/>
  <c r="X114" i="13"/>
  <c r="X114" i="50" s="1"/>
  <c r="Q190" i="49"/>
  <c r="Q190" i="13"/>
  <c r="Q190" i="50" s="1"/>
  <c r="T207" i="49"/>
  <c r="T207" i="13"/>
  <c r="T207" i="50" s="1"/>
  <c r="AB197" i="13"/>
  <c r="AB197" i="50" s="1"/>
  <c r="AB197" i="49"/>
  <c r="U54" i="45"/>
  <c r="V210" i="49"/>
  <c r="V210" i="13"/>
  <c r="V210" i="50" s="1"/>
  <c r="AC203" i="49"/>
  <c r="AC203" i="13"/>
  <c r="AC203" i="50" s="1"/>
  <c r="AC210" i="49"/>
  <c r="AC210" i="13"/>
  <c r="AC210" i="50" s="1"/>
  <c r="U202" i="49"/>
  <c r="U202" i="13"/>
  <c r="U202" i="50" s="1"/>
  <c r="Q187" i="49"/>
  <c r="Q187" i="13"/>
  <c r="Q187" i="50" s="1"/>
  <c r="O194" i="49"/>
  <c r="O194" i="13"/>
  <c r="O194" i="50" s="1"/>
  <c r="X183" i="49"/>
  <c r="X183" i="13"/>
  <c r="X183" i="50" s="1"/>
  <c r="N186" i="49"/>
  <c r="N186" i="13"/>
  <c r="N186" i="50" s="1"/>
  <c r="Q181" i="49"/>
  <c r="Q181" i="13"/>
  <c r="Q181" i="50" s="1"/>
  <c r="P180" i="49"/>
  <c r="P180" i="13"/>
  <c r="P180" i="50" s="1"/>
  <c r="Q176" i="49"/>
  <c r="Q176" i="13"/>
  <c r="Q176" i="50" s="1"/>
  <c r="AB207" i="49"/>
  <c r="AB207" i="13"/>
  <c r="AB207" i="50" s="1"/>
  <c r="O197" i="49"/>
  <c r="O197" i="13"/>
  <c r="O197" i="50" s="1"/>
  <c r="Y194" i="49"/>
  <c r="Y194" i="13"/>
  <c r="Y194" i="50" s="1"/>
  <c r="AC191" i="49"/>
  <c r="AC191" i="13"/>
  <c r="AC191" i="50" s="1"/>
  <c r="T168" i="49"/>
  <c r="T168" i="13"/>
  <c r="T168" i="50" s="1"/>
  <c r="AB180" i="49"/>
  <c r="AB180" i="13"/>
  <c r="AB180" i="50" s="1"/>
  <c r="V217" i="49"/>
  <c r="V217" i="13"/>
  <c r="V217" i="50" s="1"/>
  <c r="U45" i="45"/>
  <c r="V201" i="49"/>
  <c r="V201" i="13"/>
  <c r="V201" i="50" s="1"/>
  <c r="U32" i="45"/>
  <c r="AC188" i="49"/>
  <c r="AC188" i="13"/>
  <c r="AC188" i="50" s="1"/>
  <c r="Z180" i="49"/>
  <c r="Z180" i="13"/>
  <c r="Z180" i="50" s="1"/>
  <c r="AB168" i="49"/>
  <c r="AB168" i="13"/>
  <c r="AB168" i="50" s="1"/>
  <c r="S186" i="49"/>
  <c r="S186" i="13"/>
  <c r="S186" i="50" s="1"/>
  <c r="U55" i="45"/>
  <c r="V211" i="49"/>
  <c r="V211" i="13"/>
  <c r="V211" i="50" s="1"/>
  <c r="AB213" i="49"/>
  <c r="AB213" i="13"/>
  <c r="AB213" i="50" s="1"/>
  <c r="N202" i="49"/>
  <c r="N202" i="13"/>
  <c r="N202" i="50" s="1"/>
  <c r="P202" i="49"/>
  <c r="P202" i="13"/>
  <c r="P202" i="50" s="1"/>
  <c r="O202" i="49"/>
  <c r="O202" i="13"/>
  <c r="O202" i="50" s="1"/>
  <c r="Y202" i="49"/>
  <c r="Y202" i="13"/>
  <c r="Y202" i="50" s="1"/>
  <c r="AC201" i="49"/>
  <c r="AC201" i="13"/>
  <c r="AC201" i="50" s="1"/>
  <c r="V192" i="49"/>
  <c r="V192" i="13"/>
  <c r="V192" i="50" s="1"/>
  <c r="T183" i="49"/>
  <c r="T183" i="13"/>
  <c r="T183" i="50" s="1"/>
  <c r="V184" i="49"/>
  <c r="V184" i="13"/>
  <c r="V184" i="50" s="1"/>
  <c r="Q195" i="49"/>
  <c r="Q195" i="13"/>
  <c r="Q195" i="50" s="1"/>
  <c r="AC187" i="49"/>
  <c r="AC187" i="13"/>
  <c r="AC187" i="50" s="1"/>
  <c r="AC170" i="49"/>
  <c r="AC170" i="13"/>
  <c r="AC170" i="50" s="1"/>
  <c r="P168" i="49"/>
  <c r="P168" i="13"/>
  <c r="P168" i="50" s="1"/>
  <c r="V178" i="49"/>
  <c r="V178" i="13"/>
  <c r="V178" i="50" s="1"/>
  <c r="V215" i="49"/>
  <c r="V215" i="13"/>
  <c r="V215" i="50" s="1"/>
  <c r="AC217" i="49"/>
  <c r="AC217" i="13"/>
  <c r="AC217" i="50" s="1"/>
  <c r="U197" i="49"/>
  <c r="U197" i="13"/>
  <c r="U197" i="50" s="1"/>
  <c r="N197" i="49"/>
  <c r="N197" i="13"/>
  <c r="N197" i="50" s="1"/>
  <c r="V169" i="49"/>
  <c r="V169" i="13"/>
  <c r="V169" i="50" s="1"/>
  <c r="Q177" i="49"/>
  <c r="Q177" i="13"/>
  <c r="Q177" i="50" s="1"/>
  <c r="X168" i="49"/>
  <c r="X168" i="13"/>
  <c r="X168" i="50" s="1"/>
  <c r="V198" i="49"/>
  <c r="V198" i="13"/>
  <c r="V198" i="50" s="1"/>
  <c r="U186" i="49"/>
  <c r="U186" i="13"/>
  <c r="U186" i="50" s="1"/>
  <c r="AC241" i="49"/>
  <c r="AC241" i="13"/>
  <c r="AC241" i="50" s="1"/>
  <c r="AC238" i="49"/>
  <c r="AC238" i="13"/>
  <c r="AC238" i="50" s="1"/>
  <c r="R256" i="49"/>
  <c r="R256" i="13"/>
  <c r="R256" i="50" s="1"/>
  <c r="U60" i="46"/>
  <c r="AC270" i="49"/>
  <c r="AC270" i="13"/>
  <c r="AC270" i="50" s="1"/>
  <c r="R261" i="49"/>
  <c r="R261" i="13"/>
  <c r="R261" i="50" s="1"/>
  <c r="T38" i="46"/>
  <c r="AC249" i="49"/>
  <c r="AC249" i="13"/>
  <c r="AC249" i="50" s="1"/>
  <c r="AC250" i="49"/>
  <c r="AC250" i="13"/>
  <c r="AC250" i="50" s="1"/>
  <c r="V233" i="49"/>
  <c r="V233" i="13"/>
  <c r="V233" i="50" s="1"/>
  <c r="AC228" i="49"/>
  <c r="AC228" i="13"/>
  <c r="AC228" i="50" s="1"/>
  <c r="T24" i="46"/>
  <c r="AC236" i="49"/>
  <c r="AC236" i="13"/>
  <c r="AC236" i="50" s="1"/>
  <c r="R248" i="49"/>
  <c r="R248" i="13"/>
  <c r="R248" i="50" s="1"/>
  <c r="AB248" i="49"/>
  <c r="AB248" i="13"/>
  <c r="AB248" i="50" s="1"/>
  <c r="N261" i="49"/>
  <c r="N261" i="13"/>
  <c r="N261" i="50" s="1"/>
  <c r="O248" i="49"/>
  <c r="O248" i="13"/>
  <c r="O248" i="50" s="1"/>
  <c r="Q228" i="49"/>
  <c r="Q228" i="13"/>
  <c r="Q228" i="50" s="1"/>
  <c r="Q241" i="49"/>
  <c r="Q241" i="13"/>
  <c r="Q241" i="50" s="1"/>
  <c r="Q273" i="49"/>
  <c r="Q273" i="13"/>
  <c r="Q273" i="50" s="1"/>
  <c r="Q239" i="49"/>
  <c r="Q239" i="13"/>
  <c r="Q239" i="50" s="1"/>
  <c r="V223" i="49"/>
  <c r="V223" i="13"/>
  <c r="V223" i="50" s="1"/>
  <c r="V259" i="49"/>
  <c r="V259" i="13"/>
  <c r="V259" i="50" s="1"/>
  <c r="W261" i="49"/>
  <c r="W261" i="13"/>
  <c r="W261" i="50" s="1"/>
  <c r="V258" i="49"/>
  <c r="V258" i="13"/>
  <c r="V258" i="50" s="1"/>
  <c r="Q262" i="49"/>
  <c r="Q262" i="13"/>
  <c r="Q262" i="50" s="1"/>
  <c r="Q243" i="49"/>
  <c r="Q243" i="13"/>
  <c r="Q243" i="50" s="1"/>
  <c r="V227" i="49"/>
  <c r="V227" i="13"/>
  <c r="V227" i="50" s="1"/>
  <c r="Q238" i="49"/>
  <c r="Q238" i="13"/>
  <c r="Q238" i="50" s="1"/>
  <c r="X222" i="49"/>
  <c r="X222" i="13"/>
  <c r="X222" i="50" s="1"/>
  <c r="U58" i="46"/>
  <c r="V268" i="49"/>
  <c r="V268" i="13"/>
  <c r="V268" i="50" s="1"/>
  <c r="M256" i="49"/>
  <c r="M256" i="13"/>
  <c r="M256" i="50" s="1"/>
  <c r="M267" i="49"/>
  <c r="M267" i="13"/>
  <c r="M267" i="50" s="1"/>
  <c r="AC253" i="49"/>
  <c r="AC253" i="13"/>
  <c r="AC253" i="50" s="1"/>
  <c r="N251" i="49"/>
  <c r="N251" i="13"/>
  <c r="N251" i="50" s="1"/>
  <c r="Q227" i="49"/>
  <c r="Q227" i="13"/>
  <c r="Q227" i="50" s="1"/>
  <c r="AC247" i="49"/>
  <c r="AC247" i="13"/>
  <c r="AC247" i="50" s="1"/>
  <c r="M248" i="49"/>
  <c r="M248" i="13"/>
  <c r="M248" i="50" s="1"/>
  <c r="O267" i="49"/>
  <c r="O267" i="13"/>
  <c r="O267" i="50" s="1"/>
  <c r="U256" i="49"/>
  <c r="U256" i="13"/>
  <c r="U256" i="50" s="1"/>
  <c r="Q111" i="49"/>
  <c r="Q111" i="13"/>
  <c r="Q111" i="50" s="1"/>
  <c r="AC69" i="49"/>
  <c r="AC69" i="13"/>
  <c r="AC69" i="50" s="1"/>
  <c r="V103" i="49"/>
  <c r="V103" i="13"/>
  <c r="V103" i="50" s="1"/>
  <c r="AC101" i="49"/>
  <c r="AC101" i="13"/>
  <c r="AC101" i="50" s="1"/>
  <c r="Q85" i="49"/>
  <c r="Q85" i="13"/>
  <c r="Q85" i="50" s="1"/>
  <c r="AC96" i="49"/>
  <c r="AC96" i="13"/>
  <c r="AC96" i="50" s="1"/>
  <c r="AC62" i="49"/>
  <c r="AC62" i="13"/>
  <c r="AC62" i="50" s="1"/>
  <c r="X148" i="49"/>
  <c r="X148" i="13"/>
  <c r="X148" i="50" s="1"/>
  <c r="AC152" i="49"/>
  <c r="AC152" i="13"/>
  <c r="AC152" i="50" s="1"/>
  <c r="T140" i="49"/>
  <c r="T140" i="13"/>
  <c r="T140" i="50" s="1"/>
  <c r="Q131" i="49"/>
  <c r="Q131" i="13"/>
  <c r="Q131" i="50" s="1"/>
  <c r="U114" i="49"/>
  <c r="U114" i="13"/>
  <c r="U114" i="50" s="1"/>
  <c r="V136" i="49"/>
  <c r="V136" i="13"/>
  <c r="V136" i="50" s="1"/>
  <c r="V131" i="49"/>
  <c r="V131" i="13"/>
  <c r="V131" i="50" s="1"/>
  <c r="Q152" i="49"/>
  <c r="Q152" i="13"/>
  <c r="Q152" i="50" s="1"/>
  <c r="N148" i="49"/>
  <c r="N148" i="13"/>
  <c r="N148" i="50" s="1"/>
  <c r="AC264" i="49"/>
  <c r="AC264" i="13"/>
  <c r="AC264" i="50" s="1"/>
  <c r="Q245" i="49"/>
  <c r="Q245" i="13"/>
  <c r="Q245" i="50" s="1"/>
  <c r="Z222" i="49"/>
  <c r="Z222" i="13"/>
  <c r="Z222" i="50" s="1"/>
  <c r="AC227" i="49"/>
  <c r="AC227" i="13"/>
  <c r="AC227" i="50" s="1"/>
  <c r="AC269" i="49"/>
  <c r="AC269" i="13"/>
  <c r="AC269" i="50" s="1"/>
  <c r="Z267" i="49"/>
  <c r="Z267" i="13"/>
  <c r="Z267" i="50" s="1"/>
  <c r="AC239" i="49"/>
  <c r="AC239" i="13"/>
  <c r="AC239" i="50" s="1"/>
  <c r="V254" i="49"/>
  <c r="V254" i="13"/>
  <c r="V254" i="50" s="1"/>
  <c r="U21" i="46"/>
  <c r="V231" i="49"/>
  <c r="V231" i="13"/>
  <c r="V231" i="50" s="1"/>
  <c r="P251" i="49"/>
  <c r="P251" i="13"/>
  <c r="P251" i="50" s="1"/>
  <c r="U94" i="49"/>
  <c r="U94" i="13"/>
  <c r="U94" i="50" s="1"/>
  <c r="V97" i="49"/>
  <c r="V97" i="13"/>
  <c r="V97" i="50" s="1"/>
  <c r="P99" i="49"/>
  <c r="P99" i="13"/>
  <c r="P99" i="50" s="1"/>
  <c r="AB72" i="49"/>
  <c r="AB72" i="13"/>
  <c r="AB72" i="50" s="1"/>
  <c r="AC74" i="49"/>
  <c r="AC74" i="13"/>
  <c r="AC74" i="50" s="1"/>
  <c r="AA99" i="49"/>
  <c r="AA99" i="13"/>
  <c r="AA99" i="50" s="1"/>
  <c r="P60" i="49"/>
  <c r="P60" i="13"/>
  <c r="P60" i="50" s="1"/>
  <c r="Y99" i="49"/>
  <c r="Y99" i="13"/>
  <c r="Y99" i="50" s="1"/>
  <c r="T129" i="49"/>
  <c r="T129" i="13"/>
  <c r="T129" i="50" s="1"/>
  <c r="X126" i="49"/>
  <c r="X126" i="13"/>
  <c r="X126" i="50" s="1"/>
  <c r="V242" i="49"/>
  <c r="V242" i="13"/>
  <c r="V242" i="50" s="1"/>
  <c r="Z256" i="49"/>
  <c r="Z256" i="13"/>
  <c r="Z256" i="50" s="1"/>
  <c r="Q268" i="49"/>
  <c r="Q268" i="13"/>
  <c r="Q268" i="50" s="1"/>
  <c r="Q255" i="49"/>
  <c r="Q255" i="13"/>
  <c r="Q255" i="50" s="1"/>
  <c r="AC231" i="49"/>
  <c r="AC231" i="13"/>
  <c r="AC231" i="50" s="1"/>
  <c r="AC226" i="49"/>
  <c r="AC226" i="13"/>
  <c r="AC226" i="50" s="1"/>
  <c r="Z251" i="49"/>
  <c r="Z251" i="13"/>
  <c r="Z251" i="50" s="1"/>
  <c r="S248" i="49"/>
  <c r="S248" i="13"/>
  <c r="S248" i="50" s="1"/>
  <c r="V250" i="49"/>
  <c r="V250" i="13"/>
  <c r="V250" i="50" s="1"/>
  <c r="Q232" i="49"/>
  <c r="Q232" i="13"/>
  <c r="Q232" i="50" s="1"/>
  <c r="AA240" i="13"/>
  <c r="AA240" i="50" s="1"/>
  <c r="AA240" i="49"/>
  <c r="U237" i="49"/>
  <c r="U237" i="13"/>
  <c r="U237" i="50" s="1"/>
  <c r="U240" i="49"/>
  <c r="U240" i="13"/>
  <c r="U240" i="50" s="1"/>
  <c r="Q253" i="49"/>
  <c r="Q253" i="13"/>
  <c r="Q253" i="50" s="1"/>
  <c r="O183" i="49"/>
  <c r="O183" i="13"/>
  <c r="O183" i="50" s="1"/>
  <c r="AA140" i="49"/>
  <c r="AA140" i="13"/>
  <c r="AA140" i="50" s="1"/>
  <c r="Q270" i="49"/>
  <c r="Q270" i="13"/>
  <c r="Q270" i="50" s="1"/>
  <c r="Z207" i="49"/>
  <c r="Z207" i="13"/>
  <c r="Z207" i="50" s="1"/>
  <c r="P213" i="49"/>
  <c r="P213" i="13"/>
  <c r="P213" i="50" s="1"/>
  <c r="AC182" i="49"/>
  <c r="AC182" i="13"/>
  <c r="AC182" i="50" s="1"/>
  <c r="Q188" i="49"/>
  <c r="Q188" i="13"/>
  <c r="Q188" i="50" s="1"/>
  <c r="Q258" i="49"/>
  <c r="Q258" i="13"/>
  <c r="Q258" i="50" s="1"/>
  <c r="X248" i="49"/>
  <c r="X248" i="13"/>
  <c r="X248" i="50" s="1"/>
  <c r="O180" i="49"/>
  <c r="O180" i="13"/>
  <c r="O180" i="50" s="1"/>
  <c r="N194" i="49"/>
  <c r="N194" i="13"/>
  <c r="N194" i="50" s="1"/>
  <c r="V177" i="49"/>
  <c r="V177" i="13"/>
  <c r="V177" i="50" s="1"/>
  <c r="AA202" i="49"/>
  <c r="AA202" i="13"/>
  <c r="AA202" i="50" s="1"/>
  <c r="Q160" i="49"/>
  <c r="Q160" i="13"/>
  <c r="Q160" i="50" s="1"/>
  <c r="V68" i="49"/>
  <c r="V68" i="13"/>
  <c r="V68" i="50" s="1"/>
  <c r="T248" i="49"/>
  <c r="T248" i="13"/>
  <c r="T248" i="50" s="1"/>
  <c r="Y237" i="49"/>
  <c r="Y237" i="13"/>
  <c r="Y237" i="50" s="1"/>
  <c r="Q247" i="49"/>
  <c r="Q247" i="13"/>
  <c r="Q247" i="50" s="1"/>
  <c r="T194" i="49"/>
  <c r="T194" i="13"/>
  <c r="T194" i="50" s="1"/>
  <c r="AB194" i="49"/>
  <c r="AB194" i="13"/>
  <c r="AB194" i="50" s="1"/>
  <c r="V171" i="49"/>
  <c r="V171" i="13"/>
  <c r="V171" i="50" s="1"/>
  <c r="U180" i="49"/>
  <c r="U180" i="13"/>
  <c r="U180" i="50" s="1"/>
  <c r="AC219" i="49"/>
  <c r="AC219" i="13"/>
  <c r="AC219" i="50" s="1"/>
  <c r="Q264" i="49"/>
  <c r="Q264" i="13"/>
  <c r="Q264" i="50" s="1"/>
  <c r="W234" i="49"/>
  <c r="W234" i="13"/>
  <c r="W234" i="50" s="1"/>
  <c r="O237" i="49"/>
  <c r="O237" i="13"/>
  <c r="O237" i="50" s="1"/>
  <c r="V106" i="49"/>
  <c r="V106" i="13"/>
  <c r="V106" i="50" s="1"/>
  <c r="O89" i="49"/>
  <c r="O89" i="13"/>
  <c r="O89" i="50" s="1"/>
  <c r="Q107" i="49"/>
  <c r="Q107" i="13"/>
  <c r="Q107" i="50" s="1"/>
  <c r="M86" i="49"/>
  <c r="M86" i="13"/>
  <c r="M86" i="50" s="1"/>
  <c r="P86" i="49"/>
  <c r="P86" i="13"/>
  <c r="P86" i="50" s="1"/>
  <c r="P72" i="49"/>
  <c r="P72" i="13"/>
  <c r="P72" i="50" s="1"/>
  <c r="Q69" i="49"/>
  <c r="Q69" i="13"/>
  <c r="Q69" i="50" s="1"/>
  <c r="Q68" i="49"/>
  <c r="Q68" i="13"/>
  <c r="Q68" i="50" s="1"/>
  <c r="V91" i="49"/>
  <c r="V91" i="13"/>
  <c r="V91" i="50" s="1"/>
  <c r="Q108" i="49"/>
  <c r="Q108" i="13"/>
  <c r="Q108" i="50" s="1"/>
  <c r="Z99" i="49"/>
  <c r="Z99" i="13"/>
  <c r="Z99" i="50" s="1"/>
  <c r="O105" i="49"/>
  <c r="O105" i="13"/>
  <c r="O105" i="50" s="1"/>
  <c r="U99" i="49"/>
  <c r="U99" i="13"/>
  <c r="U99" i="50" s="1"/>
  <c r="Q87" i="49"/>
  <c r="Q87" i="13"/>
  <c r="Q87" i="50" s="1"/>
  <c r="P78" i="49"/>
  <c r="P78" i="13"/>
  <c r="P78" i="50" s="1"/>
  <c r="Q106" i="49"/>
  <c r="Q106" i="13"/>
  <c r="Q106" i="50" s="1"/>
  <c r="AC64" i="49"/>
  <c r="AC64" i="13"/>
  <c r="AC64" i="50" s="1"/>
  <c r="M27" i="43"/>
  <c r="V76" i="49"/>
  <c r="V76" i="13"/>
  <c r="V76" i="50" s="1"/>
  <c r="AB60" i="49"/>
  <c r="AB60" i="13"/>
  <c r="AB60" i="50" s="1"/>
  <c r="R99" i="49"/>
  <c r="R99" i="13"/>
  <c r="R99" i="50" s="1"/>
  <c r="X89" i="49"/>
  <c r="X89" i="13"/>
  <c r="X89" i="50" s="1"/>
  <c r="X75" i="49"/>
  <c r="X75" i="13"/>
  <c r="X75" i="50" s="1"/>
  <c r="Q63" i="49"/>
  <c r="Q63" i="13"/>
  <c r="Q63" i="50" s="1"/>
  <c r="T105" i="49"/>
  <c r="T105" i="13"/>
  <c r="T105" i="50" s="1"/>
  <c r="S99" i="49"/>
  <c r="S99" i="13"/>
  <c r="S99" i="50" s="1"/>
  <c r="AC90" i="49"/>
  <c r="AC90" i="13"/>
  <c r="AC90" i="50" s="1"/>
  <c r="AA94" i="49"/>
  <c r="AA94" i="13"/>
  <c r="AA94" i="50" s="1"/>
  <c r="Y86" i="49"/>
  <c r="Y86" i="13"/>
  <c r="Y86" i="50" s="1"/>
  <c r="Z60" i="49"/>
  <c r="Z60" i="13"/>
  <c r="Z60" i="50" s="1"/>
  <c r="Q80" i="49"/>
  <c r="Q80" i="13"/>
  <c r="Q80" i="50" s="1"/>
  <c r="U14" i="43"/>
  <c r="Q62" i="49"/>
  <c r="Q62" i="13"/>
  <c r="Q62" i="50" s="1"/>
  <c r="S78" i="49"/>
  <c r="S78" i="13"/>
  <c r="S78" i="50" s="1"/>
  <c r="AB99" i="49"/>
  <c r="AB99" i="13"/>
  <c r="AB99" i="50" s="1"/>
  <c r="U78" i="49"/>
  <c r="U78" i="13"/>
  <c r="U78" i="50" s="1"/>
  <c r="T24" i="43"/>
  <c r="AC73" i="49"/>
  <c r="AC73" i="13"/>
  <c r="AC73" i="50" s="1"/>
  <c r="AC95" i="49"/>
  <c r="AC95" i="13"/>
  <c r="AC95" i="50" s="1"/>
  <c r="N89" i="49"/>
  <c r="N89" i="13"/>
  <c r="N89" i="50" s="1"/>
  <c r="Z78" i="49"/>
  <c r="Z78" i="13"/>
  <c r="Z78" i="50" s="1"/>
  <c r="M89" i="49"/>
  <c r="M89" i="13"/>
  <c r="M89" i="50" s="1"/>
  <c r="AB75" i="49"/>
  <c r="AB75" i="13"/>
  <c r="AB75" i="50" s="1"/>
  <c r="V101" i="49"/>
  <c r="V101" i="13"/>
  <c r="V101" i="50" s="1"/>
  <c r="M60" i="49"/>
  <c r="M60" i="13"/>
  <c r="M60" i="50" s="1"/>
  <c r="AC65" i="49"/>
  <c r="AC65" i="13"/>
  <c r="AC65" i="50" s="1"/>
  <c r="AC81" i="49"/>
  <c r="AC81" i="13"/>
  <c r="AC81" i="50" s="1"/>
  <c r="AC98" i="49"/>
  <c r="AC98" i="13"/>
  <c r="AC98" i="50" s="1"/>
  <c r="V87" i="49"/>
  <c r="V87" i="13"/>
  <c r="V87" i="50" s="1"/>
  <c r="R72" i="13"/>
  <c r="R72" i="50" s="1"/>
  <c r="R72" i="49"/>
  <c r="AA60" i="49"/>
  <c r="AA60" i="13"/>
  <c r="AA60" i="50" s="1"/>
  <c r="V102" i="49"/>
  <c r="V102" i="13"/>
  <c r="V102" i="50" s="1"/>
  <c r="M94" i="49"/>
  <c r="M94" i="13"/>
  <c r="M94" i="50" s="1"/>
  <c r="Z105" i="49"/>
  <c r="Z105" i="13"/>
  <c r="Z105" i="50" s="1"/>
  <c r="V81" i="49"/>
  <c r="V81" i="13"/>
  <c r="V81" i="50" s="1"/>
  <c r="T75" i="49"/>
  <c r="T75" i="13"/>
  <c r="T75" i="50" s="1"/>
  <c r="W105" i="49"/>
  <c r="W105" i="13"/>
  <c r="W105" i="50" s="1"/>
  <c r="Q65" i="49"/>
  <c r="Q65" i="13"/>
  <c r="Q65" i="50" s="1"/>
  <c r="AC71" i="49"/>
  <c r="AC71" i="13"/>
  <c r="AC71" i="50" s="1"/>
  <c r="AC92" i="49"/>
  <c r="AC92" i="13"/>
  <c r="AC92" i="50" s="1"/>
  <c r="R105" i="49"/>
  <c r="R105" i="13"/>
  <c r="R105" i="50" s="1"/>
  <c r="V82" i="49"/>
  <c r="V82" i="13"/>
  <c r="V82" i="50" s="1"/>
  <c r="Q77" i="49"/>
  <c r="Q77" i="13"/>
  <c r="Q77" i="50" s="1"/>
  <c r="T60" i="49"/>
  <c r="T60" i="13"/>
  <c r="T60" i="50" s="1"/>
  <c r="AB148" i="49"/>
  <c r="AB148" i="13"/>
  <c r="AB148" i="50" s="1"/>
  <c r="S153" i="49"/>
  <c r="S153" i="13"/>
  <c r="S153" i="50" s="1"/>
  <c r="AC139" i="49"/>
  <c r="AC139" i="13"/>
  <c r="AC139" i="50" s="1"/>
  <c r="S126" i="49"/>
  <c r="S126" i="13"/>
  <c r="S126" i="50" s="1"/>
  <c r="Y132" i="49"/>
  <c r="Y132" i="13"/>
  <c r="Y132" i="50" s="1"/>
  <c r="AC155" i="49"/>
  <c r="AC155" i="13"/>
  <c r="AC155" i="50" s="1"/>
  <c r="V155" i="49"/>
  <c r="V155" i="13"/>
  <c r="V155" i="50" s="1"/>
  <c r="AB105" i="49"/>
  <c r="AB105" i="13"/>
  <c r="AB105" i="50" s="1"/>
  <c r="P94" i="49"/>
  <c r="P94" i="13"/>
  <c r="P94" i="50" s="1"/>
  <c r="U43" i="43"/>
  <c r="Q91" i="49"/>
  <c r="Q91" i="13"/>
  <c r="Q91" i="50" s="1"/>
  <c r="AC100" i="49"/>
  <c r="AC100" i="13"/>
  <c r="AC100" i="50" s="1"/>
  <c r="S105" i="49"/>
  <c r="S105" i="13"/>
  <c r="S105" i="50" s="1"/>
  <c r="Y89" i="13"/>
  <c r="Y89" i="50" s="1"/>
  <c r="Y89" i="49"/>
  <c r="Q101" i="49"/>
  <c r="Q101" i="13"/>
  <c r="Q101" i="50" s="1"/>
  <c r="M78" i="49"/>
  <c r="M78" i="13"/>
  <c r="M78" i="50" s="1"/>
  <c r="Q90" i="49"/>
  <c r="Q90" i="13"/>
  <c r="Q90" i="50" s="1"/>
  <c r="Z72" i="49"/>
  <c r="Z72" i="13"/>
  <c r="Z72" i="50" s="1"/>
  <c r="U89" i="49"/>
  <c r="U89" i="13"/>
  <c r="U89" i="50" s="1"/>
  <c r="S94" i="49"/>
  <c r="S94" i="13"/>
  <c r="S94" i="50" s="1"/>
  <c r="Y72" i="49"/>
  <c r="Y72" i="13"/>
  <c r="Y72" i="50" s="1"/>
  <c r="Q61" i="49"/>
  <c r="Q61" i="13"/>
  <c r="Q61" i="50" s="1"/>
  <c r="S60" i="49"/>
  <c r="S60" i="13"/>
  <c r="S60" i="50" s="1"/>
  <c r="Y75" i="49"/>
  <c r="Y75" i="13"/>
  <c r="Y75" i="50" s="1"/>
  <c r="AA86" i="49"/>
  <c r="AA86" i="13"/>
  <c r="AA86" i="50" s="1"/>
  <c r="X105" i="49"/>
  <c r="X105" i="13"/>
  <c r="X105" i="50" s="1"/>
  <c r="AB94" i="49"/>
  <c r="AB94" i="13"/>
  <c r="AB94" i="50" s="1"/>
  <c r="R94" i="49"/>
  <c r="R94" i="13"/>
  <c r="R94" i="50" s="1"/>
  <c r="AD110" i="49"/>
  <c r="AD110" i="13"/>
  <c r="AD110" i="50" s="1"/>
  <c r="R78" i="49"/>
  <c r="R78" i="13"/>
  <c r="R78" i="50" s="1"/>
  <c r="Q81" i="49"/>
  <c r="Q81" i="13"/>
  <c r="Q81" i="50" s="1"/>
  <c r="M24" i="43"/>
  <c r="V73" i="49"/>
  <c r="V73" i="13"/>
  <c r="V73" i="50" s="1"/>
  <c r="W75" i="49"/>
  <c r="W75" i="13"/>
  <c r="W75" i="50" s="1"/>
  <c r="W60" i="49"/>
  <c r="W60" i="13"/>
  <c r="W60" i="50" s="1"/>
  <c r="Q109" i="49"/>
  <c r="Q109" i="13"/>
  <c r="Q109" i="50" s="1"/>
  <c r="N99" i="49"/>
  <c r="N99" i="13"/>
  <c r="N99" i="50" s="1"/>
  <c r="AC106" i="49"/>
  <c r="AC106" i="13"/>
  <c r="AC106" i="50" s="1"/>
  <c r="Q95" i="49"/>
  <c r="Q95" i="13"/>
  <c r="Q95" i="50" s="1"/>
  <c r="AC108" i="49"/>
  <c r="AC108" i="13"/>
  <c r="AC108" i="50" s="1"/>
  <c r="V111" i="49"/>
  <c r="V111" i="13"/>
  <c r="V111" i="50" s="1"/>
  <c r="Y94" i="49"/>
  <c r="Y94" i="13"/>
  <c r="Y94" i="50" s="1"/>
  <c r="Y78" i="49"/>
  <c r="Y78" i="13"/>
  <c r="Y78" i="50" s="1"/>
  <c r="N72" i="49"/>
  <c r="N72" i="13"/>
  <c r="N72" i="50" s="1"/>
  <c r="Z75" i="49"/>
  <c r="Z75" i="13"/>
  <c r="Z75" i="50" s="1"/>
  <c r="W86" i="49"/>
  <c r="W86" i="13"/>
  <c r="W86" i="50" s="1"/>
  <c r="M72" i="49"/>
  <c r="M72" i="13"/>
  <c r="M72" i="50" s="1"/>
  <c r="Y60" i="49"/>
  <c r="Y60" i="13"/>
  <c r="Y60" i="50" s="1"/>
  <c r="Q82" i="49"/>
  <c r="Q82" i="13"/>
  <c r="Q82" i="50" s="1"/>
  <c r="Q64" i="49"/>
  <c r="Q64" i="13"/>
  <c r="Q64" i="50" s="1"/>
  <c r="V96" i="49"/>
  <c r="V96" i="13"/>
  <c r="V96" i="50" s="1"/>
  <c r="S89" i="49"/>
  <c r="S89" i="13"/>
  <c r="S89" i="50" s="1"/>
  <c r="V90" i="49"/>
  <c r="V90" i="13"/>
  <c r="V90" i="50" s="1"/>
  <c r="V109" i="49"/>
  <c r="V109" i="13"/>
  <c r="V109" i="50" s="1"/>
  <c r="X78" i="49"/>
  <c r="X78" i="13"/>
  <c r="X78" i="50" s="1"/>
  <c r="V61" i="49"/>
  <c r="V61" i="13"/>
  <c r="V61" i="50" s="1"/>
  <c r="O75" i="49"/>
  <c r="O75" i="13"/>
  <c r="O75" i="50" s="1"/>
  <c r="AC67" i="49"/>
  <c r="AC67" i="13"/>
  <c r="AC67" i="50" s="1"/>
  <c r="R159" i="49"/>
  <c r="R159" i="13"/>
  <c r="R159" i="50" s="1"/>
  <c r="V162" i="49"/>
  <c r="V162" i="13"/>
  <c r="V162" i="50" s="1"/>
  <c r="Q163" i="49"/>
  <c r="Q163" i="13"/>
  <c r="Q163" i="50" s="1"/>
  <c r="V145" i="49"/>
  <c r="V145" i="13"/>
  <c r="V145" i="50" s="1"/>
  <c r="V151" i="49"/>
  <c r="V151" i="13"/>
  <c r="V151" i="50" s="1"/>
  <c r="R148" i="49"/>
  <c r="R148" i="13"/>
  <c r="R148" i="50" s="1"/>
  <c r="Q136" i="49"/>
  <c r="Q136" i="13"/>
  <c r="Q136" i="50" s="1"/>
  <c r="Q124" i="49"/>
  <c r="Q124" i="13"/>
  <c r="Q124" i="50" s="1"/>
  <c r="Q162" i="49"/>
  <c r="Q162" i="13"/>
  <c r="Q162" i="50" s="1"/>
  <c r="Q127" i="49"/>
  <c r="Q127" i="13"/>
  <c r="Q127" i="50" s="1"/>
  <c r="Y114" i="49"/>
  <c r="Y114" i="13"/>
  <c r="Y114" i="50" s="1"/>
  <c r="N114" i="49"/>
  <c r="N114" i="13"/>
  <c r="N114" i="50" s="1"/>
  <c r="V122" i="49"/>
  <c r="V122" i="13"/>
  <c r="V122" i="50" s="1"/>
  <c r="R114" i="49"/>
  <c r="R114" i="13"/>
  <c r="R114" i="50" s="1"/>
  <c r="T153" i="49"/>
  <c r="T153" i="13"/>
  <c r="T153" i="50" s="1"/>
  <c r="O126" i="49"/>
  <c r="O126" i="13"/>
  <c r="O126" i="50" s="1"/>
  <c r="T114" i="49"/>
  <c r="T114" i="13"/>
  <c r="T114" i="50" s="1"/>
  <c r="V125" i="49"/>
  <c r="V125" i="13"/>
  <c r="V125" i="50" s="1"/>
  <c r="P159" i="49"/>
  <c r="P159" i="13"/>
  <c r="P159" i="50" s="1"/>
  <c r="AC158" i="49"/>
  <c r="AC158" i="13"/>
  <c r="AC158" i="50" s="1"/>
  <c r="Z140" i="49"/>
  <c r="Z140" i="13"/>
  <c r="Z140" i="50" s="1"/>
  <c r="R143" i="49"/>
  <c r="R143" i="13"/>
  <c r="R143" i="50" s="1"/>
  <c r="AA143" i="49"/>
  <c r="AA143" i="13"/>
  <c r="AA143" i="50" s="1"/>
  <c r="M129" i="49"/>
  <c r="M129" i="13"/>
  <c r="M129" i="50" s="1"/>
  <c r="Q120" i="49"/>
  <c r="Q120" i="13"/>
  <c r="Q120" i="50" s="1"/>
  <c r="M153" i="49"/>
  <c r="M153" i="13"/>
  <c r="M153" i="50" s="1"/>
  <c r="M140" i="49"/>
  <c r="M140" i="13"/>
  <c r="M140" i="50" s="1"/>
  <c r="M132" i="49"/>
  <c r="M132" i="13"/>
  <c r="M132" i="50" s="1"/>
  <c r="AC118" i="49"/>
  <c r="AC118" i="13"/>
  <c r="AC118" i="50" s="1"/>
  <c r="V120" i="49"/>
  <c r="V120" i="13"/>
  <c r="V120" i="50" s="1"/>
  <c r="P129" i="49"/>
  <c r="P129" i="13"/>
  <c r="P129" i="50" s="1"/>
  <c r="R129" i="49"/>
  <c r="R129" i="13"/>
  <c r="R129" i="50" s="1"/>
  <c r="AC145" i="49"/>
  <c r="AC145" i="13"/>
  <c r="AC145" i="50" s="1"/>
  <c r="Z153" i="49"/>
  <c r="Z153" i="13"/>
  <c r="Z153" i="50" s="1"/>
  <c r="X143" i="49"/>
  <c r="X143" i="13"/>
  <c r="X143" i="50" s="1"/>
  <c r="Q157" i="49"/>
  <c r="Q157" i="13"/>
  <c r="Q157" i="50" s="1"/>
  <c r="AC146" i="49"/>
  <c r="AC146" i="13"/>
  <c r="AC146" i="50" s="1"/>
  <c r="O132" i="49"/>
  <c r="O132" i="13"/>
  <c r="O132" i="50" s="1"/>
  <c r="Q122" i="49"/>
  <c r="Q122" i="13"/>
  <c r="Q122" i="50" s="1"/>
  <c r="AC157" i="49"/>
  <c r="AC157" i="13"/>
  <c r="AC157" i="50" s="1"/>
  <c r="Q135" i="49"/>
  <c r="Q135" i="13"/>
  <c r="Q135" i="50" s="1"/>
  <c r="Q125" i="49"/>
  <c r="Q125" i="13"/>
  <c r="Q125" i="50" s="1"/>
  <c r="V117" i="49"/>
  <c r="V117" i="13"/>
  <c r="V117" i="50" s="1"/>
  <c r="AB132" i="49"/>
  <c r="AB132" i="13"/>
  <c r="AB132" i="50" s="1"/>
  <c r="R126" i="49"/>
  <c r="R126" i="13"/>
  <c r="R126" i="50" s="1"/>
  <c r="AC154" i="49"/>
  <c r="AC154" i="13"/>
  <c r="AC154" i="50" s="1"/>
  <c r="W132" i="49"/>
  <c r="W132" i="13"/>
  <c r="W132" i="50" s="1"/>
  <c r="AC121" i="49"/>
  <c r="AC121" i="13"/>
  <c r="AC121" i="50" s="1"/>
  <c r="Q139" i="49"/>
  <c r="Q139" i="13"/>
  <c r="Q139" i="50" s="1"/>
  <c r="V133" i="49"/>
  <c r="V133" i="13"/>
  <c r="V133" i="50" s="1"/>
  <c r="Y153" i="49"/>
  <c r="Y153" i="13"/>
  <c r="Y153" i="50" s="1"/>
  <c r="V219" i="49"/>
  <c r="V219" i="13"/>
  <c r="V219" i="50" s="1"/>
  <c r="AC209" i="49"/>
  <c r="AC209" i="13"/>
  <c r="AC209" i="50" s="1"/>
  <c r="M213" i="49"/>
  <c r="M213" i="13"/>
  <c r="M213" i="50" s="1"/>
  <c r="V208" i="49"/>
  <c r="V208" i="13"/>
  <c r="V208" i="50" s="1"/>
  <c r="U43" i="45"/>
  <c r="Q199" i="49"/>
  <c r="Q199" i="13"/>
  <c r="Q199" i="50" s="1"/>
  <c r="AC208" i="49"/>
  <c r="AC208" i="13"/>
  <c r="AC208" i="50" s="1"/>
  <c r="P194" i="49"/>
  <c r="P194" i="13"/>
  <c r="P194" i="50" s="1"/>
  <c r="T202" i="49"/>
  <c r="T202" i="13"/>
  <c r="T202" i="50" s="1"/>
  <c r="V190" i="49"/>
  <c r="V190" i="13"/>
  <c r="V190" i="50" s="1"/>
  <c r="R180" i="49"/>
  <c r="R180" i="13"/>
  <c r="R180" i="50" s="1"/>
  <c r="Q212" i="49"/>
  <c r="Q212" i="13"/>
  <c r="Q212" i="50" s="1"/>
  <c r="AC176" i="49"/>
  <c r="AC176" i="13"/>
  <c r="AC176" i="50" s="1"/>
  <c r="AC185" i="49"/>
  <c r="AC185" i="13"/>
  <c r="AC185" i="50" s="1"/>
  <c r="O168" i="49"/>
  <c r="O168" i="13"/>
  <c r="O168" i="50" s="1"/>
  <c r="V214" i="49"/>
  <c r="V214" i="13"/>
  <c r="V214" i="50" s="1"/>
  <c r="AA194" i="49"/>
  <c r="AA194" i="13"/>
  <c r="AA194" i="50" s="1"/>
  <c r="Q203" i="49"/>
  <c r="Q203" i="13"/>
  <c r="Q203" i="50" s="1"/>
  <c r="AC172" i="49"/>
  <c r="AC172" i="13"/>
  <c r="AC172" i="50" s="1"/>
  <c r="V172" i="49"/>
  <c r="V172" i="13"/>
  <c r="V172" i="50" s="1"/>
  <c r="W168" i="49"/>
  <c r="W168" i="13"/>
  <c r="W168" i="50" s="1"/>
  <c r="V205" i="49"/>
  <c r="V205" i="13"/>
  <c r="V205" i="50" s="1"/>
  <c r="AC205" i="49"/>
  <c r="AC205" i="13"/>
  <c r="AC205" i="50" s="1"/>
  <c r="AC196" i="49"/>
  <c r="AC196" i="13"/>
  <c r="AC196" i="50" s="1"/>
  <c r="W183" i="49"/>
  <c r="W183" i="13"/>
  <c r="W183" i="50" s="1"/>
  <c r="U15" i="45"/>
  <c r="AC171" i="49"/>
  <c r="AC171" i="13"/>
  <c r="AC171" i="50" s="1"/>
  <c r="V170" i="49"/>
  <c r="V170" i="13"/>
  <c r="V170" i="50" s="1"/>
  <c r="P207" i="49"/>
  <c r="P207" i="13"/>
  <c r="P207" i="50" s="1"/>
  <c r="AC214" i="49"/>
  <c r="AC214" i="13"/>
  <c r="AC214" i="50" s="1"/>
  <c r="X197" i="49"/>
  <c r="X197" i="13"/>
  <c r="X197" i="50" s="1"/>
  <c r="Z197" i="49"/>
  <c r="Z197" i="13"/>
  <c r="Z197" i="50" s="1"/>
  <c r="V216" i="49"/>
  <c r="V216" i="13"/>
  <c r="V216" i="50" s="1"/>
  <c r="AC192" i="49"/>
  <c r="AC192" i="13"/>
  <c r="AC192" i="50" s="1"/>
  <c r="Q200" i="49"/>
  <c r="Q200" i="13"/>
  <c r="Q200" i="50" s="1"/>
  <c r="AB186" i="49"/>
  <c r="AB186" i="13"/>
  <c r="AB186" i="50" s="1"/>
  <c r="N180" i="49"/>
  <c r="N180" i="13"/>
  <c r="N180" i="50" s="1"/>
  <c r="R183" i="49"/>
  <c r="R183" i="13"/>
  <c r="R183" i="50" s="1"/>
  <c r="M194" i="49"/>
  <c r="M194" i="13"/>
  <c r="M194" i="50" s="1"/>
  <c r="Q185" i="49"/>
  <c r="Q185" i="13"/>
  <c r="Q185" i="50" s="1"/>
  <c r="U168" i="49"/>
  <c r="U168" i="13"/>
  <c r="U168" i="50" s="1"/>
  <c r="V176" i="49"/>
  <c r="V176" i="13"/>
  <c r="V176" i="50" s="1"/>
  <c r="AA186" i="49"/>
  <c r="AA186" i="13"/>
  <c r="AA186" i="50" s="1"/>
  <c r="R202" i="49"/>
  <c r="R202" i="13"/>
  <c r="R202" i="50" s="1"/>
  <c r="S207" i="49"/>
  <c r="S207" i="13"/>
  <c r="S207" i="50" s="1"/>
  <c r="Y213" i="49"/>
  <c r="Y213" i="13"/>
  <c r="Y213" i="50" s="1"/>
  <c r="X186" i="49"/>
  <c r="X186" i="13"/>
  <c r="X186" i="50" s="1"/>
  <c r="M197" i="49"/>
  <c r="M197" i="13"/>
  <c r="M197" i="50" s="1"/>
  <c r="M168" i="49"/>
  <c r="M168" i="13"/>
  <c r="M168" i="50" s="1"/>
  <c r="AC189" i="49"/>
  <c r="AC189" i="13"/>
  <c r="AC189" i="50" s="1"/>
  <c r="R197" i="49"/>
  <c r="R197" i="13"/>
  <c r="R197" i="50" s="1"/>
  <c r="V188" i="49"/>
  <c r="V188" i="13"/>
  <c r="V188" i="50" s="1"/>
  <c r="Q223" i="49"/>
  <c r="Q223" i="13"/>
  <c r="Q223" i="50" s="1"/>
  <c r="V269" i="49"/>
  <c r="V269" i="13"/>
  <c r="V269" i="50" s="1"/>
  <c r="V257" i="49"/>
  <c r="V257" i="13"/>
  <c r="V257" i="50" s="1"/>
  <c r="Q265" i="49"/>
  <c r="Q265" i="13"/>
  <c r="Q265" i="50" s="1"/>
  <c r="AC258" i="49"/>
  <c r="AC258" i="13"/>
  <c r="AC258" i="50" s="1"/>
  <c r="W248" i="49"/>
  <c r="W248" i="13"/>
  <c r="W248" i="50" s="1"/>
  <c r="V243" i="49"/>
  <c r="V243" i="13"/>
  <c r="V243" i="50" s="1"/>
  <c r="V225" i="49"/>
  <c r="V225" i="13"/>
  <c r="V225" i="50" s="1"/>
  <c r="Q230" i="49"/>
  <c r="Q230" i="13"/>
  <c r="Q230" i="50" s="1"/>
  <c r="X240" i="49"/>
  <c r="X240" i="13"/>
  <c r="X240" i="50" s="1"/>
  <c r="AB251" i="49"/>
  <c r="AB251" i="13"/>
  <c r="AB251" i="50" s="1"/>
  <c r="W251" i="49"/>
  <c r="W251" i="13"/>
  <c r="W251" i="50" s="1"/>
  <c r="N267" i="49"/>
  <c r="N267" i="13"/>
  <c r="N267" i="50" s="1"/>
  <c r="U54" i="46"/>
  <c r="V264" i="49"/>
  <c r="V264" i="13"/>
  <c r="V264" i="50" s="1"/>
  <c r="S237" i="49"/>
  <c r="S237" i="13"/>
  <c r="S237" i="50" s="1"/>
  <c r="AA256" i="49"/>
  <c r="AA256" i="13"/>
  <c r="AA256" i="50" s="1"/>
  <c r="AC255" i="49"/>
  <c r="AC255" i="13"/>
  <c r="AC255" i="50" s="1"/>
  <c r="W240" i="49"/>
  <c r="W240" i="13"/>
  <c r="W240" i="50" s="1"/>
  <c r="R267" i="49"/>
  <c r="R267" i="13"/>
  <c r="R267" i="50" s="1"/>
  <c r="AC272" i="49"/>
  <c r="AC272" i="13"/>
  <c r="AC272" i="50" s="1"/>
  <c r="AC262" i="49"/>
  <c r="AC262" i="13"/>
  <c r="AC262" i="50" s="1"/>
  <c r="O256" i="49"/>
  <c r="O256" i="13"/>
  <c r="O256" i="50" s="1"/>
  <c r="M261" i="49"/>
  <c r="M261" i="13"/>
  <c r="M261" i="50" s="1"/>
  <c r="X237" i="49"/>
  <c r="X237" i="13"/>
  <c r="X237" i="50" s="1"/>
  <c r="S222" i="49"/>
  <c r="S222" i="13"/>
  <c r="S222" i="50" s="1"/>
  <c r="N237" i="49"/>
  <c r="N237" i="13"/>
  <c r="N237" i="50" s="1"/>
  <c r="Q226" i="49"/>
  <c r="Q226" i="13"/>
  <c r="Q226" i="50" s="1"/>
  <c r="W267" i="49"/>
  <c r="W267" i="13"/>
  <c r="W267" i="50" s="1"/>
  <c r="W256" i="49"/>
  <c r="W256" i="13"/>
  <c r="W256" i="50" s="1"/>
  <c r="Q271" i="49"/>
  <c r="Q271" i="13"/>
  <c r="Q271" i="50" s="1"/>
  <c r="U40" i="46"/>
  <c r="Q250" i="49"/>
  <c r="Q250" i="13"/>
  <c r="Q250" i="50" s="1"/>
  <c r="Q64" i="46"/>
  <c r="Z240" i="49"/>
  <c r="Z240" i="13"/>
  <c r="Z240" i="50" s="1"/>
  <c r="AC223" i="49"/>
  <c r="AC223" i="13"/>
  <c r="AC223" i="50" s="1"/>
  <c r="V260" i="49"/>
  <c r="V260" i="13"/>
  <c r="V260" i="50" s="1"/>
  <c r="Q249" i="49"/>
  <c r="Q249" i="13"/>
  <c r="Q249" i="50" s="1"/>
  <c r="U56" i="46"/>
  <c r="AC266" i="49"/>
  <c r="AC266" i="13"/>
  <c r="AC266" i="50" s="1"/>
  <c r="R240" i="49"/>
  <c r="R240" i="13"/>
  <c r="R240" i="50" s="1"/>
  <c r="O86" i="49"/>
  <c r="O86" i="13"/>
  <c r="O86" i="50" s="1"/>
  <c r="AA72" i="49"/>
  <c r="AA72" i="13"/>
  <c r="AA72" i="50" s="1"/>
  <c r="Q102" i="49"/>
  <c r="Q102" i="13"/>
  <c r="Q102" i="50" s="1"/>
  <c r="U50" i="43"/>
  <c r="Q98" i="49"/>
  <c r="Q98" i="13"/>
  <c r="Q98" i="50" s="1"/>
  <c r="AC80" i="49"/>
  <c r="AC80" i="13"/>
  <c r="AC80" i="50" s="1"/>
  <c r="Q84" i="49"/>
  <c r="Q84" i="13"/>
  <c r="Q84" i="50" s="1"/>
  <c r="V164" i="49"/>
  <c r="V164" i="13"/>
  <c r="V164" i="50" s="1"/>
  <c r="AC162" i="49"/>
  <c r="AC162" i="13"/>
  <c r="AC162" i="50" s="1"/>
  <c r="Q151" i="49"/>
  <c r="Q151" i="13"/>
  <c r="Q151" i="50" s="1"/>
  <c r="U129" i="49"/>
  <c r="U129" i="13"/>
  <c r="U129" i="50" s="1"/>
  <c r="O129" i="49"/>
  <c r="O129" i="13"/>
  <c r="O129" i="50" s="1"/>
  <c r="V124" i="49"/>
  <c r="V124" i="13"/>
  <c r="V124" i="50" s="1"/>
  <c r="U148" i="49"/>
  <c r="U148" i="13"/>
  <c r="U148" i="50" s="1"/>
  <c r="V139" i="49"/>
  <c r="V139" i="13"/>
  <c r="V139" i="50" s="1"/>
  <c r="Q164" i="49"/>
  <c r="Q164" i="13"/>
  <c r="Q164" i="50" s="1"/>
  <c r="U126" i="49"/>
  <c r="U126" i="13"/>
  <c r="U126" i="50" s="1"/>
  <c r="U261" i="49"/>
  <c r="U261" i="13"/>
  <c r="U261" i="50" s="1"/>
  <c r="AB240" i="49"/>
  <c r="AB240" i="13"/>
  <c r="AB240" i="50" s="1"/>
  <c r="AC233" i="49"/>
  <c r="AC233" i="13"/>
  <c r="AC233" i="50" s="1"/>
  <c r="Z237" i="49"/>
  <c r="Z237" i="13"/>
  <c r="Z237" i="50" s="1"/>
  <c r="AC232" i="49"/>
  <c r="AC232" i="13"/>
  <c r="AC232" i="50" s="1"/>
  <c r="V270" i="49"/>
  <c r="V270" i="13"/>
  <c r="V270" i="50" s="1"/>
  <c r="AC243" i="49"/>
  <c r="AC243" i="13"/>
  <c r="AC243" i="50" s="1"/>
  <c r="P240" i="49"/>
  <c r="P240" i="13"/>
  <c r="P240" i="50" s="1"/>
  <c r="S240" i="49"/>
  <c r="S240" i="13"/>
  <c r="S240" i="50" s="1"/>
  <c r="T72" i="49"/>
  <c r="T72" i="13"/>
  <c r="T72" i="50" s="1"/>
  <c r="V66" i="49"/>
  <c r="V66" i="13"/>
  <c r="V66" i="50" s="1"/>
  <c r="Q92" i="49"/>
  <c r="Q92" i="13"/>
  <c r="Q92" i="50" s="1"/>
  <c r="AC93" i="49"/>
  <c r="AC93" i="13"/>
  <c r="AC93" i="50" s="1"/>
  <c r="V70" i="49"/>
  <c r="V70" i="13"/>
  <c r="V70" i="50" s="1"/>
  <c r="U72" i="49"/>
  <c r="U72" i="13"/>
  <c r="U72" i="50" s="1"/>
  <c r="V80" i="49"/>
  <c r="V80" i="13"/>
  <c r="V80" i="50" s="1"/>
  <c r="T89" i="49"/>
  <c r="T89" i="13"/>
  <c r="T89" i="50" s="1"/>
  <c r="AB140" i="49"/>
  <c r="AB140" i="13"/>
  <c r="AB140" i="50" s="1"/>
  <c r="N140" i="49"/>
  <c r="N140" i="13"/>
  <c r="N140" i="50" s="1"/>
  <c r="U140" i="49"/>
  <c r="U140" i="13"/>
  <c r="U140" i="50" s="1"/>
  <c r="Y222" i="49"/>
  <c r="Y222" i="13"/>
  <c r="Y222" i="50" s="1"/>
  <c r="AC268" i="49"/>
  <c r="AC268" i="13"/>
  <c r="AC268" i="50" s="1"/>
  <c r="Z261" i="49"/>
  <c r="Z261" i="13"/>
  <c r="Z261" i="50" s="1"/>
  <c r="Q229" i="49"/>
  <c r="Q229" i="13"/>
  <c r="Q229" i="50" s="1"/>
  <c r="AC244" i="49"/>
  <c r="AC244" i="13"/>
  <c r="AC244" i="50" s="1"/>
  <c r="Q231" i="49"/>
  <c r="Q231" i="13"/>
  <c r="Q231" i="50" s="1"/>
  <c r="Q266" i="49"/>
  <c r="Q266" i="13"/>
  <c r="Q266" i="50" s="1"/>
  <c r="V266" i="49"/>
  <c r="V266" i="13"/>
  <c r="V266" i="50" s="1"/>
  <c r="V252" i="49"/>
  <c r="V252" i="13"/>
  <c r="V252" i="50" s="1"/>
  <c r="AC235" i="49"/>
  <c r="AC235" i="13"/>
  <c r="AC235" i="50" s="1"/>
  <c r="Z248" i="49"/>
  <c r="Z248" i="13"/>
  <c r="Z248" i="50" s="1"/>
  <c r="Q242" i="49"/>
  <c r="Q242" i="13"/>
  <c r="Q242" i="50" s="1"/>
  <c r="P248" i="49"/>
  <c r="P248" i="13"/>
  <c r="P248" i="50" s="1"/>
  <c r="X180" i="49"/>
  <c r="X180" i="13"/>
  <c r="X180" i="50" s="1"/>
  <c r="N75" i="49"/>
  <c r="N75" i="13"/>
  <c r="N75" i="50" s="1"/>
  <c r="T213" i="49"/>
  <c r="T213" i="13"/>
  <c r="T213" i="50" s="1"/>
  <c r="S213" i="49"/>
  <c r="S213" i="13"/>
  <c r="S213" i="50" s="1"/>
  <c r="X194" i="49"/>
  <c r="X194" i="13"/>
  <c r="X194" i="50" s="1"/>
  <c r="V174" i="49"/>
  <c r="V174" i="13"/>
  <c r="V174" i="50" s="1"/>
  <c r="V272" i="49"/>
  <c r="V272" i="13"/>
  <c r="V272" i="50" s="1"/>
  <c r="AC215" i="49"/>
  <c r="AC215" i="13"/>
  <c r="AC215" i="50" s="1"/>
  <c r="N183" i="49"/>
  <c r="N183" i="13"/>
  <c r="N183" i="50" s="1"/>
  <c r="Q201" i="49"/>
  <c r="Q201" i="13"/>
  <c r="Q201" i="50" s="1"/>
  <c r="V189" i="49"/>
  <c r="V189" i="13"/>
  <c r="V189" i="50" s="1"/>
  <c r="S140" i="49"/>
  <c r="S140" i="13"/>
  <c r="S140" i="50" s="1"/>
  <c r="AB129" i="49"/>
  <c r="AB129" i="13"/>
  <c r="AB129" i="50" s="1"/>
  <c r="P256" i="49"/>
  <c r="P256" i="13"/>
  <c r="P256" i="50" s="1"/>
  <c r="P237" i="49"/>
  <c r="P237" i="13"/>
  <c r="P237" i="50" s="1"/>
  <c r="V236" i="49"/>
  <c r="V236" i="13"/>
  <c r="V236" i="50" s="1"/>
  <c r="X207" i="49"/>
  <c r="X207" i="13"/>
  <c r="X207" i="50" s="1"/>
  <c r="X213" i="49"/>
  <c r="X213" i="13"/>
  <c r="X213" i="50" s="1"/>
  <c r="AB183" i="49"/>
  <c r="AB183" i="13"/>
  <c r="AB183" i="50" s="1"/>
  <c r="Q171" i="49"/>
  <c r="Q171" i="13"/>
  <c r="Q171" i="50" s="1"/>
  <c r="V193" i="49"/>
  <c r="V193" i="13"/>
  <c r="V193" i="50" s="1"/>
  <c r="Y183" i="49"/>
  <c r="Y183" i="13"/>
  <c r="Y183" i="50" s="1"/>
  <c r="AB267" i="49"/>
  <c r="AB267" i="13"/>
  <c r="AB267" i="50" s="1"/>
  <c r="Q257" i="49"/>
  <c r="Q257" i="13"/>
  <c r="Q257" i="50" s="1"/>
  <c r="AA234" i="49"/>
  <c r="AA234" i="13"/>
  <c r="AA234" i="50" s="1"/>
  <c r="Q205" i="49"/>
  <c r="Q205" i="13"/>
  <c r="Q205" i="50" s="1"/>
  <c r="V95" i="49"/>
  <c r="V95" i="13"/>
  <c r="V95" i="50" s="1"/>
  <c r="O94" i="49"/>
  <c r="O94" i="13"/>
  <c r="O94" i="50" s="1"/>
  <c r="V79" i="49"/>
  <c r="V79" i="13"/>
  <c r="V79" i="50" s="1"/>
  <c r="AC88" i="49"/>
  <c r="AC88" i="13"/>
  <c r="AC88" i="50" s="1"/>
  <c r="V65" i="49"/>
  <c r="V65" i="13"/>
  <c r="V65" i="50" s="1"/>
  <c r="AC66" i="49"/>
  <c r="AC66" i="13"/>
  <c r="AC66" i="50" s="1"/>
  <c r="AC61" i="49"/>
  <c r="AC61" i="13"/>
  <c r="AC61" i="50" s="1"/>
  <c r="V110" i="49"/>
  <c r="V110" i="13"/>
  <c r="V110" i="50" s="1"/>
  <c r="X94" i="49"/>
  <c r="X94" i="13"/>
  <c r="X94" i="50" s="1"/>
  <c r="AC103" i="49"/>
  <c r="AC103" i="13"/>
  <c r="AC103" i="50" s="1"/>
  <c r="W89" i="49"/>
  <c r="W89" i="13"/>
  <c r="W89" i="50" s="1"/>
  <c r="Q97" i="49"/>
  <c r="Q97" i="13"/>
  <c r="Q97" i="50" s="1"/>
  <c r="AC91" i="49"/>
  <c r="AC91" i="13"/>
  <c r="AC91" i="50" s="1"/>
  <c r="P89" i="49"/>
  <c r="P89" i="13"/>
  <c r="P89" i="50" s="1"/>
  <c r="Y105" i="49"/>
  <c r="Y105" i="13"/>
  <c r="Y105" i="50" s="1"/>
  <c r="V67" i="49"/>
  <c r="V67" i="13"/>
  <c r="V67" i="50" s="1"/>
  <c r="X72" i="49"/>
  <c r="X72" i="13"/>
  <c r="X72" i="50" s="1"/>
  <c r="AC87" i="49"/>
  <c r="AC87" i="13"/>
  <c r="AC87" i="50" s="1"/>
  <c r="Q73" i="49"/>
  <c r="Q73" i="13"/>
  <c r="Q73" i="50" s="1"/>
  <c r="AB78" i="49"/>
  <c r="AB78" i="13"/>
  <c r="AB78" i="50" s="1"/>
  <c r="X60" i="49"/>
  <c r="X60" i="13"/>
  <c r="X60" i="50" s="1"/>
  <c r="Q70" i="49"/>
  <c r="Q70" i="13"/>
  <c r="Q70" i="50" s="1"/>
  <c r="M99" i="49"/>
  <c r="M99" i="13"/>
  <c r="M99" i="50" s="1"/>
  <c r="U105" i="49"/>
  <c r="U105" i="13"/>
  <c r="U105" i="50" s="1"/>
  <c r="AC110" i="49"/>
  <c r="AC110" i="13"/>
  <c r="AC110" i="50" s="1"/>
  <c r="AC104" i="49"/>
  <c r="AC104" i="13"/>
  <c r="AC104" i="50" s="1"/>
  <c r="P75" i="49"/>
  <c r="P75" i="13"/>
  <c r="P75" i="50" s="1"/>
  <c r="W78" i="49"/>
  <c r="W78" i="13"/>
  <c r="W78" i="50" s="1"/>
  <c r="AC70" i="49"/>
  <c r="AC70" i="13"/>
  <c r="AC70" i="50" s="1"/>
  <c r="W72" i="49"/>
  <c r="W72" i="13"/>
  <c r="W72" i="50" s="1"/>
  <c r="V163" i="49"/>
  <c r="V163" i="13"/>
  <c r="V163" i="50" s="1"/>
  <c r="V154" i="49"/>
  <c r="V154" i="13"/>
  <c r="V154" i="50" s="1"/>
  <c r="M159" i="49"/>
  <c r="M159" i="13"/>
  <c r="M159" i="50" s="1"/>
  <c r="T143" i="49"/>
  <c r="T143" i="13"/>
  <c r="T143" i="50" s="1"/>
  <c r="X140" i="49"/>
  <c r="X140" i="13"/>
  <c r="X140" i="50" s="1"/>
  <c r="V149" i="49"/>
  <c r="V149" i="13"/>
  <c r="V149" i="50" s="1"/>
  <c r="AA132" i="49"/>
  <c r="AA132" i="13"/>
  <c r="AA132" i="50" s="1"/>
  <c r="AC119" i="49"/>
  <c r="AC119" i="13"/>
  <c r="AC119" i="50" s="1"/>
  <c r="Q145" i="49"/>
  <c r="Q145" i="13"/>
  <c r="Q145" i="50" s="1"/>
  <c r="M126" i="49"/>
  <c r="M126" i="13"/>
  <c r="M126" i="50" s="1"/>
  <c r="P132" i="49"/>
  <c r="P132" i="13"/>
  <c r="P132" i="50" s="1"/>
  <c r="V137" i="49"/>
  <c r="V137" i="13"/>
  <c r="V137" i="50" s="1"/>
  <c r="V134" i="49"/>
  <c r="V134" i="13"/>
  <c r="V134" i="50" s="1"/>
  <c r="Q142" i="49"/>
  <c r="Q142" i="13"/>
  <c r="Q142" i="50" s="1"/>
  <c r="V147" i="49"/>
  <c r="V147" i="13"/>
  <c r="V147" i="50" s="1"/>
  <c r="Q118" i="49"/>
  <c r="Q118" i="13"/>
  <c r="Q118" i="50" s="1"/>
  <c r="X132" i="49"/>
  <c r="X132" i="13"/>
  <c r="X132" i="50" s="1"/>
  <c r="V118" i="49"/>
  <c r="V118" i="13"/>
  <c r="V118" i="50" s="1"/>
  <c r="V158" i="49"/>
  <c r="V158" i="13"/>
  <c r="V158" i="50" s="1"/>
  <c r="O153" i="49"/>
  <c r="O153" i="13"/>
  <c r="O153" i="50" s="1"/>
  <c r="Q165" i="49"/>
  <c r="Q165" i="13"/>
  <c r="Q165" i="50" s="1"/>
  <c r="P140" i="49"/>
  <c r="P140" i="13"/>
  <c r="P140" i="50" s="1"/>
  <c r="Y140" i="49"/>
  <c r="Y140" i="13"/>
  <c r="Y140" i="50" s="1"/>
  <c r="Q130" i="49"/>
  <c r="Q130" i="13"/>
  <c r="Q130" i="50" s="1"/>
  <c r="W114" i="49"/>
  <c r="W114" i="13"/>
  <c r="W114" i="50" s="1"/>
  <c r="W148" i="49"/>
  <c r="W148" i="13"/>
  <c r="W148" i="50" s="1"/>
  <c r="Q141" i="49"/>
  <c r="Q141" i="13"/>
  <c r="Q141" i="50" s="1"/>
  <c r="AA129" i="49"/>
  <c r="AA129" i="13"/>
  <c r="AA129" i="50" s="1"/>
  <c r="Q115" i="49"/>
  <c r="Q115" i="13"/>
  <c r="Q115" i="50" s="1"/>
  <c r="AB126" i="49"/>
  <c r="AB126" i="13"/>
  <c r="AB126" i="50" s="1"/>
  <c r="Z132" i="49"/>
  <c r="Z132" i="13"/>
  <c r="Z132" i="50" s="1"/>
  <c r="T132" i="49"/>
  <c r="T132" i="13"/>
  <c r="T132" i="50" s="1"/>
  <c r="V161" i="49"/>
  <c r="V161" i="13"/>
  <c r="V161" i="50" s="1"/>
  <c r="U50" i="44"/>
  <c r="V152" i="49"/>
  <c r="V152" i="13"/>
  <c r="V152" i="50" s="1"/>
  <c r="R140" i="49"/>
  <c r="R140" i="13"/>
  <c r="R140" i="50" s="1"/>
  <c r="AA153" i="49"/>
  <c r="AA153" i="13"/>
  <c r="AA153" i="50" s="1"/>
  <c r="S143" i="49"/>
  <c r="S143" i="13"/>
  <c r="S143" i="50" s="1"/>
  <c r="W126" i="49"/>
  <c r="W126" i="13"/>
  <c r="W126" i="50" s="1"/>
  <c r="AC117" i="49"/>
  <c r="AC117" i="13"/>
  <c r="AC117" i="50" s="1"/>
  <c r="M148" i="49"/>
  <c r="M148" i="13"/>
  <c r="M148" i="50" s="1"/>
  <c r="W129" i="49"/>
  <c r="W129" i="13"/>
  <c r="W129" i="50" s="1"/>
  <c r="AC120" i="49"/>
  <c r="AC120" i="13"/>
  <c r="AC120" i="50" s="1"/>
  <c r="N126" i="49"/>
  <c r="N126" i="13"/>
  <c r="N126" i="50" s="1"/>
  <c r="V138" i="49"/>
  <c r="V138" i="13"/>
  <c r="V138" i="50" s="1"/>
  <c r="N132" i="49"/>
  <c r="N132" i="13"/>
  <c r="N132" i="50" s="1"/>
  <c r="W153" i="49"/>
  <c r="W153" i="13"/>
  <c r="W153" i="50" s="1"/>
  <c r="AC133" i="49"/>
  <c r="AC133" i="13"/>
  <c r="AC133" i="50" s="1"/>
  <c r="AA114" i="49"/>
  <c r="AA114" i="13"/>
  <c r="AA114" i="50" s="1"/>
  <c r="AC134" i="49"/>
  <c r="AC134" i="13"/>
  <c r="AC134" i="50" s="1"/>
  <c r="W140" i="49"/>
  <c r="W140" i="13"/>
  <c r="W140" i="50" s="1"/>
  <c r="Q170" i="49"/>
  <c r="Q170" i="13"/>
  <c r="Q170" i="50" s="1"/>
  <c r="N213" i="49"/>
  <c r="N213" i="13"/>
  <c r="N213" i="50" s="1"/>
  <c r="AC206" i="49"/>
  <c r="AC206" i="13"/>
  <c r="AC206" i="50" s="1"/>
  <c r="Q217" i="49"/>
  <c r="Q217" i="13"/>
  <c r="Q217" i="50" s="1"/>
  <c r="R207" i="49"/>
  <c r="R207" i="13"/>
  <c r="R207" i="50" s="1"/>
  <c r="Z194" i="49"/>
  <c r="Z194" i="13"/>
  <c r="Z194" i="50" s="1"/>
  <c r="W207" i="49"/>
  <c r="W207" i="13"/>
  <c r="W207" i="50" s="1"/>
  <c r="AC190" i="49"/>
  <c r="AC190" i="13"/>
  <c r="AC190" i="50" s="1"/>
  <c r="AA197" i="49"/>
  <c r="AA197" i="13"/>
  <c r="AA197" i="50" s="1"/>
  <c r="P186" i="49"/>
  <c r="P186" i="13"/>
  <c r="P186" i="50" s="1"/>
  <c r="M24" i="45"/>
  <c r="V181" i="49"/>
  <c r="V181" i="13"/>
  <c r="V181" i="50" s="1"/>
  <c r="S183" i="49"/>
  <c r="S183" i="13"/>
  <c r="S183" i="50" s="1"/>
  <c r="Q173" i="49"/>
  <c r="Q173" i="13"/>
  <c r="Q173" i="50" s="1"/>
  <c r="M207" i="49"/>
  <c r="M207" i="13"/>
  <c r="M207" i="50" s="1"/>
  <c r="AC173" i="49"/>
  <c r="AC173" i="13"/>
  <c r="AC173" i="50" s="1"/>
  <c r="Q206" i="49"/>
  <c r="Q206" i="13"/>
  <c r="Q206" i="50" s="1"/>
  <c r="U35" i="45"/>
  <c r="Q191" i="49"/>
  <c r="Q191" i="13"/>
  <c r="Q191" i="50" s="1"/>
  <c r="M202" i="49"/>
  <c r="M202" i="13"/>
  <c r="M202" i="50" s="1"/>
  <c r="W197" i="49"/>
  <c r="W197" i="13"/>
  <c r="W197" i="50" s="1"/>
  <c r="Q184" i="49"/>
  <c r="Q184" i="13"/>
  <c r="Q184" i="50" s="1"/>
  <c r="AC169" i="49"/>
  <c r="AC169" i="13"/>
  <c r="AC169" i="50" s="1"/>
  <c r="Q214" i="49"/>
  <c r="Q214" i="13"/>
  <c r="Q214" i="50" s="1"/>
  <c r="P197" i="49"/>
  <c r="P197" i="13"/>
  <c r="P197" i="50" s="1"/>
  <c r="V187" i="49"/>
  <c r="V187" i="13"/>
  <c r="V187" i="50" s="1"/>
  <c r="AC184" i="49"/>
  <c r="AC184" i="13"/>
  <c r="AC184" i="50" s="1"/>
  <c r="AC175" i="49"/>
  <c r="AC175" i="13"/>
  <c r="AC175" i="50" s="1"/>
  <c r="U213" i="49"/>
  <c r="U213" i="13"/>
  <c r="U213" i="50" s="1"/>
  <c r="Z202" i="49"/>
  <c r="Z202" i="13"/>
  <c r="Z202" i="50" s="1"/>
  <c r="Y207" i="49"/>
  <c r="Y207" i="13"/>
  <c r="Y207" i="50" s="1"/>
  <c r="AC218" i="49"/>
  <c r="AC218" i="13"/>
  <c r="AC218" i="50" s="1"/>
  <c r="R194" i="49"/>
  <c r="R194" i="13"/>
  <c r="R194" i="50" s="1"/>
  <c r="AC211" i="49"/>
  <c r="AC211" i="13"/>
  <c r="AC211" i="50" s="1"/>
  <c r="U33" i="45"/>
  <c r="Q189" i="49"/>
  <c r="Q189" i="13"/>
  <c r="Q189" i="50" s="1"/>
  <c r="S197" i="49"/>
  <c r="S197" i="13"/>
  <c r="S197" i="50" s="1"/>
  <c r="AC204" i="49"/>
  <c r="AC204" i="13"/>
  <c r="AC204" i="50" s="1"/>
  <c r="V175" i="49"/>
  <c r="V175" i="13"/>
  <c r="V175" i="50" s="1"/>
  <c r="V218" i="49"/>
  <c r="V218" i="13"/>
  <c r="V218" i="50" s="1"/>
  <c r="Q192" i="49"/>
  <c r="Q192" i="13"/>
  <c r="Q192" i="50" s="1"/>
  <c r="AC178" i="49"/>
  <c r="AC178" i="13"/>
  <c r="AC178" i="50" s="1"/>
  <c r="AC195" i="49"/>
  <c r="AC195" i="13"/>
  <c r="AC195" i="50" s="1"/>
  <c r="Q172" i="49"/>
  <c r="Q172" i="13"/>
  <c r="Q172" i="50" s="1"/>
  <c r="Q178" i="49"/>
  <c r="Q178" i="13"/>
  <c r="Q178" i="50" s="1"/>
  <c r="V203" i="49"/>
  <c r="V203" i="13"/>
  <c r="V203" i="50" s="1"/>
  <c r="V199" i="49"/>
  <c r="V199" i="13"/>
  <c r="V199" i="50" s="1"/>
  <c r="V204" i="49"/>
  <c r="V204" i="13"/>
  <c r="V204" i="50" s="1"/>
  <c r="Z186" i="49"/>
  <c r="Z186" i="13"/>
  <c r="Z186" i="50" s="1"/>
  <c r="Q198" i="49"/>
  <c r="Q198" i="13"/>
  <c r="Q198" i="50" s="1"/>
  <c r="Q169" i="49"/>
  <c r="Q169" i="13"/>
  <c r="Q169" i="50" s="1"/>
  <c r="W180" i="49"/>
  <c r="W180" i="13"/>
  <c r="W180" i="50" s="1"/>
  <c r="X202" i="49"/>
  <c r="X202" i="13"/>
  <c r="X202" i="50" s="1"/>
  <c r="N168" i="49"/>
  <c r="N168" i="13"/>
  <c r="N168" i="50" s="1"/>
  <c r="W237" i="49"/>
  <c r="W237" i="13"/>
  <c r="W237" i="50" s="1"/>
  <c r="AB261" i="49"/>
  <c r="AB261" i="13"/>
  <c r="AB261" i="50" s="1"/>
  <c r="AA267" i="49"/>
  <c r="AA267" i="13"/>
  <c r="AA267" i="50" s="1"/>
  <c r="AA261" i="49"/>
  <c r="AA261" i="13"/>
  <c r="AA261" i="50" s="1"/>
  <c r="T256" i="49"/>
  <c r="T256" i="13"/>
  <c r="T256" i="50" s="1"/>
  <c r="Q259" i="49"/>
  <c r="Q259" i="13"/>
  <c r="Q259" i="50" s="1"/>
  <c r="N240" i="49"/>
  <c r="N240" i="13"/>
  <c r="N240" i="50" s="1"/>
  <c r="O222" i="49"/>
  <c r="O222" i="13"/>
  <c r="O222" i="50" s="1"/>
  <c r="Q233" i="49"/>
  <c r="Q233" i="13"/>
  <c r="Q233" i="50" s="1"/>
  <c r="V246" i="49"/>
  <c r="V246" i="13"/>
  <c r="V246" i="50" s="1"/>
  <c r="S267" i="49"/>
  <c r="S267" i="13"/>
  <c r="S267" i="50" s="1"/>
  <c r="AC252" i="49"/>
  <c r="AC252" i="13"/>
  <c r="AC252" i="50" s="1"/>
  <c r="V263" i="49"/>
  <c r="V263" i="13"/>
  <c r="V263" i="50" s="1"/>
  <c r="V255" i="49"/>
  <c r="V255" i="13"/>
  <c r="V255" i="50" s="1"/>
  <c r="M27" i="46"/>
  <c r="V238" i="49"/>
  <c r="V238" i="13"/>
  <c r="V238" i="50" s="1"/>
  <c r="AC229" i="49"/>
  <c r="AC229" i="13"/>
  <c r="AC229" i="50" s="1"/>
  <c r="AA222" i="49"/>
  <c r="AA222" i="13"/>
  <c r="AA222" i="50" s="1"/>
  <c r="U32" i="46"/>
  <c r="AC242" i="49"/>
  <c r="AC242" i="13"/>
  <c r="AC242" i="50" s="1"/>
  <c r="V271" i="49"/>
  <c r="V271" i="13"/>
  <c r="V271" i="50" s="1"/>
  <c r="U267" i="49"/>
  <c r="U267" i="13"/>
  <c r="U267" i="50" s="1"/>
  <c r="AC260" i="49"/>
  <c r="AC260" i="13"/>
  <c r="AC260" i="50" s="1"/>
  <c r="Y251" i="49"/>
  <c r="Y251" i="13"/>
  <c r="Y251" i="50" s="1"/>
  <c r="S251" i="49"/>
  <c r="S251" i="13"/>
  <c r="S251" i="50" s="1"/>
  <c r="R234" i="49"/>
  <c r="R234" i="13"/>
  <c r="R234" i="50" s="1"/>
  <c r="V230" i="49"/>
  <c r="V230" i="13"/>
  <c r="V230" i="50" s="1"/>
  <c r="Q244" i="49"/>
  <c r="Q244" i="13"/>
  <c r="Q244" i="50" s="1"/>
  <c r="AC254" i="49"/>
  <c r="AC254" i="13"/>
  <c r="AC254" i="50" s="1"/>
  <c r="AC271" i="49"/>
  <c r="AC271" i="13"/>
  <c r="AC271" i="50" s="1"/>
  <c r="V273" i="49"/>
  <c r="V273" i="13"/>
  <c r="V273" i="50" s="1"/>
  <c r="S261" i="49"/>
  <c r="S261" i="13"/>
  <c r="S261" i="50" s="1"/>
  <c r="Q272" i="49"/>
  <c r="Q272" i="13"/>
  <c r="Q272" i="50" s="1"/>
  <c r="Q235" i="49"/>
  <c r="Q235" i="13"/>
  <c r="Q235" i="50" s="1"/>
  <c r="W222" i="49"/>
  <c r="W222" i="13"/>
  <c r="W222" i="50" s="1"/>
  <c r="AB222" i="49"/>
  <c r="AB222" i="13"/>
  <c r="AB222" i="50" s="1"/>
  <c r="V265" i="49"/>
  <c r="V265" i="13"/>
  <c r="V265" i="50" s="1"/>
  <c r="M251" i="49"/>
  <c r="M251" i="13"/>
  <c r="M251" i="50" s="1"/>
  <c r="V241" i="49"/>
  <c r="V241" i="13"/>
  <c r="V241" i="50" s="1"/>
  <c r="Q67" i="49"/>
  <c r="Q67" i="13"/>
  <c r="Q67" i="50" s="1"/>
  <c r="P105" i="49"/>
  <c r="P105" i="13"/>
  <c r="P105" i="50" s="1"/>
  <c r="AC107" i="49"/>
  <c r="AC107" i="13"/>
  <c r="AC107" i="50" s="1"/>
  <c r="N94" i="49"/>
  <c r="N94" i="13"/>
  <c r="N94" i="50" s="1"/>
  <c r="AC102" i="49"/>
  <c r="AC102" i="13"/>
  <c r="AC102" i="50" s="1"/>
  <c r="Q74" i="49"/>
  <c r="Q74" i="13"/>
  <c r="Q74" i="50" s="1"/>
  <c r="V156" i="49"/>
  <c r="V156" i="13"/>
  <c r="V156" i="50" s="1"/>
  <c r="Y148" i="49"/>
  <c r="Y148" i="13"/>
  <c r="Y148" i="50" s="1"/>
  <c r="Z143" i="49"/>
  <c r="Z143" i="13"/>
  <c r="Z143" i="50" s="1"/>
  <c r="AC165" i="49"/>
  <c r="AC165" i="13"/>
  <c r="AC165" i="50" s="1"/>
  <c r="Q121" i="49"/>
  <c r="Q121" i="13"/>
  <c r="Q121" i="50" s="1"/>
  <c r="T126" i="49"/>
  <c r="T126" i="13"/>
  <c r="T126" i="50" s="1"/>
  <c r="U143" i="49"/>
  <c r="U143" i="13"/>
  <c r="U143" i="50" s="1"/>
  <c r="Y143" i="49"/>
  <c r="Y143" i="13"/>
  <c r="Y143" i="50" s="1"/>
  <c r="Z159" i="49"/>
  <c r="Z159" i="13"/>
  <c r="Z159" i="50" s="1"/>
  <c r="V128" i="49"/>
  <c r="V128" i="13"/>
  <c r="V128" i="50" s="1"/>
  <c r="AA251" i="49"/>
  <c r="AA251" i="13"/>
  <c r="AA251" i="50" s="1"/>
  <c r="V239" i="49"/>
  <c r="V239" i="13"/>
  <c r="V239" i="50" s="1"/>
  <c r="V244" i="49"/>
  <c r="V244" i="13"/>
  <c r="V244" i="50" s="1"/>
  <c r="O240" i="49"/>
  <c r="O240" i="13"/>
  <c r="O240" i="50" s="1"/>
  <c r="V228" i="49"/>
  <c r="V228" i="13"/>
  <c r="V228" i="50" s="1"/>
  <c r="X251" i="49"/>
  <c r="X251" i="13"/>
  <c r="X251" i="50" s="1"/>
  <c r="V224" i="49"/>
  <c r="V224" i="13"/>
  <c r="V224" i="50" s="1"/>
  <c r="AC225" i="49"/>
  <c r="AC225" i="13"/>
  <c r="AC225" i="50" s="1"/>
  <c r="Q246" i="49"/>
  <c r="Q246" i="13"/>
  <c r="Q246" i="50" s="1"/>
  <c r="AB89" i="49"/>
  <c r="AB89" i="13"/>
  <c r="AB89" i="50" s="1"/>
  <c r="Q93" i="49"/>
  <c r="Q93" i="13"/>
  <c r="Q93" i="50" s="1"/>
  <c r="T99" i="49"/>
  <c r="T99" i="13"/>
  <c r="T99" i="50" s="1"/>
  <c r="Q96" i="49"/>
  <c r="Q96" i="13"/>
  <c r="Q96" i="50" s="1"/>
  <c r="O99" i="49"/>
  <c r="O99" i="13"/>
  <c r="O99" i="50" s="1"/>
  <c r="Q71" i="49"/>
  <c r="Q71" i="13"/>
  <c r="Q71" i="50" s="1"/>
  <c r="Q66" i="49"/>
  <c r="Q66" i="13"/>
  <c r="Q66" i="50" s="1"/>
  <c r="V62" i="49"/>
  <c r="V62" i="13"/>
  <c r="V62" i="50" s="1"/>
  <c r="U153" i="49"/>
  <c r="U153" i="13"/>
  <c r="U153" i="50" s="1"/>
  <c r="S129" i="49"/>
  <c r="S129" i="13"/>
  <c r="S129" i="50" s="1"/>
  <c r="V182" i="49"/>
  <c r="V182" i="13"/>
  <c r="V182" i="50" s="1"/>
  <c r="Y240" i="49"/>
  <c r="Y240" i="13"/>
  <c r="Y240" i="50" s="1"/>
  <c r="Q263" i="49"/>
  <c r="Q263" i="13"/>
  <c r="Q263" i="50" s="1"/>
  <c r="Y256" i="49"/>
  <c r="Y256" i="13"/>
  <c r="Y256" i="50" s="1"/>
  <c r="AC224" i="49"/>
  <c r="AC224" i="13"/>
  <c r="AC224" i="50" s="1"/>
  <c r="O251" i="49"/>
  <c r="O251" i="13"/>
  <c r="O251" i="50" s="1"/>
  <c r="T240" i="49"/>
  <c r="T240" i="13"/>
  <c r="T240" i="50" s="1"/>
  <c r="U222" i="49"/>
  <c r="U222" i="13"/>
  <c r="U222" i="50" s="1"/>
  <c r="Q211" i="49"/>
  <c r="Q211" i="13"/>
  <c r="Q211" i="50" s="1"/>
  <c r="Q210" i="49"/>
  <c r="Q210" i="13"/>
  <c r="Q210" i="50" s="1"/>
  <c r="T159" i="49"/>
  <c r="T159" i="13"/>
  <c r="T159" i="50" s="1"/>
  <c r="Z183" i="49"/>
  <c r="Z183" i="13"/>
  <c r="Z183" i="50" s="1"/>
  <c r="M234" i="49"/>
  <c r="M234" i="13"/>
  <c r="M234" i="50" s="1"/>
  <c r="T180" i="49"/>
  <c r="T180" i="13"/>
  <c r="T180" i="50" s="1"/>
  <c r="AA207" i="49"/>
  <c r="AA207" i="13"/>
  <c r="AA207" i="50" s="1"/>
  <c r="AA183" i="49"/>
  <c r="AA183" i="13"/>
  <c r="AA183" i="50" s="1"/>
  <c r="Z126" i="49"/>
  <c r="Z126" i="13"/>
  <c r="Z126" i="50" s="1"/>
  <c r="AA248" i="49"/>
  <c r="AA248" i="13"/>
  <c r="AA248" i="50" s="1"/>
  <c r="O234" i="49"/>
  <c r="O234" i="13"/>
  <c r="O234" i="50" s="1"/>
  <c r="V212" i="49"/>
  <c r="V212" i="13"/>
  <c r="V212" i="50" s="1"/>
  <c r="AB202" i="49"/>
  <c r="AB202" i="13"/>
  <c r="AB202" i="50" s="1"/>
  <c r="AA168" i="49"/>
  <c r="AA168" i="13"/>
  <c r="AA168" i="50" s="1"/>
  <c r="N159" i="49"/>
  <c r="N159" i="13"/>
  <c r="N159" i="50" s="1"/>
  <c r="X86" i="49"/>
  <c r="X86" i="13"/>
  <c r="X86" i="50" s="1"/>
  <c r="N248" i="49"/>
  <c r="N248" i="13"/>
  <c r="N248" i="50" s="1"/>
  <c r="Z234" i="49"/>
  <c r="Z234" i="13"/>
  <c r="Z234" i="50" s="1"/>
  <c r="O213" i="49"/>
  <c r="O213" i="13"/>
  <c r="O213" i="50" s="1"/>
  <c r="J224" i="13"/>
  <c r="H224" i="50" s="1"/>
  <c r="J232" i="13"/>
  <c r="H232" i="50" s="1"/>
  <c r="J240" i="13"/>
  <c r="H240" i="50" s="1"/>
  <c r="J248" i="13"/>
  <c r="H248" i="50" s="1"/>
  <c r="J256" i="13"/>
  <c r="H256" i="50" s="1"/>
  <c r="J264" i="13"/>
  <c r="H264" i="50" s="1"/>
  <c r="J272" i="13"/>
  <c r="H272" i="50" s="1"/>
  <c r="J229" i="13"/>
  <c r="H229" i="50" s="1"/>
  <c r="J237" i="13"/>
  <c r="H237" i="50" s="1"/>
  <c r="J245" i="13"/>
  <c r="H245" i="50" s="1"/>
  <c r="J253" i="13"/>
  <c r="H253" i="50" s="1"/>
  <c r="J261" i="13"/>
  <c r="H261" i="50" s="1"/>
  <c r="J269" i="13"/>
  <c r="H269" i="50" s="1"/>
  <c r="J223" i="13"/>
  <c r="H223" i="50" s="1"/>
  <c r="J226" i="13"/>
  <c r="H226" i="50" s="1"/>
  <c r="J234" i="13"/>
  <c r="H234" i="50" s="1"/>
  <c r="J242" i="13"/>
  <c r="H242" i="50" s="1"/>
  <c r="J250" i="13"/>
  <c r="H250" i="50" s="1"/>
  <c r="J258" i="13"/>
  <c r="H258" i="50" s="1"/>
  <c r="J266" i="13"/>
  <c r="H266" i="50" s="1"/>
  <c r="J274" i="13"/>
  <c r="H274" i="50" s="1"/>
  <c r="J231" i="13"/>
  <c r="H231" i="50" s="1"/>
  <c r="J239" i="13"/>
  <c r="H239" i="50" s="1"/>
  <c r="J247" i="13"/>
  <c r="H247" i="50" s="1"/>
  <c r="J255" i="13"/>
  <c r="H255" i="50" s="1"/>
  <c r="J263" i="13"/>
  <c r="H263" i="50" s="1"/>
  <c r="J271" i="13"/>
  <c r="H271" i="50" s="1"/>
  <c r="J228" i="13"/>
  <c r="H228" i="50" s="1"/>
  <c r="J236" i="13"/>
  <c r="H236" i="50" s="1"/>
  <c r="J244" i="13"/>
  <c r="H244" i="50" s="1"/>
  <c r="J252" i="13"/>
  <c r="H252" i="50" s="1"/>
  <c r="J260" i="13"/>
  <c r="H260" i="50" s="1"/>
  <c r="J268" i="13"/>
  <c r="J225" i="13"/>
  <c r="H225" i="50" s="1"/>
  <c r="J233" i="13"/>
  <c r="H233" i="50" s="1"/>
  <c r="J241" i="13"/>
  <c r="H241" i="50" s="1"/>
  <c r="J249" i="13"/>
  <c r="H249" i="50" s="1"/>
  <c r="J257" i="13"/>
  <c r="H257" i="50" s="1"/>
  <c r="J265" i="13"/>
  <c r="H265" i="50" s="1"/>
  <c r="J273" i="13"/>
  <c r="H273" i="50" s="1"/>
  <c r="J230" i="13"/>
  <c r="H230" i="50" s="1"/>
  <c r="J238" i="13"/>
  <c r="H238" i="50" s="1"/>
  <c r="J246" i="13"/>
  <c r="H246" i="50" s="1"/>
  <c r="J254" i="13"/>
  <c r="H254" i="50" s="1"/>
  <c r="J262" i="13"/>
  <c r="H262" i="50" s="1"/>
  <c r="J270" i="13"/>
  <c r="H270" i="50" s="1"/>
  <c r="J227" i="13"/>
  <c r="H227" i="50" s="1"/>
  <c r="J235" i="13"/>
  <c r="H235" i="50" s="1"/>
  <c r="J243" i="13"/>
  <c r="H243" i="50" s="1"/>
  <c r="J251" i="13"/>
  <c r="H251" i="50" s="1"/>
  <c r="J259" i="13"/>
  <c r="H259" i="50" s="1"/>
  <c r="J267" i="13"/>
  <c r="H267" i="50" s="1"/>
  <c r="J275" i="13"/>
  <c r="H275" i="50" s="1"/>
  <c r="P64" i="46"/>
  <c r="U45" i="46"/>
  <c r="U16" i="46"/>
  <c r="U50" i="46"/>
  <c r="T27" i="46"/>
  <c r="K64" i="46"/>
  <c r="M38" i="45"/>
  <c r="F64" i="45"/>
  <c r="T57" i="45"/>
  <c r="U40" i="43"/>
  <c r="U18" i="43"/>
  <c r="M38" i="43"/>
  <c r="U56" i="43"/>
  <c r="U36" i="44"/>
  <c r="T57" i="44"/>
  <c r="U19" i="44"/>
  <c r="L64" i="44"/>
  <c r="U62" i="44"/>
  <c r="I64" i="44"/>
  <c r="U49" i="44"/>
  <c r="U34" i="44"/>
  <c r="U22" i="44"/>
  <c r="E64" i="44"/>
  <c r="K64" i="44"/>
  <c r="U44" i="44"/>
  <c r="M24" i="44"/>
  <c r="U34" i="46"/>
  <c r="M46" i="46"/>
  <c r="U55" i="46"/>
  <c r="U15" i="46"/>
  <c r="U20" i="46"/>
  <c r="S64" i="46"/>
  <c r="U18" i="46"/>
  <c r="U63" i="46"/>
  <c r="U29" i="46"/>
  <c r="U35" i="46"/>
  <c r="M41" i="46"/>
  <c r="U53" i="46"/>
  <c r="G64" i="46"/>
  <c r="T12" i="46"/>
  <c r="U19" i="46"/>
  <c r="T57" i="46"/>
  <c r="H46" i="46"/>
  <c r="U23" i="46"/>
  <c r="U36" i="46"/>
  <c r="J64" i="46"/>
  <c r="U48" i="46"/>
  <c r="U50" i="45"/>
  <c r="M27" i="45"/>
  <c r="D64" i="45"/>
  <c r="M51" i="45"/>
  <c r="G64" i="45"/>
  <c r="O64" i="45"/>
  <c r="U60" i="45"/>
  <c r="K64" i="45"/>
  <c r="M30" i="45"/>
  <c r="T27" i="45"/>
  <c r="U62" i="45"/>
  <c r="T38" i="45"/>
  <c r="U20" i="44"/>
  <c r="U14" i="44"/>
  <c r="U35" i="44"/>
  <c r="U54" i="44"/>
  <c r="U48" i="44"/>
  <c r="U16" i="44"/>
  <c r="Q64" i="44"/>
  <c r="U23" i="44"/>
  <c r="U56" i="44"/>
  <c r="N64" i="44"/>
  <c r="U58" i="44"/>
  <c r="T12" i="44"/>
  <c r="T46" i="44"/>
  <c r="F64" i="44"/>
  <c r="S64" i="44"/>
  <c r="M38" i="44"/>
  <c r="T24" i="44"/>
  <c r="M30" i="44"/>
  <c r="P64" i="44"/>
  <c r="G64" i="43"/>
  <c r="T51" i="43"/>
  <c r="O64" i="43"/>
  <c r="U20" i="43"/>
  <c r="S64" i="43"/>
  <c r="J64" i="43"/>
  <c r="U53" i="43"/>
  <c r="U23" i="43"/>
  <c r="U19" i="43"/>
  <c r="U36" i="43"/>
  <c r="U54" i="43"/>
  <c r="E64" i="43"/>
  <c r="U55" i="43"/>
  <c r="F64" i="43"/>
  <c r="U44" i="43"/>
  <c r="U37" i="43"/>
  <c r="U58" i="43"/>
  <c r="U49" i="43"/>
  <c r="T38" i="43"/>
  <c r="U22" i="43"/>
  <c r="M57" i="43"/>
  <c r="U26" i="43"/>
  <c r="U48" i="43"/>
  <c r="K64" i="43"/>
  <c r="U63" i="43"/>
  <c r="T41" i="43"/>
  <c r="U32" i="43"/>
  <c r="M12" i="46"/>
  <c r="H51" i="46"/>
  <c r="U52" i="46"/>
  <c r="E64" i="46"/>
  <c r="I64" i="46"/>
  <c r="U62" i="46"/>
  <c r="T30" i="46"/>
  <c r="M51" i="46"/>
  <c r="U44" i="46"/>
  <c r="M57" i="46"/>
  <c r="L64" i="46"/>
  <c r="U26" i="46"/>
  <c r="U47" i="46"/>
  <c r="U33" i="46"/>
  <c r="H27" i="46"/>
  <c r="U28" i="46"/>
  <c r="U61" i="46"/>
  <c r="H57" i="46"/>
  <c r="H38" i="46"/>
  <c r="U39" i="46"/>
  <c r="R64" i="46"/>
  <c r="U49" i="46"/>
  <c r="T41" i="46"/>
  <c r="U31" i="46"/>
  <c r="H30" i="46"/>
  <c r="T51" i="46"/>
  <c r="U25" i="46"/>
  <c r="H24" i="46"/>
  <c r="H12" i="46"/>
  <c r="U13" i="46"/>
  <c r="T46" i="46"/>
  <c r="U59" i="46"/>
  <c r="O64" i="46"/>
  <c r="U43" i="46"/>
  <c r="N64" i="46"/>
  <c r="D64" i="46"/>
  <c r="U17" i="46"/>
  <c r="F64" i="46"/>
  <c r="U42" i="46"/>
  <c r="H41" i="46"/>
  <c r="M30" i="46"/>
  <c r="U20" i="45"/>
  <c r="T41" i="45"/>
  <c r="U58" i="45"/>
  <c r="U63" i="45"/>
  <c r="U36" i="45"/>
  <c r="U16" i="45"/>
  <c r="U22" i="45"/>
  <c r="M46" i="45"/>
  <c r="H41" i="45"/>
  <c r="U42" i="45"/>
  <c r="U13" i="45"/>
  <c r="H12" i="45"/>
  <c r="U34" i="45"/>
  <c r="T46" i="45"/>
  <c r="U17" i="45"/>
  <c r="U47" i="45"/>
  <c r="H46" i="45"/>
  <c r="I64" i="45"/>
  <c r="S64" i="45"/>
  <c r="U40" i="45"/>
  <c r="U19" i="45"/>
  <c r="Q64" i="45"/>
  <c r="N64" i="45"/>
  <c r="R64" i="45"/>
  <c r="T51" i="45"/>
  <c r="H30" i="45"/>
  <c r="U31" i="45"/>
  <c r="M57" i="45"/>
  <c r="U39" i="45"/>
  <c r="H38" i="45"/>
  <c r="T30" i="45"/>
  <c r="M12" i="45"/>
  <c r="U21" i="45"/>
  <c r="M41" i="45"/>
  <c r="U14" i="45"/>
  <c r="E64" i="45"/>
  <c r="U61" i="45"/>
  <c r="H57" i="45"/>
  <c r="U56" i="45"/>
  <c r="U25" i="45"/>
  <c r="H24" i="45"/>
  <c r="U52" i="45"/>
  <c r="H51" i="45"/>
  <c r="H27" i="45"/>
  <c r="U28" i="45"/>
  <c r="T12" i="45"/>
  <c r="U37" i="45"/>
  <c r="L64" i="45"/>
  <c r="U44" i="45"/>
  <c r="U29" i="45"/>
  <c r="P64" i="45"/>
  <c r="U48" i="45"/>
  <c r="M57" i="44"/>
  <c r="D64" i="44"/>
  <c r="U43" i="44"/>
  <c r="M12" i="44"/>
  <c r="U45" i="44"/>
  <c r="T41" i="44"/>
  <c r="J64" i="44"/>
  <c r="G64" i="44"/>
  <c r="U18" i="44"/>
  <c r="U47" i="44"/>
  <c r="H46" i="44"/>
  <c r="T27" i="44"/>
  <c r="U15" i="44"/>
  <c r="T51" i="44"/>
  <c r="U26" i="44"/>
  <c r="T38" i="44"/>
  <c r="U61" i="44"/>
  <c r="H57" i="44"/>
  <c r="U60" i="44"/>
  <c r="H24" i="44"/>
  <c r="U25" i="44"/>
  <c r="U42" i="44"/>
  <c r="H41" i="44"/>
  <c r="U55" i="44"/>
  <c r="U33" i="44"/>
  <c r="T30" i="44"/>
  <c r="M51" i="44"/>
  <c r="M46" i="44"/>
  <c r="M41" i="44"/>
  <c r="U52" i="44"/>
  <c r="H51" i="44"/>
  <c r="H30" i="44"/>
  <c r="U31" i="44"/>
  <c r="U21" i="44"/>
  <c r="U59" i="44"/>
  <c r="U53" i="44"/>
  <c r="O64" i="44"/>
  <c r="U17" i="44"/>
  <c r="U40" i="44"/>
  <c r="U63" i="44"/>
  <c r="H27" i="44"/>
  <c r="U28" i="44"/>
  <c r="U39" i="44"/>
  <c r="H38" i="44"/>
  <c r="H12" i="44"/>
  <c r="U13" i="44"/>
  <c r="U32" i="44"/>
  <c r="R64" i="44"/>
  <c r="U37" i="44"/>
  <c r="U39" i="43"/>
  <c r="H38" i="43"/>
  <c r="U28" i="43"/>
  <c r="H27" i="43"/>
  <c r="M30" i="43"/>
  <c r="T27" i="43"/>
  <c r="U15" i="43"/>
  <c r="T12" i="43"/>
  <c r="U61" i="43"/>
  <c r="H57" i="43"/>
  <c r="H46" i="43"/>
  <c r="U47" i="43"/>
  <c r="Q64" i="43"/>
  <c r="U35" i="43"/>
  <c r="N64" i="43"/>
  <c r="U17" i="43"/>
  <c r="U52" i="43"/>
  <c r="H51" i="43"/>
  <c r="T46" i="43"/>
  <c r="M51" i="43"/>
  <c r="U34" i="43"/>
  <c r="U16" i="43"/>
  <c r="T30" i="43"/>
  <c r="H41" i="43"/>
  <c r="U42" i="43"/>
  <c r="U13" i="43"/>
  <c r="H12" i="43"/>
  <c r="P64" i="43"/>
  <c r="U25" i="43"/>
  <c r="H24" i="43"/>
  <c r="M12" i="43"/>
  <c r="U29" i="43"/>
  <c r="U59" i="43"/>
  <c r="U31" i="43"/>
  <c r="H30" i="43"/>
  <c r="U21" i="43"/>
  <c r="U60" i="43"/>
  <c r="M46" i="43"/>
  <c r="U33" i="43"/>
  <c r="D64" i="43"/>
  <c r="R64" i="43"/>
  <c r="T57" i="43"/>
  <c r="L64" i="43"/>
  <c r="M41" i="43"/>
  <c r="I64" i="43"/>
  <c r="H61" i="6"/>
  <c r="H62" i="6"/>
  <c r="H63" i="6"/>
  <c r="H60" i="6"/>
  <c r="AD232" i="13" l="1"/>
  <c r="AD232" i="50" s="1"/>
  <c r="AD93" i="13"/>
  <c r="AD93" i="50" s="1"/>
  <c r="AF93" i="50" s="1"/>
  <c r="AF93" i="49"/>
  <c r="AF232" i="50"/>
  <c r="AF110" i="50"/>
  <c r="AF205" i="50"/>
  <c r="AF232" i="49"/>
  <c r="Q78" i="49"/>
  <c r="Q78" i="13"/>
  <c r="Q78" i="50" s="1"/>
  <c r="AC78" i="49"/>
  <c r="AC78" i="13"/>
  <c r="AC78" i="50" s="1"/>
  <c r="N65" i="43"/>
  <c r="W112" i="49"/>
  <c r="W112" i="13"/>
  <c r="W112" i="50" s="1"/>
  <c r="AD63" i="49"/>
  <c r="AF63" i="49" s="1"/>
  <c r="AD63" i="13"/>
  <c r="AD63" i="50" s="1"/>
  <c r="AF63" i="50" s="1"/>
  <c r="R65" i="44"/>
  <c r="AA166" i="49"/>
  <c r="AA166" i="13"/>
  <c r="AA166" i="50" s="1"/>
  <c r="AD165" i="49"/>
  <c r="AF165" i="49" s="1"/>
  <c r="AD165" i="13"/>
  <c r="AD155" i="49"/>
  <c r="AF155" i="49" s="1"/>
  <c r="AD155" i="13"/>
  <c r="Q126" i="49"/>
  <c r="Q126" i="13"/>
  <c r="Q126" i="50" s="1"/>
  <c r="V114" i="49"/>
  <c r="V114" i="13"/>
  <c r="V114" i="50" s="1"/>
  <c r="AD204" i="49"/>
  <c r="AD204" i="13"/>
  <c r="L65" i="45"/>
  <c r="U220" i="49"/>
  <c r="U220" i="13"/>
  <c r="U220" i="50" s="1"/>
  <c r="U24" i="45"/>
  <c r="AD181" i="49"/>
  <c r="AF181" i="49" s="1"/>
  <c r="AD181" i="13"/>
  <c r="AD181" i="50" s="1"/>
  <c r="AF181" i="50" s="1"/>
  <c r="E65" i="45"/>
  <c r="N220" i="49"/>
  <c r="N220" i="13"/>
  <c r="N220" i="50" s="1"/>
  <c r="Q168" i="49"/>
  <c r="Q168" i="13"/>
  <c r="Q168" i="50" s="1"/>
  <c r="Q222" i="49"/>
  <c r="Q222" i="13"/>
  <c r="Q222" i="50" s="1"/>
  <c r="R65" i="46"/>
  <c r="AA274" i="49"/>
  <c r="AA274" i="13"/>
  <c r="AA274" i="50" s="1"/>
  <c r="AD257" i="49"/>
  <c r="AF257" i="49" s="1"/>
  <c r="AD257" i="13"/>
  <c r="AD254" i="49"/>
  <c r="AF254" i="49" s="1"/>
  <c r="AD254" i="13"/>
  <c r="K65" i="43"/>
  <c r="T112" i="49"/>
  <c r="T112" i="13"/>
  <c r="T112" i="50" s="1"/>
  <c r="AD70" i="49"/>
  <c r="AF70" i="49" s="1"/>
  <c r="AD70" i="13"/>
  <c r="AD85" i="49"/>
  <c r="AF85" i="49" s="1"/>
  <c r="AD85" i="13"/>
  <c r="AD85" i="50" s="1"/>
  <c r="AF85" i="50" s="1"/>
  <c r="AD68" i="49"/>
  <c r="AF68" i="49" s="1"/>
  <c r="AD68" i="13"/>
  <c r="S65" i="44"/>
  <c r="AB166" i="49"/>
  <c r="AB166" i="13"/>
  <c r="AB166" i="50" s="1"/>
  <c r="AD160" i="49"/>
  <c r="AD160" i="13"/>
  <c r="AD137" i="49"/>
  <c r="AF137" i="49" s="1"/>
  <c r="AD137" i="13"/>
  <c r="AD216" i="49"/>
  <c r="AF216" i="49" s="1"/>
  <c r="AD216" i="13"/>
  <c r="AD216" i="50" s="1"/>
  <c r="AF216" i="50" s="1"/>
  <c r="D65" i="45"/>
  <c r="M220" i="49"/>
  <c r="M220" i="13"/>
  <c r="M220" i="50" s="1"/>
  <c r="J65" i="46"/>
  <c r="S274" i="49"/>
  <c r="S274" i="13"/>
  <c r="S274" i="50" s="1"/>
  <c r="AD263" i="49"/>
  <c r="AF263" i="49" s="1"/>
  <c r="AD263" i="13"/>
  <c r="AD263" i="50" s="1"/>
  <c r="AF263" i="50" s="1"/>
  <c r="AD225" i="49"/>
  <c r="AF225" i="49" s="1"/>
  <c r="AD225" i="13"/>
  <c r="AD164" i="49"/>
  <c r="AF164" i="49" s="1"/>
  <c r="AD164" i="13"/>
  <c r="AD164" i="50" s="1"/>
  <c r="AF164" i="50" s="1"/>
  <c r="AD138" i="49"/>
  <c r="AF138" i="49" s="1"/>
  <c r="AD138" i="13"/>
  <c r="AD138" i="50" s="1"/>
  <c r="AF138" i="50" s="1"/>
  <c r="AD255" i="49"/>
  <c r="AF255" i="49" s="1"/>
  <c r="AD255" i="13"/>
  <c r="AD255" i="50" s="1"/>
  <c r="AF255" i="50" s="1"/>
  <c r="AF204" i="49"/>
  <c r="AD266" i="49"/>
  <c r="AF266" i="49" s="1"/>
  <c r="AD266" i="13"/>
  <c r="AD250" i="49"/>
  <c r="AF250" i="49" s="1"/>
  <c r="AD250" i="13"/>
  <c r="V75" i="49"/>
  <c r="V75" i="13"/>
  <c r="V75" i="50" s="1"/>
  <c r="V89" i="49"/>
  <c r="V89" i="13"/>
  <c r="V89" i="50" s="1"/>
  <c r="D65" i="43"/>
  <c r="M112" i="49"/>
  <c r="M112" i="13"/>
  <c r="M112" i="50" s="1"/>
  <c r="AD69" i="49"/>
  <c r="AF69" i="49" s="1"/>
  <c r="AD69" i="13"/>
  <c r="AD69" i="50" s="1"/>
  <c r="AF69" i="50" s="1"/>
  <c r="AD77" i="49"/>
  <c r="AF77" i="49" s="1"/>
  <c r="AD77" i="13"/>
  <c r="AD77" i="50" s="1"/>
  <c r="AF77" i="50" s="1"/>
  <c r="P65" i="43"/>
  <c r="Y112" i="49"/>
  <c r="Y112" i="13"/>
  <c r="Y112" i="50" s="1"/>
  <c r="Q89" i="49"/>
  <c r="Q89" i="13"/>
  <c r="Q89" i="50" s="1"/>
  <c r="V99" i="49"/>
  <c r="V99" i="13"/>
  <c r="V99" i="50" s="1"/>
  <c r="AD65" i="49"/>
  <c r="AD65" i="13"/>
  <c r="AD65" i="50" s="1"/>
  <c r="AF65" i="50" s="1"/>
  <c r="AD95" i="49"/>
  <c r="AF95" i="49" s="1"/>
  <c r="AD95" i="13"/>
  <c r="AC60" i="49"/>
  <c r="AC60" i="13"/>
  <c r="AC60" i="50" s="1"/>
  <c r="Q75" i="49"/>
  <c r="Q75" i="13"/>
  <c r="Q75" i="50" s="1"/>
  <c r="AD139" i="49"/>
  <c r="AF139" i="49" s="1"/>
  <c r="AD139" i="13"/>
  <c r="Q114" i="49"/>
  <c r="Q114" i="13"/>
  <c r="Q114" i="50" s="1"/>
  <c r="Q129" i="49"/>
  <c r="Q129" i="13"/>
  <c r="Q129" i="50" s="1"/>
  <c r="O65" i="44"/>
  <c r="X166" i="49"/>
  <c r="X166" i="13"/>
  <c r="X166" i="50" s="1"/>
  <c r="AD133" i="49"/>
  <c r="AF133" i="49" s="1"/>
  <c r="AD133" i="13"/>
  <c r="AD133" i="50" s="1"/>
  <c r="AF133" i="50" s="1"/>
  <c r="V143" i="49"/>
  <c r="V143" i="13"/>
  <c r="V143" i="50" s="1"/>
  <c r="AD135" i="49"/>
  <c r="AF135" i="49" s="1"/>
  <c r="AD135" i="13"/>
  <c r="U24" i="44"/>
  <c r="AD127" i="49"/>
  <c r="AF127" i="49" s="1"/>
  <c r="AD127" i="13"/>
  <c r="AD127" i="50" s="1"/>
  <c r="AF127" i="50" s="1"/>
  <c r="AD163" i="49"/>
  <c r="AF163" i="49" s="1"/>
  <c r="AD163" i="13"/>
  <c r="AD117" i="49"/>
  <c r="AD117" i="13"/>
  <c r="AD120" i="49"/>
  <c r="AF120" i="49" s="1"/>
  <c r="AD120" i="13"/>
  <c r="AD147" i="49"/>
  <c r="AF147" i="49" s="1"/>
  <c r="AD147" i="13"/>
  <c r="AD147" i="50" s="1"/>
  <c r="AF147" i="50" s="1"/>
  <c r="V159" i="49"/>
  <c r="V159" i="13"/>
  <c r="V159" i="50" s="1"/>
  <c r="AD200" i="49"/>
  <c r="AF200" i="49" s="1"/>
  <c r="AD200" i="13"/>
  <c r="U27" i="45"/>
  <c r="AD184" i="49"/>
  <c r="AF184" i="49" s="1"/>
  <c r="AD184" i="13"/>
  <c r="AD184" i="50" s="1"/>
  <c r="AF184" i="50" s="1"/>
  <c r="Q180" i="49"/>
  <c r="Q180" i="13"/>
  <c r="Q180" i="50" s="1"/>
  <c r="AD217" i="49"/>
  <c r="AF217" i="49" s="1"/>
  <c r="AD217" i="13"/>
  <c r="AD177" i="49"/>
  <c r="AF177" i="49" s="1"/>
  <c r="AD177" i="13"/>
  <c r="AD195" i="49"/>
  <c r="AD195" i="13"/>
  <c r="AD195" i="50" s="1"/>
  <c r="AF195" i="50" s="1"/>
  <c r="AC207" i="49"/>
  <c r="AC207" i="13"/>
  <c r="AC207" i="50" s="1"/>
  <c r="AD175" i="49"/>
  <c r="AF175" i="49" s="1"/>
  <c r="AD175" i="13"/>
  <c r="AD175" i="50" s="1"/>
  <c r="AF175" i="50" s="1"/>
  <c r="Q202" i="49"/>
  <c r="Q202" i="13"/>
  <c r="Q202" i="50" s="1"/>
  <c r="AD190" i="49"/>
  <c r="AF190" i="49" s="1"/>
  <c r="AD190" i="13"/>
  <c r="AD190" i="50" s="1"/>
  <c r="AF190" i="50" s="1"/>
  <c r="Q197" i="49"/>
  <c r="Q197" i="13"/>
  <c r="Q197" i="50" s="1"/>
  <c r="AD192" i="49"/>
  <c r="AD192" i="13"/>
  <c r="AD192" i="50" s="1"/>
  <c r="AF192" i="50" s="1"/>
  <c r="AD176" i="49"/>
  <c r="AF176" i="49" s="1"/>
  <c r="AD176" i="13"/>
  <c r="F65" i="46"/>
  <c r="O274" i="49"/>
  <c r="O274" i="13"/>
  <c r="O274" i="50" s="1"/>
  <c r="AD253" i="49"/>
  <c r="AF253" i="49" s="1"/>
  <c r="AD253" i="13"/>
  <c r="AD223" i="49"/>
  <c r="AD223" i="13"/>
  <c r="AC261" i="49"/>
  <c r="AC261" i="13"/>
  <c r="AC261" i="50" s="1"/>
  <c r="AD259" i="49"/>
  <c r="AD259" i="13"/>
  <c r="Q267" i="49"/>
  <c r="Q267" i="13"/>
  <c r="Q267" i="50" s="1"/>
  <c r="AD243" i="49"/>
  <c r="AF243" i="49" s="1"/>
  <c r="AD243" i="13"/>
  <c r="AD243" i="50" s="1"/>
  <c r="AF243" i="50" s="1"/>
  <c r="V267" i="49"/>
  <c r="V267" i="13"/>
  <c r="V267" i="50" s="1"/>
  <c r="AD272" i="49"/>
  <c r="AF272" i="49" s="1"/>
  <c r="AD272" i="13"/>
  <c r="Q261" i="49"/>
  <c r="Q261" i="13"/>
  <c r="Q261" i="50" s="1"/>
  <c r="AD111" i="49"/>
  <c r="AD111" i="13"/>
  <c r="V105" i="49"/>
  <c r="V105" i="13"/>
  <c r="V105" i="50" s="1"/>
  <c r="AD106" i="49"/>
  <c r="AD106" i="13"/>
  <c r="AD103" i="49"/>
  <c r="AF103" i="49" s="1"/>
  <c r="AD103" i="13"/>
  <c r="AD67" i="49"/>
  <c r="AD67" i="13"/>
  <c r="S65" i="43"/>
  <c r="AB112" i="49"/>
  <c r="AB112" i="13"/>
  <c r="AB112" i="50" s="1"/>
  <c r="G65" i="43"/>
  <c r="P112" i="49"/>
  <c r="P112" i="13"/>
  <c r="P112" i="50" s="1"/>
  <c r="V140" i="49"/>
  <c r="V140" i="13"/>
  <c r="V140" i="50" s="1"/>
  <c r="AC114" i="49"/>
  <c r="AC114" i="13"/>
  <c r="AC114" i="50" s="1"/>
  <c r="AD125" i="49"/>
  <c r="AF125" i="49" s="1"/>
  <c r="AD125" i="13"/>
  <c r="AD156" i="49"/>
  <c r="AF156" i="49" s="1"/>
  <c r="AD156" i="13"/>
  <c r="AC194" i="49"/>
  <c r="AC194" i="13"/>
  <c r="AC194" i="50" s="1"/>
  <c r="K65" i="45"/>
  <c r="T220" i="49"/>
  <c r="T220" i="13"/>
  <c r="T220" i="50" s="1"/>
  <c r="V207" i="49"/>
  <c r="V207" i="13"/>
  <c r="V207" i="50" s="1"/>
  <c r="AD258" i="49"/>
  <c r="AF258" i="49" s="1"/>
  <c r="AD258" i="13"/>
  <c r="Q256" i="49"/>
  <c r="Q256" i="13"/>
  <c r="Q256" i="50" s="1"/>
  <c r="G65" i="46"/>
  <c r="P274" i="49"/>
  <c r="P274" i="13"/>
  <c r="P274" i="50" s="1"/>
  <c r="AD239" i="49"/>
  <c r="AF239" i="49" s="1"/>
  <c r="AD239" i="13"/>
  <c r="AD230" i="49"/>
  <c r="AF230" i="49" s="1"/>
  <c r="AD230" i="13"/>
  <c r="AD244" i="49"/>
  <c r="AF244" i="49" s="1"/>
  <c r="AD244" i="13"/>
  <c r="E65" i="44"/>
  <c r="N166" i="49"/>
  <c r="N166" i="13"/>
  <c r="N166" i="50" s="1"/>
  <c r="I65" i="44"/>
  <c r="R166" i="49"/>
  <c r="R166" i="13"/>
  <c r="R166" i="50" s="1"/>
  <c r="AC159" i="49"/>
  <c r="AC159" i="13"/>
  <c r="AC159" i="50" s="1"/>
  <c r="AD66" i="49"/>
  <c r="AF66" i="49" s="1"/>
  <c r="AD66" i="13"/>
  <c r="V194" i="49"/>
  <c r="V194" i="13"/>
  <c r="V194" i="50" s="1"/>
  <c r="AD226" i="49"/>
  <c r="AF226" i="49" s="1"/>
  <c r="AD226" i="13"/>
  <c r="AF263" i="13"/>
  <c r="AD242" i="49"/>
  <c r="AF242" i="49" s="1"/>
  <c r="AD242" i="13"/>
  <c r="V180" i="49"/>
  <c r="V180" i="13"/>
  <c r="V180" i="50" s="1"/>
  <c r="AD264" i="49"/>
  <c r="AF264" i="49" s="1"/>
  <c r="AD264" i="13"/>
  <c r="AD199" i="49"/>
  <c r="AF199" i="49" s="1"/>
  <c r="AD199" i="13"/>
  <c r="AD62" i="49"/>
  <c r="AD62" i="13"/>
  <c r="AF232" i="13"/>
  <c r="AF255" i="13"/>
  <c r="AD231" i="49"/>
  <c r="AF231" i="49" s="1"/>
  <c r="AD231" i="13"/>
  <c r="AF111" i="49"/>
  <c r="AD270" i="49"/>
  <c r="AF270" i="49" s="1"/>
  <c r="AD270" i="13"/>
  <c r="AD270" i="50" s="1"/>
  <c r="AF270" i="50" s="1"/>
  <c r="AF192" i="49"/>
  <c r="AD188" i="49"/>
  <c r="AF188" i="49" s="1"/>
  <c r="AD188" i="13"/>
  <c r="AD210" i="49"/>
  <c r="AF210" i="49" s="1"/>
  <c r="AD210" i="13"/>
  <c r="AF110" i="13"/>
  <c r="V248" i="49"/>
  <c r="V248" i="13"/>
  <c r="V248" i="50" s="1"/>
  <c r="AD174" i="49"/>
  <c r="AF174" i="49" s="1"/>
  <c r="AD174" i="13"/>
  <c r="AD174" i="50" s="1"/>
  <c r="AF174" i="50" s="1"/>
  <c r="AD182" i="49"/>
  <c r="AF182" i="49" s="1"/>
  <c r="AD182" i="13"/>
  <c r="AD182" i="50" s="1"/>
  <c r="AF182" i="50" s="1"/>
  <c r="V60" i="49"/>
  <c r="V60" i="13"/>
  <c r="V60" i="50" s="1"/>
  <c r="AC94" i="49"/>
  <c r="AC94" i="13"/>
  <c r="AC94" i="50" s="1"/>
  <c r="Q140" i="49"/>
  <c r="Q140" i="13"/>
  <c r="Q140" i="50" s="1"/>
  <c r="V148" i="49"/>
  <c r="V148" i="13"/>
  <c r="V148" i="50" s="1"/>
  <c r="AD157" i="49"/>
  <c r="AF157" i="49" s="1"/>
  <c r="AD157" i="13"/>
  <c r="AC129" i="49"/>
  <c r="AC129" i="13"/>
  <c r="AC129" i="50" s="1"/>
  <c r="Q183" i="49"/>
  <c r="Q183" i="13"/>
  <c r="Q183" i="50" s="1"/>
  <c r="V213" i="49"/>
  <c r="V213" i="13"/>
  <c r="V213" i="50" s="1"/>
  <c r="AD196" i="49"/>
  <c r="AF196" i="49" s="1"/>
  <c r="AD196" i="13"/>
  <c r="V202" i="49"/>
  <c r="V202" i="13"/>
  <c r="V202" i="50" s="1"/>
  <c r="AD219" i="49"/>
  <c r="AF219" i="49" s="1"/>
  <c r="AD219" i="13"/>
  <c r="AD227" i="49"/>
  <c r="AF227" i="49" s="1"/>
  <c r="AD227" i="13"/>
  <c r="O65" i="46"/>
  <c r="X274" i="49"/>
  <c r="X274" i="13"/>
  <c r="X274" i="50" s="1"/>
  <c r="V222" i="49"/>
  <c r="V222" i="13"/>
  <c r="V222" i="50" s="1"/>
  <c r="E65" i="43"/>
  <c r="N112" i="49"/>
  <c r="N112" i="13"/>
  <c r="N112" i="50" s="1"/>
  <c r="P65" i="44"/>
  <c r="Y166" i="49"/>
  <c r="Y166" i="13"/>
  <c r="Y166" i="50" s="1"/>
  <c r="Q65" i="44"/>
  <c r="Z166" i="49"/>
  <c r="Z166" i="13"/>
  <c r="Z166" i="50" s="1"/>
  <c r="AD218" i="49"/>
  <c r="AF218" i="49" s="1"/>
  <c r="AD218" i="13"/>
  <c r="V126" i="49"/>
  <c r="V126" i="13"/>
  <c r="V126" i="50" s="1"/>
  <c r="K65" i="46"/>
  <c r="T274" i="49"/>
  <c r="T274" i="13"/>
  <c r="T274" i="50" s="1"/>
  <c r="AF106" i="49"/>
  <c r="AF110" i="49"/>
  <c r="AD224" i="49"/>
  <c r="AF224" i="49" s="1"/>
  <c r="AD224" i="13"/>
  <c r="AD224" i="50" s="1"/>
  <c r="AF224" i="50" s="1"/>
  <c r="AD209" i="49"/>
  <c r="AF209" i="49" s="1"/>
  <c r="AD209" i="13"/>
  <c r="AD131" i="49"/>
  <c r="AF131" i="49" s="1"/>
  <c r="AD131" i="13"/>
  <c r="AD131" i="50" s="1"/>
  <c r="AF131" i="50" s="1"/>
  <c r="AC105" i="49"/>
  <c r="AC105" i="13"/>
  <c r="AC105" i="50" s="1"/>
  <c r="V94" i="49"/>
  <c r="V94" i="13"/>
  <c r="V94" i="50" s="1"/>
  <c r="AD79" i="49"/>
  <c r="AF79" i="49" s="1"/>
  <c r="AD79" i="13"/>
  <c r="Q72" i="49"/>
  <c r="Q72" i="13"/>
  <c r="Q72" i="50" s="1"/>
  <c r="AD61" i="49"/>
  <c r="AF61" i="49" s="1"/>
  <c r="AD61" i="13"/>
  <c r="AD61" i="50" s="1"/>
  <c r="AF61" i="50" s="1"/>
  <c r="AD64" i="49"/>
  <c r="AF64" i="49" s="1"/>
  <c r="AD64" i="13"/>
  <c r="AD64" i="50" s="1"/>
  <c r="AF64" i="50" s="1"/>
  <c r="Q99" i="49"/>
  <c r="Q99" i="13"/>
  <c r="Q99" i="50" s="1"/>
  <c r="AD83" i="49"/>
  <c r="AF83" i="49" s="1"/>
  <c r="AD83" i="13"/>
  <c r="Q105" i="49"/>
  <c r="Q105" i="13"/>
  <c r="Q105" i="50" s="1"/>
  <c r="AC75" i="49"/>
  <c r="AC75" i="13"/>
  <c r="AC75" i="50" s="1"/>
  <c r="Q86" i="49"/>
  <c r="Q86" i="13"/>
  <c r="Q86" i="50" s="1"/>
  <c r="AD134" i="49"/>
  <c r="AF134" i="49" s="1"/>
  <c r="AD134" i="13"/>
  <c r="U38" i="44"/>
  <c r="AD141" i="49"/>
  <c r="AF141" i="49" s="1"/>
  <c r="AD141" i="13"/>
  <c r="AD142" i="49"/>
  <c r="AF142" i="49" s="1"/>
  <c r="AD142" i="13"/>
  <c r="AD161" i="49"/>
  <c r="AF161" i="49" s="1"/>
  <c r="AD161" i="13"/>
  <c r="AD161" i="50" s="1"/>
  <c r="AF161" i="50" s="1"/>
  <c r="Q153" i="49"/>
  <c r="Q153" i="13"/>
  <c r="Q153" i="50" s="1"/>
  <c r="V153" i="49"/>
  <c r="V153" i="13"/>
  <c r="V153" i="50" s="1"/>
  <c r="Q143" i="49"/>
  <c r="Q143" i="13"/>
  <c r="Q143" i="50" s="1"/>
  <c r="AD162" i="49"/>
  <c r="AF162" i="49" s="1"/>
  <c r="AD162" i="13"/>
  <c r="AD128" i="49"/>
  <c r="AF128" i="49" s="1"/>
  <c r="AD128" i="13"/>
  <c r="Q148" i="49"/>
  <c r="Q148" i="13"/>
  <c r="Q148" i="50" s="1"/>
  <c r="J65" i="44"/>
  <c r="S166" i="49"/>
  <c r="S166" i="13"/>
  <c r="S166" i="50" s="1"/>
  <c r="AD145" i="49"/>
  <c r="AF145" i="49" s="1"/>
  <c r="AD145" i="13"/>
  <c r="P65" i="45"/>
  <c r="Y220" i="49"/>
  <c r="Y220" i="13"/>
  <c r="Y220" i="50" s="1"/>
  <c r="AD193" i="49"/>
  <c r="AF193" i="49" s="1"/>
  <c r="AD193" i="13"/>
  <c r="Q207" i="49"/>
  <c r="Q207" i="13"/>
  <c r="Q207" i="50" s="1"/>
  <c r="AD212" i="49"/>
  <c r="AF212" i="49" s="1"/>
  <c r="AD212" i="13"/>
  <c r="AD170" i="49"/>
  <c r="AF170" i="49" s="1"/>
  <c r="AD170" i="13"/>
  <c r="AD170" i="50" s="1"/>
  <c r="AF170" i="50" s="1"/>
  <c r="AC186" i="49"/>
  <c r="AC186" i="13"/>
  <c r="AC186" i="50" s="1"/>
  <c r="AD187" i="49"/>
  <c r="AF187" i="49" s="1"/>
  <c r="AD187" i="13"/>
  <c r="AD187" i="50" s="1"/>
  <c r="AF187" i="50" s="1"/>
  <c r="N65" i="45"/>
  <c r="W220" i="49"/>
  <c r="W220" i="13"/>
  <c r="W220" i="50" s="1"/>
  <c r="S65" i="45"/>
  <c r="AB220" i="49"/>
  <c r="AB220" i="13"/>
  <c r="AB220" i="50" s="1"/>
  <c r="AD173" i="49"/>
  <c r="AF173" i="49" s="1"/>
  <c r="AD173" i="13"/>
  <c r="AD173" i="50" s="1"/>
  <c r="AF173" i="50" s="1"/>
  <c r="AD169" i="49"/>
  <c r="AF169" i="49" s="1"/>
  <c r="AD169" i="13"/>
  <c r="AD178" i="49"/>
  <c r="AF178" i="49" s="1"/>
  <c r="AD178" i="13"/>
  <c r="AD178" i="50" s="1"/>
  <c r="AF178" i="50" s="1"/>
  <c r="AD214" i="49"/>
  <c r="AF214" i="49" s="1"/>
  <c r="AD214" i="13"/>
  <c r="Q251" i="49"/>
  <c r="Q251" i="13"/>
  <c r="Q251" i="50" s="1"/>
  <c r="D65" i="46"/>
  <c r="M274" i="49"/>
  <c r="M274" i="13"/>
  <c r="M274" i="50" s="1"/>
  <c r="AD269" i="49"/>
  <c r="AD269" i="13"/>
  <c r="AD269" i="50" s="1"/>
  <c r="AF269" i="50" s="1"/>
  <c r="Q234" i="49"/>
  <c r="Q234" i="13"/>
  <c r="Q234" i="50" s="1"/>
  <c r="AD241" i="49"/>
  <c r="AF241" i="49" s="1"/>
  <c r="AD241" i="13"/>
  <c r="U38" i="46"/>
  <c r="AD249" i="49"/>
  <c r="AF249" i="49" s="1"/>
  <c r="AD249" i="13"/>
  <c r="AD249" i="50" s="1"/>
  <c r="AF249" i="50" s="1"/>
  <c r="U27" i="46"/>
  <c r="AD238" i="49"/>
  <c r="AF238" i="49" s="1"/>
  <c r="AD238" i="13"/>
  <c r="AD236" i="49"/>
  <c r="AF236" i="49" s="1"/>
  <c r="AD236" i="13"/>
  <c r="AD236" i="50" s="1"/>
  <c r="AF236" i="50" s="1"/>
  <c r="V261" i="49"/>
  <c r="V261" i="13"/>
  <c r="V261" i="50" s="1"/>
  <c r="E65" i="46"/>
  <c r="N274" i="49"/>
  <c r="N274" i="13"/>
  <c r="N274" i="50" s="1"/>
  <c r="AD80" i="49"/>
  <c r="AF80" i="49" s="1"/>
  <c r="AD80" i="13"/>
  <c r="AD96" i="49"/>
  <c r="AF96" i="49" s="1"/>
  <c r="AD96" i="13"/>
  <c r="AC86" i="49"/>
  <c r="AC86" i="13"/>
  <c r="AC86" i="50" s="1"/>
  <c r="AD92" i="49"/>
  <c r="AF92" i="49" s="1"/>
  <c r="AD92" i="13"/>
  <c r="AD102" i="49"/>
  <c r="AF102" i="49" s="1"/>
  <c r="AD102" i="13"/>
  <c r="AD102" i="50" s="1"/>
  <c r="AF102" i="50" s="1"/>
  <c r="AD101" i="49"/>
  <c r="AF101" i="49" s="1"/>
  <c r="AD101" i="13"/>
  <c r="O65" i="43"/>
  <c r="X112" i="49"/>
  <c r="X112" i="13"/>
  <c r="X112" i="50" s="1"/>
  <c r="V132" i="49"/>
  <c r="V132" i="13"/>
  <c r="V132" i="50" s="1"/>
  <c r="F65" i="44"/>
  <c r="O166" i="49"/>
  <c r="O166" i="13"/>
  <c r="O166" i="50" s="1"/>
  <c r="N65" i="44"/>
  <c r="W166" i="49"/>
  <c r="W166" i="13"/>
  <c r="W166" i="50" s="1"/>
  <c r="AD118" i="49"/>
  <c r="AF118" i="49" s="1"/>
  <c r="AD118" i="13"/>
  <c r="AD116" i="13"/>
  <c r="AD116" i="50" s="1"/>
  <c r="AF116" i="50" s="1"/>
  <c r="AD116" i="49"/>
  <c r="AC183" i="49"/>
  <c r="AC183" i="13"/>
  <c r="AC183" i="50" s="1"/>
  <c r="O65" i="45"/>
  <c r="X220" i="49"/>
  <c r="X220" i="13"/>
  <c r="X220" i="50" s="1"/>
  <c r="V183" i="49"/>
  <c r="V183" i="13"/>
  <c r="V183" i="50" s="1"/>
  <c r="AD246" i="49"/>
  <c r="AD246" i="13"/>
  <c r="AD229" i="49"/>
  <c r="AF229" i="49" s="1"/>
  <c r="AD229" i="13"/>
  <c r="V251" i="49"/>
  <c r="V251" i="13"/>
  <c r="V251" i="50" s="1"/>
  <c r="AD228" i="49"/>
  <c r="AF228" i="49" s="1"/>
  <c r="AD228" i="13"/>
  <c r="AD228" i="50" s="1"/>
  <c r="AF228" i="50" s="1"/>
  <c r="AD265" i="49"/>
  <c r="AF265" i="49" s="1"/>
  <c r="AD265" i="13"/>
  <c r="AD146" i="49"/>
  <c r="AF146" i="49" s="1"/>
  <c r="AD146" i="13"/>
  <c r="AD136" i="49"/>
  <c r="AF136" i="49" s="1"/>
  <c r="AD136" i="13"/>
  <c r="L65" i="44"/>
  <c r="U166" i="49"/>
  <c r="U166" i="13"/>
  <c r="U166" i="50" s="1"/>
  <c r="AD104" i="49"/>
  <c r="AF104" i="49" s="1"/>
  <c r="AD104" i="13"/>
  <c r="AC213" i="49"/>
  <c r="AC213" i="13"/>
  <c r="AC213" i="50" s="1"/>
  <c r="AC237" i="49"/>
  <c r="AC237" i="13"/>
  <c r="AC237" i="50" s="1"/>
  <c r="P65" i="46"/>
  <c r="Y274" i="49"/>
  <c r="Y274" i="13"/>
  <c r="Y274" i="50" s="1"/>
  <c r="AF93" i="13"/>
  <c r="AF178" i="13"/>
  <c r="AD189" i="49"/>
  <c r="AF189" i="49" s="1"/>
  <c r="AD189" i="13"/>
  <c r="AF205" i="13"/>
  <c r="AF164" i="13"/>
  <c r="AD98" i="49"/>
  <c r="AF98" i="49" s="1"/>
  <c r="AD98" i="13"/>
  <c r="Q65" i="46"/>
  <c r="Z274" i="49"/>
  <c r="Z274" i="13"/>
  <c r="Z274" i="50" s="1"/>
  <c r="AD91" i="49"/>
  <c r="AF91" i="49" s="1"/>
  <c r="AD91" i="13"/>
  <c r="AF65" i="49"/>
  <c r="AC234" i="49"/>
  <c r="AC234" i="13"/>
  <c r="AC234" i="50" s="1"/>
  <c r="AF195" i="49"/>
  <c r="AF181" i="13"/>
  <c r="AF138" i="13"/>
  <c r="AD247" i="49"/>
  <c r="AF247" i="49" s="1"/>
  <c r="AD247" i="13"/>
  <c r="AF269" i="13"/>
  <c r="AD179" i="49"/>
  <c r="AF179" i="49" s="1"/>
  <c r="AD179" i="13"/>
  <c r="J65" i="45"/>
  <c r="S220" i="49"/>
  <c r="S220" i="13"/>
  <c r="S220" i="50" s="1"/>
  <c r="L65" i="43"/>
  <c r="U112" i="49"/>
  <c r="U112" i="13"/>
  <c r="U112" i="50" s="1"/>
  <c r="AD81" i="49"/>
  <c r="AF81" i="49" s="1"/>
  <c r="AD81" i="13"/>
  <c r="Q60" i="49"/>
  <c r="Q60" i="13"/>
  <c r="Q60" i="50" s="1"/>
  <c r="Q94" i="49"/>
  <c r="Q94" i="13"/>
  <c r="Q94" i="50" s="1"/>
  <c r="AD76" i="49"/>
  <c r="AF76" i="49" s="1"/>
  <c r="AD76" i="13"/>
  <c r="Q132" i="49"/>
  <c r="Q132" i="13"/>
  <c r="Q132" i="50" s="1"/>
  <c r="AC140" i="49"/>
  <c r="AC140" i="13"/>
  <c r="AC140" i="50" s="1"/>
  <c r="G65" i="44"/>
  <c r="P166" i="49"/>
  <c r="P166" i="13"/>
  <c r="P166" i="50" s="1"/>
  <c r="V168" i="49"/>
  <c r="V168" i="13"/>
  <c r="V168" i="50" s="1"/>
  <c r="R65" i="45"/>
  <c r="AA220" i="49"/>
  <c r="AA220" i="13"/>
  <c r="AA220" i="50" s="1"/>
  <c r="AD203" i="49"/>
  <c r="AF203" i="49" s="1"/>
  <c r="AD203" i="13"/>
  <c r="V240" i="49"/>
  <c r="V240" i="13"/>
  <c r="V240" i="50" s="1"/>
  <c r="Q240" i="49"/>
  <c r="Q240" i="13"/>
  <c r="Q240" i="50" s="1"/>
  <c r="U57" i="46"/>
  <c r="AD271" i="49"/>
  <c r="AF271" i="49" s="1"/>
  <c r="AD271" i="13"/>
  <c r="I65" i="46"/>
  <c r="R274" i="49"/>
  <c r="R274" i="13"/>
  <c r="R274" i="50" s="1"/>
  <c r="AD71" i="49"/>
  <c r="AD71" i="13"/>
  <c r="AC267" i="49"/>
  <c r="AC267" i="13"/>
  <c r="AC267" i="50" s="1"/>
  <c r="AD273" i="49"/>
  <c r="AD273" i="13"/>
  <c r="AD124" i="49"/>
  <c r="AF124" i="49" s="1"/>
  <c r="AD124" i="13"/>
  <c r="AD88" i="49"/>
  <c r="AF88" i="49" s="1"/>
  <c r="AD88" i="13"/>
  <c r="AF259" i="49"/>
  <c r="AF160" i="49"/>
  <c r="AD268" i="49"/>
  <c r="AD268" i="13"/>
  <c r="I65" i="43"/>
  <c r="R112" i="49"/>
  <c r="R112" i="13"/>
  <c r="R112" i="50" s="1"/>
  <c r="R65" i="43"/>
  <c r="AA112" i="49"/>
  <c r="AA112" i="13"/>
  <c r="AA112" i="50" s="1"/>
  <c r="AD108" i="49"/>
  <c r="AF108" i="49" s="1"/>
  <c r="AD108" i="13"/>
  <c r="AD107" i="49"/>
  <c r="AF107" i="49" s="1"/>
  <c r="AD107" i="13"/>
  <c r="U24" i="43"/>
  <c r="AD73" i="49"/>
  <c r="AF73" i="49" s="1"/>
  <c r="AD73" i="13"/>
  <c r="AD90" i="49"/>
  <c r="AF90" i="49" s="1"/>
  <c r="AD90" i="13"/>
  <c r="AD82" i="49"/>
  <c r="AF82" i="49" s="1"/>
  <c r="AD82" i="13"/>
  <c r="AD100" i="49"/>
  <c r="AF100" i="49" s="1"/>
  <c r="AD100" i="13"/>
  <c r="Q65" i="43"/>
  <c r="Z112" i="49"/>
  <c r="Z112" i="13"/>
  <c r="Z112" i="50" s="1"/>
  <c r="U57" i="43"/>
  <c r="AD109" i="49"/>
  <c r="AF109" i="49" s="1"/>
  <c r="AD109" i="13"/>
  <c r="AD109" i="50" s="1"/>
  <c r="AF109" i="50" s="1"/>
  <c r="V78" i="49"/>
  <c r="V78" i="13"/>
  <c r="V78" i="50" s="1"/>
  <c r="AD87" i="49"/>
  <c r="AF87" i="49" s="1"/>
  <c r="AD87" i="13"/>
  <c r="AD115" i="49"/>
  <c r="AF115" i="49" s="1"/>
  <c r="AD115" i="13"/>
  <c r="U27" i="44"/>
  <c r="AD130" i="49"/>
  <c r="AF130" i="49" s="1"/>
  <c r="AD130" i="13"/>
  <c r="AD119" i="49"/>
  <c r="AF119" i="49" s="1"/>
  <c r="AD119" i="13"/>
  <c r="AD123" i="49"/>
  <c r="AF123" i="49" s="1"/>
  <c r="AD123" i="13"/>
  <c r="AD154" i="49"/>
  <c r="AF154" i="49" s="1"/>
  <c r="AD154" i="13"/>
  <c r="AC132" i="49"/>
  <c r="AC132" i="13"/>
  <c r="AC132" i="50" s="1"/>
  <c r="AD144" i="49"/>
  <c r="AF144" i="49" s="1"/>
  <c r="AD144" i="13"/>
  <c r="Q159" i="49"/>
  <c r="Q159" i="13"/>
  <c r="Q159" i="50" s="1"/>
  <c r="AC153" i="49"/>
  <c r="AC153" i="13"/>
  <c r="AC153" i="50" s="1"/>
  <c r="U46" i="44"/>
  <c r="AD149" i="49"/>
  <c r="AF149" i="49" s="1"/>
  <c r="AD149" i="13"/>
  <c r="AD149" i="50" s="1"/>
  <c r="AF149" i="50" s="1"/>
  <c r="AC143" i="49"/>
  <c r="AC143" i="13"/>
  <c r="AC143" i="50" s="1"/>
  <c r="D65" i="44"/>
  <c r="M166" i="49"/>
  <c r="M166" i="13"/>
  <c r="M166" i="50" s="1"/>
  <c r="AD185" i="49"/>
  <c r="AF185" i="49" s="1"/>
  <c r="AD185" i="13"/>
  <c r="AC168" i="49"/>
  <c r="AC168" i="13"/>
  <c r="AC168" i="50" s="1"/>
  <c r="AD208" i="49"/>
  <c r="AF208" i="49" s="1"/>
  <c r="AD208" i="13"/>
  <c r="Q213" i="49"/>
  <c r="Q213" i="13"/>
  <c r="Q213" i="50" s="1"/>
  <c r="V197" i="49"/>
  <c r="V197" i="13"/>
  <c r="V197" i="50" s="1"/>
  <c r="Q194" i="49"/>
  <c r="Q194" i="13"/>
  <c r="Q194" i="50" s="1"/>
  <c r="Q186" i="49"/>
  <c r="Q186" i="13"/>
  <c r="Q186" i="50" s="1"/>
  <c r="Q65" i="45"/>
  <c r="Z220" i="49"/>
  <c r="Z220" i="13"/>
  <c r="Z220" i="50" s="1"/>
  <c r="I65" i="45"/>
  <c r="R220" i="49"/>
  <c r="R220" i="13"/>
  <c r="R220" i="50" s="1"/>
  <c r="AC202" i="49"/>
  <c r="AC202" i="13"/>
  <c r="AC202" i="50" s="1"/>
  <c r="AD198" i="49"/>
  <c r="AF198" i="49" s="1"/>
  <c r="AD198" i="13"/>
  <c r="AD172" i="49"/>
  <c r="AF172" i="49" s="1"/>
  <c r="AD172" i="13"/>
  <c r="AC197" i="49"/>
  <c r="AC197" i="13"/>
  <c r="AC197" i="50" s="1"/>
  <c r="AD252" i="49"/>
  <c r="AF252" i="49" s="1"/>
  <c r="AD252" i="13"/>
  <c r="N65" i="46"/>
  <c r="W274" i="49"/>
  <c r="W274" i="13"/>
  <c r="W274" i="50" s="1"/>
  <c r="AC256" i="49"/>
  <c r="AC256" i="13"/>
  <c r="AC256" i="50" s="1"/>
  <c r="AD235" i="49"/>
  <c r="AF235" i="49" s="1"/>
  <c r="AD235" i="13"/>
  <c r="AC251" i="49"/>
  <c r="AC251" i="13"/>
  <c r="AC251" i="50" s="1"/>
  <c r="Q248" i="49"/>
  <c r="Q248" i="13"/>
  <c r="Q248" i="50" s="1"/>
  <c r="Q237" i="49"/>
  <c r="Q237" i="13"/>
  <c r="Q237" i="50" s="1"/>
  <c r="L65" i="46"/>
  <c r="U274" i="49"/>
  <c r="U274" i="13"/>
  <c r="U274" i="50" s="1"/>
  <c r="AC240" i="49"/>
  <c r="AC240" i="13"/>
  <c r="AC240" i="50" s="1"/>
  <c r="AD262" i="49"/>
  <c r="AF262" i="49" s="1"/>
  <c r="AD262" i="13"/>
  <c r="AC89" i="49"/>
  <c r="AC89" i="13"/>
  <c r="AC89" i="50" s="1"/>
  <c r="AD74" i="49"/>
  <c r="AF74" i="49" s="1"/>
  <c r="AD74" i="13"/>
  <c r="AD97" i="49"/>
  <c r="AF97" i="49" s="1"/>
  <c r="AD97" i="13"/>
  <c r="F65" i="43"/>
  <c r="O112" i="49"/>
  <c r="O112" i="13"/>
  <c r="O112" i="50" s="1"/>
  <c r="AD84" i="49"/>
  <c r="AF84" i="49" s="1"/>
  <c r="AD84" i="13"/>
  <c r="J65" i="43"/>
  <c r="S112" i="49"/>
  <c r="S112" i="13"/>
  <c r="S112" i="50" s="1"/>
  <c r="AC99" i="49"/>
  <c r="AC99" i="13"/>
  <c r="AC99" i="50" s="1"/>
  <c r="AC126" i="49"/>
  <c r="AC126" i="13"/>
  <c r="AC126" i="50" s="1"/>
  <c r="AC148" i="49"/>
  <c r="AC148" i="13"/>
  <c r="AC148" i="50" s="1"/>
  <c r="AD158" i="49"/>
  <c r="AF158" i="49" s="1"/>
  <c r="AD158" i="13"/>
  <c r="AD150" i="49"/>
  <c r="AF150" i="49" s="1"/>
  <c r="AD150" i="13"/>
  <c r="AD122" i="49"/>
  <c r="AF122" i="49" s="1"/>
  <c r="AD122" i="13"/>
  <c r="V186" i="49"/>
  <c r="V186" i="13"/>
  <c r="V186" i="50" s="1"/>
  <c r="G65" i="45"/>
  <c r="P220" i="49"/>
  <c r="P220" i="13"/>
  <c r="P220" i="50" s="1"/>
  <c r="AD206" i="49"/>
  <c r="AF206" i="49" s="1"/>
  <c r="AD206" i="13"/>
  <c r="AD233" i="49"/>
  <c r="AF233" i="49" s="1"/>
  <c r="AD233" i="13"/>
  <c r="AC222" i="49"/>
  <c r="AC222" i="13"/>
  <c r="AC222" i="50" s="1"/>
  <c r="AD245" i="49"/>
  <c r="AF245" i="49" s="1"/>
  <c r="AD245" i="13"/>
  <c r="S65" i="46"/>
  <c r="AB274" i="49"/>
  <c r="AB274" i="13"/>
  <c r="AB274" i="50" s="1"/>
  <c r="V256" i="49"/>
  <c r="V256" i="13"/>
  <c r="V256" i="50" s="1"/>
  <c r="K65" i="44"/>
  <c r="T166" i="49"/>
  <c r="T166" i="13"/>
  <c r="T166" i="50" s="1"/>
  <c r="AD151" i="49"/>
  <c r="AF151" i="49" s="1"/>
  <c r="AD151" i="13"/>
  <c r="AD121" i="49"/>
  <c r="AF121" i="49" s="1"/>
  <c r="AD121" i="13"/>
  <c r="V86" i="49"/>
  <c r="V86" i="13"/>
  <c r="V86" i="50" s="1"/>
  <c r="F65" i="45"/>
  <c r="O220" i="49"/>
  <c r="O220" i="13"/>
  <c r="O220" i="50" s="1"/>
  <c r="AD260" i="49"/>
  <c r="AF260" i="49" s="1"/>
  <c r="AD260" i="13"/>
  <c r="AF71" i="49"/>
  <c r="AF246" i="49"/>
  <c r="AF67" i="49"/>
  <c r="V237" i="49"/>
  <c r="V237" i="13"/>
  <c r="V237" i="50" s="1"/>
  <c r="AD191" i="49"/>
  <c r="AF191" i="49" s="1"/>
  <c r="AD191" i="13"/>
  <c r="AD152" i="49"/>
  <c r="AF152" i="49" s="1"/>
  <c r="AD152" i="13"/>
  <c r="AD152" i="50" s="1"/>
  <c r="AF152" i="50" s="1"/>
  <c r="AF205" i="49"/>
  <c r="AD171" i="49"/>
  <c r="AF171" i="49" s="1"/>
  <c r="AD171" i="13"/>
  <c r="AF127" i="13"/>
  <c r="V72" i="49"/>
  <c r="V72" i="13"/>
  <c r="V72" i="50" s="1"/>
  <c r="AC72" i="49"/>
  <c r="AC72" i="13"/>
  <c r="AC72" i="50" s="1"/>
  <c r="AF62" i="49"/>
  <c r="AF63" i="13"/>
  <c r="AF268" i="49"/>
  <c r="AF152" i="13"/>
  <c r="AF131" i="13"/>
  <c r="AF85" i="13"/>
  <c r="AF223" i="49"/>
  <c r="AF273" i="49"/>
  <c r="AC248" i="49"/>
  <c r="AC248" i="13"/>
  <c r="AC248" i="50" s="1"/>
  <c r="AD211" i="49"/>
  <c r="AF211" i="49" s="1"/>
  <c r="AD211" i="13"/>
  <c r="AD201" i="49"/>
  <c r="AF201" i="49" s="1"/>
  <c r="AD201" i="13"/>
  <c r="AF161" i="13"/>
  <c r="V129" i="49"/>
  <c r="V129" i="13"/>
  <c r="V129" i="50" s="1"/>
  <c r="AF236" i="13"/>
  <c r="V234" i="49"/>
  <c r="V234" i="13"/>
  <c r="V234" i="50" s="1"/>
  <c r="AF269" i="49"/>
  <c r="AC180" i="49"/>
  <c r="AC180" i="13"/>
  <c r="AC180" i="50" s="1"/>
  <c r="AD215" i="49"/>
  <c r="AF215" i="49" s="1"/>
  <c r="AD215" i="13"/>
  <c r="AF117" i="49"/>
  <c r="AF116" i="49"/>
  <c r="U30" i="46"/>
  <c r="U57" i="45"/>
  <c r="U38" i="43"/>
  <c r="U41" i="46"/>
  <c r="U24" i="46"/>
  <c r="U51" i="46"/>
  <c r="U12" i="46"/>
  <c r="T64" i="46"/>
  <c r="M64" i="45"/>
  <c r="T64" i="45"/>
  <c r="U12" i="44"/>
  <c r="U41" i="44"/>
  <c r="T64" i="44"/>
  <c r="U41" i="43"/>
  <c r="U51" i="43"/>
  <c r="M64" i="43"/>
  <c r="U46" i="43"/>
  <c r="H64" i="46"/>
  <c r="M64" i="46"/>
  <c r="U46" i="46"/>
  <c r="U46" i="45"/>
  <c r="U51" i="45"/>
  <c r="H64" i="45"/>
  <c r="U30" i="45"/>
  <c r="U12" i="45"/>
  <c r="U41" i="45"/>
  <c r="U38" i="45"/>
  <c r="U51" i="44"/>
  <c r="U30" i="44"/>
  <c r="H64" i="44"/>
  <c r="U57" i="44"/>
  <c r="M64" i="44"/>
  <c r="T64" i="43"/>
  <c r="U30" i="43"/>
  <c r="U12" i="43"/>
  <c r="U27" i="43"/>
  <c r="H64" i="43"/>
  <c r="B8" i="41"/>
  <c r="I6" i="50" s="1"/>
  <c r="B7" i="41"/>
  <c r="E7" i="41" s="1"/>
  <c r="B6" i="41"/>
  <c r="G6" i="13" s="1"/>
  <c r="G6" i="50" s="1"/>
  <c r="B5" i="41"/>
  <c r="E13" i="41" s="1"/>
  <c r="C4" i="41"/>
  <c r="B4" i="41"/>
  <c r="E4" i="41" s="1"/>
  <c r="C3" i="41"/>
  <c r="B3" i="41"/>
  <c r="E3" i="41" s="1"/>
  <c r="B2" i="41"/>
  <c r="E6" i="50" s="1"/>
  <c r="AF182" i="13" l="1"/>
  <c r="AF175" i="13"/>
  <c r="AF173" i="13"/>
  <c r="AF77" i="13"/>
  <c r="AF192" i="13"/>
  <c r="AF190" i="13"/>
  <c r="AF184" i="13"/>
  <c r="AF216" i="13"/>
  <c r="AF195" i="13"/>
  <c r="AF116" i="13"/>
  <c r="AF64" i="13"/>
  <c r="AF102" i="13"/>
  <c r="AF133" i="13"/>
  <c r="AF109" i="13"/>
  <c r="AF69" i="13"/>
  <c r="AF170" i="13"/>
  <c r="AF187" i="13"/>
  <c r="AF174" i="13"/>
  <c r="F6" i="50"/>
  <c r="F17" i="50" s="1"/>
  <c r="N62" i="41"/>
  <c r="P63" i="41"/>
  <c r="O61" i="41"/>
  <c r="S61" i="41"/>
  <c r="P53" i="41"/>
  <c r="N54" i="41"/>
  <c r="P55" i="41"/>
  <c r="N56" i="41"/>
  <c r="R56" i="41"/>
  <c r="Q52" i="41"/>
  <c r="N48" i="41"/>
  <c r="R48" i="41"/>
  <c r="N50" i="41"/>
  <c r="R50" i="41"/>
  <c r="Q47" i="41"/>
  <c r="N43" i="41"/>
  <c r="P44" i="41"/>
  <c r="N45" i="41"/>
  <c r="Q42" i="41"/>
  <c r="N40" i="41"/>
  <c r="R40" i="41"/>
  <c r="Q39" i="41"/>
  <c r="N32" i="41"/>
  <c r="R32" i="41"/>
  <c r="N34" i="41"/>
  <c r="R34" i="41"/>
  <c r="P35" i="41"/>
  <c r="N36" i="41"/>
  <c r="R36" i="41"/>
  <c r="P37" i="41"/>
  <c r="O31" i="41"/>
  <c r="S31" i="41"/>
  <c r="O28" i="41"/>
  <c r="S28" i="41"/>
  <c r="P14" i="41"/>
  <c r="N15" i="41"/>
  <c r="R15" i="41"/>
  <c r="P16" i="41"/>
  <c r="N17" i="41"/>
  <c r="N19" i="41"/>
  <c r="R19" i="41"/>
  <c r="P20" i="41"/>
  <c r="N21" i="41"/>
  <c r="R21" i="41"/>
  <c r="N23" i="41"/>
  <c r="R23" i="41"/>
  <c r="Q13" i="41"/>
  <c r="I62" i="41"/>
  <c r="I63" i="41"/>
  <c r="J61" i="41"/>
  <c r="I53" i="41"/>
  <c r="I54" i="41"/>
  <c r="I55" i="41"/>
  <c r="I56" i="41"/>
  <c r="J52" i="41"/>
  <c r="I48" i="41"/>
  <c r="I49" i="41"/>
  <c r="I50" i="41"/>
  <c r="J47" i="41"/>
  <c r="I43" i="41"/>
  <c r="I44" i="41"/>
  <c r="I45" i="41"/>
  <c r="J42" i="41"/>
  <c r="I40" i="41"/>
  <c r="J39" i="41"/>
  <c r="I32" i="41"/>
  <c r="I33" i="41"/>
  <c r="I34" i="41"/>
  <c r="I35" i="41"/>
  <c r="I36" i="41"/>
  <c r="I37" i="41"/>
  <c r="J31" i="41"/>
  <c r="N63" i="41"/>
  <c r="R63" i="41"/>
  <c r="Q61" i="41"/>
  <c r="N53" i="41"/>
  <c r="R53" i="41"/>
  <c r="P54" i="41"/>
  <c r="N55" i="41"/>
  <c r="R55" i="41"/>
  <c r="P56" i="41"/>
  <c r="O52" i="41"/>
  <c r="S52" i="41"/>
  <c r="N49" i="41"/>
  <c r="R49" i="41"/>
  <c r="P50" i="41"/>
  <c r="O47" i="41"/>
  <c r="S47" i="41"/>
  <c r="P43" i="41"/>
  <c r="N44" i="41"/>
  <c r="P45" i="41"/>
  <c r="O42" i="41"/>
  <c r="S42" i="41"/>
  <c r="P40" i="41"/>
  <c r="O39" i="41"/>
  <c r="S39" i="41"/>
  <c r="P32" i="41"/>
  <c r="N33" i="41"/>
  <c r="R33" i="41"/>
  <c r="N35" i="41"/>
  <c r="R35" i="41"/>
  <c r="P36" i="41"/>
  <c r="N37" i="41"/>
  <c r="R37" i="41"/>
  <c r="Q31" i="41"/>
  <c r="N29" i="41"/>
  <c r="R29" i="41"/>
  <c r="Q28" i="41"/>
  <c r="N26" i="41"/>
  <c r="R26" i="41"/>
  <c r="Q25" i="41"/>
  <c r="N14" i="41"/>
  <c r="R14" i="41"/>
  <c r="P15" i="41"/>
  <c r="N16" i="41"/>
  <c r="R16" i="41"/>
  <c r="N18" i="41"/>
  <c r="P19" i="41"/>
  <c r="N20" i="41"/>
  <c r="R20" i="41"/>
  <c r="P21" i="41"/>
  <c r="N22" i="41"/>
  <c r="R22" i="41"/>
  <c r="P23" i="41"/>
  <c r="O13" i="41"/>
  <c r="S13" i="41"/>
  <c r="K62" i="41"/>
  <c r="K63" i="41"/>
  <c r="L61" i="41"/>
  <c r="K53" i="41"/>
  <c r="K54" i="41"/>
  <c r="K55" i="41"/>
  <c r="K56" i="41"/>
  <c r="L52" i="41"/>
  <c r="K48" i="41"/>
  <c r="K49" i="41"/>
  <c r="K50" i="41"/>
  <c r="L47" i="41"/>
  <c r="K43" i="41"/>
  <c r="K44" i="41"/>
  <c r="K45" i="41"/>
  <c r="L42" i="41"/>
  <c r="K40" i="41"/>
  <c r="L39" i="41"/>
  <c r="K32" i="41"/>
  <c r="K33" i="41"/>
  <c r="K34" i="41"/>
  <c r="K35" i="41"/>
  <c r="K36" i="41"/>
  <c r="K37" i="41"/>
  <c r="O62" i="41"/>
  <c r="Q63" i="41"/>
  <c r="N61" i="41"/>
  <c r="O54" i="41"/>
  <c r="Q55" i="41"/>
  <c r="S56" i="41"/>
  <c r="O48" i="41"/>
  <c r="Q49" i="41"/>
  <c r="S50" i="41"/>
  <c r="O43" i="41"/>
  <c r="Q44" i="41"/>
  <c r="S45" i="41"/>
  <c r="O40" i="41"/>
  <c r="R39" i="41"/>
  <c r="S32" i="41"/>
  <c r="O34" i="41"/>
  <c r="Q35" i="41"/>
  <c r="S36" i="41"/>
  <c r="P31" i="41"/>
  <c r="Q29" i="41"/>
  <c r="N28" i="41"/>
  <c r="Q14" i="41"/>
  <c r="S15" i="41"/>
  <c r="O17" i="41"/>
  <c r="Q18" i="41"/>
  <c r="S19" i="41"/>
  <c r="Q22" i="41"/>
  <c r="S23" i="41"/>
  <c r="J62" i="41"/>
  <c r="K61" i="41"/>
  <c r="J54" i="41"/>
  <c r="J56" i="41"/>
  <c r="J48" i="41"/>
  <c r="J50" i="41"/>
  <c r="J43" i="41"/>
  <c r="J45" i="41"/>
  <c r="J40" i="41"/>
  <c r="J32" i="41"/>
  <c r="J34" i="41"/>
  <c r="J36" i="41"/>
  <c r="K31" i="41"/>
  <c r="J29" i="41"/>
  <c r="K28" i="41"/>
  <c r="K25" i="41"/>
  <c r="J14" i="41"/>
  <c r="J15" i="41"/>
  <c r="J16" i="41"/>
  <c r="J17" i="41"/>
  <c r="J18" i="41"/>
  <c r="J19" i="41"/>
  <c r="J20" i="41"/>
  <c r="J21" i="41"/>
  <c r="J22" i="41"/>
  <c r="J23" i="41"/>
  <c r="K13" i="41"/>
  <c r="E62" i="41"/>
  <c r="E63" i="41"/>
  <c r="F61" i="41"/>
  <c r="E53" i="41"/>
  <c r="E54" i="41"/>
  <c r="E55" i="41"/>
  <c r="E56" i="41"/>
  <c r="F52" i="41"/>
  <c r="E48" i="41"/>
  <c r="E49" i="41"/>
  <c r="E50" i="41"/>
  <c r="F47" i="41"/>
  <c r="E43" i="41"/>
  <c r="E44" i="41"/>
  <c r="E45" i="41"/>
  <c r="F42" i="41"/>
  <c r="E40" i="41"/>
  <c r="F39" i="41"/>
  <c r="E32" i="41"/>
  <c r="E33" i="41"/>
  <c r="E34" i="41"/>
  <c r="E35" i="41"/>
  <c r="E36" i="41"/>
  <c r="E37" i="41"/>
  <c r="F31" i="41"/>
  <c r="E29" i="41"/>
  <c r="F28" i="41"/>
  <c r="F25" i="41"/>
  <c r="E14" i="41"/>
  <c r="E15" i="41"/>
  <c r="E16" i="41"/>
  <c r="E17" i="41"/>
  <c r="E18" i="41"/>
  <c r="E19" i="41"/>
  <c r="E20" i="41"/>
  <c r="E21" i="41"/>
  <c r="E22" i="41"/>
  <c r="E23" i="41"/>
  <c r="F13" i="41"/>
  <c r="Q62" i="41"/>
  <c r="Q53" i="41"/>
  <c r="O56" i="41"/>
  <c r="R52" i="41"/>
  <c r="O50" i="41"/>
  <c r="S43" i="41"/>
  <c r="O45" i="41"/>
  <c r="R42" i="41"/>
  <c r="S40" i="41"/>
  <c r="O32" i="41"/>
  <c r="Q33" i="41"/>
  <c r="S34" i="41"/>
  <c r="O36" i="41"/>
  <c r="Q37" i="41"/>
  <c r="N31" i="41"/>
  <c r="Q26" i="41"/>
  <c r="N25" i="41"/>
  <c r="O15" i="41"/>
  <c r="Q16" i="41"/>
  <c r="S17" i="41"/>
  <c r="O19" i="41"/>
  <c r="Q20" i="41"/>
  <c r="S21" i="41"/>
  <c r="O23" i="41"/>
  <c r="J63" i="41"/>
  <c r="J53" i="41"/>
  <c r="J55" i="41"/>
  <c r="K52" i="41"/>
  <c r="J49" i="41"/>
  <c r="K47" i="41"/>
  <c r="J44" i="41"/>
  <c r="K42" i="41"/>
  <c r="K39" i="41"/>
  <c r="J33" i="41"/>
  <c r="J35" i="41"/>
  <c r="I31" i="41"/>
  <c r="L29" i="41"/>
  <c r="I28" i="41"/>
  <c r="L26" i="41"/>
  <c r="I25" i="41"/>
  <c r="L14" i="41"/>
  <c r="L15" i="41"/>
  <c r="L16" i="41"/>
  <c r="L17" i="41"/>
  <c r="L18" i="41"/>
  <c r="L19" i="41"/>
  <c r="L20" i="41"/>
  <c r="L21" i="41"/>
  <c r="L22" i="41"/>
  <c r="L23" i="41"/>
  <c r="I13" i="41"/>
  <c r="G62" i="41"/>
  <c r="G63" i="41"/>
  <c r="D61" i="41"/>
  <c r="G53" i="41"/>
  <c r="G54" i="41"/>
  <c r="G55" i="41"/>
  <c r="G56" i="41"/>
  <c r="D52" i="41"/>
  <c r="G48" i="41"/>
  <c r="G49" i="41"/>
  <c r="G50" i="41"/>
  <c r="D47" i="41"/>
  <c r="G43" i="41"/>
  <c r="G44" i="41"/>
  <c r="G45" i="41"/>
  <c r="D42" i="41"/>
  <c r="G40" i="41"/>
  <c r="D39" i="41"/>
  <c r="G32" i="41"/>
  <c r="G33" i="41"/>
  <c r="G34" i="41"/>
  <c r="G35" i="41"/>
  <c r="G36" i="41"/>
  <c r="G37" i="41"/>
  <c r="G29" i="41"/>
  <c r="D28" i="41"/>
  <c r="O63" i="41"/>
  <c r="S53" i="41"/>
  <c r="Q56" i="41"/>
  <c r="O49" i="41"/>
  <c r="N47" i="41"/>
  <c r="Q45" i="41"/>
  <c r="P39" i="41"/>
  <c r="S33" i="41"/>
  <c r="Q36" i="41"/>
  <c r="O29" i="41"/>
  <c r="S26" i="41"/>
  <c r="Q15" i="41"/>
  <c r="O18" i="41"/>
  <c r="S20" i="41"/>
  <c r="Q23" i="41"/>
  <c r="L63" i="41"/>
  <c r="L55" i="41"/>
  <c r="L49" i="41"/>
  <c r="L44" i="41"/>
  <c r="I39" i="41"/>
  <c r="L35" i="41"/>
  <c r="I29" i="41"/>
  <c r="I26" i="41"/>
  <c r="I14" i="41"/>
  <c r="I16" i="41"/>
  <c r="I18" i="41"/>
  <c r="I20" i="41"/>
  <c r="I22" i="41"/>
  <c r="J13" i="41"/>
  <c r="D63" i="41"/>
  <c r="D53" i="41"/>
  <c r="D55" i="41"/>
  <c r="E52" i="41"/>
  <c r="D49" i="41"/>
  <c r="E47" i="41"/>
  <c r="D44" i="41"/>
  <c r="E42" i="41"/>
  <c r="E39" i="41"/>
  <c r="G25" i="41"/>
  <c r="G14" i="41"/>
  <c r="D16" i="41"/>
  <c r="F17" i="41"/>
  <c r="G18" i="41"/>
  <c r="D20" i="41"/>
  <c r="F21" i="41"/>
  <c r="G22" i="41"/>
  <c r="S63" i="41"/>
  <c r="Q54" i="41"/>
  <c r="P52" i="41"/>
  <c r="S49" i="41"/>
  <c r="Q43" i="41"/>
  <c r="P42" i="41"/>
  <c r="N39" i="41"/>
  <c r="Q34" i="41"/>
  <c r="O37" i="41"/>
  <c r="S29" i="41"/>
  <c r="R25" i="41"/>
  <c r="O16" i="41"/>
  <c r="S18" i="41"/>
  <c r="Q21" i="41"/>
  <c r="P13" i="41"/>
  <c r="I61" i="41"/>
  <c r="L56" i="41"/>
  <c r="L50" i="41"/>
  <c r="L45" i="41"/>
  <c r="L32" i="41"/>
  <c r="L36" i="41"/>
  <c r="K29" i="41"/>
  <c r="K26" i="41"/>
  <c r="K14" i="41"/>
  <c r="K16" i="41"/>
  <c r="K18" i="41"/>
  <c r="K20" i="41"/>
  <c r="K22" i="41"/>
  <c r="L13" i="41"/>
  <c r="F63" i="41"/>
  <c r="F53" i="41"/>
  <c r="F55" i="41"/>
  <c r="G52" i="41"/>
  <c r="F49" i="41"/>
  <c r="G47" i="41"/>
  <c r="F44" i="41"/>
  <c r="G42" i="41"/>
  <c r="G39" i="41"/>
  <c r="F33" i="41"/>
  <c r="F35" i="41"/>
  <c r="F37" i="41"/>
  <c r="F29" i="41"/>
  <c r="F26" i="41"/>
  <c r="D25" i="41"/>
  <c r="D15" i="41"/>
  <c r="F16" i="41"/>
  <c r="G17" i="41"/>
  <c r="D19" i="41"/>
  <c r="F20" i="41"/>
  <c r="G21" i="41"/>
  <c r="D23" i="41"/>
  <c r="G13" i="41"/>
  <c r="L28" i="41"/>
  <c r="K17" i="41"/>
  <c r="K21" i="41"/>
  <c r="F62" i="41"/>
  <c r="F54" i="41"/>
  <c r="F48" i="41"/>
  <c r="F43" i="41"/>
  <c r="F40" i="41"/>
  <c r="F34" i="41"/>
  <c r="G31" i="41"/>
  <c r="F14" i="41"/>
  <c r="D17" i="41"/>
  <c r="G19" i="41"/>
  <c r="F22" i="41"/>
  <c r="R61" i="41"/>
  <c r="O55" i="41"/>
  <c r="N52" i="41"/>
  <c r="Q50" i="41"/>
  <c r="O44" i="41"/>
  <c r="N42" i="41"/>
  <c r="Q32" i="41"/>
  <c r="O35" i="41"/>
  <c r="S37" i="41"/>
  <c r="R28" i="41"/>
  <c r="O14" i="41"/>
  <c r="S16" i="41"/>
  <c r="Q19" i="41"/>
  <c r="O22" i="41"/>
  <c r="N13" i="41"/>
  <c r="L53" i="41"/>
  <c r="I52" i="41"/>
  <c r="I47" i="41"/>
  <c r="I42" i="41"/>
  <c r="L33" i="41"/>
  <c r="L37" i="41"/>
  <c r="J28" i="41"/>
  <c r="J25" i="41"/>
  <c r="I15" i="41"/>
  <c r="I17" i="41"/>
  <c r="I19" i="41"/>
  <c r="I21" i="41"/>
  <c r="I23" i="41"/>
  <c r="D62" i="41"/>
  <c r="E61" i="41"/>
  <c r="D54" i="41"/>
  <c r="D48" i="41"/>
  <c r="D50" i="41"/>
  <c r="D40" i="41"/>
  <c r="D34" i="41"/>
  <c r="D36" i="41"/>
  <c r="E31" i="41"/>
  <c r="E28" i="41"/>
  <c r="G26" i="41"/>
  <c r="D14" i="41"/>
  <c r="F15" i="41"/>
  <c r="G16" i="41"/>
  <c r="D18" i="41"/>
  <c r="F19" i="41"/>
  <c r="G20" i="41"/>
  <c r="D22" i="41"/>
  <c r="F23" i="41"/>
  <c r="D13" i="41"/>
  <c r="O53" i="41"/>
  <c r="S55" i="41"/>
  <c r="Q48" i="41"/>
  <c r="P47" i="41"/>
  <c r="S44" i="41"/>
  <c r="Q40" i="41"/>
  <c r="O33" i="41"/>
  <c r="S35" i="41"/>
  <c r="O26" i="41"/>
  <c r="S14" i="41"/>
  <c r="Q17" i="41"/>
  <c r="O20" i="41"/>
  <c r="S22" i="41"/>
  <c r="L62" i="41"/>
  <c r="L54" i="41"/>
  <c r="L48" i="41"/>
  <c r="L43" i="41"/>
  <c r="L40" i="41"/>
  <c r="L34" i="41"/>
  <c r="L31" i="41"/>
  <c r="L25" i="41"/>
  <c r="K15" i="41"/>
  <c r="K19" i="41"/>
  <c r="K23" i="41"/>
  <c r="G61" i="41"/>
  <c r="F56" i="41"/>
  <c r="F50" i="41"/>
  <c r="F45" i="41"/>
  <c r="F32" i="41"/>
  <c r="F36" i="41"/>
  <c r="G28" i="41"/>
  <c r="E25" i="41"/>
  <c r="G15" i="41"/>
  <c r="F18" i="41"/>
  <c r="D21" i="41"/>
  <c r="G23" i="41"/>
  <c r="I49" i="50"/>
  <c r="I50" i="50"/>
  <c r="I46" i="50"/>
  <c r="I40" i="50"/>
  <c r="I37" i="50"/>
  <c r="I32" i="50"/>
  <c r="I29" i="50"/>
  <c r="I24" i="50"/>
  <c r="I21" i="50"/>
  <c r="I16" i="50"/>
  <c r="I13" i="50"/>
  <c r="I8" i="50"/>
  <c r="I54" i="50"/>
  <c r="I41" i="50"/>
  <c r="I36" i="50"/>
  <c r="I33" i="50"/>
  <c r="I28" i="50"/>
  <c r="I25" i="50"/>
  <c r="I20" i="50"/>
  <c r="I17" i="50"/>
  <c r="I12" i="50"/>
  <c r="I9" i="50"/>
  <c r="I11" i="50"/>
  <c r="I27" i="50"/>
  <c r="I44" i="50"/>
  <c r="I55" i="50"/>
  <c r="I57" i="50"/>
  <c r="I10" i="50"/>
  <c r="I26" i="50"/>
  <c r="I42" i="50"/>
  <c r="I15" i="50"/>
  <c r="I31" i="50"/>
  <c r="I45" i="50"/>
  <c r="I51" i="50"/>
  <c r="I56" i="50"/>
  <c r="I14" i="50"/>
  <c r="I30" i="50"/>
  <c r="I58" i="50"/>
  <c r="I19" i="50"/>
  <c r="I48" i="50"/>
  <c r="I53" i="50"/>
  <c r="I34" i="50"/>
  <c r="I23" i="50"/>
  <c r="I59" i="50"/>
  <c r="I52" i="50"/>
  <c r="I38" i="50"/>
  <c r="I35" i="50"/>
  <c r="I47" i="50"/>
  <c r="I18" i="50"/>
  <c r="I7" i="50"/>
  <c r="I39" i="50"/>
  <c r="I43" i="50"/>
  <c r="I22" i="50"/>
  <c r="AF225" i="13"/>
  <c r="AD225" i="50"/>
  <c r="AF225" i="50" s="1"/>
  <c r="AF268" i="13"/>
  <c r="AD268" i="50"/>
  <c r="AF268" i="50" s="1"/>
  <c r="AF245" i="13"/>
  <c r="AD245" i="50"/>
  <c r="AF245" i="50" s="1"/>
  <c r="AF233" i="13"/>
  <c r="AD233" i="50"/>
  <c r="AF233" i="50" s="1"/>
  <c r="AF235" i="13"/>
  <c r="AD235" i="50"/>
  <c r="AF235" i="50" s="1"/>
  <c r="AF271" i="13"/>
  <c r="AD271" i="50"/>
  <c r="AF271" i="50" s="1"/>
  <c r="AF270" i="13"/>
  <c r="AF241" i="13"/>
  <c r="AD241" i="50"/>
  <c r="AF241" i="50" s="1"/>
  <c r="AF243" i="13"/>
  <c r="AF260" i="13"/>
  <c r="AD260" i="50"/>
  <c r="AF260" i="50" s="1"/>
  <c r="AF247" i="13"/>
  <c r="AD247" i="50"/>
  <c r="AF247" i="50" s="1"/>
  <c r="AF229" i="13"/>
  <c r="AD229" i="50"/>
  <c r="AF229" i="50" s="1"/>
  <c r="AF227" i="13"/>
  <c r="AD227" i="50"/>
  <c r="AF227" i="50" s="1"/>
  <c r="AF264" i="13"/>
  <c r="AD264" i="50"/>
  <c r="AF264" i="50" s="1"/>
  <c r="AF226" i="13"/>
  <c r="AD226" i="50"/>
  <c r="AF226" i="50" s="1"/>
  <c r="AF230" i="13"/>
  <c r="AD230" i="50"/>
  <c r="AF230" i="50" s="1"/>
  <c r="AF272" i="13"/>
  <c r="AD272" i="50"/>
  <c r="AF272" i="50" s="1"/>
  <c r="AF259" i="13"/>
  <c r="AD259" i="50"/>
  <c r="AF259" i="50" s="1"/>
  <c r="AF223" i="13"/>
  <c r="AD223" i="50"/>
  <c r="AF223" i="50" s="1"/>
  <c r="AF250" i="13"/>
  <c r="AD250" i="50"/>
  <c r="AF250" i="50" s="1"/>
  <c r="AF254" i="13"/>
  <c r="AD254" i="50"/>
  <c r="AF254" i="50" s="1"/>
  <c r="AF238" i="13"/>
  <c r="AD238" i="50"/>
  <c r="AF238" i="50" s="1"/>
  <c r="AF242" i="13"/>
  <c r="AD242" i="50"/>
  <c r="AF242" i="50" s="1"/>
  <c r="AF258" i="13"/>
  <c r="AD258" i="50"/>
  <c r="AF258" i="50" s="1"/>
  <c r="AF224" i="13"/>
  <c r="AF262" i="13"/>
  <c r="AD262" i="50"/>
  <c r="AF262" i="50" s="1"/>
  <c r="AF252" i="13"/>
  <c r="AD252" i="50"/>
  <c r="AF252" i="50" s="1"/>
  <c r="AF273" i="13"/>
  <c r="AD273" i="50"/>
  <c r="AF273" i="50" s="1"/>
  <c r="AF228" i="13"/>
  <c r="AF249" i="13"/>
  <c r="AF265" i="13"/>
  <c r="AD265" i="50"/>
  <c r="AF265" i="50" s="1"/>
  <c r="AF246" i="13"/>
  <c r="AD246" i="50"/>
  <c r="AF246" i="50" s="1"/>
  <c r="AF231" i="13"/>
  <c r="AD231" i="50"/>
  <c r="AF231" i="50" s="1"/>
  <c r="AF244" i="13"/>
  <c r="AD244" i="50"/>
  <c r="AF244" i="50" s="1"/>
  <c r="AF239" i="13"/>
  <c r="AD239" i="50"/>
  <c r="AF239" i="50" s="1"/>
  <c r="AF253" i="13"/>
  <c r="AD253" i="50"/>
  <c r="AF253" i="50" s="1"/>
  <c r="AF266" i="13"/>
  <c r="AD266" i="50"/>
  <c r="AF266" i="50" s="1"/>
  <c r="AF257" i="13"/>
  <c r="AD257" i="50"/>
  <c r="AF257" i="50" s="1"/>
  <c r="AF76" i="13"/>
  <c r="AD76" i="50"/>
  <c r="AF76" i="50" s="1"/>
  <c r="AF149" i="13"/>
  <c r="AF125" i="13"/>
  <c r="AD125" i="50"/>
  <c r="AF125" i="50" s="1"/>
  <c r="AF67" i="13"/>
  <c r="AD67" i="50"/>
  <c r="AF67" i="50" s="1"/>
  <c r="AF200" i="13"/>
  <c r="AD200" i="50"/>
  <c r="AF200" i="50" s="1"/>
  <c r="AF137" i="13"/>
  <c r="AD137" i="50"/>
  <c r="AF137" i="50" s="1"/>
  <c r="AF201" i="13"/>
  <c r="AD201" i="50"/>
  <c r="AF201" i="50" s="1"/>
  <c r="AF171" i="13"/>
  <c r="AD171" i="50"/>
  <c r="AF171" i="50" s="1"/>
  <c r="AF122" i="13"/>
  <c r="AD122" i="50"/>
  <c r="AF122" i="50" s="1"/>
  <c r="AF158" i="13"/>
  <c r="AD158" i="50"/>
  <c r="AF158" i="50" s="1"/>
  <c r="AF97" i="13"/>
  <c r="AD97" i="50"/>
  <c r="AF97" i="50" s="1"/>
  <c r="AF198" i="13"/>
  <c r="AD198" i="50"/>
  <c r="AF198" i="50" s="1"/>
  <c r="AF144" i="13"/>
  <c r="AD144" i="50"/>
  <c r="AF144" i="50" s="1"/>
  <c r="AF154" i="13"/>
  <c r="AD154" i="50"/>
  <c r="AF154" i="50" s="1"/>
  <c r="AF119" i="13"/>
  <c r="AD119" i="50"/>
  <c r="AF119" i="50" s="1"/>
  <c r="AF108" i="13"/>
  <c r="AD108" i="50"/>
  <c r="AF108" i="50" s="1"/>
  <c r="AF65" i="13"/>
  <c r="AF91" i="13"/>
  <c r="AD91" i="50"/>
  <c r="AF91" i="50" s="1"/>
  <c r="AF146" i="13"/>
  <c r="AD146" i="50"/>
  <c r="AF146" i="50" s="1"/>
  <c r="AF80" i="13"/>
  <c r="AD80" i="50"/>
  <c r="AF80" i="50" s="1"/>
  <c r="AF162" i="13"/>
  <c r="AD162" i="50"/>
  <c r="AF162" i="50" s="1"/>
  <c r="AF141" i="13"/>
  <c r="AD141" i="50"/>
  <c r="AF141" i="50" s="1"/>
  <c r="AF218" i="13"/>
  <c r="AD218" i="50"/>
  <c r="AF218" i="50" s="1"/>
  <c r="AF147" i="13"/>
  <c r="AF176" i="13"/>
  <c r="AD176" i="50"/>
  <c r="AF176" i="50" s="1"/>
  <c r="AF177" i="13"/>
  <c r="AD177" i="50"/>
  <c r="AF177" i="50" s="1"/>
  <c r="AF135" i="13"/>
  <c r="AD135" i="50"/>
  <c r="AF135" i="50" s="1"/>
  <c r="AF68" i="13"/>
  <c r="AD68" i="50"/>
  <c r="AF68" i="50" s="1"/>
  <c r="AF70" i="13"/>
  <c r="AD70" i="50"/>
  <c r="AF70" i="50" s="1"/>
  <c r="AF206" i="13"/>
  <c r="AD206" i="50"/>
  <c r="AF206" i="50" s="1"/>
  <c r="AF90" i="13"/>
  <c r="AD90" i="50"/>
  <c r="AF90" i="50" s="1"/>
  <c r="AF124" i="13"/>
  <c r="AD124" i="50"/>
  <c r="AF124" i="50" s="1"/>
  <c r="AF210" i="13"/>
  <c r="AD210" i="50"/>
  <c r="AF210" i="50" s="1"/>
  <c r="AF66" i="13"/>
  <c r="AD66" i="50"/>
  <c r="AF66" i="50" s="1"/>
  <c r="AF111" i="13"/>
  <c r="AD111" i="50"/>
  <c r="AF111" i="50" s="1"/>
  <c r="AF139" i="13"/>
  <c r="AD139" i="50"/>
  <c r="AF139" i="50" s="1"/>
  <c r="AF204" i="13"/>
  <c r="AD204" i="50"/>
  <c r="AF204" i="50" s="1"/>
  <c r="AF215" i="13"/>
  <c r="AD215" i="50"/>
  <c r="AF215" i="50" s="1"/>
  <c r="AF211" i="13"/>
  <c r="AD211" i="50"/>
  <c r="AF211" i="50" s="1"/>
  <c r="AF150" i="13"/>
  <c r="AD150" i="50"/>
  <c r="AF150" i="50" s="1"/>
  <c r="AF74" i="13"/>
  <c r="AD74" i="50"/>
  <c r="AF74" i="50" s="1"/>
  <c r="AF172" i="13"/>
  <c r="AD172" i="50"/>
  <c r="AF172" i="50" s="1"/>
  <c r="AF208" i="13"/>
  <c r="AD208" i="50"/>
  <c r="AF208" i="50" s="1"/>
  <c r="AF185" i="13"/>
  <c r="AD185" i="50"/>
  <c r="AF185" i="50" s="1"/>
  <c r="AF123" i="13"/>
  <c r="AD123" i="50"/>
  <c r="AF123" i="50" s="1"/>
  <c r="AF130" i="13"/>
  <c r="AD130" i="50"/>
  <c r="AF130" i="50" s="1"/>
  <c r="AF107" i="13"/>
  <c r="AD107" i="50"/>
  <c r="AF107" i="50" s="1"/>
  <c r="AF61" i="13"/>
  <c r="AF136" i="13"/>
  <c r="AD136" i="50"/>
  <c r="AF136" i="50" s="1"/>
  <c r="AF101" i="13"/>
  <c r="AD101" i="50"/>
  <c r="AF101" i="50" s="1"/>
  <c r="AF92" i="13"/>
  <c r="AD92" i="50"/>
  <c r="AF92" i="50" s="1"/>
  <c r="AF96" i="13"/>
  <c r="AD96" i="50"/>
  <c r="AF96" i="50" s="1"/>
  <c r="AF214" i="13"/>
  <c r="AD214" i="50"/>
  <c r="AF214" i="50" s="1"/>
  <c r="AF169" i="13"/>
  <c r="AD169" i="50"/>
  <c r="AF169" i="50" s="1"/>
  <c r="AF212" i="13"/>
  <c r="AD212" i="50"/>
  <c r="AF212" i="50" s="1"/>
  <c r="AF193" i="13"/>
  <c r="AD193" i="50"/>
  <c r="AF193" i="50" s="1"/>
  <c r="AF128" i="13"/>
  <c r="AD128" i="50"/>
  <c r="AF128" i="50" s="1"/>
  <c r="AF142" i="13"/>
  <c r="AD142" i="50"/>
  <c r="AF142" i="50" s="1"/>
  <c r="AF209" i="13"/>
  <c r="AD209" i="50"/>
  <c r="AF209" i="50" s="1"/>
  <c r="AF219" i="13"/>
  <c r="AD219" i="50"/>
  <c r="AF219" i="50" s="1"/>
  <c r="AF196" i="13"/>
  <c r="AD196" i="50"/>
  <c r="AF196" i="50" s="1"/>
  <c r="AF157" i="13"/>
  <c r="AD157" i="50"/>
  <c r="AF157" i="50" s="1"/>
  <c r="AF199" i="13"/>
  <c r="AD199" i="50"/>
  <c r="AF199" i="50" s="1"/>
  <c r="AF217" i="13"/>
  <c r="AD217" i="50"/>
  <c r="AF217" i="50" s="1"/>
  <c r="AF191" i="13"/>
  <c r="AD191" i="50"/>
  <c r="AF191" i="50" s="1"/>
  <c r="AF151" i="13"/>
  <c r="AD151" i="50"/>
  <c r="AF151" i="50" s="1"/>
  <c r="AF115" i="13"/>
  <c r="AD115" i="50"/>
  <c r="AF115" i="50" s="1"/>
  <c r="AF100" i="13"/>
  <c r="AD100" i="50"/>
  <c r="AF100" i="50" s="1"/>
  <c r="AF189" i="13"/>
  <c r="AD189" i="50"/>
  <c r="AF189" i="50" s="1"/>
  <c r="AF104" i="13"/>
  <c r="AD104" i="50"/>
  <c r="AF104" i="50" s="1"/>
  <c r="AF118" i="13"/>
  <c r="AD118" i="50"/>
  <c r="AF118" i="50" s="1"/>
  <c r="AF79" i="13"/>
  <c r="AD79" i="50"/>
  <c r="AF79" i="50" s="1"/>
  <c r="AF106" i="13"/>
  <c r="AD106" i="50"/>
  <c r="AF106" i="50" s="1"/>
  <c r="AF117" i="13"/>
  <c r="AD117" i="50"/>
  <c r="AF117" i="50" s="1"/>
  <c r="AF165" i="13"/>
  <c r="AD165" i="50"/>
  <c r="AF165" i="50" s="1"/>
  <c r="AF121" i="13"/>
  <c r="AD121" i="50"/>
  <c r="AF121" i="50" s="1"/>
  <c r="AF84" i="13"/>
  <c r="AD84" i="50"/>
  <c r="AF84" i="50" s="1"/>
  <c r="AF87" i="13"/>
  <c r="AD87" i="50"/>
  <c r="AF87" i="50" s="1"/>
  <c r="AF82" i="13"/>
  <c r="AD82" i="50"/>
  <c r="AF82" i="50" s="1"/>
  <c r="AF73" i="13"/>
  <c r="AD73" i="50"/>
  <c r="AF73" i="50" s="1"/>
  <c r="AF88" i="13"/>
  <c r="AD88" i="50"/>
  <c r="AF88" i="50" s="1"/>
  <c r="AF71" i="13"/>
  <c r="AD71" i="50"/>
  <c r="AF71" i="50" s="1"/>
  <c r="AF203" i="13"/>
  <c r="AD203" i="50"/>
  <c r="AF203" i="50" s="1"/>
  <c r="AF81" i="13"/>
  <c r="AD81" i="50"/>
  <c r="AF81" i="50" s="1"/>
  <c r="AF179" i="13"/>
  <c r="AD179" i="50"/>
  <c r="AF179" i="50" s="1"/>
  <c r="AF98" i="13"/>
  <c r="AD98" i="50"/>
  <c r="AF98" i="50" s="1"/>
  <c r="AF145" i="13"/>
  <c r="AD145" i="50"/>
  <c r="AF145" i="50" s="1"/>
  <c r="AF134" i="13"/>
  <c r="AD134" i="50"/>
  <c r="AF134" i="50" s="1"/>
  <c r="AF83" i="13"/>
  <c r="AD83" i="50"/>
  <c r="AF83" i="50" s="1"/>
  <c r="AF188" i="13"/>
  <c r="AD188" i="50"/>
  <c r="AF188" i="50" s="1"/>
  <c r="AF62" i="13"/>
  <c r="AD62" i="50"/>
  <c r="AF62" i="50" s="1"/>
  <c r="AF156" i="13"/>
  <c r="AD156" i="50"/>
  <c r="AF156" i="50" s="1"/>
  <c r="AF103" i="13"/>
  <c r="AD103" i="50"/>
  <c r="AF103" i="50" s="1"/>
  <c r="AF120" i="13"/>
  <c r="AD120" i="50"/>
  <c r="AF120" i="50" s="1"/>
  <c r="AF163" i="13"/>
  <c r="AD163" i="50"/>
  <c r="AF163" i="50" s="1"/>
  <c r="AF95" i="13"/>
  <c r="AD95" i="50"/>
  <c r="AF95" i="50" s="1"/>
  <c r="AF160" i="13"/>
  <c r="AD160" i="50"/>
  <c r="AF160" i="50" s="1"/>
  <c r="AF155" i="13"/>
  <c r="AD155" i="50"/>
  <c r="AF155" i="50" s="1"/>
  <c r="E56" i="50"/>
  <c r="E41" i="50"/>
  <c r="E37" i="50"/>
  <c r="E33" i="50"/>
  <c r="E29" i="50"/>
  <c r="E25" i="50"/>
  <c r="E21" i="50"/>
  <c r="E17" i="50"/>
  <c r="E13" i="50"/>
  <c r="E9" i="50"/>
  <c r="E58" i="50"/>
  <c r="E40" i="50"/>
  <c r="E32" i="50"/>
  <c r="E24" i="50"/>
  <c r="E12" i="50"/>
  <c r="E57" i="50"/>
  <c r="E46" i="50"/>
  <c r="E50" i="50"/>
  <c r="E36" i="50"/>
  <c r="E28" i="50"/>
  <c r="E20" i="50"/>
  <c r="E16" i="50"/>
  <c r="E8" i="50"/>
  <c r="E11" i="50"/>
  <c r="E19" i="50"/>
  <c r="E27" i="50"/>
  <c r="E35" i="50"/>
  <c r="E43" i="50"/>
  <c r="E53" i="50"/>
  <c r="E55" i="50"/>
  <c r="E10" i="50"/>
  <c r="E18" i="50"/>
  <c r="E26" i="50"/>
  <c r="E34" i="50"/>
  <c r="E42" i="50"/>
  <c r="E48" i="50"/>
  <c r="E54" i="50"/>
  <c r="E51" i="50"/>
  <c r="E49" i="50"/>
  <c r="E7" i="50"/>
  <c r="E15" i="50"/>
  <c r="E23" i="50"/>
  <c r="E31" i="50"/>
  <c r="E39" i="50"/>
  <c r="E47" i="50"/>
  <c r="E14" i="50"/>
  <c r="E22" i="50"/>
  <c r="E30" i="50"/>
  <c r="E38" i="50"/>
  <c r="E44" i="50"/>
  <c r="E52" i="50"/>
  <c r="E59" i="50"/>
  <c r="E45" i="50"/>
  <c r="F16" i="50"/>
  <c r="F7" i="50"/>
  <c r="F48" i="50"/>
  <c r="E2" i="41"/>
  <c r="E6" i="49"/>
  <c r="E6" i="13"/>
  <c r="AD207" i="49"/>
  <c r="AF207" i="49" s="1"/>
  <c r="AD207" i="13"/>
  <c r="AD207" i="50" s="1"/>
  <c r="AF207" i="50" s="1"/>
  <c r="AD261" i="49"/>
  <c r="AF261" i="49" s="1"/>
  <c r="AD261" i="13"/>
  <c r="O113" i="49"/>
  <c r="O113" i="13"/>
  <c r="O113" i="50" s="1"/>
  <c r="R113" i="49"/>
  <c r="R113" i="13"/>
  <c r="R113" i="50" s="1"/>
  <c r="AD60" i="49"/>
  <c r="AF60" i="49" s="1"/>
  <c r="AD60" i="13"/>
  <c r="AD60" i="50" s="1"/>
  <c r="AF60" i="50" s="1"/>
  <c r="AD159" i="49"/>
  <c r="AF159" i="49" s="1"/>
  <c r="AD159" i="13"/>
  <c r="AD194" i="49"/>
  <c r="AF194" i="49" s="1"/>
  <c r="AD194" i="13"/>
  <c r="AD194" i="50" s="1"/>
  <c r="AF194" i="50" s="1"/>
  <c r="H65" i="45"/>
  <c r="Q220" i="49"/>
  <c r="Q220" i="13"/>
  <c r="Q220" i="50" s="1"/>
  <c r="M65" i="46"/>
  <c r="V274" i="49"/>
  <c r="V274" i="13"/>
  <c r="V274" i="50" s="1"/>
  <c r="AD99" i="49"/>
  <c r="AF99" i="49" s="1"/>
  <c r="AD99" i="13"/>
  <c r="AD99" i="50" s="1"/>
  <c r="AF99" i="50" s="1"/>
  <c r="AD114" i="49"/>
  <c r="AF114" i="49" s="1"/>
  <c r="AD114" i="13"/>
  <c r="AD222" i="49"/>
  <c r="AF222" i="49" s="1"/>
  <c r="AD222" i="13"/>
  <c r="AD222" i="50" s="1"/>
  <c r="AF222" i="50" s="1"/>
  <c r="AD86" i="49"/>
  <c r="AF86" i="49" s="1"/>
  <c r="AD86" i="13"/>
  <c r="AB275" i="49"/>
  <c r="AB275" i="13"/>
  <c r="AB275" i="50" s="1"/>
  <c r="S113" i="49"/>
  <c r="S113" i="13"/>
  <c r="S113" i="50" s="1"/>
  <c r="R221" i="49"/>
  <c r="R221" i="13"/>
  <c r="R221" i="50" s="1"/>
  <c r="M167" i="49"/>
  <c r="M167" i="13"/>
  <c r="M167" i="50" s="1"/>
  <c r="U167" i="49"/>
  <c r="U167" i="13"/>
  <c r="U167" i="50" s="1"/>
  <c r="W167" i="49"/>
  <c r="W167" i="13"/>
  <c r="W167" i="50" s="1"/>
  <c r="X113" i="49"/>
  <c r="X113" i="13"/>
  <c r="X113" i="50" s="1"/>
  <c r="AF99" i="13"/>
  <c r="T275" i="49"/>
  <c r="T275" i="13"/>
  <c r="T275" i="50" s="1"/>
  <c r="N167" i="49"/>
  <c r="N167" i="13"/>
  <c r="N167" i="50" s="1"/>
  <c r="S275" i="49"/>
  <c r="S275" i="13"/>
  <c r="S275" i="50" s="1"/>
  <c r="AB167" i="49"/>
  <c r="AB167" i="13"/>
  <c r="AB167" i="50" s="1"/>
  <c r="AA275" i="49"/>
  <c r="AA275" i="13"/>
  <c r="AA275" i="50" s="1"/>
  <c r="AD78" i="49"/>
  <c r="AF78" i="49" s="1"/>
  <c r="AD78" i="13"/>
  <c r="H65" i="44"/>
  <c r="Q166" i="49"/>
  <c r="Q166" i="13"/>
  <c r="Q166" i="50" s="1"/>
  <c r="AD89" i="49"/>
  <c r="AF89" i="49" s="1"/>
  <c r="AD89" i="13"/>
  <c r="AD89" i="50" s="1"/>
  <c r="AF89" i="50" s="1"/>
  <c r="T65" i="45"/>
  <c r="AC220" i="49"/>
  <c r="AC220" i="13"/>
  <c r="AC220" i="50" s="1"/>
  <c r="AD248" i="49"/>
  <c r="AF248" i="49" s="1"/>
  <c r="AD248" i="13"/>
  <c r="Y221" i="49"/>
  <c r="Y221" i="13"/>
  <c r="Y221" i="50" s="1"/>
  <c r="P275" i="49"/>
  <c r="P275" i="13"/>
  <c r="P275" i="50" s="1"/>
  <c r="AD126" i="49"/>
  <c r="AF126" i="49" s="1"/>
  <c r="AD126" i="13"/>
  <c r="AD126" i="50" s="1"/>
  <c r="AF126" i="50" s="1"/>
  <c r="H65" i="43"/>
  <c r="Q112" i="49"/>
  <c r="Q112" i="13"/>
  <c r="Q112" i="50" s="1"/>
  <c r="T65" i="43"/>
  <c r="AC112" i="49"/>
  <c r="AC112" i="13"/>
  <c r="AC112" i="50" s="1"/>
  <c r="AD132" i="49"/>
  <c r="AF132" i="49" s="1"/>
  <c r="AD132" i="13"/>
  <c r="AD168" i="49"/>
  <c r="AF168" i="49" s="1"/>
  <c r="AD168" i="13"/>
  <c r="AD168" i="50" s="1"/>
  <c r="AF168" i="50" s="1"/>
  <c r="AD202" i="49"/>
  <c r="AF202" i="49" s="1"/>
  <c r="AD202" i="13"/>
  <c r="AD94" i="49"/>
  <c r="AF94" i="49" s="1"/>
  <c r="AD94" i="13"/>
  <c r="AD94" i="50" s="1"/>
  <c r="AF94" i="50" s="1"/>
  <c r="T65" i="44"/>
  <c r="AC166" i="49"/>
  <c r="AC166" i="13"/>
  <c r="AC166" i="50" s="1"/>
  <c r="M65" i="45"/>
  <c r="V220" i="49"/>
  <c r="V220" i="13"/>
  <c r="V220" i="50" s="1"/>
  <c r="AD234" i="49"/>
  <c r="AF234" i="49" s="1"/>
  <c r="AD234" i="13"/>
  <c r="AD240" i="49"/>
  <c r="AF240" i="49" s="1"/>
  <c r="AD240" i="13"/>
  <c r="AD240" i="50" s="1"/>
  <c r="AF240" i="50" s="1"/>
  <c r="O221" i="49"/>
  <c r="O221" i="13"/>
  <c r="O221" i="50" s="1"/>
  <c r="U275" i="49"/>
  <c r="U275" i="13"/>
  <c r="U275" i="50" s="1"/>
  <c r="AD129" i="49"/>
  <c r="AF129" i="49" s="1"/>
  <c r="AD129" i="13"/>
  <c r="AD129" i="50" s="1"/>
  <c r="AF129" i="50" s="1"/>
  <c r="Z113" i="49"/>
  <c r="Z113" i="13"/>
  <c r="Z113" i="50" s="1"/>
  <c r="AA113" i="49"/>
  <c r="AA113" i="13"/>
  <c r="AA113" i="50" s="1"/>
  <c r="R275" i="49"/>
  <c r="R275" i="13"/>
  <c r="R275" i="50" s="1"/>
  <c r="AA221" i="49"/>
  <c r="AA221" i="13"/>
  <c r="AA221" i="50" s="1"/>
  <c r="U113" i="49"/>
  <c r="U113" i="13"/>
  <c r="U113" i="50" s="1"/>
  <c r="S221" i="49"/>
  <c r="S221" i="13"/>
  <c r="S221" i="50" s="1"/>
  <c r="Z275" i="49"/>
  <c r="Z275" i="13"/>
  <c r="Z275" i="50" s="1"/>
  <c r="AD237" i="49"/>
  <c r="AF237" i="49" s="1"/>
  <c r="AD237" i="13"/>
  <c r="M275" i="49"/>
  <c r="M275" i="13"/>
  <c r="M275" i="50" s="1"/>
  <c r="W221" i="49"/>
  <c r="W221" i="13"/>
  <c r="W221" i="50" s="1"/>
  <c r="S167" i="49"/>
  <c r="S167" i="13"/>
  <c r="S167" i="50" s="1"/>
  <c r="Y167" i="49"/>
  <c r="Y167" i="13"/>
  <c r="Y167" i="50" s="1"/>
  <c r="X275" i="49"/>
  <c r="X275" i="13"/>
  <c r="X275" i="50" s="1"/>
  <c r="T221" i="49"/>
  <c r="T221" i="13"/>
  <c r="T221" i="50" s="1"/>
  <c r="AB113" i="49"/>
  <c r="AB113" i="13"/>
  <c r="AB113" i="50" s="1"/>
  <c r="AD183" i="49"/>
  <c r="AF183" i="49" s="1"/>
  <c r="AD183" i="13"/>
  <c r="X167" i="49"/>
  <c r="X167" i="13"/>
  <c r="X167" i="50" s="1"/>
  <c r="M113" i="49"/>
  <c r="M113" i="13"/>
  <c r="M113" i="50" s="1"/>
  <c r="AD180" i="49"/>
  <c r="AF180" i="49" s="1"/>
  <c r="AD180" i="13"/>
  <c r="AF126" i="13"/>
  <c r="AA167" i="49"/>
  <c r="AA167" i="13"/>
  <c r="AA167" i="50" s="1"/>
  <c r="AD197" i="49"/>
  <c r="AF197" i="49" s="1"/>
  <c r="AD197" i="13"/>
  <c r="H65" i="46"/>
  <c r="Q274" i="49"/>
  <c r="Q274" i="13"/>
  <c r="Q274" i="50" s="1"/>
  <c r="AD213" i="49"/>
  <c r="AF213" i="49" s="1"/>
  <c r="AD213" i="13"/>
  <c r="AD148" i="49"/>
  <c r="AF148" i="49" s="1"/>
  <c r="AD148" i="13"/>
  <c r="AD267" i="49"/>
  <c r="AF267" i="49" s="1"/>
  <c r="AD267" i="13"/>
  <c r="AD140" i="49"/>
  <c r="AF140" i="49" s="1"/>
  <c r="AD140" i="13"/>
  <c r="N113" i="49"/>
  <c r="N113" i="13"/>
  <c r="N113" i="50" s="1"/>
  <c r="R167" i="49"/>
  <c r="R167" i="13"/>
  <c r="R167" i="50" s="1"/>
  <c r="O275" i="49"/>
  <c r="O275" i="13"/>
  <c r="O275" i="50" s="1"/>
  <c r="T113" i="49"/>
  <c r="T113" i="13"/>
  <c r="T113" i="50" s="1"/>
  <c r="U221" i="49"/>
  <c r="U221" i="13"/>
  <c r="U221" i="50" s="1"/>
  <c r="E6" i="41"/>
  <c r="G6" i="49"/>
  <c r="AD75" i="49"/>
  <c r="AF75" i="49" s="1"/>
  <c r="AD75" i="13"/>
  <c r="M65" i="44"/>
  <c r="V166" i="49"/>
  <c r="V166" i="13"/>
  <c r="V166" i="50" s="1"/>
  <c r="AD153" i="49"/>
  <c r="AF153" i="49" s="1"/>
  <c r="AD153" i="13"/>
  <c r="AD186" i="49"/>
  <c r="AF186" i="49" s="1"/>
  <c r="AD186" i="13"/>
  <c r="U64" i="46"/>
  <c r="AD256" i="49"/>
  <c r="AF256" i="49" s="1"/>
  <c r="AD256" i="13"/>
  <c r="M65" i="43"/>
  <c r="V112" i="49"/>
  <c r="V112" i="13"/>
  <c r="V112" i="50" s="1"/>
  <c r="AD143" i="49"/>
  <c r="AF143" i="49" s="1"/>
  <c r="AD143" i="13"/>
  <c r="T65" i="46"/>
  <c r="AC274" i="49"/>
  <c r="AC274" i="13"/>
  <c r="AC274" i="50" s="1"/>
  <c r="AD251" i="49"/>
  <c r="AF251" i="49" s="1"/>
  <c r="AD251" i="13"/>
  <c r="T167" i="49"/>
  <c r="T167" i="13"/>
  <c r="T167" i="50" s="1"/>
  <c r="P221" i="49"/>
  <c r="P221" i="13"/>
  <c r="P221" i="50" s="1"/>
  <c r="W275" i="49"/>
  <c r="W275" i="13"/>
  <c r="W275" i="50" s="1"/>
  <c r="Z221" i="49"/>
  <c r="Z221" i="13"/>
  <c r="Z221" i="50" s="1"/>
  <c r="AD105" i="49"/>
  <c r="AF105" i="49" s="1"/>
  <c r="AD105" i="13"/>
  <c r="AD72" i="49"/>
  <c r="AF72" i="49" s="1"/>
  <c r="AD72" i="13"/>
  <c r="P167" i="49"/>
  <c r="P167" i="13"/>
  <c r="P167" i="50" s="1"/>
  <c r="Y275" i="49"/>
  <c r="Y275" i="13"/>
  <c r="Y275" i="50" s="1"/>
  <c r="X221" i="49"/>
  <c r="X221" i="13"/>
  <c r="X221" i="50" s="1"/>
  <c r="O167" i="49"/>
  <c r="O167" i="13"/>
  <c r="O167" i="50" s="1"/>
  <c r="N275" i="49"/>
  <c r="N275" i="13"/>
  <c r="N275" i="50" s="1"/>
  <c r="AB221" i="49"/>
  <c r="AB221" i="13"/>
  <c r="AB221" i="50" s="1"/>
  <c r="AF207" i="13"/>
  <c r="Z167" i="49"/>
  <c r="Z167" i="13"/>
  <c r="Z167" i="50" s="1"/>
  <c r="P113" i="49"/>
  <c r="P113" i="13"/>
  <c r="P113" i="50" s="1"/>
  <c r="Y113" i="49"/>
  <c r="Y113" i="13"/>
  <c r="Y113" i="50" s="1"/>
  <c r="M221" i="49"/>
  <c r="M221" i="13"/>
  <c r="M221" i="50" s="1"/>
  <c r="N221" i="49"/>
  <c r="N221" i="13"/>
  <c r="N221" i="50" s="1"/>
  <c r="W113" i="49"/>
  <c r="W113" i="13"/>
  <c r="W113" i="50" s="1"/>
  <c r="I6" i="49"/>
  <c r="I6" i="13"/>
  <c r="E8" i="41"/>
  <c r="H6" i="49"/>
  <c r="H6" i="13"/>
  <c r="F6" i="49"/>
  <c r="F6" i="13"/>
  <c r="U64" i="45"/>
  <c r="U64" i="43"/>
  <c r="U64" i="44"/>
  <c r="L58" i="41"/>
  <c r="F59" i="41"/>
  <c r="O59" i="41"/>
  <c r="Q60" i="41"/>
  <c r="D58" i="41"/>
  <c r="I60" i="41"/>
  <c r="N60" i="41"/>
  <c r="D60" i="41"/>
  <c r="K59" i="41"/>
  <c r="R58" i="41"/>
  <c r="I58" i="41"/>
  <c r="L60" i="41"/>
  <c r="S59" i="41"/>
  <c r="J59" i="41"/>
  <c r="Q58" i="41"/>
  <c r="G58" i="41"/>
  <c r="N58" i="41"/>
  <c r="P59" i="41"/>
  <c r="R60" i="41"/>
  <c r="E59" i="41"/>
  <c r="G60" i="41"/>
  <c r="E58" i="41"/>
  <c r="J58" i="41"/>
  <c r="O58" i="41"/>
  <c r="S58" i="41"/>
  <c r="G59" i="41"/>
  <c r="L59" i="41"/>
  <c r="Q59" i="41"/>
  <c r="E60" i="41"/>
  <c r="J60" i="41"/>
  <c r="O60" i="41"/>
  <c r="S60" i="41"/>
  <c r="E5" i="41"/>
  <c r="F58" i="41"/>
  <c r="K58" i="41"/>
  <c r="P58" i="41"/>
  <c r="D59" i="41"/>
  <c r="I59" i="41"/>
  <c r="N59" i="41"/>
  <c r="R59" i="41"/>
  <c r="F60" i="41"/>
  <c r="K60" i="41"/>
  <c r="P60" i="41"/>
  <c r="B1" i="41"/>
  <c r="AF129" i="13" l="1"/>
  <c r="AF60" i="13"/>
  <c r="AF94" i="13"/>
  <c r="AF194" i="13"/>
  <c r="AF168" i="13"/>
  <c r="F59" i="50"/>
  <c r="F43" i="50"/>
  <c r="F38" i="50"/>
  <c r="F35" i="50"/>
  <c r="F56" i="50"/>
  <c r="F25" i="50"/>
  <c r="F20" i="50"/>
  <c r="F54" i="50"/>
  <c r="F26" i="50"/>
  <c r="F55" i="50"/>
  <c r="AF89" i="13"/>
  <c r="AF222" i="13"/>
  <c r="F30" i="50"/>
  <c r="F51" i="50"/>
  <c r="F40" i="50"/>
  <c r="F52" i="50"/>
  <c r="F19" i="50"/>
  <c r="F57" i="50"/>
  <c r="F9" i="50"/>
  <c r="F18" i="50"/>
  <c r="F31" i="50"/>
  <c r="F13" i="50"/>
  <c r="F27" i="50"/>
  <c r="F21" i="50"/>
  <c r="F22" i="50"/>
  <c r="F39" i="50"/>
  <c r="F24" i="50"/>
  <c r="F53" i="50"/>
  <c r="F15" i="50"/>
  <c r="F46" i="50"/>
  <c r="F42" i="50"/>
  <c r="F10" i="50"/>
  <c r="F50" i="50"/>
  <c r="F49" i="50"/>
  <c r="F28" i="50"/>
  <c r="F37" i="50"/>
  <c r="F33" i="50"/>
  <c r="F29" i="50"/>
  <c r="F45" i="50"/>
  <c r="F14" i="50"/>
  <c r="F23" i="50"/>
  <c r="F8" i="50"/>
  <c r="F47" i="50"/>
  <c r="F11" i="50"/>
  <c r="F36" i="50"/>
  <c r="F34" i="50"/>
  <c r="F58" i="50"/>
  <c r="F32" i="50"/>
  <c r="F44" i="50"/>
  <c r="F12" i="50"/>
  <c r="F41" i="50"/>
  <c r="AF256" i="13"/>
  <c r="AD256" i="50"/>
  <c r="AF256" i="50" s="1"/>
  <c r="AF251" i="13"/>
  <c r="AD251" i="50"/>
  <c r="AF251" i="50" s="1"/>
  <c r="AF240" i="13"/>
  <c r="AF234" i="13"/>
  <c r="AD234" i="50"/>
  <c r="AF234" i="50" s="1"/>
  <c r="AF261" i="13"/>
  <c r="AD261" i="50"/>
  <c r="AF261" i="50" s="1"/>
  <c r="AF267" i="13"/>
  <c r="AD267" i="50"/>
  <c r="AF267" i="50" s="1"/>
  <c r="AF237" i="13"/>
  <c r="AD237" i="50"/>
  <c r="AF237" i="50" s="1"/>
  <c r="AF248" i="13"/>
  <c r="AD248" i="50"/>
  <c r="AF248" i="50" s="1"/>
  <c r="AF105" i="13"/>
  <c r="AD105" i="50"/>
  <c r="AF105" i="50" s="1"/>
  <c r="AF143" i="13"/>
  <c r="AD143" i="50"/>
  <c r="AF143" i="50" s="1"/>
  <c r="AF186" i="13"/>
  <c r="AD186" i="50"/>
  <c r="AF186" i="50" s="1"/>
  <c r="AF213" i="13"/>
  <c r="AD213" i="50"/>
  <c r="AF213" i="50" s="1"/>
  <c r="AF86" i="13"/>
  <c r="AD86" i="50"/>
  <c r="AF86" i="50" s="1"/>
  <c r="AF114" i="13"/>
  <c r="AD114" i="50"/>
  <c r="AF114" i="50" s="1"/>
  <c r="AF159" i="13"/>
  <c r="AD159" i="50"/>
  <c r="AF159" i="50" s="1"/>
  <c r="AF197" i="13"/>
  <c r="AD197" i="50"/>
  <c r="AF197" i="50" s="1"/>
  <c r="AF183" i="13"/>
  <c r="AD183" i="50"/>
  <c r="AF183" i="50" s="1"/>
  <c r="AF153" i="13"/>
  <c r="AD153" i="50"/>
  <c r="AF153" i="50" s="1"/>
  <c r="AF140" i="13"/>
  <c r="AD140" i="50"/>
  <c r="AF140" i="50" s="1"/>
  <c r="AF148" i="13"/>
  <c r="AD148" i="50"/>
  <c r="AF148" i="50" s="1"/>
  <c r="AF180" i="13"/>
  <c r="AD180" i="50"/>
  <c r="AF180" i="50" s="1"/>
  <c r="AF202" i="13"/>
  <c r="AD202" i="50"/>
  <c r="AF202" i="50" s="1"/>
  <c r="AF132" i="13"/>
  <c r="AD132" i="50"/>
  <c r="AF132" i="50" s="1"/>
  <c r="AF72" i="13"/>
  <c r="AD72" i="50"/>
  <c r="AF72" i="50" s="1"/>
  <c r="AF75" i="13"/>
  <c r="AD75" i="50"/>
  <c r="AF75" i="50" s="1"/>
  <c r="AF78" i="13"/>
  <c r="AD78" i="50"/>
  <c r="AF78" i="50" s="1"/>
  <c r="C6" i="49"/>
  <c r="C40" i="49" s="1"/>
  <c r="C6" i="50"/>
  <c r="AC275" i="49"/>
  <c r="AC275" i="13"/>
  <c r="AC275" i="50" s="1"/>
  <c r="U65" i="46"/>
  <c r="AD274" i="49"/>
  <c r="AF274" i="49" s="1"/>
  <c r="AD274" i="13"/>
  <c r="AD274" i="50" s="1"/>
  <c r="AF274" i="50" s="1"/>
  <c r="Q275" i="49"/>
  <c r="Q275" i="13"/>
  <c r="Q275" i="50" s="1"/>
  <c r="Q113" i="49"/>
  <c r="Q113" i="13"/>
  <c r="Q113" i="50" s="1"/>
  <c r="U65" i="44"/>
  <c r="AD166" i="49"/>
  <c r="AF166" i="49" s="1"/>
  <c r="AD166" i="13"/>
  <c r="U65" i="43"/>
  <c r="AD112" i="49"/>
  <c r="AF112" i="49" s="1"/>
  <c r="AD112" i="13"/>
  <c r="AD112" i="50" s="1"/>
  <c r="AF112" i="50" s="1"/>
  <c r="G10" i="13"/>
  <c r="G10" i="50" s="1"/>
  <c r="G18" i="13"/>
  <c r="G18" i="50" s="1"/>
  <c r="G11" i="13"/>
  <c r="G11" i="50" s="1"/>
  <c r="G19" i="13"/>
  <c r="G19" i="50" s="1"/>
  <c r="G27" i="13"/>
  <c r="G27" i="50" s="1"/>
  <c r="G30" i="13"/>
  <c r="G30" i="50" s="1"/>
  <c r="G34" i="13"/>
  <c r="G34" i="50" s="1"/>
  <c r="G38" i="13"/>
  <c r="G38" i="50" s="1"/>
  <c r="G42" i="13"/>
  <c r="G42" i="50" s="1"/>
  <c r="G46" i="13"/>
  <c r="G46" i="50" s="1"/>
  <c r="G50" i="13"/>
  <c r="G50" i="50" s="1"/>
  <c r="G54" i="13"/>
  <c r="G54" i="50" s="1"/>
  <c r="G58" i="13"/>
  <c r="G58" i="50" s="1"/>
  <c r="G12" i="13"/>
  <c r="G12" i="50" s="1"/>
  <c r="G20" i="13"/>
  <c r="G20" i="50" s="1"/>
  <c r="G13" i="13"/>
  <c r="G13" i="50" s="1"/>
  <c r="G21" i="13"/>
  <c r="G21" i="50" s="1"/>
  <c r="G26" i="13"/>
  <c r="G26" i="50" s="1"/>
  <c r="G31" i="13"/>
  <c r="G31" i="50" s="1"/>
  <c r="G35" i="13"/>
  <c r="G35" i="50" s="1"/>
  <c r="G39" i="13"/>
  <c r="G39" i="50" s="1"/>
  <c r="G43" i="13"/>
  <c r="G43" i="50" s="1"/>
  <c r="G47" i="13"/>
  <c r="G47" i="50" s="1"/>
  <c r="G51" i="13"/>
  <c r="G51" i="50" s="1"/>
  <c r="G55" i="13"/>
  <c r="G55" i="50" s="1"/>
  <c r="G59" i="13"/>
  <c r="G59" i="50" s="1"/>
  <c r="G14" i="13"/>
  <c r="G14" i="50" s="1"/>
  <c r="G22" i="13"/>
  <c r="G22" i="50" s="1"/>
  <c r="G15" i="13"/>
  <c r="G15" i="50" s="1"/>
  <c r="G23" i="13"/>
  <c r="G23" i="50" s="1"/>
  <c r="G28" i="13"/>
  <c r="G28" i="50" s="1"/>
  <c r="G32" i="13"/>
  <c r="G32" i="50" s="1"/>
  <c r="G36" i="13"/>
  <c r="G36" i="50" s="1"/>
  <c r="G40" i="13"/>
  <c r="G40" i="50" s="1"/>
  <c r="G44" i="13"/>
  <c r="G44" i="50" s="1"/>
  <c r="G48" i="13"/>
  <c r="G48" i="50" s="1"/>
  <c r="G52" i="13"/>
  <c r="G52" i="50" s="1"/>
  <c r="G56" i="13"/>
  <c r="G56" i="50" s="1"/>
  <c r="G7" i="13"/>
  <c r="G7" i="50" s="1"/>
  <c r="G8" i="13"/>
  <c r="G8" i="50" s="1"/>
  <c r="G16" i="13"/>
  <c r="G16" i="50" s="1"/>
  <c r="G9" i="13"/>
  <c r="G9" i="50" s="1"/>
  <c r="G17" i="13"/>
  <c r="G17" i="50" s="1"/>
  <c r="G25" i="13"/>
  <c r="G25" i="50" s="1"/>
  <c r="G29" i="13"/>
  <c r="G29" i="50" s="1"/>
  <c r="G33" i="13"/>
  <c r="G33" i="50" s="1"/>
  <c r="G37" i="13"/>
  <c r="G37" i="50" s="1"/>
  <c r="G41" i="13"/>
  <c r="G41" i="50" s="1"/>
  <c r="G45" i="13"/>
  <c r="G45" i="50" s="1"/>
  <c r="G49" i="13"/>
  <c r="G49" i="50" s="1"/>
  <c r="G53" i="13"/>
  <c r="G53" i="50" s="1"/>
  <c r="G57" i="13"/>
  <c r="G57" i="50" s="1"/>
  <c r="G24" i="13"/>
  <c r="G24" i="50" s="1"/>
  <c r="AF274" i="13"/>
  <c r="AC167" i="49"/>
  <c r="AC167" i="13"/>
  <c r="AC167" i="50" s="1"/>
  <c r="AC221" i="49"/>
  <c r="AC221" i="13"/>
  <c r="AC221" i="50" s="1"/>
  <c r="V275" i="49"/>
  <c r="V275" i="13"/>
  <c r="V275" i="50" s="1"/>
  <c r="E54" i="49"/>
  <c r="E46" i="49"/>
  <c r="E38" i="49"/>
  <c r="E30" i="49"/>
  <c r="E22" i="49"/>
  <c r="E14" i="49"/>
  <c r="E52" i="49"/>
  <c r="E44" i="49"/>
  <c r="E36" i="49"/>
  <c r="E28" i="49"/>
  <c r="E20" i="49"/>
  <c r="E12" i="49"/>
  <c r="E48" i="49"/>
  <c r="E32" i="49"/>
  <c r="E16" i="49"/>
  <c r="E50" i="49"/>
  <c r="E34" i="49"/>
  <c r="E18" i="49"/>
  <c r="E58" i="49"/>
  <c r="E42" i="49"/>
  <c r="E26" i="49"/>
  <c r="E10" i="49"/>
  <c r="E24" i="49"/>
  <c r="E40" i="49"/>
  <c r="E56" i="49"/>
  <c r="E57" i="49"/>
  <c r="E41" i="49"/>
  <c r="E25" i="49"/>
  <c r="E9" i="49"/>
  <c r="E47" i="49"/>
  <c r="E31" i="49"/>
  <c r="E15" i="49"/>
  <c r="E8" i="49"/>
  <c r="E55" i="49"/>
  <c r="E23" i="49"/>
  <c r="E53" i="49"/>
  <c r="E37" i="49"/>
  <c r="E21" i="49"/>
  <c r="E59" i="49"/>
  <c r="E43" i="49"/>
  <c r="E27" i="49"/>
  <c r="E11" i="49"/>
  <c r="E49" i="49"/>
  <c r="E33" i="49"/>
  <c r="E17" i="49"/>
  <c r="E39" i="49"/>
  <c r="E7" i="49"/>
  <c r="E45" i="49"/>
  <c r="E29" i="49"/>
  <c r="E13" i="49"/>
  <c r="E51" i="49"/>
  <c r="E35" i="49"/>
  <c r="E19" i="49"/>
  <c r="V113" i="49"/>
  <c r="V113" i="13"/>
  <c r="V113" i="50" s="1"/>
  <c r="AC113" i="49"/>
  <c r="AC113" i="13"/>
  <c r="AC113" i="50" s="1"/>
  <c r="Q221" i="49"/>
  <c r="Q221" i="13"/>
  <c r="Q221" i="50" s="1"/>
  <c r="E13" i="13"/>
  <c r="E21" i="13"/>
  <c r="E12" i="13"/>
  <c r="E20" i="13"/>
  <c r="E28" i="13"/>
  <c r="E32" i="13"/>
  <c r="E36" i="13"/>
  <c r="E40" i="13"/>
  <c r="E44" i="13"/>
  <c r="E48" i="13"/>
  <c r="E52" i="13"/>
  <c r="E56" i="13"/>
  <c r="E7" i="13"/>
  <c r="E15" i="13"/>
  <c r="E23" i="13"/>
  <c r="E14" i="13"/>
  <c r="E22" i="13"/>
  <c r="E29" i="13"/>
  <c r="E33" i="13"/>
  <c r="E37" i="13"/>
  <c r="E41" i="13"/>
  <c r="E45" i="13"/>
  <c r="E49" i="13"/>
  <c r="E53" i="13"/>
  <c r="E57" i="13"/>
  <c r="E25" i="13"/>
  <c r="E9" i="13"/>
  <c r="E17" i="13"/>
  <c r="E8" i="13"/>
  <c r="E16" i="13"/>
  <c r="E24" i="13"/>
  <c r="E30" i="13"/>
  <c r="E34" i="13"/>
  <c r="E38" i="13"/>
  <c r="E42" i="13"/>
  <c r="E46" i="13"/>
  <c r="E50" i="13"/>
  <c r="E54" i="13"/>
  <c r="E58" i="13"/>
  <c r="E27" i="13"/>
  <c r="E11" i="13"/>
  <c r="E19" i="13"/>
  <c r="E10" i="13"/>
  <c r="E18" i="13"/>
  <c r="E26" i="13"/>
  <c r="E31" i="13"/>
  <c r="E35" i="13"/>
  <c r="E39" i="13"/>
  <c r="E43" i="13"/>
  <c r="E47" i="13"/>
  <c r="E51" i="13"/>
  <c r="E55" i="13"/>
  <c r="E59" i="13"/>
  <c r="U65" i="45"/>
  <c r="AD220" i="49"/>
  <c r="AF220" i="49" s="1"/>
  <c r="AD220" i="13"/>
  <c r="V167" i="49"/>
  <c r="V167" i="13"/>
  <c r="V167" i="50" s="1"/>
  <c r="G56" i="49"/>
  <c r="G8" i="49"/>
  <c r="G16" i="49"/>
  <c r="G32" i="49"/>
  <c r="G48" i="49"/>
  <c r="G47" i="49"/>
  <c r="G31" i="49"/>
  <c r="G15" i="49"/>
  <c r="G53" i="49"/>
  <c r="G37" i="49"/>
  <c r="G21" i="49"/>
  <c r="G22" i="49"/>
  <c r="G38" i="49"/>
  <c r="G54" i="49"/>
  <c r="G24" i="49"/>
  <c r="G55" i="49"/>
  <c r="G23" i="49"/>
  <c r="G45" i="49"/>
  <c r="G13" i="49"/>
  <c r="G30" i="49"/>
  <c r="G20" i="49"/>
  <c r="G36" i="49"/>
  <c r="G52" i="49"/>
  <c r="G59" i="49"/>
  <c r="G43" i="49"/>
  <c r="G27" i="49"/>
  <c r="G11" i="49"/>
  <c r="G49" i="49"/>
  <c r="G33" i="49"/>
  <c r="G17" i="49"/>
  <c r="G10" i="49"/>
  <c r="G26" i="49"/>
  <c r="G42" i="49"/>
  <c r="G58" i="49"/>
  <c r="G40" i="49"/>
  <c r="G39" i="49"/>
  <c r="G7" i="49"/>
  <c r="G29" i="49"/>
  <c r="G14" i="49"/>
  <c r="G46" i="49"/>
  <c r="G12" i="49"/>
  <c r="G28" i="49"/>
  <c r="G44" i="49"/>
  <c r="G51" i="49"/>
  <c r="G35" i="49"/>
  <c r="G19" i="49"/>
  <c r="G57" i="49"/>
  <c r="G41" i="49"/>
  <c r="G25" i="49"/>
  <c r="G9" i="49"/>
  <c r="G18" i="49"/>
  <c r="G34" i="49"/>
  <c r="G50" i="49"/>
  <c r="V221" i="49"/>
  <c r="V221" i="13"/>
  <c r="V221" i="50" s="1"/>
  <c r="Q167" i="49"/>
  <c r="Q167" i="13"/>
  <c r="Q167" i="50" s="1"/>
  <c r="I13" i="13"/>
  <c r="I21" i="13"/>
  <c r="I14" i="13"/>
  <c r="I22" i="13"/>
  <c r="I25" i="13"/>
  <c r="I31" i="13"/>
  <c r="I35" i="13"/>
  <c r="I39" i="13"/>
  <c r="I43" i="13"/>
  <c r="I47" i="13"/>
  <c r="I51" i="13"/>
  <c r="I55" i="13"/>
  <c r="I59" i="13"/>
  <c r="I15" i="13"/>
  <c r="I8" i="13"/>
  <c r="I16" i="13"/>
  <c r="I24" i="13"/>
  <c r="I28" i="13"/>
  <c r="I32" i="13"/>
  <c r="I36" i="13"/>
  <c r="I40" i="13"/>
  <c r="I44" i="13"/>
  <c r="I48" i="13"/>
  <c r="I52" i="13"/>
  <c r="I56" i="13"/>
  <c r="I7" i="13"/>
  <c r="I9" i="13"/>
  <c r="I17" i="13"/>
  <c r="I10" i="13"/>
  <c r="I18" i="13"/>
  <c r="I26" i="13"/>
  <c r="I29" i="13"/>
  <c r="I33" i="13"/>
  <c r="I37" i="13"/>
  <c r="I41" i="13"/>
  <c r="I45" i="13"/>
  <c r="I49" i="13"/>
  <c r="I53" i="13"/>
  <c r="I57" i="13"/>
  <c r="I27" i="13"/>
  <c r="I11" i="13"/>
  <c r="I19" i="13"/>
  <c r="I12" i="13"/>
  <c r="I20" i="13"/>
  <c r="I23" i="13"/>
  <c r="I30" i="13"/>
  <c r="I34" i="13"/>
  <c r="I38" i="13"/>
  <c r="I42" i="13"/>
  <c r="I46" i="13"/>
  <c r="I50" i="13"/>
  <c r="I54" i="13"/>
  <c r="I58" i="13"/>
  <c r="I54" i="49"/>
  <c r="I58" i="49"/>
  <c r="I56" i="49"/>
  <c r="I52" i="49"/>
  <c r="I50" i="49"/>
  <c r="I48" i="49"/>
  <c r="I46" i="49"/>
  <c r="I44" i="49"/>
  <c r="I42" i="49"/>
  <c r="I40" i="49"/>
  <c r="I38" i="49"/>
  <c r="I36" i="49"/>
  <c r="I34" i="49"/>
  <c r="I32" i="49"/>
  <c r="I30" i="49"/>
  <c r="I28" i="49"/>
  <c r="I26" i="49"/>
  <c r="I24" i="49"/>
  <c r="I22" i="49"/>
  <c r="I20" i="49"/>
  <c r="I18" i="49"/>
  <c r="I16" i="49"/>
  <c r="I14" i="49"/>
  <c r="I12" i="49"/>
  <c r="I10" i="49"/>
  <c r="I8" i="49"/>
  <c r="I49" i="49"/>
  <c r="I33" i="49"/>
  <c r="I17" i="49"/>
  <c r="I55" i="49"/>
  <c r="I39" i="49"/>
  <c r="I23" i="49"/>
  <c r="I7" i="49"/>
  <c r="I45" i="49"/>
  <c r="I29" i="49"/>
  <c r="I13" i="49"/>
  <c r="I51" i="49"/>
  <c r="I35" i="49"/>
  <c r="I19" i="49"/>
  <c r="I57" i="49"/>
  <c r="I41" i="49"/>
  <c r="I25" i="49"/>
  <c r="I9" i="49"/>
  <c r="I47" i="49"/>
  <c r="I31" i="49"/>
  <c r="I15" i="49"/>
  <c r="I53" i="49"/>
  <c r="I37" i="49"/>
  <c r="I21" i="49"/>
  <c r="I59" i="49"/>
  <c r="I43" i="49"/>
  <c r="I27" i="49"/>
  <c r="I11" i="49"/>
  <c r="H15" i="13"/>
  <c r="H23" i="13"/>
  <c r="H31" i="13"/>
  <c r="H39" i="13"/>
  <c r="H47" i="13"/>
  <c r="H55" i="13"/>
  <c r="H10" i="13"/>
  <c r="H18" i="13"/>
  <c r="H26" i="13"/>
  <c r="H34" i="13"/>
  <c r="H42" i="13"/>
  <c r="H50" i="13"/>
  <c r="H58" i="13"/>
  <c r="H9" i="13"/>
  <c r="H17" i="13"/>
  <c r="H25" i="13"/>
  <c r="H33" i="13"/>
  <c r="H41" i="13"/>
  <c r="H49" i="13"/>
  <c r="H57" i="13"/>
  <c r="H12" i="13"/>
  <c r="H20" i="13"/>
  <c r="H28" i="13"/>
  <c r="H36" i="13"/>
  <c r="H44" i="13"/>
  <c r="H52" i="13"/>
  <c r="H7" i="13"/>
  <c r="H11" i="13"/>
  <c r="H19" i="13"/>
  <c r="H27" i="13"/>
  <c r="H35" i="13"/>
  <c r="H43" i="13"/>
  <c r="H51" i="13"/>
  <c r="H59" i="13"/>
  <c r="H14" i="13"/>
  <c r="H22" i="13"/>
  <c r="H30" i="13"/>
  <c r="H38" i="13"/>
  <c r="H46" i="13"/>
  <c r="H54" i="13"/>
  <c r="H13" i="13"/>
  <c r="H21" i="13"/>
  <c r="H29" i="13"/>
  <c r="H37" i="13"/>
  <c r="H45" i="13"/>
  <c r="H53" i="13"/>
  <c r="H8" i="13"/>
  <c r="H16" i="13"/>
  <c r="H24" i="13"/>
  <c r="H32" i="13"/>
  <c r="H40" i="13"/>
  <c r="H48" i="13"/>
  <c r="H56" i="13"/>
  <c r="H56" i="49"/>
  <c r="H53" i="49"/>
  <c r="H45" i="49"/>
  <c r="H37" i="49"/>
  <c r="H29" i="49"/>
  <c r="H21" i="49"/>
  <c r="H13" i="49"/>
  <c r="H7" i="49"/>
  <c r="H59" i="49"/>
  <c r="H51" i="49"/>
  <c r="H43" i="49"/>
  <c r="H35" i="49"/>
  <c r="H27" i="49"/>
  <c r="H19" i="49"/>
  <c r="H11" i="49"/>
  <c r="H8" i="49"/>
  <c r="H57" i="49"/>
  <c r="H49" i="49"/>
  <c r="H41" i="49"/>
  <c r="H33" i="49"/>
  <c r="H25" i="49"/>
  <c r="H17" i="49"/>
  <c r="H9" i="49"/>
  <c r="H55" i="49"/>
  <c r="H47" i="49"/>
  <c r="H39" i="49"/>
  <c r="H31" i="49"/>
  <c r="H23" i="49"/>
  <c r="H15" i="49"/>
  <c r="H22" i="49"/>
  <c r="H38" i="49"/>
  <c r="H54" i="49"/>
  <c r="H16" i="49"/>
  <c r="H32" i="49"/>
  <c r="H48" i="49"/>
  <c r="H10" i="49"/>
  <c r="H26" i="49"/>
  <c r="H42" i="49"/>
  <c r="H58" i="49"/>
  <c r="H20" i="49"/>
  <c r="H36" i="49"/>
  <c r="H52" i="49"/>
  <c r="H14" i="49"/>
  <c r="H30" i="49"/>
  <c r="H46" i="49"/>
  <c r="H24" i="49"/>
  <c r="H40" i="49"/>
  <c r="H18" i="49"/>
  <c r="H34" i="49"/>
  <c r="H50" i="49"/>
  <c r="H12" i="49"/>
  <c r="H28" i="49"/>
  <c r="H44" i="49"/>
  <c r="E46" i="41"/>
  <c r="N40" i="49" s="1"/>
  <c r="U22" i="49"/>
  <c r="U22" i="13"/>
  <c r="T17" i="49"/>
  <c r="T17" i="13"/>
  <c r="AB52" i="49"/>
  <c r="AB52" i="13"/>
  <c r="AB52" i="50" s="1"/>
  <c r="X49" i="49"/>
  <c r="X49" i="13"/>
  <c r="X49" i="50" s="1"/>
  <c r="S47" i="49"/>
  <c r="S47" i="13"/>
  <c r="S47" i="50" s="1"/>
  <c r="P41" i="49"/>
  <c r="P41" i="13"/>
  <c r="P30" i="49"/>
  <c r="P30" i="13"/>
  <c r="P20" i="49"/>
  <c r="P20" i="13"/>
  <c r="P11" i="49"/>
  <c r="P11" i="13"/>
  <c r="X38" i="49"/>
  <c r="X38" i="13"/>
  <c r="X38" i="50" s="1"/>
  <c r="AB31" i="49"/>
  <c r="AB31" i="13"/>
  <c r="R17" i="49"/>
  <c r="R17" i="13"/>
  <c r="Z49" i="49"/>
  <c r="Z49" i="13"/>
  <c r="Z49" i="50" s="1"/>
  <c r="Z37" i="49"/>
  <c r="Z37" i="13"/>
  <c r="Z37" i="50" s="1"/>
  <c r="W33" i="49"/>
  <c r="W33" i="13"/>
  <c r="R24" i="41"/>
  <c r="AA19" i="49"/>
  <c r="AA19" i="13"/>
  <c r="Y7" i="49"/>
  <c r="Y7" i="13"/>
  <c r="S37" i="49"/>
  <c r="S37" i="13"/>
  <c r="S37" i="50" s="1"/>
  <c r="S28" i="49"/>
  <c r="S28" i="13"/>
  <c r="S28" i="50" s="1"/>
  <c r="S13" i="49"/>
  <c r="S13" i="13"/>
  <c r="S13" i="50" s="1"/>
  <c r="Y52" i="49"/>
  <c r="Y52" i="13"/>
  <c r="Y52" i="50" s="1"/>
  <c r="T49" i="49"/>
  <c r="T49" i="13"/>
  <c r="O47" i="49"/>
  <c r="O47" i="13"/>
  <c r="O47" i="50" s="1"/>
  <c r="M41" i="49"/>
  <c r="M41" i="13"/>
  <c r="M26" i="49"/>
  <c r="M26" i="13"/>
  <c r="M15" i="49"/>
  <c r="M15" i="13"/>
  <c r="M7" i="49"/>
  <c r="M7" i="13"/>
  <c r="R31" i="49"/>
  <c r="R31" i="13"/>
  <c r="S36" i="49"/>
  <c r="S36" i="13"/>
  <c r="S36" i="50" s="1"/>
  <c r="N55" i="49"/>
  <c r="N55" i="13"/>
  <c r="W57" i="49"/>
  <c r="W57" i="13"/>
  <c r="AA14" i="49"/>
  <c r="AA14" i="13"/>
  <c r="W12" i="49"/>
  <c r="W12" i="13"/>
  <c r="Y9" i="49"/>
  <c r="Y9" i="13"/>
  <c r="AA27" i="49"/>
  <c r="AA27" i="13"/>
  <c r="W43" i="49"/>
  <c r="W43" i="13"/>
  <c r="Z16" i="49"/>
  <c r="Z16" i="13"/>
  <c r="Z16" i="50" s="1"/>
  <c r="P54" i="49"/>
  <c r="P54" i="13"/>
  <c r="P54" i="50" s="1"/>
  <c r="O39" i="49"/>
  <c r="O39" i="13"/>
  <c r="O39" i="50" s="1"/>
  <c r="N27" i="49"/>
  <c r="N27" i="13"/>
  <c r="N27" i="50" s="1"/>
  <c r="N13" i="49"/>
  <c r="N13" i="13"/>
  <c r="R14" i="49"/>
  <c r="R14" i="13"/>
  <c r="N46" i="49"/>
  <c r="N46" i="13"/>
  <c r="E24" i="41"/>
  <c r="N19" i="49"/>
  <c r="N19" i="13"/>
  <c r="N19" i="50" s="1"/>
  <c r="S48" i="49"/>
  <c r="S48" i="13"/>
  <c r="S48" i="50" s="1"/>
  <c r="R13" i="49"/>
  <c r="R13" i="13"/>
  <c r="Y46" i="49"/>
  <c r="Y46" i="13"/>
  <c r="AB43" i="49"/>
  <c r="AB43" i="13"/>
  <c r="Y36" i="49"/>
  <c r="Y36" i="13"/>
  <c r="Z28" i="49"/>
  <c r="Z28" i="13"/>
  <c r="Z28" i="50" s="1"/>
  <c r="AB23" i="49"/>
  <c r="AB23" i="13"/>
  <c r="X10" i="49"/>
  <c r="X10" i="13"/>
  <c r="X10" i="50" s="1"/>
  <c r="Z15" i="49"/>
  <c r="Z15" i="13"/>
  <c r="Z15" i="50" s="1"/>
  <c r="AB57" i="49"/>
  <c r="AB57" i="13"/>
  <c r="S42" i="49"/>
  <c r="S42" i="13"/>
  <c r="S42" i="50" s="1"/>
  <c r="S34" i="49"/>
  <c r="S34" i="13"/>
  <c r="S34" i="50" s="1"/>
  <c r="T25" i="49"/>
  <c r="T25" i="13"/>
  <c r="T10" i="49"/>
  <c r="T10" i="13"/>
  <c r="R16" i="49"/>
  <c r="R16" i="13"/>
  <c r="T54" i="49"/>
  <c r="T54" i="13"/>
  <c r="T54" i="50" s="1"/>
  <c r="R53" i="49"/>
  <c r="R53" i="13"/>
  <c r="R53" i="50" s="1"/>
  <c r="O52" i="49"/>
  <c r="O52" i="13"/>
  <c r="O52" i="50" s="1"/>
  <c r="M50" i="49"/>
  <c r="M50" i="13"/>
  <c r="AA48" i="49"/>
  <c r="AA48" i="13"/>
  <c r="Y47" i="49"/>
  <c r="Y47" i="13"/>
  <c r="W46" i="49"/>
  <c r="W46" i="13"/>
  <c r="M43" i="49"/>
  <c r="M43" i="13"/>
  <c r="M38" i="49"/>
  <c r="M38" i="13"/>
  <c r="M33" i="49"/>
  <c r="M33" i="13"/>
  <c r="M28" i="49"/>
  <c r="M28" i="13"/>
  <c r="M23" i="49"/>
  <c r="M23" i="13"/>
  <c r="M17" i="49"/>
  <c r="M17" i="13"/>
  <c r="M13" i="49"/>
  <c r="M13" i="13"/>
  <c r="M9" i="49"/>
  <c r="M9" i="13"/>
  <c r="R8" i="49"/>
  <c r="R8" i="13"/>
  <c r="R8" i="50" s="1"/>
  <c r="R23" i="49"/>
  <c r="R23" i="13"/>
  <c r="R29" i="49"/>
  <c r="R29" i="13"/>
  <c r="S33" i="49"/>
  <c r="S33" i="13"/>
  <c r="S33" i="50" s="1"/>
  <c r="R38" i="49"/>
  <c r="R38" i="13"/>
  <c r="R38" i="50" s="1"/>
  <c r="R43" i="49"/>
  <c r="R43" i="13"/>
  <c r="M56" i="49"/>
  <c r="M56" i="13"/>
  <c r="Z55" i="49"/>
  <c r="Z55" i="13"/>
  <c r="Z55" i="50" s="1"/>
  <c r="AB7" i="49"/>
  <c r="AB7" i="13"/>
  <c r="W16" i="49"/>
  <c r="W16" i="13"/>
  <c r="Y13" i="49"/>
  <c r="Y13" i="13"/>
  <c r="AA10" i="49"/>
  <c r="AA10" i="13"/>
  <c r="W8" i="49"/>
  <c r="W8" i="13"/>
  <c r="Q27" i="41"/>
  <c r="Z22" i="49"/>
  <c r="Z22" i="13"/>
  <c r="Z22" i="50" s="1"/>
  <c r="AA31" i="49"/>
  <c r="AA31" i="13"/>
  <c r="W29" i="49"/>
  <c r="W29" i="13"/>
  <c r="Y26" i="49"/>
  <c r="Y26" i="13"/>
  <c r="AB36" i="49"/>
  <c r="AB36" i="13"/>
  <c r="W38" i="49"/>
  <c r="W38" i="13"/>
  <c r="Y44" i="49"/>
  <c r="Y44" i="13"/>
  <c r="R7" i="49"/>
  <c r="R7" i="13"/>
  <c r="U14" i="49"/>
  <c r="U14" i="13"/>
  <c r="U10" i="49"/>
  <c r="U10" i="13"/>
  <c r="U20" i="49"/>
  <c r="U20" i="13"/>
  <c r="U31" i="49"/>
  <c r="U31" i="13"/>
  <c r="U27" i="49"/>
  <c r="U27" i="13"/>
  <c r="R36" i="49"/>
  <c r="R36" i="13"/>
  <c r="R36" i="50" s="1"/>
  <c r="R41" i="49"/>
  <c r="R41" i="13"/>
  <c r="M55" i="49"/>
  <c r="M55" i="13"/>
  <c r="U57" i="49"/>
  <c r="U57" i="13"/>
  <c r="Z57" i="49"/>
  <c r="Z57" i="13"/>
  <c r="Z57" i="50" s="1"/>
  <c r="AB17" i="49"/>
  <c r="AB17" i="13"/>
  <c r="X15" i="49"/>
  <c r="X15" i="13"/>
  <c r="Z12" i="49"/>
  <c r="Z12" i="13"/>
  <c r="Z12" i="50" s="1"/>
  <c r="AB9" i="49"/>
  <c r="AB9" i="13"/>
  <c r="Y19" i="49"/>
  <c r="Y19" i="13"/>
  <c r="Z23" i="49"/>
  <c r="Z23" i="13"/>
  <c r="Z23" i="50" s="1"/>
  <c r="AB30" i="49"/>
  <c r="AB30" i="13"/>
  <c r="X28" i="49"/>
  <c r="X28" i="13"/>
  <c r="X28" i="50" s="1"/>
  <c r="AA33" i="49"/>
  <c r="AA33" i="13"/>
  <c r="AB39" i="49"/>
  <c r="AB39" i="13"/>
  <c r="X37" i="49"/>
  <c r="X37" i="13"/>
  <c r="X37" i="50" s="1"/>
  <c r="Z43" i="49"/>
  <c r="Z43" i="13"/>
  <c r="Z43" i="50" s="1"/>
  <c r="W44" i="49"/>
  <c r="W44" i="13"/>
  <c r="Z36" i="49"/>
  <c r="Z36" i="13"/>
  <c r="Z36" i="50" s="1"/>
  <c r="AA28" i="49"/>
  <c r="AA28" i="13"/>
  <c r="O27" i="41"/>
  <c r="X22" i="49"/>
  <c r="X22" i="13"/>
  <c r="X22" i="50" s="1"/>
  <c r="Y10" i="49"/>
  <c r="Y10" i="13"/>
  <c r="AA15" i="49"/>
  <c r="AA15" i="13"/>
  <c r="AA15" i="50" s="1"/>
  <c r="X55" i="49"/>
  <c r="X55" i="13"/>
  <c r="X55" i="50" s="1"/>
  <c r="T42" i="49"/>
  <c r="T42" i="13"/>
  <c r="T34" i="49"/>
  <c r="T34" i="13"/>
  <c r="U25" i="49"/>
  <c r="U25" i="13"/>
  <c r="R11" i="49"/>
  <c r="R11" i="13"/>
  <c r="S16" i="49"/>
  <c r="S16" i="13"/>
  <c r="S16" i="50" s="1"/>
  <c r="S54" i="49"/>
  <c r="S54" i="13"/>
  <c r="S54" i="50" s="1"/>
  <c r="P53" i="49"/>
  <c r="P53" i="13"/>
  <c r="P53" i="50" s="1"/>
  <c r="N52" i="49"/>
  <c r="N52" i="13"/>
  <c r="N52" i="50" s="1"/>
  <c r="AB49" i="49"/>
  <c r="AB49" i="13"/>
  <c r="Z48" i="49"/>
  <c r="Z48" i="13"/>
  <c r="Z48" i="50" s="1"/>
  <c r="X47" i="49"/>
  <c r="X47" i="13"/>
  <c r="X47" i="50" s="1"/>
  <c r="U46" i="49"/>
  <c r="U46" i="13"/>
  <c r="P42" i="49"/>
  <c r="P42" i="13"/>
  <c r="P37" i="49"/>
  <c r="P37" i="13"/>
  <c r="P31" i="49"/>
  <c r="P31" i="13"/>
  <c r="P27" i="49"/>
  <c r="P27" i="13"/>
  <c r="P22" i="49"/>
  <c r="P22" i="13"/>
  <c r="P16" i="49"/>
  <c r="P16" i="13"/>
  <c r="P12" i="49"/>
  <c r="P12" i="13"/>
  <c r="P8" i="49"/>
  <c r="P8" i="13"/>
  <c r="W41" i="49"/>
  <c r="W41" i="13"/>
  <c r="Y33" i="49"/>
  <c r="Y33" i="13"/>
  <c r="Z30" i="49"/>
  <c r="Z30" i="13"/>
  <c r="Z30" i="50" s="1"/>
  <c r="AB10" i="49"/>
  <c r="AB10" i="13"/>
  <c r="T11" i="49"/>
  <c r="T11" i="13"/>
  <c r="AB50" i="49"/>
  <c r="AB50" i="13"/>
  <c r="S46" i="49"/>
  <c r="S46" i="13"/>
  <c r="S46" i="50" s="1"/>
  <c r="E38" i="41"/>
  <c r="N33" i="49"/>
  <c r="N33" i="13"/>
  <c r="O19" i="49"/>
  <c r="O19" i="13"/>
  <c r="N8" i="49"/>
  <c r="N8" i="13"/>
  <c r="N8" i="50" s="1"/>
  <c r="S29" i="49"/>
  <c r="S29" i="13"/>
  <c r="S29" i="50" s="1"/>
  <c r="Y53" i="49"/>
  <c r="Y53" i="13"/>
  <c r="Y53" i="50" s="1"/>
  <c r="O48" i="49"/>
  <c r="O48" i="13"/>
  <c r="O48" i="50" s="1"/>
  <c r="N39" i="49"/>
  <c r="N39" i="13"/>
  <c r="N26" i="49"/>
  <c r="N26" i="13"/>
  <c r="O12" i="49"/>
  <c r="O12" i="13"/>
  <c r="P47" i="49"/>
  <c r="P47" i="13"/>
  <c r="U49" i="49"/>
  <c r="U49" i="13"/>
  <c r="Z52" i="49"/>
  <c r="Z52" i="13"/>
  <c r="Z52" i="50" s="1"/>
  <c r="T7" i="49"/>
  <c r="T7" i="13"/>
  <c r="T20" i="49"/>
  <c r="T20" i="13"/>
  <c r="U41" i="49"/>
  <c r="U41" i="13"/>
  <c r="AA17" i="49"/>
  <c r="AA17" i="13"/>
  <c r="X19" i="49"/>
  <c r="X19" i="13"/>
  <c r="X19" i="50" s="1"/>
  <c r="AA44" i="49"/>
  <c r="AA44" i="13"/>
  <c r="O13" i="49"/>
  <c r="O13" i="13"/>
  <c r="O23" i="49"/>
  <c r="O23" i="13"/>
  <c r="O33" i="49"/>
  <c r="O33" i="13"/>
  <c r="O43" i="49"/>
  <c r="O43" i="13"/>
  <c r="O43" i="50" s="1"/>
  <c r="AA47" i="49"/>
  <c r="AA47" i="13"/>
  <c r="O50" i="49"/>
  <c r="O50" i="13"/>
  <c r="O50" i="50" s="1"/>
  <c r="T53" i="49"/>
  <c r="T53" i="13"/>
  <c r="T53" i="50" s="1"/>
  <c r="S15" i="49"/>
  <c r="S15" i="13"/>
  <c r="S15" i="50" s="1"/>
  <c r="S31" i="49"/>
  <c r="S31" i="13"/>
  <c r="S31" i="50" s="1"/>
  <c r="F57" i="41"/>
  <c r="O55" i="49"/>
  <c r="O55" i="13"/>
  <c r="O55" i="50" s="1"/>
  <c r="AB14" i="49"/>
  <c r="AB14" i="13"/>
  <c r="X23" i="49"/>
  <c r="X23" i="13"/>
  <c r="X23" i="50" s="1"/>
  <c r="U33" i="49"/>
  <c r="U33" i="13"/>
  <c r="AB55" i="49"/>
  <c r="AB55" i="13"/>
  <c r="W11" i="49"/>
  <c r="W11" i="13"/>
  <c r="AA26" i="49"/>
  <c r="AA26" i="13"/>
  <c r="X8" i="49"/>
  <c r="X8" i="13"/>
  <c r="X8" i="50" s="1"/>
  <c r="M52" i="49"/>
  <c r="M52" i="13"/>
  <c r="M52" i="50" s="1"/>
  <c r="N34" i="49"/>
  <c r="N34" i="13"/>
  <c r="O8" i="49"/>
  <c r="O8" i="13"/>
  <c r="S50" i="49"/>
  <c r="S50" i="13"/>
  <c r="S50" i="50" s="1"/>
  <c r="N25" i="49"/>
  <c r="N25" i="13"/>
  <c r="N25" i="50" s="1"/>
  <c r="X53" i="49"/>
  <c r="X53" i="13"/>
  <c r="X53" i="50" s="1"/>
  <c r="N30" i="49"/>
  <c r="N30" i="13"/>
  <c r="S14" i="49"/>
  <c r="S14" i="13"/>
  <c r="S14" i="50" s="1"/>
  <c r="O37" i="49"/>
  <c r="O37" i="13"/>
  <c r="O37" i="50" s="1"/>
  <c r="AA22" i="49"/>
  <c r="AA22" i="13"/>
  <c r="N48" i="49"/>
  <c r="N48" i="13"/>
  <c r="O16" i="49"/>
  <c r="O16" i="13"/>
  <c r="Z34" i="49"/>
  <c r="Z34" i="13"/>
  <c r="Z34" i="50" s="1"/>
  <c r="X20" i="49"/>
  <c r="X20" i="13"/>
  <c r="X20" i="50" s="1"/>
  <c r="AB16" i="49"/>
  <c r="AB16" i="13"/>
  <c r="S56" i="49"/>
  <c r="S56" i="13"/>
  <c r="S56" i="50" s="1"/>
  <c r="S26" i="49"/>
  <c r="S26" i="13"/>
  <c r="S26" i="50" s="1"/>
  <c r="R12" i="49"/>
  <c r="R12" i="13"/>
  <c r="M53" i="49"/>
  <c r="M53" i="13"/>
  <c r="M53" i="50" s="1"/>
  <c r="Y49" i="49"/>
  <c r="Y49" i="13"/>
  <c r="T47" i="49"/>
  <c r="T47" i="13"/>
  <c r="M42" i="49"/>
  <c r="M42" i="13"/>
  <c r="M31" i="49"/>
  <c r="M31" i="13"/>
  <c r="M22" i="49"/>
  <c r="M22" i="13"/>
  <c r="M8" i="49"/>
  <c r="M8" i="13"/>
  <c r="S25" i="49"/>
  <c r="S25" i="13"/>
  <c r="S25" i="50" s="1"/>
  <c r="R34" i="49"/>
  <c r="R34" i="13"/>
  <c r="S55" i="49"/>
  <c r="S55" i="13"/>
  <c r="S55" i="50" s="1"/>
  <c r="X7" i="49"/>
  <c r="X7" i="13"/>
  <c r="W10" i="49"/>
  <c r="W10" i="13"/>
  <c r="AA23" i="49"/>
  <c r="AA23" i="13"/>
  <c r="Y28" i="49"/>
  <c r="Y28" i="13"/>
  <c r="Y37" i="49"/>
  <c r="Y37" i="13"/>
  <c r="U17" i="49"/>
  <c r="U17" i="13"/>
  <c r="U13" i="49"/>
  <c r="U13" i="13"/>
  <c r="R22" i="49"/>
  <c r="R22" i="13"/>
  <c r="U26" i="49"/>
  <c r="U26" i="13"/>
  <c r="U44" i="49"/>
  <c r="U44" i="13"/>
  <c r="U56" i="49"/>
  <c r="U56" i="13"/>
  <c r="X17" i="49"/>
  <c r="X17" i="13"/>
  <c r="X17" i="50" s="1"/>
  <c r="AB11" i="49"/>
  <c r="AB11" i="13"/>
  <c r="Z20" i="49"/>
  <c r="Z20" i="13"/>
  <c r="Z20" i="50" s="1"/>
  <c r="X30" i="49"/>
  <c r="X30" i="13"/>
  <c r="X30" i="50" s="1"/>
  <c r="AB34" i="49"/>
  <c r="AB34" i="13"/>
  <c r="AB42" i="49"/>
  <c r="AB42" i="13"/>
  <c r="AA34" i="49"/>
  <c r="AA34" i="13"/>
  <c r="AA11" i="49"/>
  <c r="AA11" i="13"/>
  <c r="AA11" i="50" s="1"/>
  <c r="T26" i="49"/>
  <c r="T26" i="13"/>
  <c r="O29" i="49"/>
  <c r="O29" i="13"/>
  <c r="N16" i="49"/>
  <c r="N16" i="13"/>
  <c r="N16" i="50" s="1"/>
  <c r="AA30" i="49"/>
  <c r="AA30" i="13"/>
  <c r="S8" i="49"/>
  <c r="S8" i="13"/>
  <c r="W52" i="49"/>
  <c r="W52" i="13"/>
  <c r="W52" i="50" s="1"/>
  <c r="M47" i="49"/>
  <c r="M47" i="13"/>
  <c r="N36" i="49"/>
  <c r="N36" i="13"/>
  <c r="O22" i="49"/>
  <c r="O22" i="13"/>
  <c r="N10" i="49"/>
  <c r="N10" i="13"/>
  <c r="N10" i="50" s="1"/>
  <c r="Z47" i="49"/>
  <c r="Z47" i="13"/>
  <c r="Z47" i="50" s="1"/>
  <c r="N50" i="49"/>
  <c r="N50" i="13"/>
  <c r="S53" i="49"/>
  <c r="S53" i="13"/>
  <c r="S53" i="50" s="1"/>
  <c r="T15" i="49"/>
  <c r="T15" i="13"/>
  <c r="T31" i="49"/>
  <c r="T31" i="13"/>
  <c r="P55" i="49"/>
  <c r="P55" i="13"/>
  <c r="W15" i="49"/>
  <c r="W15" i="13"/>
  <c r="Y23" i="49"/>
  <c r="Y23" i="13"/>
  <c r="O7" i="49"/>
  <c r="O7" i="13"/>
  <c r="O15" i="49"/>
  <c r="O15" i="13"/>
  <c r="O26" i="49"/>
  <c r="O26" i="13"/>
  <c r="O36" i="49"/>
  <c r="O36" i="13"/>
  <c r="O36" i="50" s="1"/>
  <c r="O46" i="49"/>
  <c r="O46" i="13"/>
  <c r="O46" i="50" s="1"/>
  <c r="T48" i="49"/>
  <c r="T48" i="13"/>
  <c r="Y50" i="49"/>
  <c r="Y50" i="13"/>
  <c r="M54" i="49"/>
  <c r="M54" i="13"/>
  <c r="M54" i="50" s="1"/>
  <c r="T12" i="49"/>
  <c r="T12" i="13"/>
  <c r="S27" i="49"/>
  <c r="S27" i="13"/>
  <c r="S27" i="50" s="1"/>
  <c r="S57" i="49"/>
  <c r="S57" i="13"/>
  <c r="S57" i="50" s="1"/>
  <c r="X12" i="49"/>
  <c r="X12" i="13"/>
  <c r="X12" i="50" s="1"/>
  <c r="W28" i="49"/>
  <c r="W28" i="13"/>
  <c r="T38" i="49"/>
  <c r="T38" i="13"/>
  <c r="T38" i="50" s="1"/>
  <c r="W56" i="49"/>
  <c r="W56" i="13"/>
  <c r="Y8" i="49"/>
  <c r="Y8" i="13"/>
  <c r="Y38" i="49"/>
  <c r="Y38" i="13"/>
  <c r="S38" i="49"/>
  <c r="S38" i="13"/>
  <c r="S38" i="50" s="1"/>
  <c r="Y48" i="49"/>
  <c r="Y48" i="13"/>
  <c r="O27" i="49"/>
  <c r="O27" i="13"/>
  <c r="X16" i="49"/>
  <c r="X16" i="13"/>
  <c r="X16" i="50" s="1"/>
  <c r="W47" i="49"/>
  <c r="W47" i="13"/>
  <c r="O14" i="49"/>
  <c r="O14" i="13"/>
  <c r="AA49" i="49"/>
  <c r="AA49" i="13"/>
  <c r="N22" i="49"/>
  <c r="N22" i="13"/>
  <c r="N22" i="50" s="1"/>
  <c r="O53" i="49"/>
  <c r="O53" i="13"/>
  <c r="O53" i="50" s="1"/>
  <c r="N28" i="49"/>
  <c r="N28" i="13"/>
  <c r="T29" i="49"/>
  <c r="T29" i="13"/>
  <c r="N44" i="49"/>
  <c r="N44" i="13"/>
  <c r="N9" i="49"/>
  <c r="N9" i="13"/>
  <c r="F14" i="13"/>
  <c r="F22" i="13"/>
  <c r="F30" i="13"/>
  <c r="F38" i="13"/>
  <c r="F46" i="13"/>
  <c r="F54" i="13"/>
  <c r="F9" i="13"/>
  <c r="F17" i="13"/>
  <c r="F25" i="13"/>
  <c r="F33" i="13"/>
  <c r="F41" i="13"/>
  <c r="F49" i="13"/>
  <c r="F57" i="13"/>
  <c r="F10" i="13"/>
  <c r="F26" i="13"/>
  <c r="F42" i="13"/>
  <c r="F58" i="13"/>
  <c r="F21" i="13"/>
  <c r="F37" i="13"/>
  <c r="F53" i="13"/>
  <c r="F12" i="13"/>
  <c r="F28" i="13"/>
  <c r="F44" i="13"/>
  <c r="F7" i="13"/>
  <c r="F23" i="13"/>
  <c r="F39" i="13"/>
  <c r="F55" i="13"/>
  <c r="F8" i="13"/>
  <c r="F16" i="13"/>
  <c r="F24" i="13"/>
  <c r="F32" i="13"/>
  <c r="F40" i="13"/>
  <c r="F48" i="13"/>
  <c r="F56" i="13"/>
  <c r="F11" i="13"/>
  <c r="F19" i="13"/>
  <c r="F27" i="13"/>
  <c r="F35" i="13"/>
  <c r="F43" i="13"/>
  <c r="F51" i="13"/>
  <c r="F59" i="13"/>
  <c r="F18" i="13"/>
  <c r="F34" i="13"/>
  <c r="F50" i="13"/>
  <c r="F13" i="13"/>
  <c r="F29" i="13"/>
  <c r="F45" i="13"/>
  <c r="F20" i="13"/>
  <c r="F36" i="13"/>
  <c r="F52" i="13"/>
  <c r="F15" i="13"/>
  <c r="F31" i="13"/>
  <c r="F47" i="13"/>
  <c r="Y41" i="49"/>
  <c r="Y41" i="13"/>
  <c r="AB29" i="49"/>
  <c r="AB29" i="13"/>
  <c r="Z11" i="49"/>
  <c r="Z11" i="13"/>
  <c r="Z11" i="50" s="1"/>
  <c r="S44" i="49"/>
  <c r="S44" i="13"/>
  <c r="S44" i="50" s="1"/>
  <c r="T22" i="49"/>
  <c r="T22" i="13"/>
  <c r="S17" i="49"/>
  <c r="S17" i="13"/>
  <c r="S17" i="50" s="1"/>
  <c r="O54" i="49"/>
  <c r="O54" i="13"/>
  <c r="O54" i="50" s="1"/>
  <c r="AA50" i="49"/>
  <c r="AA50" i="13"/>
  <c r="W48" i="49"/>
  <c r="W48" i="13"/>
  <c r="R46" i="49"/>
  <c r="R46" i="13"/>
  <c r="M37" i="49"/>
  <c r="M37" i="13"/>
  <c r="M37" i="50" s="1"/>
  <c r="M27" i="49"/>
  <c r="M27" i="13"/>
  <c r="M16" i="49"/>
  <c r="M16" i="13"/>
  <c r="M12" i="49"/>
  <c r="M12" i="13"/>
  <c r="S19" i="49"/>
  <c r="S19" i="13"/>
  <c r="S19" i="50" s="1"/>
  <c r="R28" i="49"/>
  <c r="R28" i="13"/>
  <c r="R37" i="49"/>
  <c r="R37" i="13"/>
  <c r="R37" i="50" s="1"/>
  <c r="R42" i="49"/>
  <c r="R42" i="13"/>
  <c r="AA57" i="49"/>
  <c r="AA57" i="13"/>
  <c r="Y15" i="49"/>
  <c r="Y15" i="13"/>
  <c r="AA12" i="49"/>
  <c r="AA12" i="13"/>
  <c r="Q24" i="41"/>
  <c r="Z19" i="49"/>
  <c r="Z19" i="13"/>
  <c r="Z19" i="50" s="1"/>
  <c r="W31" i="49"/>
  <c r="W31" i="13"/>
  <c r="S38" i="41"/>
  <c r="AB33" i="49"/>
  <c r="AB33" i="13"/>
  <c r="X36" i="49"/>
  <c r="X36" i="13"/>
  <c r="X36" i="50" s="1"/>
  <c r="AA43" i="49"/>
  <c r="AA43" i="13"/>
  <c r="U9" i="49"/>
  <c r="U9" i="13"/>
  <c r="U30" i="49"/>
  <c r="U30" i="13"/>
  <c r="U39" i="49"/>
  <c r="U39" i="13"/>
  <c r="U39" i="50" s="1"/>
  <c r="P57" i="49"/>
  <c r="P57" i="13"/>
  <c r="AB56" i="49"/>
  <c r="AB56" i="13"/>
  <c r="Z14" i="49"/>
  <c r="Z14" i="13"/>
  <c r="Z14" i="50" s="1"/>
  <c r="X9" i="49"/>
  <c r="X9" i="13"/>
  <c r="W25" i="49"/>
  <c r="W25" i="13"/>
  <c r="Z27" i="49"/>
  <c r="Z27" i="13"/>
  <c r="Z27" i="50" s="1"/>
  <c r="X39" i="49"/>
  <c r="X39" i="13"/>
  <c r="X39" i="50" s="1"/>
  <c r="AA41" i="49"/>
  <c r="AA41" i="13"/>
  <c r="Z41" i="49"/>
  <c r="Z41" i="13"/>
  <c r="Z41" i="50" s="1"/>
  <c r="W30" i="49"/>
  <c r="W30" i="13"/>
  <c r="Y20" i="49"/>
  <c r="Y20" i="13"/>
  <c r="W17" i="49"/>
  <c r="W17" i="13"/>
  <c r="T56" i="49"/>
  <c r="T56" i="13"/>
  <c r="T44" i="49"/>
  <c r="T44" i="13"/>
  <c r="S12" i="49"/>
  <c r="S12" i="13"/>
  <c r="N54" i="49"/>
  <c r="N54" i="13"/>
  <c r="N54" i="50" s="1"/>
  <c r="Z50" i="49"/>
  <c r="Z50" i="13"/>
  <c r="Z50" i="50" s="1"/>
  <c r="U48" i="49"/>
  <c r="U48" i="13"/>
  <c r="P46" i="49"/>
  <c r="P46" i="13"/>
  <c r="P36" i="49"/>
  <c r="P36" i="13"/>
  <c r="P26" i="49"/>
  <c r="P26" i="13"/>
  <c r="P15" i="49"/>
  <c r="P15" i="13"/>
  <c r="P7" i="49"/>
  <c r="P7" i="13"/>
  <c r="Z26" i="49"/>
  <c r="Z26" i="13"/>
  <c r="Z26" i="50" s="1"/>
  <c r="AA55" i="49"/>
  <c r="AA55" i="13"/>
  <c r="N43" i="49"/>
  <c r="N43" i="13"/>
  <c r="X31" i="49"/>
  <c r="X31" i="13"/>
  <c r="X31" i="50" s="1"/>
  <c r="AB12" i="49"/>
  <c r="AB12" i="13"/>
  <c r="T55" i="49"/>
  <c r="T55" i="13"/>
  <c r="T19" i="49"/>
  <c r="T19" i="13"/>
  <c r="U7" i="49"/>
  <c r="U7" i="13"/>
  <c r="AA53" i="49"/>
  <c r="AA53" i="13"/>
  <c r="AA53" i="50" s="1"/>
  <c r="W50" i="49"/>
  <c r="W50" i="13"/>
  <c r="R48" i="49"/>
  <c r="R48" i="13"/>
  <c r="M46" i="49"/>
  <c r="M46" i="13"/>
  <c r="M36" i="49"/>
  <c r="M36" i="13"/>
  <c r="M30" i="49"/>
  <c r="M30" i="13"/>
  <c r="M20" i="49"/>
  <c r="M20" i="13"/>
  <c r="M11" i="49"/>
  <c r="M11" i="13"/>
  <c r="R20" i="49"/>
  <c r="R20" i="13"/>
  <c r="R27" i="49"/>
  <c r="R27" i="13"/>
  <c r="S41" i="49"/>
  <c r="S41" i="13"/>
  <c r="S41" i="50" s="1"/>
  <c r="R57" i="49"/>
  <c r="R57" i="13"/>
  <c r="Y17" i="49"/>
  <c r="Y17" i="13"/>
  <c r="AA20" i="49"/>
  <c r="AA20" i="13"/>
  <c r="W23" i="49"/>
  <c r="W23" i="13"/>
  <c r="Y30" i="49"/>
  <c r="Y30" i="13"/>
  <c r="O38" i="41"/>
  <c r="X33" i="49"/>
  <c r="X33" i="13"/>
  <c r="X33" i="50" s="1"/>
  <c r="Y39" i="49"/>
  <c r="Y39" i="13"/>
  <c r="AB41" i="49"/>
  <c r="AB41" i="13"/>
  <c r="U16" i="49"/>
  <c r="U16" i="13"/>
  <c r="U12" i="49"/>
  <c r="U12" i="13"/>
  <c r="U8" i="49"/>
  <c r="U8" i="13"/>
  <c r="U23" i="49"/>
  <c r="U23" i="13"/>
  <c r="U29" i="49"/>
  <c r="U29" i="13"/>
  <c r="R33" i="49"/>
  <c r="R33" i="13"/>
  <c r="U38" i="49"/>
  <c r="U38" i="13"/>
  <c r="U38" i="50" s="1"/>
  <c r="U43" i="49"/>
  <c r="U43" i="13"/>
  <c r="P56" i="49"/>
  <c r="P56" i="13"/>
  <c r="W55" i="49"/>
  <c r="W55" i="13"/>
  <c r="X56" i="49"/>
  <c r="X56" i="13"/>
  <c r="X56" i="50" s="1"/>
  <c r="AB13" i="49"/>
  <c r="AB13" i="13"/>
  <c r="X11" i="49"/>
  <c r="X11" i="13"/>
  <c r="Z8" i="49"/>
  <c r="Z8" i="13"/>
  <c r="Z8" i="50" s="1"/>
  <c r="W22" i="49"/>
  <c r="W22" i="13"/>
  <c r="Y25" i="49"/>
  <c r="Y25" i="13"/>
  <c r="Z29" i="49"/>
  <c r="Z29" i="13"/>
  <c r="Z29" i="50" s="1"/>
  <c r="AB26" i="49"/>
  <c r="AB26" i="13"/>
  <c r="X34" i="49"/>
  <c r="X34" i="13"/>
  <c r="X34" i="50" s="1"/>
  <c r="Z38" i="49"/>
  <c r="Z38" i="13"/>
  <c r="Z38" i="50" s="1"/>
  <c r="AB44" i="49"/>
  <c r="AB44" i="13"/>
  <c r="X42" i="49"/>
  <c r="X42" i="13"/>
  <c r="X42" i="50" s="1"/>
  <c r="AA37" i="49"/>
  <c r="AA37" i="13"/>
  <c r="W26" i="49"/>
  <c r="W26" i="13"/>
  <c r="Y31" i="49"/>
  <c r="Y31" i="13"/>
  <c r="AB19" i="49"/>
  <c r="AB19" i="13"/>
  <c r="W13" i="49"/>
  <c r="W13" i="13"/>
  <c r="Z7" i="49"/>
  <c r="Z7" i="13"/>
  <c r="Z7" i="50" s="1"/>
  <c r="U55" i="49"/>
  <c r="U55" i="13"/>
  <c r="K41" i="41"/>
  <c r="T37" i="49"/>
  <c r="T37" i="13"/>
  <c r="T37" i="50" s="1"/>
  <c r="T28" i="49"/>
  <c r="T28" i="13"/>
  <c r="U19" i="49"/>
  <c r="U19" i="13"/>
  <c r="T13" i="49"/>
  <c r="T13" i="13"/>
  <c r="AB54" i="49"/>
  <c r="AB54" i="13"/>
  <c r="AB54" i="50" s="1"/>
  <c r="Z53" i="49"/>
  <c r="Z53" i="13"/>
  <c r="Z53" i="50" s="1"/>
  <c r="X52" i="49"/>
  <c r="X52" i="13"/>
  <c r="X52" i="50" s="1"/>
  <c r="U50" i="49"/>
  <c r="U50" i="13"/>
  <c r="S49" i="49"/>
  <c r="S49" i="13"/>
  <c r="S49" i="50" s="1"/>
  <c r="P48" i="49"/>
  <c r="P48" i="13"/>
  <c r="N47" i="49"/>
  <c r="N47" i="13"/>
  <c r="P44" i="49"/>
  <c r="P44" i="13"/>
  <c r="P39" i="49"/>
  <c r="P39" i="13"/>
  <c r="P34" i="49"/>
  <c r="P34" i="13"/>
  <c r="P29" i="49"/>
  <c r="P29" i="13"/>
  <c r="P25" i="49"/>
  <c r="P25" i="13"/>
  <c r="P19" i="49"/>
  <c r="P19" i="13"/>
  <c r="P14" i="49"/>
  <c r="P14" i="13"/>
  <c r="P10" i="49"/>
  <c r="P10" i="13"/>
  <c r="X43" i="49"/>
  <c r="X43" i="13"/>
  <c r="X43" i="50" s="1"/>
  <c r="Z39" i="49"/>
  <c r="Z39" i="13"/>
  <c r="Z39" i="50" s="1"/>
  <c r="AB27" i="49"/>
  <c r="AB27" i="13"/>
  <c r="T33" i="49"/>
  <c r="T33" i="13"/>
  <c r="X48" i="49"/>
  <c r="X48" i="13"/>
  <c r="X48" i="50" s="1"/>
  <c r="Z13" i="49"/>
  <c r="Z13" i="13"/>
  <c r="Z13" i="50" s="1"/>
  <c r="T50" i="49"/>
  <c r="T50" i="13"/>
  <c r="O31" i="49"/>
  <c r="O31" i="13"/>
  <c r="N7" i="49"/>
  <c r="N7" i="13"/>
  <c r="X50" i="49"/>
  <c r="X50" i="13"/>
  <c r="X50" i="50" s="1"/>
  <c r="AB53" i="49"/>
  <c r="AB53" i="13"/>
  <c r="AB53" i="50" s="1"/>
  <c r="T27" i="49"/>
  <c r="T27" i="13"/>
  <c r="T57" i="49"/>
  <c r="T57" i="13"/>
  <c r="Y12" i="49"/>
  <c r="Y12" i="13"/>
  <c r="Y29" i="49"/>
  <c r="Y29" i="13"/>
  <c r="O9" i="49"/>
  <c r="O9" i="13"/>
  <c r="O17" i="49"/>
  <c r="O17" i="13"/>
  <c r="O28" i="49"/>
  <c r="O28" i="13"/>
  <c r="O38" i="49"/>
  <c r="O38" i="13"/>
  <c r="O38" i="50" s="1"/>
  <c r="M49" i="49"/>
  <c r="M49" i="13"/>
  <c r="R52" i="49"/>
  <c r="R52" i="13"/>
  <c r="R52" i="50" s="1"/>
  <c r="W54" i="49"/>
  <c r="W54" i="13"/>
  <c r="W54" i="50" s="1"/>
  <c r="R10" i="49"/>
  <c r="R10" i="13"/>
  <c r="T36" i="49"/>
  <c r="T36" i="13"/>
  <c r="T36" i="50" s="1"/>
  <c r="X57" i="49"/>
  <c r="X57" i="13"/>
  <c r="X57" i="50" s="1"/>
  <c r="Z9" i="49"/>
  <c r="Z9" i="13"/>
  <c r="Z9" i="50" s="1"/>
  <c r="AA39" i="49"/>
  <c r="AA39" i="13"/>
  <c r="T43" i="49"/>
  <c r="T43" i="13"/>
  <c r="Y16" i="49"/>
  <c r="Y16" i="13"/>
  <c r="AB22" i="49"/>
  <c r="AB22" i="13"/>
  <c r="W42" i="49"/>
  <c r="W42" i="13"/>
  <c r="S11" i="49"/>
  <c r="S11" i="13"/>
  <c r="T46" i="49"/>
  <c r="T46" i="13"/>
  <c r="N20" i="49"/>
  <c r="N20" i="13"/>
  <c r="S23" i="49"/>
  <c r="S23" i="13"/>
  <c r="S23" i="50" s="1"/>
  <c r="N42" i="49"/>
  <c r="N42" i="13"/>
  <c r="W7" i="49"/>
  <c r="W7" i="13"/>
  <c r="AB46" i="49"/>
  <c r="AB46" i="13"/>
  <c r="N12" i="49"/>
  <c r="N12" i="13"/>
  <c r="N12" i="50" s="1"/>
  <c r="P49" i="49"/>
  <c r="P49" i="13"/>
  <c r="N17" i="49"/>
  <c r="N17" i="13"/>
  <c r="T16" i="49"/>
  <c r="T16" i="13"/>
  <c r="O34" i="49"/>
  <c r="O34" i="13"/>
  <c r="F58" i="49"/>
  <c r="F55" i="49"/>
  <c r="F45" i="49"/>
  <c r="F53" i="49"/>
  <c r="F47" i="49"/>
  <c r="F51" i="49"/>
  <c r="F49" i="49"/>
  <c r="F37" i="49"/>
  <c r="F31" i="49"/>
  <c r="F21" i="49"/>
  <c r="F15" i="49"/>
  <c r="F33" i="49"/>
  <c r="F35" i="49"/>
  <c r="F29" i="49"/>
  <c r="F41" i="49"/>
  <c r="F23" i="49"/>
  <c r="F13" i="49"/>
  <c r="F39" i="49"/>
  <c r="F43" i="49"/>
  <c r="F25" i="49"/>
  <c r="F59" i="49"/>
  <c r="F57" i="49"/>
  <c r="F19" i="49"/>
  <c r="F17" i="49"/>
  <c r="F27" i="49"/>
  <c r="F11" i="49"/>
  <c r="F9" i="49"/>
  <c r="F7" i="49"/>
  <c r="F12" i="49"/>
  <c r="F20" i="49"/>
  <c r="F28" i="49"/>
  <c r="F36" i="49"/>
  <c r="F44" i="49"/>
  <c r="F52" i="49"/>
  <c r="F10" i="49"/>
  <c r="F18" i="49"/>
  <c r="F26" i="49"/>
  <c r="F34" i="49"/>
  <c r="F42" i="49"/>
  <c r="F50" i="49"/>
  <c r="F8" i="49"/>
  <c r="F16" i="49"/>
  <c r="F24" i="49"/>
  <c r="F32" i="49"/>
  <c r="F40" i="49"/>
  <c r="F48" i="49"/>
  <c r="F56" i="49"/>
  <c r="F14" i="49"/>
  <c r="F22" i="49"/>
  <c r="F30" i="49"/>
  <c r="F38" i="49"/>
  <c r="F46" i="49"/>
  <c r="F54" i="49"/>
  <c r="Z42" i="49"/>
  <c r="Z42" i="13"/>
  <c r="Z42" i="50" s="1"/>
  <c r="AB38" i="49"/>
  <c r="AB38" i="13"/>
  <c r="X27" i="49"/>
  <c r="X27" i="13"/>
  <c r="X27" i="50" s="1"/>
  <c r="AA25" i="49"/>
  <c r="AA25" i="13"/>
  <c r="AB8" i="49"/>
  <c r="AB8" i="13"/>
  <c r="X14" i="49"/>
  <c r="X14" i="13"/>
  <c r="X14" i="50" s="1"/>
  <c r="Z56" i="49"/>
  <c r="Z56" i="13"/>
  <c r="Z56" i="50" s="1"/>
  <c r="N57" i="49"/>
  <c r="N57" i="13"/>
  <c r="S39" i="49"/>
  <c r="S39" i="13"/>
  <c r="S39" i="50" s="1"/>
  <c r="S30" i="49"/>
  <c r="S30" i="13"/>
  <c r="S30" i="50" s="1"/>
  <c r="S9" i="49"/>
  <c r="S9" i="13"/>
  <c r="T14" i="49"/>
  <c r="T14" i="13"/>
  <c r="Y54" i="49"/>
  <c r="Y54" i="13"/>
  <c r="Y54" i="50" s="1"/>
  <c r="W53" i="49"/>
  <c r="W53" i="13"/>
  <c r="W53" i="50" s="1"/>
  <c r="T52" i="49"/>
  <c r="T52" i="13"/>
  <c r="T52" i="50" s="1"/>
  <c r="R50" i="49"/>
  <c r="R50" i="13"/>
  <c r="O49" i="49"/>
  <c r="O49" i="13"/>
  <c r="O49" i="50" s="1"/>
  <c r="M48" i="49"/>
  <c r="M48" i="13"/>
  <c r="AA46" i="49"/>
  <c r="AA46" i="13"/>
  <c r="M44" i="49"/>
  <c r="M44" i="13"/>
  <c r="M39" i="49"/>
  <c r="M39" i="13"/>
  <c r="M34" i="49"/>
  <c r="M34" i="13"/>
  <c r="M29" i="49"/>
  <c r="M29" i="13"/>
  <c r="M25" i="49"/>
  <c r="M25" i="13"/>
  <c r="M19" i="49"/>
  <c r="M19" i="13"/>
  <c r="M14" i="49"/>
  <c r="M14" i="13"/>
  <c r="M10" i="49"/>
  <c r="M10" i="13"/>
  <c r="R9" i="49"/>
  <c r="R9" i="13"/>
  <c r="S22" i="49"/>
  <c r="S22" i="13"/>
  <c r="S22" i="50" s="1"/>
  <c r="R30" i="49"/>
  <c r="R30" i="13"/>
  <c r="R26" i="49"/>
  <c r="R26" i="13"/>
  <c r="R39" i="49"/>
  <c r="R39" i="13"/>
  <c r="R39" i="50" s="1"/>
  <c r="R44" i="49"/>
  <c r="R44" i="13"/>
  <c r="M57" i="49"/>
  <c r="M57" i="13"/>
  <c r="R56" i="49"/>
  <c r="R56" i="13"/>
  <c r="Y56" i="49"/>
  <c r="Y56" i="13"/>
  <c r="AA16" i="49"/>
  <c r="AA16" i="13"/>
  <c r="W14" i="49"/>
  <c r="W14" i="13"/>
  <c r="Y11" i="49"/>
  <c r="Y11" i="13"/>
  <c r="AA8" i="49"/>
  <c r="AA8" i="13"/>
  <c r="W20" i="49"/>
  <c r="W20" i="13"/>
  <c r="Z25" i="49"/>
  <c r="Z25" i="13"/>
  <c r="Z25" i="50" s="1"/>
  <c r="AA29" i="49"/>
  <c r="AA29" i="13"/>
  <c r="W27" i="49"/>
  <c r="W27" i="13"/>
  <c r="Y34" i="49"/>
  <c r="Y34" i="13"/>
  <c r="AA38" i="49"/>
  <c r="AA38" i="13"/>
  <c r="X41" i="49"/>
  <c r="X41" i="13"/>
  <c r="X41" i="50" s="1"/>
  <c r="Y42" i="49"/>
  <c r="Y42" i="13"/>
  <c r="U15" i="49"/>
  <c r="U15" i="13"/>
  <c r="U11" i="49"/>
  <c r="U11" i="13"/>
  <c r="R19" i="49"/>
  <c r="R19" i="13"/>
  <c r="R25" i="49"/>
  <c r="R25" i="13"/>
  <c r="U28" i="49"/>
  <c r="U28" i="13"/>
  <c r="U34" i="49"/>
  <c r="U34" i="13"/>
  <c r="U37" i="49"/>
  <c r="U37" i="13"/>
  <c r="U37" i="50" s="1"/>
  <c r="U42" i="49"/>
  <c r="U42" i="13"/>
  <c r="R55" i="49"/>
  <c r="R55" i="13"/>
  <c r="Y55" i="49"/>
  <c r="Y55" i="13"/>
  <c r="AA7" i="49"/>
  <c r="AA7" i="13"/>
  <c r="AA7" i="50" s="1"/>
  <c r="AB15" i="49"/>
  <c r="AB15" i="13"/>
  <c r="X13" i="49"/>
  <c r="X13" i="13"/>
  <c r="Z10" i="49"/>
  <c r="Z10" i="13"/>
  <c r="Z10" i="50" s="1"/>
  <c r="W19" i="49"/>
  <c r="W19" i="13"/>
  <c r="P27" i="41"/>
  <c r="Y22" i="49"/>
  <c r="Y22" i="13"/>
  <c r="Z31" i="49"/>
  <c r="Z31" i="13"/>
  <c r="Z31" i="50" s="1"/>
  <c r="AB28" i="49"/>
  <c r="AB28" i="13"/>
  <c r="X26" i="49"/>
  <c r="X26" i="13"/>
  <c r="X26" i="50" s="1"/>
  <c r="AA36" i="49"/>
  <c r="AA36" i="13"/>
  <c r="AB37" i="49"/>
  <c r="AB37" i="13"/>
  <c r="X44" i="49"/>
  <c r="X44" i="13"/>
  <c r="X44" i="50" s="1"/>
  <c r="W39" i="49"/>
  <c r="W39" i="13"/>
  <c r="Y27" i="49"/>
  <c r="Y27" i="13"/>
  <c r="AB25" i="49"/>
  <c r="AB25" i="13"/>
  <c r="W9" i="49"/>
  <c r="W9" i="13"/>
  <c r="Y14" i="49"/>
  <c r="Y14" i="13"/>
  <c r="AA56" i="49"/>
  <c r="AA56" i="13"/>
  <c r="O57" i="49"/>
  <c r="O57" i="13"/>
  <c r="O57" i="50" s="1"/>
  <c r="T39" i="49"/>
  <c r="T39" i="13"/>
  <c r="T39" i="50" s="1"/>
  <c r="T30" i="49"/>
  <c r="T30" i="13"/>
  <c r="T9" i="49"/>
  <c r="T9" i="13"/>
  <c r="R15" i="49"/>
  <c r="R15" i="13"/>
  <c r="X54" i="49"/>
  <c r="X54" i="13"/>
  <c r="X54" i="50" s="1"/>
  <c r="U53" i="49"/>
  <c r="U53" i="13"/>
  <c r="U53" i="50" s="1"/>
  <c r="S52" i="49"/>
  <c r="S52" i="13"/>
  <c r="S52" i="50" s="1"/>
  <c r="P50" i="49"/>
  <c r="P50" i="13"/>
  <c r="N49" i="49"/>
  <c r="N49" i="13"/>
  <c r="AB47" i="49"/>
  <c r="AB47" i="13"/>
  <c r="Z46" i="49"/>
  <c r="Z46" i="13"/>
  <c r="Z46" i="50" s="1"/>
  <c r="P43" i="49"/>
  <c r="P43" i="13"/>
  <c r="P38" i="49"/>
  <c r="P38" i="13"/>
  <c r="P33" i="49"/>
  <c r="P33" i="13"/>
  <c r="P28" i="49"/>
  <c r="P28" i="13"/>
  <c r="P23" i="49"/>
  <c r="P23" i="13"/>
  <c r="P17" i="49"/>
  <c r="P17" i="13"/>
  <c r="P13" i="49"/>
  <c r="P13" i="13"/>
  <c r="P9" i="49"/>
  <c r="P9" i="13"/>
  <c r="Z44" i="49"/>
  <c r="Z44" i="13"/>
  <c r="Z44" i="50" s="1"/>
  <c r="W36" i="49"/>
  <c r="W36" i="13"/>
  <c r="X29" i="49"/>
  <c r="X29" i="13"/>
  <c r="X29" i="50" s="1"/>
  <c r="Z33" i="49"/>
  <c r="Z33" i="13"/>
  <c r="Z33" i="50" s="1"/>
  <c r="T23" i="49"/>
  <c r="T23" i="13"/>
  <c r="N53" i="49"/>
  <c r="N53" i="13"/>
  <c r="N53" i="50" s="1"/>
  <c r="U47" i="49"/>
  <c r="U47" i="13"/>
  <c r="N37" i="49"/>
  <c r="N37" i="13"/>
  <c r="E27" i="41"/>
  <c r="N23" i="49"/>
  <c r="N23" i="13"/>
  <c r="O10" i="49"/>
  <c r="O10" i="13"/>
  <c r="N56" i="49"/>
  <c r="N56" i="13"/>
  <c r="AA54" i="49"/>
  <c r="AA54" i="13"/>
  <c r="AA54" i="50" s="1"/>
  <c r="R49" i="49"/>
  <c r="R49" i="13"/>
  <c r="O42" i="49"/>
  <c r="O42" i="13"/>
  <c r="O42" i="50" s="1"/>
  <c r="N29" i="49"/>
  <c r="N29" i="13"/>
  <c r="N29" i="50" s="1"/>
  <c r="N15" i="49"/>
  <c r="N15" i="13"/>
  <c r="X46" i="49"/>
  <c r="X46" i="13"/>
  <c r="X46" i="50" s="1"/>
  <c r="AB48" i="49"/>
  <c r="AB48" i="13"/>
  <c r="P52" i="49"/>
  <c r="P52" i="13"/>
  <c r="P52" i="50" s="1"/>
  <c r="U54" i="49"/>
  <c r="U54" i="13"/>
  <c r="U54" i="50" s="1"/>
  <c r="S10" i="49"/>
  <c r="S10" i="13"/>
  <c r="U36" i="49"/>
  <c r="U36" i="13"/>
  <c r="U36" i="50" s="1"/>
  <c r="Y57" i="49"/>
  <c r="Y57" i="13"/>
  <c r="AA9" i="49"/>
  <c r="AA9" i="13"/>
  <c r="AA9" i="50" s="1"/>
  <c r="W34" i="49"/>
  <c r="W34" i="13"/>
  <c r="O11" i="49"/>
  <c r="O11" i="13"/>
  <c r="O20" i="49"/>
  <c r="O20" i="13"/>
  <c r="O30" i="49"/>
  <c r="O30" i="13"/>
  <c r="O41" i="49"/>
  <c r="O41" i="13"/>
  <c r="O41" i="50" s="1"/>
  <c r="R47" i="49"/>
  <c r="R47" i="13"/>
  <c r="W49" i="49"/>
  <c r="W49" i="13"/>
  <c r="AA52" i="49"/>
  <c r="AA52" i="13"/>
  <c r="AA52" i="50" s="1"/>
  <c r="S7" i="49"/>
  <c r="S7" i="13"/>
  <c r="S20" i="49"/>
  <c r="S20" i="13"/>
  <c r="S20" i="50" s="1"/>
  <c r="T41" i="49"/>
  <c r="T41" i="13"/>
  <c r="Z17" i="49"/>
  <c r="Z17" i="13"/>
  <c r="Z17" i="50" s="1"/>
  <c r="AB20" i="49"/>
  <c r="AB20" i="13"/>
  <c r="Y43" i="49"/>
  <c r="Y43" i="13"/>
  <c r="O56" i="49"/>
  <c r="O56" i="13"/>
  <c r="O56" i="50" s="1"/>
  <c r="AA13" i="49"/>
  <c r="AA13" i="13"/>
  <c r="AA13" i="50" s="1"/>
  <c r="X25" i="49"/>
  <c r="X25" i="13"/>
  <c r="X25" i="50" s="1"/>
  <c r="AA42" i="49"/>
  <c r="AA42" i="13"/>
  <c r="R54" i="49"/>
  <c r="R54" i="13"/>
  <c r="R54" i="50" s="1"/>
  <c r="N41" i="49"/>
  <c r="N41" i="13"/>
  <c r="N14" i="49"/>
  <c r="N14" i="13"/>
  <c r="N14" i="50" s="1"/>
  <c r="Z54" i="49"/>
  <c r="Z54" i="13"/>
  <c r="Z54" i="50" s="1"/>
  <c r="N31" i="49"/>
  <c r="N31" i="13"/>
  <c r="T8" i="49"/>
  <c r="T8" i="13"/>
  <c r="N38" i="49"/>
  <c r="N38" i="13"/>
  <c r="S43" i="49"/>
  <c r="S43" i="13"/>
  <c r="S43" i="50" s="1"/>
  <c r="O44" i="49"/>
  <c r="O44" i="13"/>
  <c r="O44" i="50" s="1"/>
  <c r="N11" i="49"/>
  <c r="N11" i="13"/>
  <c r="U52" i="49"/>
  <c r="U52" i="13"/>
  <c r="U52" i="50" s="1"/>
  <c r="O25" i="49"/>
  <c r="O25" i="13"/>
  <c r="W37" i="49"/>
  <c r="W37" i="13"/>
  <c r="C56" i="49"/>
  <c r="C24" i="49"/>
  <c r="C50" i="49"/>
  <c r="C18" i="49"/>
  <c r="C32" i="49"/>
  <c r="C58" i="49"/>
  <c r="C26" i="49"/>
  <c r="C9" i="49"/>
  <c r="C25" i="49"/>
  <c r="C41" i="49"/>
  <c r="C57" i="49"/>
  <c r="C23" i="49"/>
  <c r="C39" i="49"/>
  <c r="C55" i="49"/>
  <c r="E1" i="41"/>
  <c r="C6" i="13"/>
  <c r="J6" i="13" s="1"/>
  <c r="H6" i="50" s="1"/>
  <c r="K38" i="41"/>
  <c r="T58" i="41"/>
  <c r="H50" i="41"/>
  <c r="H40" i="41"/>
  <c r="H20" i="41"/>
  <c r="J27" i="41"/>
  <c r="L38" i="41"/>
  <c r="H58" i="41"/>
  <c r="O51" i="41"/>
  <c r="F38" i="41"/>
  <c r="O24" i="41"/>
  <c r="R27" i="41"/>
  <c r="E51" i="41"/>
  <c r="S27" i="41"/>
  <c r="M59" i="41"/>
  <c r="H49" i="41"/>
  <c r="H44" i="41"/>
  <c r="H34" i="41"/>
  <c r="H23" i="41"/>
  <c r="H15" i="41"/>
  <c r="F30" i="41"/>
  <c r="M17" i="41"/>
  <c r="P38" i="41"/>
  <c r="K57" i="41"/>
  <c r="T17" i="41"/>
  <c r="M18" i="41"/>
  <c r="M23" i="41"/>
  <c r="K51" i="41"/>
  <c r="H37" i="41"/>
  <c r="H33" i="41"/>
  <c r="H22" i="41"/>
  <c r="H18" i="41"/>
  <c r="H14" i="41"/>
  <c r="M34" i="41"/>
  <c r="M43" i="41"/>
  <c r="M19" i="41"/>
  <c r="T60" i="41"/>
  <c r="S51" i="41"/>
  <c r="F41" i="41"/>
  <c r="Q41" i="41"/>
  <c r="O57" i="41"/>
  <c r="M16" i="41"/>
  <c r="H29" i="41"/>
  <c r="H19" i="41"/>
  <c r="M20" i="41"/>
  <c r="E30" i="41"/>
  <c r="K12" i="41"/>
  <c r="T34" i="41"/>
  <c r="F46" i="41"/>
  <c r="P46" i="41"/>
  <c r="K27" i="41"/>
  <c r="H59" i="41"/>
  <c r="H48" i="41"/>
  <c r="H43" i="41"/>
  <c r="J24" i="41"/>
  <c r="R57" i="41"/>
  <c r="T21" i="41"/>
  <c r="T37" i="41"/>
  <c r="O41" i="41"/>
  <c r="T50" i="41"/>
  <c r="K46" i="41"/>
  <c r="M60" i="41"/>
  <c r="L51" i="41"/>
  <c r="F24" i="41"/>
  <c r="K24" i="41"/>
  <c r="F51" i="41"/>
  <c r="H36" i="41"/>
  <c r="H26" i="41"/>
  <c r="H21" i="41"/>
  <c r="M37" i="41"/>
  <c r="E57" i="41"/>
  <c r="M58" i="41"/>
  <c r="H45" i="41"/>
  <c r="H35" i="41"/>
  <c r="H16" i="41"/>
  <c r="L41" i="41"/>
  <c r="L46" i="41"/>
  <c r="O30" i="41"/>
  <c r="S24" i="41"/>
  <c r="E12" i="41"/>
  <c r="Q38" i="41"/>
  <c r="P51" i="41"/>
  <c r="I51" i="41"/>
  <c r="M40" i="41"/>
  <c r="M48" i="41"/>
  <c r="O12" i="41"/>
  <c r="T16" i="41"/>
  <c r="T43" i="41"/>
  <c r="S57" i="41"/>
  <c r="G27" i="41"/>
  <c r="J12" i="41"/>
  <c r="D51" i="41"/>
  <c r="H32" i="41"/>
  <c r="H17" i="41"/>
  <c r="M26" i="41"/>
  <c r="M33" i="41"/>
  <c r="M63" i="41"/>
  <c r="G57" i="41"/>
  <c r="T62" i="41"/>
  <c r="T40" i="41"/>
  <c r="T48" i="41"/>
  <c r="Q46" i="41"/>
  <c r="H60" i="41"/>
  <c r="J51" i="41"/>
  <c r="G51" i="41"/>
  <c r="E41" i="41"/>
  <c r="F27" i="41"/>
  <c r="F12" i="41"/>
  <c r="J30" i="41"/>
  <c r="I27" i="41"/>
  <c r="M28" i="41"/>
  <c r="R46" i="41"/>
  <c r="N46" i="41"/>
  <c r="T47" i="41"/>
  <c r="P12" i="41"/>
  <c r="D46" i="41"/>
  <c r="H47" i="41"/>
  <c r="D41" i="41"/>
  <c r="H42" i="41"/>
  <c r="H13" i="41"/>
  <c r="D12" i="41"/>
  <c r="J41" i="41"/>
  <c r="T63" i="41"/>
  <c r="T49" i="41"/>
  <c r="N57" i="41"/>
  <c r="T61" i="41"/>
  <c r="P30" i="41"/>
  <c r="T36" i="41"/>
  <c r="T23" i="41"/>
  <c r="G46" i="41"/>
  <c r="G12" i="41"/>
  <c r="R30" i="41"/>
  <c r="T59" i="41"/>
  <c r="R51" i="41"/>
  <c r="D30" i="41"/>
  <c r="H31" i="41"/>
  <c r="D24" i="41"/>
  <c r="H25" i="41"/>
  <c r="M15" i="41"/>
  <c r="M36" i="41"/>
  <c r="M32" i="41"/>
  <c r="M45" i="41"/>
  <c r="M50" i="41"/>
  <c r="H63" i="41"/>
  <c r="M62" i="41"/>
  <c r="T20" i="41"/>
  <c r="T26" i="41"/>
  <c r="Q30" i="41"/>
  <c r="T33" i="41"/>
  <c r="O46" i="41"/>
  <c r="I24" i="41"/>
  <c r="M25" i="41"/>
  <c r="I30" i="41"/>
  <c r="M31" i="41"/>
  <c r="I57" i="41"/>
  <c r="M61" i="41"/>
  <c r="P57" i="41"/>
  <c r="R12" i="41"/>
  <c r="N24" i="41"/>
  <c r="T25" i="41"/>
  <c r="R41" i="41"/>
  <c r="T32" i="41"/>
  <c r="T19" i="41"/>
  <c r="Q12" i="41"/>
  <c r="L57" i="41"/>
  <c r="L24" i="41"/>
  <c r="G30" i="41"/>
  <c r="G24" i="41"/>
  <c r="T13" i="41"/>
  <c r="D27" i="41"/>
  <c r="H28" i="41"/>
  <c r="J57" i="41"/>
  <c r="N30" i="41"/>
  <c r="T31" i="41"/>
  <c r="L30" i="41"/>
  <c r="N38" i="41"/>
  <c r="T39" i="41"/>
  <c r="L12" i="41"/>
  <c r="J46" i="41"/>
  <c r="T18" i="41"/>
  <c r="T29" i="41"/>
  <c r="S46" i="41"/>
  <c r="I38" i="41"/>
  <c r="M39" i="41"/>
  <c r="N27" i="41"/>
  <c r="T28" i="41"/>
  <c r="L27" i="41"/>
  <c r="G41" i="41"/>
  <c r="P41" i="41"/>
  <c r="K30" i="41"/>
  <c r="M22" i="41"/>
  <c r="N51" i="41"/>
  <c r="D38" i="41"/>
  <c r="H39" i="41"/>
  <c r="M14" i="41"/>
  <c r="M29" i="41"/>
  <c r="M35" i="41"/>
  <c r="J38" i="41"/>
  <c r="M44" i="41"/>
  <c r="M49" i="41"/>
  <c r="H62" i="41"/>
  <c r="Q57" i="41"/>
  <c r="S12" i="41"/>
  <c r="T22" i="41"/>
  <c r="T14" i="41"/>
  <c r="T35" i="41"/>
  <c r="S41" i="41"/>
  <c r="T44" i="41"/>
  <c r="I12" i="41"/>
  <c r="M13" i="41"/>
  <c r="I41" i="41"/>
  <c r="M42" i="41"/>
  <c r="I46" i="41"/>
  <c r="M47" i="41"/>
  <c r="D57" i="41"/>
  <c r="H61" i="41"/>
  <c r="P24" i="41"/>
  <c r="R38" i="41"/>
  <c r="T45" i="41"/>
  <c r="S30" i="41"/>
  <c r="T15" i="41"/>
  <c r="M21" i="41"/>
  <c r="Q51" i="41"/>
  <c r="G38" i="41"/>
  <c r="N41" i="41"/>
  <c r="T42" i="41"/>
  <c r="N12" i="41"/>
  <c r="H52" i="41"/>
  <c r="T52" i="41"/>
  <c r="H54" i="41"/>
  <c r="M54" i="41"/>
  <c r="T54" i="41"/>
  <c r="T55" i="41"/>
  <c r="M56" i="41"/>
  <c r="T56" i="41"/>
  <c r="M52" i="41"/>
  <c r="T53" i="41"/>
  <c r="H56" i="41"/>
  <c r="H53" i="41"/>
  <c r="M53" i="41"/>
  <c r="H55" i="41"/>
  <c r="M55" i="41"/>
  <c r="C43" i="49" l="1"/>
  <c r="C27" i="49"/>
  <c r="C11" i="49"/>
  <c r="C45" i="49"/>
  <c r="C29" i="49"/>
  <c r="C13" i="49"/>
  <c r="C12" i="49"/>
  <c r="C44" i="49"/>
  <c r="C30" i="49"/>
  <c r="C8" i="49"/>
  <c r="C36" i="49"/>
  <c r="C22" i="49"/>
  <c r="C54" i="49"/>
  <c r="C51" i="49"/>
  <c r="C35" i="49"/>
  <c r="C19" i="49"/>
  <c r="C53" i="49"/>
  <c r="C37" i="49"/>
  <c r="C21" i="49"/>
  <c r="J6" i="49"/>
  <c r="J58" i="49" s="1"/>
  <c r="C28" i="49"/>
  <c r="C14" i="49"/>
  <c r="C46" i="49"/>
  <c r="C20" i="49"/>
  <c r="C52" i="49"/>
  <c r="C38" i="49"/>
  <c r="C59" i="49"/>
  <c r="C47" i="49"/>
  <c r="C31" i="49"/>
  <c r="C15" i="49"/>
  <c r="C49" i="49"/>
  <c r="C33" i="49"/>
  <c r="C17" i="49"/>
  <c r="C10" i="49"/>
  <c r="C42" i="49"/>
  <c r="C16" i="49"/>
  <c r="C48" i="49"/>
  <c r="C34" i="49"/>
  <c r="C7" i="49"/>
  <c r="AF112" i="13"/>
  <c r="AF166" i="13"/>
  <c r="AD166" i="50"/>
  <c r="AF166" i="50" s="1"/>
  <c r="AF220" i="13"/>
  <c r="AD220" i="50"/>
  <c r="AF220" i="50" s="1"/>
  <c r="N48" i="50"/>
  <c r="R48" i="50"/>
  <c r="W48" i="50"/>
  <c r="AA48" i="50"/>
  <c r="P48" i="50"/>
  <c r="T48" i="50"/>
  <c r="AB48" i="50"/>
  <c r="M48" i="50"/>
  <c r="U48" i="50"/>
  <c r="Y48" i="50"/>
  <c r="P16" i="50"/>
  <c r="T16" i="50"/>
  <c r="AB16" i="50"/>
  <c r="M16" i="50"/>
  <c r="U16" i="50"/>
  <c r="Y16" i="50"/>
  <c r="R16" i="50"/>
  <c r="W16" i="50"/>
  <c r="O16" i="50"/>
  <c r="AA16" i="50"/>
  <c r="W37" i="50"/>
  <c r="AA37" i="50"/>
  <c r="P37" i="50"/>
  <c r="AB37" i="50"/>
  <c r="N37" i="50"/>
  <c r="Y37" i="50"/>
  <c r="P22" i="50"/>
  <c r="T22" i="50"/>
  <c r="AB22" i="50"/>
  <c r="M22" i="50"/>
  <c r="U22" i="50"/>
  <c r="Y22" i="50"/>
  <c r="R22" i="50"/>
  <c r="W22" i="50"/>
  <c r="O22" i="50"/>
  <c r="AA22" i="50"/>
  <c r="W43" i="50"/>
  <c r="AA43" i="50"/>
  <c r="P43" i="50"/>
  <c r="T43" i="50"/>
  <c r="AB43" i="50"/>
  <c r="N43" i="50"/>
  <c r="Y43" i="50"/>
  <c r="U43" i="50"/>
  <c r="M43" i="50"/>
  <c r="R43" i="50"/>
  <c r="N11" i="50"/>
  <c r="R11" i="50"/>
  <c r="O11" i="50"/>
  <c r="S11" i="50"/>
  <c r="W11" i="50"/>
  <c r="P11" i="50"/>
  <c r="T11" i="50"/>
  <c r="X11" i="50"/>
  <c r="AB11" i="50"/>
  <c r="M11" i="50"/>
  <c r="Y11" i="50"/>
  <c r="U11" i="50"/>
  <c r="M36" i="50"/>
  <c r="Y36" i="50"/>
  <c r="N36" i="50"/>
  <c r="P36" i="50"/>
  <c r="AA36" i="50"/>
  <c r="W36" i="50"/>
  <c r="AB36" i="50"/>
  <c r="P57" i="50"/>
  <c r="T57" i="50"/>
  <c r="AB57" i="50"/>
  <c r="M57" i="50"/>
  <c r="U57" i="50"/>
  <c r="Y57" i="50"/>
  <c r="N57" i="50"/>
  <c r="R57" i="50"/>
  <c r="AA57" i="50"/>
  <c r="W57" i="50"/>
  <c r="R25" i="50"/>
  <c r="O25" i="50"/>
  <c r="W25" i="50"/>
  <c r="AA25" i="50"/>
  <c r="P25" i="50"/>
  <c r="T25" i="50"/>
  <c r="AB25" i="50"/>
  <c r="Y25" i="50"/>
  <c r="U25" i="50"/>
  <c r="M25" i="50"/>
  <c r="N50" i="50"/>
  <c r="R50" i="50"/>
  <c r="W50" i="50"/>
  <c r="AA50" i="50"/>
  <c r="P50" i="50"/>
  <c r="T50" i="50"/>
  <c r="AB50" i="50"/>
  <c r="M50" i="50"/>
  <c r="U50" i="50"/>
  <c r="Y50" i="50"/>
  <c r="W39" i="50"/>
  <c r="AA39" i="50"/>
  <c r="P39" i="50"/>
  <c r="AB39" i="50"/>
  <c r="Y39" i="50"/>
  <c r="M39" i="50"/>
  <c r="N39" i="50"/>
  <c r="P8" i="50"/>
  <c r="T8" i="50"/>
  <c r="AB8" i="50"/>
  <c r="M8" i="50"/>
  <c r="U8" i="50"/>
  <c r="Y8" i="50"/>
  <c r="S8" i="50"/>
  <c r="AA8" i="50"/>
  <c r="O8" i="50"/>
  <c r="W8" i="50"/>
  <c r="O29" i="50"/>
  <c r="W29" i="50"/>
  <c r="AA29" i="50"/>
  <c r="P29" i="50"/>
  <c r="T29" i="50"/>
  <c r="AB29" i="50"/>
  <c r="U29" i="50"/>
  <c r="R29" i="50"/>
  <c r="M29" i="50"/>
  <c r="Y29" i="50"/>
  <c r="M46" i="50"/>
  <c r="N46" i="50"/>
  <c r="R46" i="50"/>
  <c r="W46" i="50"/>
  <c r="AA46" i="50"/>
  <c r="AB46" i="50"/>
  <c r="T46" i="50"/>
  <c r="Y46" i="50"/>
  <c r="P46" i="50"/>
  <c r="U46" i="50"/>
  <c r="P14" i="50"/>
  <c r="T14" i="50"/>
  <c r="AB14" i="50"/>
  <c r="M14" i="50"/>
  <c r="U14" i="50"/>
  <c r="Y14" i="50"/>
  <c r="R14" i="50"/>
  <c r="AA14" i="50"/>
  <c r="W14" i="50"/>
  <c r="O14" i="50"/>
  <c r="N7" i="50"/>
  <c r="R7" i="50"/>
  <c r="O7" i="50"/>
  <c r="S7" i="50"/>
  <c r="W7" i="50"/>
  <c r="P7" i="50"/>
  <c r="T7" i="50"/>
  <c r="X7" i="50"/>
  <c r="AB7" i="50"/>
  <c r="U7" i="50"/>
  <c r="Y7" i="50"/>
  <c r="M7" i="50"/>
  <c r="P28" i="50"/>
  <c r="T28" i="50"/>
  <c r="AB28" i="50"/>
  <c r="M28" i="50"/>
  <c r="U28" i="50"/>
  <c r="Y28" i="50"/>
  <c r="N28" i="50"/>
  <c r="R28" i="50"/>
  <c r="W28" i="50"/>
  <c r="O28" i="50"/>
  <c r="AA28" i="50"/>
  <c r="P49" i="50"/>
  <c r="T49" i="50"/>
  <c r="AB49" i="50"/>
  <c r="M49" i="50"/>
  <c r="U49" i="50"/>
  <c r="Y49" i="50"/>
  <c r="N49" i="50"/>
  <c r="R49" i="50"/>
  <c r="W49" i="50"/>
  <c r="AA49" i="50"/>
  <c r="N17" i="50"/>
  <c r="R17" i="50"/>
  <c r="O17" i="50"/>
  <c r="W17" i="50"/>
  <c r="AA17" i="50"/>
  <c r="P17" i="50"/>
  <c r="T17" i="50"/>
  <c r="AB17" i="50"/>
  <c r="M17" i="50"/>
  <c r="Y17" i="50"/>
  <c r="U17" i="50"/>
  <c r="M42" i="50"/>
  <c r="U42" i="50"/>
  <c r="Y42" i="50"/>
  <c r="N42" i="50"/>
  <c r="R42" i="50"/>
  <c r="T42" i="50"/>
  <c r="AA42" i="50"/>
  <c r="W42" i="50"/>
  <c r="AB42" i="50"/>
  <c r="P42" i="50"/>
  <c r="P10" i="50"/>
  <c r="T10" i="50"/>
  <c r="AB10" i="50"/>
  <c r="M10" i="50"/>
  <c r="U10" i="50"/>
  <c r="Y10" i="50"/>
  <c r="R10" i="50"/>
  <c r="W10" i="50"/>
  <c r="O10" i="50"/>
  <c r="AA10" i="50"/>
  <c r="S10" i="50"/>
  <c r="O31" i="50"/>
  <c r="W31" i="50"/>
  <c r="AA31" i="50"/>
  <c r="P31" i="50"/>
  <c r="T31" i="50"/>
  <c r="AB31" i="50"/>
  <c r="M31" i="50"/>
  <c r="Y31" i="50"/>
  <c r="N31" i="50"/>
  <c r="U31" i="50"/>
  <c r="R31" i="50"/>
  <c r="C59" i="50"/>
  <c r="B59" i="50" s="1"/>
  <c r="C34" i="50"/>
  <c r="B34" i="50" s="1"/>
  <c r="C27" i="50"/>
  <c r="B27" i="50" s="1"/>
  <c r="C18" i="50"/>
  <c r="B18" i="50" s="1"/>
  <c r="C10" i="50"/>
  <c r="B10" i="50" s="1"/>
  <c r="C8" i="50"/>
  <c r="B8" i="50" s="1"/>
  <c r="C54" i="50"/>
  <c r="B54" i="50" s="1"/>
  <c r="C39" i="50"/>
  <c r="B39" i="50" s="1"/>
  <c r="C30" i="50"/>
  <c r="B30" i="50" s="1"/>
  <c r="C23" i="50"/>
  <c r="B23" i="50" s="1"/>
  <c r="J6" i="50"/>
  <c r="C51" i="50"/>
  <c r="B51" i="50" s="1"/>
  <c r="C43" i="50"/>
  <c r="B43" i="50" s="1"/>
  <c r="C16" i="50"/>
  <c r="B16" i="50" s="1"/>
  <c r="C12" i="50"/>
  <c r="B12" i="50" s="1"/>
  <c r="C38" i="50"/>
  <c r="B38" i="50" s="1"/>
  <c r="C31" i="50"/>
  <c r="B31" i="50" s="1"/>
  <c r="C22" i="50"/>
  <c r="B22" i="50" s="1"/>
  <c r="C56" i="50"/>
  <c r="B56" i="50" s="1"/>
  <c r="C52" i="50"/>
  <c r="B52" i="50" s="1"/>
  <c r="C48" i="50"/>
  <c r="B48" i="50" s="1"/>
  <c r="C44" i="50"/>
  <c r="B44" i="50" s="1"/>
  <c r="C42" i="50"/>
  <c r="B42" i="50" s="1"/>
  <c r="C35" i="50"/>
  <c r="B35" i="50" s="1"/>
  <c r="C26" i="50"/>
  <c r="B26" i="50" s="1"/>
  <c r="C19" i="50"/>
  <c r="B19" i="50" s="1"/>
  <c r="C15" i="50"/>
  <c r="B15" i="50" s="1"/>
  <c r="C11" i="50"/>
  <c r="B11" i="50" s="1"/>
  <c r="C7" i="50"/>
  <c r="B7" i="50" s="1"/>
  <c r="B6" i="50"/>
  <c r="C55" i="50"/>
  <c r="B55" i="50" s="1"/>
  <c r="C47" i="50"/>
  <c r="B47" i="50" s="1"/>
  <c r="C14" i="50"/>
  <c r="B14" i="50" s="1"/>
  <c r="C45" i="50"/>
  <c r="B45" i="50" s="1"/>
  <c r="C9" i="50"/>
  <c r="B9" i="50" s="1"/>
  <c r="C13" i="50"/>
  <c r="B13" i="50" s="1"/>
  <c r="C17" i="50"/>
  <c r="B17" i="50" s="1"/>
  <c r="C21" i="50"/>
  <c r="B21" i="50" s="1"/>
  <c r="C25" i="50"/>
  <c r="B25" i="50" s="1"/>
  <c r="C29" i="50"/>
  <c r="B29" i="50" s="1"/>
  <c r="C33" i="50"/>
  <c r="B33" i="50" s="1"/>
  <c r="C37" i="50"/>
  <c r="B37" i="50" s="1"/>
  <c r="C41" i="50"/>
  <c r="B41" i="50" s="1"/>
  <c r="C46" i="50"/>
  <c r="B46" i="50" s="1"/>
  <c r="C57" i="50"/>
  <c r="B57" i="50" s="1"/>
  <c r="C58" i="50"/>
  <c r="B58" i="50" s="1"/>
  <c r="C53" i="50"/>
  <c r="B53" i="50" s="1"/>
  <c r="C20" i="50"/>
  <c r="B20" i="50" s="1"/>
  <c r="C24" i="50"/>
  <c r="B24" i="50" s="1"/>
  <c r="C28" i="50"/>
  <c r="B28" i="50" s="1"/>
  <c r="C32" i="50"/>
  <c r="B32" i="50" s="1"/>
  <c r="C36" i="50"/>
  <c r="B36" i="50" s="1"/>
  <c r="C40" i="50"/>
  <c r="B40" i="50" s="1"/>
  <c r="C49" i="50"/>
  <c r="B49" i="50" s="1"/>
  <c r="C50" i="50"/>
  <c r="B50" i="50" s="1"/>
  <c r="M38" i="50"/>
  <c r="Y38" i="50"/>
  <c r="N38" i="50"/>
  <c r="AA38" i="50"/>
  <c r="W38" i="50"/>
  <c r="AB38" i="50"/>
  <c r="P38" i="50"/>
  <c r="R27" i="50"/>
  <c r="O27" i="50"/>
  <c r="W27" i="50"/>
  <c r="AA27" i="50"/>
  <c r="P27" i="50"/>
  <c r="T27" i="50"/>
  <c r="AB27" i="50"/>
  <c r="M27" i="50"/>
  <c r="U27" i="50"/>
  <c r="Y27" i="50"/>
  <c r="P20" i="50"/>
  <c r="T20" i="50"/>
  <c r="AB20" i="50"/>
  <c r="M20" i="50"/>
  <c r="U20" i="50"/>
  <c r="Y20" i="50"/>
  <c r="N20" i="50"/>
  <c r="R20" i="50"/>
  <c r="AA20" i="50"/>
  <c r="W20" i="50"/>
  <c r="O20" i="50"/>
  <c r="W41" i="50"/>
  <c r="AA41" i="50"/>
  <c r="P41" i="50"/>
  <c r="T41" i="50"/>
  <c r="AB41" i="50"/>
  <c r="M41" i="50"/>
  <c r="R41" i="50"/>
  <c r="N41" i="50"/>
  <c r="Y41" i="50"/>
  <c r="U41" i="50"/>
  <c r="N9" i="50"/>
  <c r="R9" i="50"/>
  <c r="O9" i="50"/>
  <c r="S9" i="50"/>
  <c r="W9" i="50"/>
  <c r="P9" i="50"/>
  <c r="T9" i="50"/>
  <c r="X9" i="50"/>
  <c r="AB9" i="50"/>
  <c r="U9" i="50"/>
  <c r="Y9" i="50"/>
  <c r="M9" i="50"/>
  <c r="M34" i="50"/>
  <c r="U34" i="50"/>
  <c r="Y34" i="50"/>
  <c r="N34" i="50"/>
  <c r="R34" i="50"/>
  <c r="T34" i="50"/>
  <c r="AA34" i="50"/>
  <c r="O34" i="50"/>
  <c r="W34" i="50"/>
  <c r="AB34" i="50"/>
  <c r="P34" i="50"/>
  <c r="P55" i="50"/>
  <c r="T55" i="50"/>
  <c r="AB55" i="50"/>
  <c r="M55" i="50"/>
  <c r="U55" i="50"/>
  <c r="Y55" i="50"/>
  <c r="N55" i="50"/>
  <c r="R55" i="50"/>
  <c r="AA55" i="50"/>
  <c r="W55" i="50"/>
  <c r="N23" i="50"/>
  <c r="R23" i="50"/>
  <c r="O23" i="50"/>
  <c r="W23" i="50"/>
  <c r="AA23" i="50"/>
  <c r="P23" i="50"/>
  <c r="T23" i="50"/>
  <c r="AB23" i="50"/>
  <c r="M23" i="50"/>
  <c r="Y23" i="50"/>
  <c r="U23" i="50"/>
  <c r="N56" i="50"/>
  <c r="R56" i="50"/>
  <c r="W56" i="50"/>
  <c r="AA56" i="50"/>
  <c r="P56" i="50"/>
  <c r="T56" i="50"/>
  <c r="AB56" i="50"/>
  <c r="Y56" i="50"/>
  <c r="M56" i="50"/>
  <c r="U56" i="50"/>
  <c r="N13" i="50"/>
  <c r="R13" i="50"/>
  <c r="O13" i="50"/>
  <c r="W13" i="50"/>
  <c r="P13" i="50"/>
  <c r="T13" i="50"/>
  <c r="X13" i="50"/>
  <c r="AB13" i="50"/>
  <c r="U13" i="50"/>
  <c r="M13" i="50"/>
  <c r="Y13" i="50"/>
  <c r="M30" i="50"/>
  <c r="U30" i="50"/>
  <c r="Y30" i="50"/>
  <c r="N30" i="50"/>
  <c r="R30" i="50"/>
  <c r="P30" i="50"/>
  <c r="T30" i="50"/>
  <c r="AA30" i="50"/>
  <c r="AB30" i="50"/>
  <c r="W30" i="50"/>
  <c r="O30" i="50"/>
  <c r="R19" i="50"/>
  <c r="O19" i="50"/>
  <c r="W19" i="50"/>
  <c r="AA19" i="50"/>
  <c r="P19" i="50"/>
  <c r="T19" i="50"/>
  <c r="AB19" i="50"/>
  <c r="Y19" i="50"/>
  <c r="U19" i="50"/>
  <c r="M19" i="50"/>
  <c r="M44" i="50"/>
  <c r="U44" i="50"/>
  <c r="Y44" i="50"/>
  <c r="N44" i="50"/>
  <c r="R44" i="50"/>
  <c r="W44" i="50"/>
  <c r="AB44" i="50"/>
  <c r="P44" i="50"/>
  <c r="AA44" i="50"/>
  <c r="T44" i="50"/>
  <c r="P12" i="50"/>
  <c r="T12" i="50"/>
  <c r="AB12" i="50"/>
  <c r="M12" i="50"/>
  <c r="U12" i="50"/>
  <c r="Y12" i="50"/>
  <c r="R12" i="50"/>
  <c r="O12" i="50"/>
  <c r="S12" i="50"/>
  <c r="AA12" i="50"/>
  <c r="W12" i="50"/>
  <c r="O33" i="50"/>
  <c r="W33" i="50"/>
  <c r="AA33" i="50"/>
  <c r="P33" i="50"/>
  <c r="T33" i="50"/>
  <c r="AB33" i="50"/>
  <c r="R33" i="50"/>
  <c r="M33" i="50"/>
  <c r="Y33" i="50"/>
  <c r="N33" i="50"/>
  <c r="U33" i="50"/>
  <c r="P26" i="50"/>
  <c r="T26" i="50"/>
  <c r="AB26" i="50"/>
  <c r="M26" i="50"/>
  <c r="U26" i="50"/>
  <c r="Y26" i="50"/>
  <c r="N26" i="50"/>
  <c r="R26" i="50"/>
  <c r="AA26" i="50"/>
  <c r="W26" i="50"/>
  <c r="O26" i="50"/>
  <c r="P47" i="50"/>
  <c r="T47" i="50"/>
  <c r="N47" i="50"/>
  <c r="AB47" i="50"/>
  <c r="U47" i="50"/>
  <c r="Y47" i="50"/>
  <c r="AA47" i="50"/>
  <c r="M47" i="50"/>
  <c r="W47" i="50"/>
  <c r="R47" i="50"/>
  <c r="N15" i="50"/>
  <c r="R15" i="50"/>
  <c r="O15" i="50"/>
  <c r="W15" i="50"/>
  <c r="P15" i="50"/>
  <c r="T15" i="50"/>
  <c r="X15" i="50"/>
  <c r="AB15" i="50"/>
  <c r="U15" i="50"/>
  <c r="M15" i="50"/>
  <c r="Y15" i="50"/>
  <c r="AD113" i="49"/>
  <c r="AF113" i="49" s="1"/>
  <c r="AD113" i="13"/>
  <c r="AD167" i="49"/>
  <c r="AF167" i="49" s="1"/>
  <c r="AD167" i="13"/>
  <c r="AD167" i="50" s="1"/>
  <c r="AF167" i="50" s="1"/>
  <c r="AD275" i="49"/>
  <c r="AF275" i="49" s="1"/>
  <c r="AD275" i="13"/>
  <c r="N40" i="13"/>
  <c r="N40" i="50" s="1"/>
  <c r="AD221" i="49"/>
  <c r="AF221" i="49" s="1"/>
  <c r="AD221" i="13"/>
  <c r="Q47" i="49"/>
  <c r="Q47" i="13"/>
  <c r="Q47" i="50" s="1"/>
  <c r="W6" i="49"/>
  <c r="W6" i="13"/>
  <c r="W6" i="50" s="1"/>
  <c r="AC39" i="49"/>
  <c r="AC39" i="13"/>
  <c r="AC39" i="50" s="1"/>
  <c r="R35" i="49"/>
  <c r="R35" i="13"/>
  <c r="R35" i="50" s="1"/>
  <c r="AB35" i="49"/>
  <c r="AB35" i="13"/>
  <c r="AB35" i="50" s="1"/>
  <c r="V38" i="49"/>
  <c r="V38" i="13"/>
  <c r="V38" i="50" s="1"/>
  <c r="V16" i="49"/>
  <c r="V16" i="13"/>
  <c r="V16" i="50" s="1"/>
  <c r="R32" i="49"/>
  <c r="R32" i="13"/>
  <c r="R32" i="50" s="1"/>
  <c r="U24" i="49"/>
  <c r="U24" i="13"/>
  <c r="U24" i="50" s="1"/>
  <c r="P24" i="49"/>
  <c r="P24" i="13"/>
  <c r="P24" i="50" s="1"/>
  <c r="W18" i="49"/>
  <c r="W18" i="13"/>
  <c r="W18" i="50" s="1"/>
  <c r="AC20" i="49"/>
  <c r="AC20" i="13"/>
  <c r="AC20" i="50" s="1"/>
  <c r="V9" i="49"/>
  <c r="V9" i="13"/>
  <c r="V9" i="50" s="1"/>
  <c r="M24" i="49"/>
  <c r="M24" i="13"/>
  <c r="M24" i="50" s="1"/>
  <c r="Y24" i="49"/>
  <c r="Y24" i="13"/>
  <c r="Y24" i="50" s="1"/>
  <c r="Y6" i="49"/>
  <c r="Y6" i="13"/>
  <c r="Y6" i="50" s="1"/>
  <c r="O21" i="49"/>
  <c r="O21" i="13"/>
  <c r="O21" i="50" s="1"/>
  <c r="AC56" i="49"/>
  <c r="AC56" i="13"/>
  <c r="AC56" i="50" s="1"/>
  <c r="S6" i="49"/>
  <c r="S6" i="13"/>
  <c r="S6" i="50" s="1"/>
  <c r="R45" i="49"/>
  <c r="R45" i="13"/>
  <c r="R45" i="50" s="1"/>
  <c r="Q10" i="49"/>
  <c r="Q10" i="13"/>
  <c r="Q10" i="50" s="1"/>
  <c r="Q30" i="49"/>
  <c r="Q30" i="13"/>
  <c r="Q30" i="50" s="1"/>
  <c r="X35" i="49"/>
  <c r="X35" i="13"/>
  <c r="X35" i="50" s="1"/>
  <c r="T6" i="49"/>
  <c r="T6" i="13"/>
  <c r="T6" i="50" s="1"/>
  <c r="Q23" i="49"/>
  <c r="Q23" i="13"/>
  <c r="Q23" i="50" s="1"/>
  <c r="V37" i="49"/>
  <c r="V37" i="13"/>
  <c r="V37" i="50" s="1"/>
  <c r="V17" i="49"/>
  <c r="V17" i="13"/>
  <c r="V17" i="50" s="1"/>
  <c r="Y32" i="49"/>
  <c r="Y32" i="13"/>
  <c r="Y32" i="50" s="1"/>
  <c r="V53" i="49"/>
  <c r="V53" i="13"/>
  <c r="V53" i="50" s="1"/>
  <c r="U32" i="49"/>
  <c r="U32" i="13"/>
  <c r="U32" i="50" s="1"/>
  <c r="Y21" i="49"/>
  <c r="Y21" i="13"/>
  <c r="Y21" i="50" s="1"/>
  <c r="V49" i="49"/>
  <c r="V49" i="13"/>
  <c r="V49" i="50" s="1"/>
  <c r="V50" i="49"/>
  <c r="V50" i="13"/>
  <c r="V50" i="50" s="1"/>
  <c r="AC36" i="49"/>
  <c r="AC36" i="13"/>
  <c r="AC36" i="50" s="1"/>
  <c r="V41" i="49"/>
  <c r="V41" i="13"/>
  <c r="V41" i="50" s="1"/>
  <c r="V7" i="49"/>
  <c r="V7" i="13"/>
  <c r="V7" i="50" s="1"/>
  <c r="Z51" i="49"/>
  <c r="Z51" i="13"/>
  <c r="Z51" i="50" s="1"/>
  <c r="Q64" i="41"/>
  <c r="Q33" i="49"/>
  <c r="Q33" i="13"/>
  <c r="Q33" i="50" s="1"/>
  <c r="AC22" i="49"/>
  <c r="AC22" i="13"/>
  <c r="AC22" i="50" s="1"/>
  <c r="U6" i="49"/>
  <c r="U6" i="13"/>
  <c r="U6" i="50" s="1"/>
  <c r="M21" i="49"/>
  <c r="M21" i="13"/>
  <c r="M21" i="50" s="1"/>
  <c r="AA6" i="49"/>
  <c r="AA6" i="13"/>
  <c r="AA6" i="50" s="1"/>
  <c r="X40" i="49"/>
  <c r="X40" i="13"/>
  <c r="X40" i="50" s="1"/>
  <c r="V39" i="49"/>
  <c r="V39" i="13"/>
  <c r="V39" i="50" s="1"/>
  <c r="AA45" i="49"/>
  <c r="AA45" i="13"/>
  <c r="AA45" i="50" s="1"/>
  <c r="AC55" i="49"/>
  <c r="AC55" i="13"/>
  <c r="AC55" i="50" s="1"/>
  <c r="M35" i="49"/>
  <c r="M35" i="13"/>
  <c r="M35" i="50" s="1"/>
  <c r="R21" i="49"/>
  <c r="R21" i="13"/>
  <c r="R21" i="50" s="1"/>
  <c r="Z40" i="49"/>
  <c r="Z40" i="13"/>
  <c r="Z40" i="50" s="1"/>
  <c r="Q11" i="49"/>
  <c r="Q11" i="13"/>
  <c r="Q11" i="50" s="1"/>
  <c r="X6" i="49"/>
  <c r="X6" i="13"/>
  <c r="X6" i="50" s="1"/>
  <c r="X24" i="49"/>
  <c r="X24" i="13"/>
  <c r="X24" i="50" s="1"/>
  <c r="V31" i="49"/>
  <c r="V31" i="13"/>
  <c r="V31" i="50" s="1"/>
  <c r="V54" i="49"/>
  <c r="V54" i="13"/>
  <c r="V54" i="50" s="1"/>
  <c r="Q37" i="49"/>
  <c r="Q37" i="13"/>
  <c r="Q37" i="50" s="1"/>
  <c r="N24" i="49"/>
  <c r="N24" i="13"/>
  <c r="N24" i="50" s="1"/>
  <c r="AB45" i="49"/>
  <c r="AB45" i="13"/>
  <c r="AB45" i="50" s="1"/>
  <c r="Q27" i="49"/>
  <c r="Q27" i="13"/>
  <c r="Q27" i="50" s="1"/>
  <c r="V11" i="49"/>
  <c r="V11" i="13"/>
  <c r="V11" i="50" s="1"/>
  <c r="AB21" i="49"/>
  <c r="AB21" i="13"/>
  <c r="AB21" i="50" s="1"/>
  <c r="AC52" i="49"/>
  <c r="AC52" i="13"/>
  <c r="AC52" i="50" s="1"/>
  <c r="N21" i="49"/>
  <c r="N21" i="13"/>
  <c r="N21" i="50" s="1"/>
  <c r="AC47" i="49"/>
  <c r="AC47" i="13"/>
  <c r="AC47" i="50" s="1"/>
  <c r="AC46" i="49"/>
  <c r="AC46" i="13"/>
  <c r="AC46" i="50" s="1"/>
  <c r="AC9" i="49"/>
  <c r="AC9" i="13"/>
  <c r="AC9" i="50" s="1"/>
  <c r="R40" i="49"/>
  <c r="R40" i="13"/>
  <c r="R40" i="50" s="1"/>
  <c r="AC8" i="49"/>
  <c r="AC8" i="13"/>
  <c r="AC8" i="50" s="1"/>
  <c r="V29" i="49"/>
  <c r="V29" i="13"/>
  <c r="V29" i="50" s="1"/>
  <c r="Y35" i="49"/>
  <c r="Y35" i="13"/>
  <c r="Y35" i="50" s="1"/>
  <c r="AC23" i="49"/>
  <c r="AC23" i="13"/>
  <c r="AC23" i="50" s="1"/>
  <c r="W24" i="49"/>
  <c r="W24" i="13"/>
  <c r="W24" i="50" s="1"/>
  <c r="U51" i="49"/>
  <c r="L64" i="41"/>
  <c r="U51" i="13"/>
  <c r="U51" i="50" s="1"/>
  <c r="Y51" i="49"/>
  <c r="Y51" i="13"/>
  <c r="Y51" i="50" s="1"/>
  <c r="P64" i="41"/>
  <c r="AC27" i="49"/>
  <c r="AC27" i="13"/>
  <c r="AC27" i="50" s="1"/>
  <c r="V56" i="49"/>
  <c r="V56" i="13"/>
  <c r="V56" i="50" s="1"/>
  <c r="AC53" i="49"/>
  <c r="AC53" i="13"/>
  <c r="AC53" i="50" s="1"/>
  <c r="M6" i="49"/>
  <c r="M6" i="13"/>
  <c r="M6" i="50" s="1"/>
  <c r="V47" i="49"/>
  <c r="V47" i="13"/>
  <c r="V47" i="50" s="1"/>
  <c r="V46" i="49"/>
  <c r="V46" i="13"/>
  <c r="V46" i="50" s="1"/>
  <c r="AC48" i="49"/>
  <c r="AC48" i="13"/>
  <c r="AC48" i="50" s="1"/>
  <c r="Q46" i="49"/>
  <c r="Q46" i="13"/>
  <c r="Q46" i="50" s="1"/>
  <c r="P32" i="49"/>
  <c r="P32" i="13"/>
  <c r="P32" i="50" s="1"/>
  <c r="AB24" i="49"/>
  <c r="AB24" i="13"/>
  <c r="AB24" i="50" s="1"/>
  <c r="Q55" i="49"/>
  <c r="Q55" i="13"/>
  <c r="Q55" i="50" s="1"/>
  <c r="V36" i="49"/>
  <c r="V36" i="13"/>
  <c r="V36" i="50" s="1"/>
  <c r="AC38" i="49"/>
  <c r="AC38" i="13"/>
  <c r="AC38" i="50" s="1"/>
  <c r="AC16" i="49"/>
  <c r="AC16" i="13"/>
  <c r="AC16" i="50" s="1"/>
  <c r="V43" i="49"/>
  <c r="V43" i="13"/>
  <c r="V43" i="50" s="1"/>
  <c r="V23" i="49"/>
  <c r="V23" i="13"/>
  <c r="V23" i="50" s="1"/>
  <c r="W45" i="49"/>
  <c r="W45" i="13"/>
  <c r="W45" i="50" s="1"/>
  <c r="P35" i="49"/>
  <c r="P35" i="13"/>
  <c r="P35" i="50" s="1"/>
  <c r="V33" i="49"/>
  <c r="V33" i="13"/>
  <c r="V33" i="50" s="1"/>
  <c r="AC12" i="49"/>
  <c r="AC12" i="13"/>
  <c r="AC12" i="50" s="1"/>
  <c r="W32" i="49"/>
  <c r="W32" i="13"/>
  <c r="W32" i="50" s="1"/>
  <c r="S51" i="49"/>
  <c r="J64" i="41"/>
  <c r="S51" i="13"/>
  <c r="S51" i="50" s="1"/>
  <c r="P18" i="49"/>
  <c r="P18" i="13"/>
  <c r="P18" i="50" s="1"/>
  <c r="Z6" i="49"/>
  <c r="Z6" i="13"/>
  <c r="Z6" i="50" s="1"/>
  <c r="AC19" i="49"/>
  <c r="AC19" i="13"/>
  <c r="AC19" i="50" s="1"/>
  <c r="V55" i="49"/>
  <c r="V55" i="13"/>
  <c r="V55" i="50" s="1"/>
  <c r="M24" i="41"/>
  <c r="V19" i="49"/>
  <c r="V19" i="13"/>
  <c r="V19" i="50" s="1"/>
  <c r="Z24" i="49"/>
  <c r="Z24" i="13"/>
  <c r="Z24" i="50" s="1"/>
  <c r="Q57" i="49"/>
  <c r="Q57" i="13"/>
  <c r="Q57" i="50" s="1"/>
  <c r="U36" i="41"/>
  <c r="V30" i="49"/>
  <c r="V30" i="13"/>
  <c r="V30" i="50" s="1"/>
  <c r="Q25" i="49"/>
  <c r="Q25" i="13"/>
  <c r="Q25" i="50" s="1"/>
  <c r="AA24" i="49"/>
  <c r="AA24" i="13"/>
  <c r="AA24" i="50" s="1"/>
  <c r="AC30" i="49"/>
  <c r="AC30" i="13"/>
  <c r="AC30" i="50" s="1"/>
  <c r="AC43" i="49"/>
  <c r="AC43" i="13"/>
  <c r="AC43" i="50" s="1"/>
  <c r="Q7" i="49"/>
  <c r="Q7" i="13"/>
  <c r="Q7" i="50" s="1"/>
  <c r="M40" i="49"/>
  <c r="M40" i="13"/>
  <c r="M40" i="50" s="1"/>
  <c r="AA40" i="49"/>
  <c r="AA40" i="13"/>
  <c r="AA40" i="50" s="1"/>
  <c r="O6" i="49"/>
  <c r="O6" i="13"/>
  <c r="O6" i="50" s="1"/>
  <c r="S45" i="49"/>
  <c r="S45" i="13"/>
  <c r="S45" i="50" s="1"/>
  <c r="AC34" i="49"/>
  <c r="AC34" i="13"/>
  <c r="AC34" i="50" s="1"/>
  <c r="V27" i="49"/>
  <c r="V27" i="13"/>
  <c r="V27" i="50" s="1"/>
  <c r="M45" i="49"/>
  <c r="M45" i="13"/>
  <c r="M45" i="50" s="1"/>
  <c r="AC37" i="49"/>
  <c r="AC37" i="13"/>
  <c r="AC37" i="50" s="1"/>
  <c r="V34" i="49"/>
  <c r="V34" i="13"/>
  <c r="V34" i="50" s="1"/>
  <c r="N6" i="49"/>
  <c r="N6" i="13"/>
  <c r="N6" i="50" s="1"/>
  <c r="U35" i="49"/>
  <c r="U35" i="13"/>
  <c r="U35" i="50" s="1"/>
  <c r="U58" i="41"/>
  <c r="V52" i="49"/>
  <c r="V52" i="13"/>
  <c r="V52" i="50" s="1"/>
  <c r="Q20" i="49"/>
  <c r="Q20" i="13"/>
  <c r="Q20" i="50" s="1"/>
  <c r="O18" i="49"/>
  <c r="O18" i="13"/>
  <c r="O18" i="50" s="1"/>
  <c r="AC44" i="49"/>
  <c r="AC44" i="13"/>
  <c r="AC44" i="50" s="1"/>
  <c r="AA51" i="49"/>
  <c r="AA51" i="13"/>
  <c r="AA51" i="50" s="1"/>
  <c r="R64" i="41"/>
  <c r="Q53" i="49"/>
  <c r="Q53" i="13"/>
  <c r="Q53" i="50" s="1"/>
  <c r="AC28" i="49"/>
  <c r="AC28" i="13"/>
  <c r="AC28" i="50" s="1"/>
  <c r="Q13" i="49"/>
  <c r="Q13" i="13"/>
  <c r="Q13" i="50" s="1"/>
  <c r="Z35" i="49"/>
  <c r="Z35" i="13"/>
  <c r="Z35" i="50" s="1"/>
  <c r="V13" i="49"/>
  <c r="V13" i="13"/>
  <c r="V13" i="50" s="1"/>
  <c r="Q12" i="49"/>
  <c r="Q12" i="13"/>
  <c r="Q12" i="50" s="1"/>
  <c r="T45" i="49"/>
  <c r="T45" i="13"/>
  <c r="T45" i="50" s="1"/>
  <c r="T51" i="49"/>
  <c r="T51" i="13"/>
  <c r="T51" i="50" s="1"/>
  <c r="K64" i="41"/>
  <c r="Q9" i="49"/>
  <c r="Q9" i="13"/>
  <c r="Q9" i="50" s="1"/>
  <c r="Q43" i="49"/>
  <c r="Q43" i="13"/>
  <c r="Q43" i="50" s="1"/>
  <c r="AA21" i="49"/>
  <c r="AA21" i="13"/>
  <c r="AA21" i="50" s="1"/>
  <c r="Q52" i="49"/>
  <c r="Q52" i="13"/>
  <c r="Q52" i="50" s="1"/>
  <c r="Q34" i="49"/>
  <c r="Q34" i="13"/>
  <c r="Q34" i="50" s="1"/>
  <c r="O51" i="49"/>
  <c r="O51" i="13"/>
  <c r="O51" i="50" s="1"/>
  <c r="F64" i="41"/>
  <c r="T35" i="49"/>
  <c r="T35" i="13"/>
  <c r="T35" i="50" s="1"/>
  <c r="AB32" i="49"/>
  <c r="AB32" i="13"/>
  <c r="AB32" i="50" s="1"/>
  <c r="Z21" i="49"/>
  <c r="Z21" i="13"/>
  <c r="Z21" i="50" s="1"/>
  <c r="AC50" i="49"/>
  <c r="AC50" i="13"/>
  <c r="AC50" i="50" s="1"/>
  <c r="V48" i="49"/>
  <c r="V48" i="13"/>
  <c r="V48" i="50" s="1"/>
  <c r="Z45" i="49"/>
  <c r="Z45" i="13"/>
  <c r="Z45" i="50" s="1"/>
  <c r="M51" i="49"/>
  <c r="D64" i="41"/>
  <c r="M51" i="13"/>
  <c r="M51" i="50" s="1"/>
  <c r="AB6" i="49"/>
  <c r="AB6" i="13"/>
  <c r="AB6" i="50" s="1"/>
  <c r="V8" i="49"/>
  <c r="V8" i="13"/>
  <c r="V8" i="50" s="1"/>
  <c r="U21" i="49"/>
  <c r="U21" i="13"/>
  <c r="U21" i="50" s="1"/>
  <c r="S40" i="49"/>
  <c r="S40" i="13"/>
  <c r="S40" i="50" s="1"/>
  <c r="Q22" i="49"/>
  <c r="Q22" i="13"/>
  <c r="Q22" i="50" s="1"/>
  <c r="AC13" i="49"/>
  <c r="AC13" i="13"/>
  <c r="AC13" i="50" s="1"/>
  <c r="R51" i="49"/>
  <c r="R51" i="13"/>
  <c r="R51" i="50" s="1"/>
  <c r="I64" i="41"/>
  <c r="R18" i="49"/>
  <c r="R18" i="13"/>
  <c r="R18" i="50" s="1"/>
  <c r="V44" i="49"/>
  <c r="V44" i="13"/>
  <c r="V44" i="50" s="1"/>
  <c r="P6" i="49"/>
  <c r="P6" i="13"/>
  <c r="P6" i="50" s="1"/>
  <c r="AC57" i="49"/>
  <c r="AC57" i="13"/>
  <c r="AC57" i="50" s="1"/>
  <c r="Q36" i="49"/>
  <c r="Q36" i="13"/>
  <c r="Q36" i="50" s="1"/>
  <c r="V22" i="49"/>
  <c r="V22" i="13"/>
  <c r="V22" i="50" s="1"/>
  <c r="Q54" i="49"/>
  <c r="Q54" i="13"/>
  <c r="Q54" i="50" s="1"/>
  <c r="V20" i="49"/>
  <c r="V20" i="13"/>
  <c r="V20" i="50" s="1"/>
  <c r="AC10" i="49"/>
  <c r="AC10" i="13"/>
  <c r="AC10" i="50" s="1"/>
  <c r="AB18" i="49"/>
  <c r="AB18" i="13"/>
  <c r="AB18" i="50" s="1"/>
  <c r="N51" i="49"/>
  <c r="N51" i="13"/>
  <c r="N51" i="50" s="1"/>
  <c r="E64" i="41"/>
  <c r="U45" i="49"/>
  <c r="U45" i="13"/>
  <c r="U45" i="50" s="1"/>
  <c r="S18" i="49"/>
  <c r="S18" i="13"/>
  <c r="S18" i="50" s="1"/>
  <c r="T21" i="49"/>
  <c r="T21" i="13"/>
  <c r="T21" i="50" s="1"/>
  <c r="O35" i="49"/>
  <c r="O35" i="13"/>
  <c r="O35" i="50" s="1"/>
  <c r="Q16" i="49"/>
  <c r="Q16" i="13"/>
  <c r="Q16" i="50" s="1"/>
  <c r="Q17" i="49"/>
  <c r="Q17" i="13"/>
  <c r="Q17" i="50" s="1"/>
  <c r="X18" i="49"/>
  <c r="X18" i="13"/>
  <c r="X18" i="50" s="1"/>
  <c r="Q44" i="49"/>
  <c r="Q44" i="13"/>
  <c r="Q44" i="50" s="1"/>
  <c r="X32" i="49"/>
  <c r="X32" i="13"/>
  <c r="X32" i="50" s="1"/>
  <c r="Z18" i="49"/>
  <c r="Z18" i="13"/>
  <c r="Z18" i="50" s="1"/>
  <c r="X21" i="49"/>
  <c r="X21" i="13"/>
  <c r="X21" i="50" s="1"/>
  <c r="N18" i="49"/>
  <c r="N18" i="13"/>
  <c r="N18" i="50" s="1"/>
  <c r="Q50" i="49"/>
  <c r="Q50" i="13"/>
  <c r="Q50" i="50" s="1"/>
  <c r="Q48" i="49"/>
  <c r="Q48" i="13"/>
  <c r="Q48" i="50" s="1"/>
  <c r="V15" i="49"/>
  <c r="V15" i="13"/>
  <c r="V15" i="50" s="1"/>
  <c r="AA32" i="49"/>
  <c r="AA32" i="13"/>
  <c r="AA32" i="50" s="1"/>
  <c r="AC29" i="49"/>
  <c r="AC29" i="13"/>
  <c r="AC29" i="50" s="1"/>
  <c r="S32" i="49"/>
  <c r="S32" i="13"/>
  <c r="S32" i="50" s="1"/>
  <c r="T24" i="49"/>
  <c r="T24" i="13"/>
  <c r="T24" i="50" s="1"/>
  <c r="AB40" i="49"/>
  <c r="AB40" i="13"/>
  <c r="AB40" i="50" s="1"/>
  <c r="AC25" i="49"/>
  <c r="AC25" i="13"/>
  <c r="AC25" i="50" s="1"/>
  <c r="U18" i="49"/>
  <c r="U18" i="13"/>
  <c r="U18" i="50" s="1"/>
  <c r="AC26" i="49"/>
  <c r="AC26" i="13"/>
  <c r="AC26" i="50" s="1"/>
  <c r="V25" i="49"/>
  <c r="V25" i="13"/>
  <c r="V25" i="50" s="1"/>
  <c r="AC14" i="49"/>
  <c r="AC14" i="13"/>
  <c r="AC14" i="50" s="1"/>
  <c r="Q19" i="49"/>
  <c r="Q19" i="13"/>
  <c r="Q19" i="50" s="1"/>
  <c r="P40" i="49"/>
  <c r="P40" i="13"/>
  <c r="P40" i="50" s="1"/>
  <c r="S35" i="49"/>
  <c r="S35" i="13"/>
  <c r="S35" i="50" s="1"/>
  <c r="AC41" i="49"/>
  <c r="AC41" i="13"/>
  <c r="AC41" i="50" s="1"/>
  <c r="N35" i="49"/>
  <c r="N35" i="13"/>
  <c r="N35" i="50" s="1"/>
  <c r="P51" i="49"/>
  <c r="P51" i="13"/>
  <c r="P51" i="50" s="1"/>
  <c r="G64" i="41"/>
  <c r="P21" i="49"/>
  <c r="P21" i="13"/>
  <c r="P21" i="50" s="1"/>
  <c r="Y45" i="49"/>
  <c r="Y45" i="13"/>
  <c r="Y45" i="50" s="1"/>
  <c r="Q29" i="49"/>
  <c r="Q29" i="13"/>
  <c r="Q29" i="50" s="1"/>
  <c r="O45" i="49"/>
  <c r="O45" i="13"/>
  <c r="O45" i="50" s="1"/>
  <c r="AC31" i="49"/>
  <c r="AC31" i="13"/>
  <c r="AC31" i="50" s="1"/>
  <c r="Y40" i="49"/>
  <c r="Y40" i="13"/>
  <c r="Y40" i="50" s="1"/>
  <c r="V10" i="49"/>
  <c r="V10" i="13"/>
  <c r="V10" i="50" s="1"/>
  <c r="V28" i="49"/>
  <c r="V28" i="13"/>
  <c r="V28" i="50" s="1"/>
  <c r="V12" i="49"/>
  <c r="V12" i="13"/>
  <c r="V12" i="50" s="1"/>
  <c r="Q28" i="49"/>
  <c r="Q28" i="13"/>
  <c r="Q28" i="50" s="1"/>
  <c r="O32" i="49"/>
  <c r="O32" i="13"/>
  <c r="O32" i="50" s="1"/>
  <c r="S21" i="49"/>
  <c r="S21" i="13"/>
  <c r="S21" i="50" s="1"/>
  <c r="Q49" i="49"/>
  <c r="Q49" i="13"/>
  <c r="Q49" i="50" s="1"/>
  <c r="AC49" i="49"/>
  <c r="AC49" i="13"/>
  <c r="AC49" i="50" s="1"/>
  <c r="W35" i="49"/>
  <c r="W35" i="13"/>
  <c r="W35" i="50" s="1"/>
  <c r="Y18" i="49"/>
  <c r="Y18" i="13"/>
  <c r="Y18" i="50" s="1"/>
  <c r="R6" i="49"/>
  <c r="R6" i="13"/>
  <c r="R6" i="50" s="1"/>
  <c r="Q56" i="49"/>
  <c r="Q56" i="13"/>
  <c r="Q56" i="50" s="1"/>
  <c r="M32" i="49"/>
  <c r="M32" i="13"/>
  <c r="M32" i="50" s="1"/>
  <c r="W21" i="49"/>
  <c r="W21" i="13"/>
  <c r="W21" i="50" s="1"/>
  <c r="AC33" i="49"/>
  <c r="AC33" i="13"/>
  <c r="AC33" i="50" s="1"/>
  <c r="AC7" i="49"/>
  <c r="AC7" i="13"/>
  <c r="AC7" i="50" s="1"/>
  <c r="AA35" i="49"/>
  <c r="AA35" i="13"/>
  <c r="AA35" i="50" s="1"/>
  <c r="R24" i="49"/>
  <c r="R24" i="13"/>
  <c r="R24" i="50" s="1"/>
  <c r="V26" i="49"/>
  <c r="V26" i="13"/>
  <c r="V26" i="50" s="1"/>
  <c r="M18" i="49"/>
  <c r="M18" i="13"/>
  <c r="M18" i="50" s="1"/>
  <c r="U23" i="41"/>
  <c r="AC17" i="49"/>
  <c r="AC17" i="13"/>
  <c r="AC17" i="50" s="1"/>
  <c r="W51" i="49"/>
  <c r="W51" i="13"/>
  <c r="W51" i="50" s="1"/>
  <c r="N64" i="41"/>
  <c r="Q41" i="49"/>
  <c r="Q41" i="13"/>
  <c r="Q41" i="50" s="1"/>
  <c r="W40" i="49"/>
  <c r="W40" i="13"/>
  <c r="W40" i="50" s="1"/>
  <c r="S24" i="49"/>
  <c r="S24" i="13"/>
  <c r="S24" i="50" s="1"/>
  <c r="P45" i="49"/>
  <c r="P45" i="13"/>
  <c r="P45" i="50" s="1"/>
  <c r="AC42" i="49"/>
  <c r="AC42" i="13"/>
  <c r="AC42" i="50" s="1"/>
  <c r="V57" i="49"/>
  <c r="V57" i="13"/>
  <c r="V57" i="50" s="1"/>
  <c r="Q26" i="49"/>
  <c r="Q26" i="13"/>
  <c r="Q26" i="50" s="1"/>
  <c r="AB51" i="49"/>
  <c r="AB51" i="13"/>
  <c r="AB51" i="50" s="1"/>
  <c r="S64" i="41"/>
  <c r="V42" i="49"/>
  <c r="V42" i="13"/>
  <c r="V42" i="50" s="1"/>
  <c r="Z32" i="49"/>
  <c r="Z32" i="13"/>
  <c r="Z32" i="50" s="1"/>
  <c r="U40" i="49"/>
  <c r="U40" i="13"/>
  <c r="U40" i="50" s="1"/>
  <c r="Q39" i="49"/>
  <c r="Q39" i="13"/>
  <c r="Q39" i="50" s="1"/>
  <c r="Q15" i="49"/>
  <c r="Q15" i="13"/>
  <c r="Q15" i="50" s="1"/>
  <c r="T18" i="49"/>
  <c r="T18" i="13"/>
  <c r="T18" i="50" s="1"/>
  <c r="T40" i="49"/>
  <c r="T40" i="13"/>
  <c r="T40" i="50" s="1"/>
  <c r="AC15" i="49"/>
  <c r="AC15" i="13"/>
  <c r="AC15" i="50" s="1"/>
  <c r="Q42" i="49"/>
  <c r="Q42" i="13"/>
  <c r="Q42" i="50" s="1"/>
  <c r="O40" i="49"/>
  <c r="O40" i="13"/>
  <c r="O40" i="50" s="1"/>
  <c r="V14" i="49"/>
  <c r="V14" i="13"/>
  <c r="V14" i="50" s="1"/>
  <c r="X51" i="49"/>
  <c r="X51" i="13"/>
  <c r="X51" i="50" s="1"/>
  <c r="O64" i="41"/>
  <c r="AC54" i="49"/>
  <c r="AC54" i="13"/>
  <c r="AC54" i="50" s="1"/>
  <c r="Q8" i="49"/>
  <c r="Q8" i="13"/>
  <c r="Q8" i="50" s="1"/>
  <c r="Q31" i="49"/>
  <c r="Q31" i="13"/>
  <c r="Q31" i="50" s="1"/>
  <c r="AC11" i="49"/>
  <c r="AC11" i="13"/>
  <c r="AC11" i="50" s="1"/>
  <c r="O24" i="49"/>
  <c r="O24" i="13"/>
  <c r="O24" i="50" s="1"/>
  <c r="Q38" i="49"/>
  <c r="Q38" i="13"/>
  <c r="Q38" i="50" s="1"/>
  <c r="N45" i="49"/>
  <c r="N45" i="13"/>
  <c r="N45" i="50" s="1"/>
  <c r="X45" i="49"/>
  <c r="X45" i="13"/>
  <c r="X45" i="50" s="1"/>
  <c r="Q14" i="49"/>
  <c r="Q14" i="13"/>
  <c r="Q14" i="50" s="1"/>
  <c r="T32" i="49"/>
  <c r="T32" i="13"/>
  <c r="T32" i="50" s="1"/>
  <c r="N32" i="49"/>
  <c r="N32" i="13"/>
  <c r="N32" i="50" s="1"/>
  <c r="AA18" i="49"/>
  <c r="AA18" i="13"/>
  <c r="AA18" i="50" s="1"/>
  <c r="J35" i="49"/>
  <c r="J7" i="49"/>
  <c r="J29" i="49"/>
  <c r="J57" i="49"/>
  <c r="J25" i="49"/>
  <c r="J53" i="49"/>
  <c r="J21" i="49"/>
  <c r="J22" i="49"/>
  <c r="J38" i="49"/>
  <c r="J54" i="49"/>
  <c r="J20" i="49"/>
  <c r="J36" i="49"/>
  <c r="J52" i="49"/>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7" i="13"/>
  <c r="T38" i="41"/>
  <c r="U40" i="41"/>
  <c r="U21" i="41"/>
  <c r="U15" i="41"/>
  <c r="U62" i="41"/>
  <c r="U20" i="41"/>
  <c r="U17" i="41"/>
  <c r="U37" i="41"/>
  <c r="U34" i="41"/>
  <c r="U26" i="41"/>
  <c r="U49" i="41"/>
  <c r="U43" i="41"/>
  <c r="U22" i="41"/>
  <c r="U59" i="41"/>
  <c r="M27" i="41"/>
  <c r="U35" i="41"/>
  <c r="U33" i="41"/>
  <c r="U32" i="41"/>
  <c r="U16" i="41"/>
  <c r="M38" i="41"/>
  <c r="U18" i="41"/>
  <c r="U19" i="41"/>
  <c r="U50" i="41"/>
  <c r="U48" i="41"/>
  <c r="U63" i="41"/>
  <c r="U44" i="41"/>
  <c r="U14" i="41"/>
  <c r="M57" i="41"/>
  <c r="T41" i="41"/>
  <c r="M46" i="41"/>
  <c r="U29" i="41"/>
  <c r="U45" i="41"/>
  <c r="U60" i="41"/>
  <c r="H41" i="41"/>
  <c r="U42" i="41"/>
  <c r="M30" i="41"/>
  <c r="H12" i="41"/>
  <c r="U13" i="41"/>
  <c r="M51" i="41"/>
  <c r="H51" i="41"/>
  <c r="H57" i="41"/>
  <c r="U61" i="41"/>
  <c r="M41" i="41"/>
  <c r="T12" i="41"/>
  <c r="H46" i="41"/>
  <c r="U47" i="41"/>
  <c r="M12" i="41"/>
  <c r="T51" i="41"/>
  <c r="H38" i="41"/>
  <c r="U39" i="41"/>
  <c r="H30" i="41"/>
  <c r="U31" i="41"/>
  <c r="T46" i="41"/>
  <c r="T27" i="41"/>
  <c r="T30" i="41"/>
  <c r="H27" i="41"/>
  <c r="U28" i="41"/>
  <c r="T24" i="41"/>
  <c r="H24" i="41"/>
  <c r="U25" i="41"/>
  <c r="T57" i="41"/>
  <c r="U54" i="41"/>
  <c r="U52" i="41"/>
  <c r="U55" i="41"/>
  <c r="U53" i="41"/>
  <c r="U56" i="41"/>
  <c r="J48" i="49" l="1"/>
  <c r="J16" i="49"/>
  <c r="J50" i="49"/>
  <c r="J18" i="49"/>
  <c r="J23" i="49"/>
  <c r="J55" i="49"/>
  <c r="J27" i="49"/>
  <c r="J31" i="49"/>
  <c r="J17" i="49"/>
  <c r="J49" i="49"/>
  <c r="J44" i="49"/>
  <c r="J28" i="49"/>
  <c r="J12" i="49"/>
  <c r="J46" i="49"/>
  <c r="J30" i="49"/>
  <c r="J14" i="49"/>
  <c r="J37" i="49"/>
  <c r="J9" i="49"/>
  <c r="J41" i="49"/>
  <c r="J13" i="49"/>
  <c r="J45" i="49"/>
  <c r="J19" i="49"/>
  <c r="J51" i="49"/>
  <c r="J32" i="49"/>
  <c r="J34" i="49"/>
  <c r="J59" i="49"/>
  <c r="J56" i="49"/>
  <c r="J40" i="49"/>
  <c r="J24" i="49"/>
  <c r="J8" i="49"/>
  <c r="J42" i="49"/>
  <c r="J26" i="49"/>
  <c r="J10" i="49"/>
  <c r="J39" i="49"/>
  <c r="J11" i="49"/>
  <c r="J43" i="49"/>
  <c r="J15" i="49"/>
  <c r="J47" i="49"/>
  <c r="J33" i="49"/>
  <c r="AF167" i="13"/>
  <c r="AF275" i="13"/>
  <c r="AD275" i="50"/>
  <c r="AF275" i="50" s="1"/>
  <c r="AF221" i="13"/>
  <c r="AD221" i="50"/>
  <c r="AF221" i="50" s="1"/>
  <c r="AF113" i="13"/>
  <c r="AD113" i="50"/>
  <c r="AF113" i="50" s="1"/>
  <c r="J49" i="50"/>
  <c r="J41" i="50"/>
  <c r="J25" i="50"/>
  <c r="J29" i="50"/>
  <c r="J33" i="50"/>
  <c r="J17" i="50"/>
  <c r="J13" i="50"/>
  <c r="J9" i="50"/>
  <c r="J37" i="50"/>
  <c r="J21" i="50"/>
  <c r="J46" i="50"/>
  <c r="J7" i="50"/>
  <c r="J52" i="50"/>
  <c r="J55" i="50"/>
  <c r="J22" i="50"/>
  <c r="J38" i="50"/>
  <c r="J47" i="50"/>
  <c r="J50" i="50"/>
  <c r="J19" i="50"/>
  <c r="J23" i="50"/>
  <c r="J27" i="50"/>
  <c r="J31" i="50"/>
  <c r="J35" i="50"/>
  <c r="J39" i="50"/>
  <c r="J48" i="50"/>
  <c r="J10" i="50"/>
  <c r="J26" i="50"/>
  <c r="J42" i="50"/>
  <c r="J43" i="50"/>
  <c r="J53" i="50"/>
  <c r="J15" i="50"/>
  <c r="J44" i="50"/>
  <c r="J14" i="50"/>
  <c r="J30" i="50"/>
  <c r="J57" i="50"/>
  <c r="J8" i="50"/>
  <c r="J12" i="50"/>
  <c r="J16" i="50"/>
  <c r="J20" i="50"/>
  <c r="J24" i="50"/>
  <c r="J28" i="50"/>
  <c r="J32" i="50"/>
  <c r="J36" i="50"/>
  <c r="J40" i="50"/>
  <c r="J51" i="50"/>
  <c r="J54" i="50"/>
  <c r="J11" i="50"/>
  <c r="J45" i="50"/>
  <c r="J56" i="50"/>
  <c r="J59" i="50"/>
  <c r="J18" i="50"/>
  <c r="J34" i="50"/>
  <c r="J58" i="50"/>
  <c r="AD49" i="49"/>
  <c r="AF49" i="49" s="1"/>
  <c r="AD49" i="13"/>
  <c r="AD49" i="50" s="1"/>
  <c r="U24" i="41"/>
  <c r="AD19" i="49"/>
  <c r="AF19" i="49" s="1"/>
  <c r="AD19" i="13"/>
  <c r="AD19" i="50" s="1"/>
  <c r="AD25" i="49"/>
  <c r="AF25" i="49" s="1"/>
  <c r="AD25" i="13"/>
  <c r="AD25" i="50" s="1"/>
  <c r="AC45" i="49"/>
  <c r="AC45" i="13"/>
  <c r="AC45" i="50" s="1"/>
  <c r="Q45" i="49"/>
  <c r="Q45" i="13"/>
  <c r="Q45" i="50" s="1"/>
  <c r="AD39" i="49"/>
  <c r="AF39" i="49" s="1"/>
  <c r="AD39" i="13"/>
  <c r="AD39" i="50" s="1"/>
  <c r="V32" i="49"/>
  <c r="V32" i="13"/>
  <c r="V32" i="50" s="1"/>
  <c r="AD37" i="49"/>
  <c r="AF37" i="49" s="1"/>
  <c r="AD37" i="13"/>
  <c r="AF37" i="13" s="1"/>
  <c r="AD9" i="49"/>
  <c r="AF9" i="49" s="1"/>
  <c r="AD9" i="13"/>
  <c r="AD9" i="50" s="1"/>
  <c r="W58" i="49"/>
  <c r="W58" i="13"/>
  <c r="W58" i="50" s="1"/>
  <c r="N65" i="41"/>
  <c r="R58" i="49"/>
  <c r="R58" i="13"/>
  <c r="R58" i="50" s="1"/>
  <c r="I65" i="41"/>
  <c r="M58" i="49"/>
  <c r="M58" i="13"/>
  <c r="M58" i="50" s="1"/>
  <c r="D65" i="41"/>
  <c r="AA58" i="49"/>
  <c r="AA58" i="13"/>
  <c r="AA58" i="50" s="1"/>
  <c r="R65" i="41"/>
  <c r="AD46" i="49"/>
  <c r="AF46" i="49" s="1"/>
  <c r="AD46" i="13"/>
  <c r="AD46" i="50" s="1"/>
  <c r="Q18" i="49"/>
  <c r="Q18" i="13"/>
  <c r="Q18" i="50" s="1"/>
  <c r="AC24" i="49"/>
  <c r="AC24" i="13"/>
  <c r="AC24" i="50" s="1"/>
  <c r="Q24" i="49"/>
  <c r="Q24" i="13"/>
  <c r="Q24" i="50" s="1"/>
  <c r="V6" i="49"/>
  <c r="V6" i="13"/>
  <c r="V6" i="50" s="1"/>
  <c r="V35" i="49"/>
  <c r="V35" i="13"/>
  <c r="V35" i="50" s="1"/>
  <c r="V45" i="49"/>
  <c r="V45" i="13"/>
  <c r="V45" i="50" s="1"/>
  <c r="AD36" i="49"/>
  <c r="AF36" i="49" s="1"/>
  <c r="AD36" i="13"/>
  <c r="AD36" i="50" s="1"/>
  <c r="AD23" i="49"/>
  <c r="AF23" i="49" s="1"/>
  <c r="AD23" i="13"/>
  <c r="AD23" i="50" s="1"/>
  <c r="AD8" i="49"/>
  <c r="AF8" i="49" s="1"/>
  <c r="AD8" i="13"/>
  <c r="AD8" i="50" s="1"/>
  <c r="AD44" i="49"/>
  <c r="AF44" i="49" s="1"/>
  <c r="AD44" i="13"/>
  <c r="AD44" i="50" s="1"/>
  <c r="AD10" i="49"/>
  <c r="AF10" i="49" s="1"/>
  <c r="AD10" i="13"/>
  <c r="AD10" i="50" s="1"/>
  <c r="V21" i="49"/>
  <c r="V21" i="13"/>
  <c r="V21" i="50" s="1"/>
  <c r="AD43" i="49"/>
  <c r="AF43" i="49" s="1"/>
  <c r="AD43" i="13"/>
  <c r="AD43" i="50" s="1"/>
  <c r="AD11" i="49"/>
  <c r="AF11" i="49" s="1"/>
  <c r="AD11" i="13"/>
  <c r="AD11" i="50" s="1"/>
  <c r="AD15" i="49"/>
  <c r="AF15" i="49" s="1"/>
  <c r="AD15" i="13"/>
  <c r="AD15" i="50" s="1"/>
  <c r="AD17" i="49"/>
  <c r="AF17" i="49" s="1"/>
  <c r="AD17" i="13"/>
  <c r="AD17" i="50" s="1"/>
  <c r="N58" i="49"/>
  <c r="N58" i="13"/>
  <c r="N58" i="50" s="1"/>
  <c r="E65" i="41"/>
  <c r="V18" i="49"/>
  <c r="V18" i="13"/>
  <c r="V18" i="50" s="1"/>
  <c r="Z58" i="49"/>
  <c r="Z58" i="13"/>
  <c r="Z58" i="50" s="1"/>
  <c r="Q65" i="41"/>
  <c r="Q21" i="49"/>
  <c r="Q21" i="13"/>
  <c r="Q21" i="50" s="1"/>
  <c r="AC6" i="49"/>
  <c r="AC6" i="13"/>
  <c r="AC6" i="50" s="1"/>
  <c r="V24" i="49"/>
  <c r="V24" i="13"/>
  <c r="V24" i="50" s="1"/>
  <c r="V51" i="49"/>
  <c r="V51" i="13"/>
  <c r="V51" i="50" s="1"/>
  <c r="AD42" i="49"/>
  <c r="AF42" i="49" s="1"/>
  <c r="AD42" i="13"/>
  <c r="AD42" i="50" s="1"/>
  <c r="AD29" i="49"/>
  <c r="AF29" i="49" s="1"/>
  <c r="AD29" i="13"/>
  <c r="AD29" i="50" s="1"/>
  <c r="AD31" i="49"/>
  <c r="AF31" i="49" s="1"/>
  <c r="AD31" i="13"/>
  <c r="AD31" i="50" s="1"/>
  <c r="AD50" i="49"/>
  <c r="AF50" i="49" s="1"/>
  <c r="AD50" i="13"/>
  <c r="AD50" i="50" s="1"/>
  <c r="AD48" i="49"/>
  <c r="AF48" i="49" s="1"/>
  <c r="AD48" i="13"/>
  <c r="AD48" i="50" s="1"/>
  <c r="AC18" i="49"/>
  <c r="AC18" i="13"/>
  <c r="AC18" i="50" s="1"/>
  <c r="AC21" i="49"/>
  <c r="AC21" i="13"/>
  <c r="AC21" i="50" s="1"/>
  <c r="U38" i="41"/>
  <c r="AD33" i="49"/>
  <c r="AF33" i="49" s="1"/>
  <c r="AD33" i="13"/>
  <c r="AD33" i="50" s="1"/>
  <c r="AD41" i="49"/>
  <c r="AF41" i="49" s="1"/>
  <c r="AD41" i="13"/>
  <c r="AD41" i="50" s="1"/>
  <c r="AD55" i="49"/>
  <c r="AF55" i="49" s="1"/>
  <c r="AD55" i="13"/>
  <c r="AD55" i="50" s="1"/>
  <c r="AD7" i="49"/>
  <c r="AF7" i="49" s="1"/>
  <c r="AD7" i="13"/>
  <c r="AD7" i="50" s="1"/>
  <c r="Q35" i="49"/>
  <c r="Q35" i="13"/>
  <c r="Q35" i="50" s="1"/>
  <c r="V40" i="49"/>
  <c r="V40" i="13"/>
  <c r="V40" i="50" s="1"/>
  <c r="AD38" i="49"/>
  <c r="AF38" i="49" s="1"/>
  <c r="AD38" i="13"/>
  <c r="AD38" i="50" s="1"/>
  <c r="AD13" i="49"/>
  <c r="AF13" i="49" s="1"/>
  <c r="AD13" i="13"/>
  <c r="AD13" i="50" s="1"/>
  <c r="AD26" i="49"/>
  <c r="AF26" i="49" s="1"/>
  <c r="AD26" i="13"/>
  <c r="AD26" i="50" s="1"/>
  <c r="AD53" i="49"/>
  <c r="AF53" i="49" s="1"/>
  <c r="AD53" i="13"/>
  <c r="AD53" i="50" s="1"/>
  <c r="AD20" i="49"/>
  <c r="AF20" i="49" s="1"/>
  <c r="AD20" i="13"/>
  <c r="AD20" i="50" s="1"/>
  <c r="AD14" i="49"/>
  <c r="AF14" i="49" s="1"/>
  <c r="AD14" i="13"/>
  <c r="AD14" i="50" s="1"/>
  <c r="AD34" i="49"/>
  <c r="AF34" i="49" s="1"/>
  <c r="AD34" i="13"/>
  <c r="AD34" i="50" s="1"/>
  <c r="X58" i="49"/>
  <c r="X58" i="13"/>
  <c r="X58" i="50" s="1"/>
  <c r="O65" i="41"/>
  <c r="AF26" i="13"/>
  <c r="P58" i="49"/>
  <c r="G65" i="41"/>
  <c r="P58" i="13"/>
  <c r="P58" i="50" s="1"/>
  <c r="O58" i="49"/>
  <c r="F65" i="41"/>
  <c r="O58" i="13"/>
  <c r="O58" i="50" s="1"/>
  <c r="AD30" i="49"/>
  <c r="AF30" i="49" s="1"/>
  <c r="AD30" i="13"/>
  <c r="AD30" i="50" s="1"/>
  <c r="AD47" i="49"/>
  <c r="AF47" i="49" s="1"/>
  <c r="AD47" i="13"/>
  <c r="AD47" i="50" s="1"/>
  <c r="AC51" i="49"/>
  <c r="AC51" i="13"/>
  <c r="AC51" i="50" s="1"/>
  <c r="AD22" i="49"/>
  <c r="AF22" i="49" s="1"/>
  <c r="AD22" i="13"/>
  <c r="AD22" i="50" s="1"/>
  <c r="AC40" i="49"/>
  <c r="AC40" i="13"/>
  <c r="AC40" i="50" s="1"/>
  <c r="Q32" i="49"/>
  <c r="Q32" i="13"/>
  <c r="Q32" i="50" s="1"/>
  <c r="Q40" i="49"/>
  <c r="Q40" i="13"/>
  <c r="Q40" i="50" s="1"/>
  <c r="Q51" i="49"/>
  <c r="Q51" i="13"/>
  <c r="Q51" i="50" s="1"/>
  <c r="Q6" i="49"/>
  <c r="Q6" i="13"/>
  <c r="Q6" i="50" s="1"/>
  <c r="AD54" i="49"/>
  <c r="AF54" i="49" s="1"/>
  <c r="AD54" i="13"/>
  <c r="AD54" i="50" s="1"/>
  <c r="AC35" i="49"/>
  <c r="AC35" i="13"/>
  <c r="AC35" i="50" s="1"/>
  <c r="AD57" i="49"/>
  <c r="AF57" i="49" s="1"/>
  <c r="AD57" i="13"/>
  <c r="AD57" i="50" s="1"/>
  <c r="AD12" i="49"/>
  <c r="AF12" i="49" s="1"/>
  <c r="AD12" i="13"/>
  <c r="AD12" i="50" s="1"/>
  <c r="AD27" i="49"/>
  <c r="AF27" i="49" s="1"/>
  <c r="AD27" i="13"/>
  <c r="AD27" i="50" s="1"/>
  <c r="AD16" i="49"/>
  <c r="AF16" i="49" s="1"/>
  <c r="AD16" i="13"/>
  <c r="AD16" i="50" s="1"/>
  <c r="AD28" i="49"/>
  <c r="AF28" i="49" s="1"/>
  <c r="AD28" i="13"/>
  <c r="AD28" i="50" s="1"/>
  <c r="AD56" i="49"/>
  <c r="AF56" i="49" s="1"/>
  <c r="AD56" i="13"/>
  <c r="AD56" i="50" s="1"/>
  <c r="AC32" i="49"/>
  <c r="AC32" i="13"/>
  <c r="AC32" i="50" s="1"/>
  <c r="AB58" i="49"/>
  <c r="AB58" i="13"/>
  <c r="AB58" i="50" s="1"/>
  <c r="S65" i="41"/>
  <c r="T58" i="49"/>
  <c r="T58" i="13"/>
  <c r="T58" i="50" s="1"/>
  <c r="K65" i="41"/>
  <c r="AD52" i="49"/>
  <c r="AF52" i="49" s="1"/>
  <c r="AD52" i="13"/>
  <c r="AD52" i="50" s="1"/>
  <c r="S58" i="49"/>
  <c r="J65" i="41"/>
  <c r="S58" i="13"/>
  <c r="S58" i="50" s="1"/>
  <c r="Y58" i="49"/>
  <c r="P65" i="41"/>
  <c r="Y58" i="13"/>
  <c r="Y58" i="50" s="1"/>
  <c r="U58" i="49"/>
  <c r="L65" i="41"/>
  <c r="U58" i="13"/>
  <c r="U58" i="50" s="1"/>
  <c r="J46" i="13"/>
  <c r="H46" i="50" s="1"/>
  <c r="J50" i="13"/>
  <c r="H50" i="50" s="1"/>
  <c r="J51" i="13"/>
  <c r="H51" i="50" s="1"/>
  <c r="J54" i="13"/>
  <c r="H54" i="50" s="1"/>
  <c r="J55" i="13"/>
  <c r="H55" i="50" s="1"/>
  <c r="J58" i="13"/>
  <c r="H58" i="50" s="1"/>
  <c r="J59" i="13"/>
  <c r="H59" i="50" s="1"/>
  <c r="J7" i="13"/>
  <c r="H7" i="50" s="1"/>
  <c r="J8" i="13"/>
  <c r="H8" i="50" s="1"/>
  <c r="J9" i="13"/>
  <c r="H9" i="50" s="1"/>
  <c r="J10" i="13"/>
  <c r="H10" i="50" s="1"/>
  <c r="J11" i="13"/>
  <c r="H11" i="50" s="1"/>
  <c r="J12" i="13"/>
  <c r="H12" i="50" s="1"/>
  <c r="J13" i="13"/>
  <c r="H13" i="50" s="1"/>
  <c r="J14" i="13"/>
  <c r="H14" i="50" s="1"/>
  <c r="J15" i="13"/>
  <c r="H15" i="50" s="1"/>
  <c r="J16" i="13"/>
  <c r="H16" i="50" s="1"/>
  <c r="J17" i="13"/>
  <c r="H17" i="50" s="1"/>
  <c r="J18" i="13"/>
  <c r="H18" i="50" s="1"/>
  <c r="J19" i="13"/>
  <c r="H19" i="50" s="1"/>
  <c r="J20" i="13"/>
  <c r="H20" i="50" s="1"/>
  <c r="J21" i="13"/>
  <c r="H21" i="50" s="1"/>
  <c r="J22" i="13"/>
  <c r="H22" i="50" s="1"/>
  <c r="J23" i="13"/>
  <c r="H23" i="50" s="1"/>
  <c r="J24" i="13"/>
  <c r="H24" i="50" s="1"/>
  <c r="J25" i="13"/>
  <c r="H25" i="50" s="1"/>
  <c r="J26" i="13"/>
  <c r="H26" i="50" s="1"/>
  <c r="J27" i="13"/>
  <c r="H27" i="50" s="1"/>
  <c r="J28" i="13"/>
  <c r="H28" i="50" s="1"/>
  <c r="J29" i="13"/>
  <c r="H29" i="50" s="1"/>
  <c r="J30" i="13"/>
  <c r="H30" i="50" s="1"/>
  <c r="J31" i="13"/>
  <c r="H31" i="50" s="1"/>
  <c r="J32" i="13"/>
  <c r="H32" i="50" s="1"/>
  <c r="J33" i="13"/>
  <c r="H33" i="50" s="1"/>
  <c r="J34" i="13"/>
  <c r="H34" i="50" s="1"/>
  <c r="J35" i="13"/>
  <c r="H35" i="50" s="1"/>
  <c r="J36" i="13"/>
  <c r="H36" i="50" s="1"/>
  <c r="J37" i="13"/>
  <c r="H37" i="50" s="1"/>
  <c r="J38" i="13"/>
  <c r="H38" i="50" s="1"/>
  <c r="J39" i="13"/>
  <c r="H39" i="50" s="1"/>
  <c r="J40" i="13"/>
  <c r="H40" i="50" s="1"/>
  <c r="J41" i="13"/>
  <c r="H41" i="50" s="1"/>
  <c r="J42" i="13"/>
  <c r="H42" i="50" s="1"/>
  <c r="J43" i="13"/>
  <c r="H43" i="50" s="1"/>
  <c r="J44" i="13"/>
  <c r="H44" i="50" s="1"/>
  <c r="J45" i="13"/>
  <c r="H45" i="50" s="1"/>
  <c r="J47" i="13"/>
  <c r="H47" i="50" s="1"/>
  <c r="J48" i="13"/>
  <c r="H48" i="50" s="1"/>
  <c r="J49" i="13"/>
  <c r="H49" i="50" s="1"/>
  <c r="J52" i="13"/>
  <c r="H52" i="50" s="1"/>
  <c r="J53" i="13"/>
  <c r="H53" i="50" s="1"/>
  <c r="J56" i="13"/>
  <c r="H56" i="50" s="1"/>
  <c r="J57" i="13"/>
  <c r="H57" i="50" s="1"/>
  <c r="U27" i="41"/>
  <c r="U30" i="41"/>
  <c r="M64" i="41"/>
  <c r="U46" i="41"/>
  <c r="U57" i="41"/>
  <c r="U41" i="41"/>
  <c r="U12" i="41"/>
  <c r="H64" i="41"/>
  <c r="U51" i="41"/>
  <c r="T64" i="41"/>
  <c r="S58" i="38"/>
  <c r="R58" i="38"/>
  <c r="Q58" i="38"/>
  <c r="P58" i="38"/>
  <c r="O58" i="38"/>
  <c r="N58" i="38"/>
  <c r="L58" i="38"/>
  <c r="K58" i="38"/>
  <c r="J58" i="38"/>
  <c r="I58" i="38"/>
  <c r="G58" i="38"/>
  <c r="F58" i="38"/>
  <c r="E58" i="38"/>
  <c r="D58" i="38"/>
  <c r="S57" i="38"/>
  <c r="R57" i="38"/>
  <c r="Q57" i="38"/>
  <c r="P57" i="38"/>
  <c r="O57" i="38"/>
  <c r="N57" i="38"/>
  <c r="L57" i="38"/>
  <c r="K57" i="38"/>
  <c r="J57" i="38"/>
  <c r="I57" i="38"/>
  <c r="G57" i="38"/>
  <c r="F57" i="38"/>
  <c r="E57" i="38"/>
  <c r="D57" i="38"/>
  <c r="S56" i="38"/>
  <c r="R56" i="38"/>
  <c r="Q56" i="38"/>
  <c r="P56" i="38"/>
  <c r="O56" i="38"/>
  <c r="N56" i="38"/>
  <c r="L56" i="38"/>
  <c r="K56" i="38"/>
  <c r="J56" i="38"/>
  <c r="I56" i="38"/>
  <c r="G56" i="38"/>
  <c r="F56" i="38"/>
  <c r="E56" i="38"/>
  <c r="D56" i="38"/>
  <c r="S54" i="38"/>
  <c r="R54" i="38"/>
  <c r="Q54" i="38"/>
  <c r="P54" i="38"/>
  <c r="O54" i="38"/>
  <c r="N54" i="38"/>
  <c r="L54" i="38"/>
  <c r="K54" i="38"/>
  <c r="J54" i="38"/>
  <c r="I54" i="38"/>
  <c r="G54" i="38"/>
  <c r="F54" i="38"/>
  <c r="E54" i="38"/>
  <c r="D54" i="38"/>
  <c r="S53" i="38"/>
  <c r="R53" i="38"/>
  <c r="Q53" i="38"/>
  <c r="P53" i="38"/>
  <c r="O53" i="38"/>
  <c r="N53" i="38"/>
  <c r="L53" i="38"/>
  <c r="K53" i="38"/>
  <c r="J53" i="38"/>
  <c r="I53" i="38"/>
  <c r="G53" i="38"/>
  <c r="F53" i="38"/>
  <c r="E53" i="38"/>
  <c r="D53" i="38"/>
  <c r="S52" i="38"/>
  <c r="R52" i="38"/>
  <c r="Q52" i="38"/>
  <c r="P52" i="38"/>
  <c r="O52" i="38"/>
  <c r="N52" i="38"/>
  <c r="L52" i="38"/>
  <c r="K52" i="38"/>
  <c r="J52" i="38"/>
  <c r="I52" i="38"/>
  <c r="G52" i="38"/>
  <c r="F52" i="38"/>
  <c r="E52" i="38"/>
  <c r="D52" i="38"/>
  <c r="S51" i="38"/>
  <c r="R51" i="38"/>
  <c r="Q51" i="38"/>
  <c r="P51" i="38"/>
  <c r="O51" i="38"/>
  <c r="N51" i="38"/>
  <c r="L51" i="38"/>
  <c r="K51" i="38"/>
  <c r="J51" i="38"/>
  <c r="I51" i="38"/>
  <c r="G51" i="38"/>
  <c r="F51" i="38"/>
  <c r="E51" i="38"/>
  <c r="D51" i="38"/>
  <c r="S50" i="38"/>
  <c r="R50" i="38"/>
  <c r="Q50" i="38"/>
  <c r="P50" i="38"/>
  <c r="O50" i="38"/>
  <c r="N50" i="38"/>
  <c r="L50" i="38"/>
  <c r="K50" i="38"/>
  <c r="J50" i="38"/>
  <c r="I50" i="38"/>
  <c r="G50" i="38"/>
  <c r="F50" i="38"/>
  <c r="E50" i="38"/>
  <c r="D50" i="38"/>
  <c r="S48" i="38"/>
  <c r="R48" i="38"/>
  <c r="Q48" i="38"/>
  <c r="P48" i="38"/>
  <c r="O48" i="38"/>
  <c r="N48" i="38"/>
  <c r="L48" i="38"/>
  <c r="K48" i="38"/>
  <c r="J48" i="38"/>
  <c r="I48" i="38"/>
  <c r="G48" i="38"/>
  <c r="F48" i="38"/>
  <c r="E48" i="38"/>
  <c r="D48" i="38"/>
  <c r="S47" i="38"/>
  <c r="R47" i="38"/>
  <c r="Q47" i="38"/>
  <c r="P47" i="38"/>
  <c r="O47" i="38"/>
  <c r="N47" i="38"/>
  <c r="L47" i="38"/>
  <c r="K47" i="38"/>
  <c r="J47" i="38"/>
  <c r="I47" i="38"/>
  <c r="G47" i="38"/>
  <c r="F47" i="38"/>
  <c r="E47" i="38"/>
  <c r="D47" i="38"/>
  <c r="S46" i="38"/>
  <c r="R46" i="38"/>
  <c r="Q46" i="38"/>
  <c r="P46" i="38"/>
  <c r="O46" i="38"/>
  <c r="N46" i="38"/>
  <c r="L46" i="38"/>
  <c r="K46" i="38"/>
  <c r="J46" i="38"/>
  <c r="I46" i="38"/>
  <c r="G46" i="38"/>
  <c r="F46" i="38"/>
  <c r="E46" i="38"/>
  <c r="D46" i="38"/>
  <c r="S45" i="38"/>
  <c r="R45" i="38"/>
  <c r="Q45" i="38"/>
  <c r="P45" i="38"/>
  <c r="O45" i="38"/>
  <c r="N45" i="38"/>
  <c r="L45" i="38"/>
  <c r="K45" i="38"/>
  <c r="J45" i="38"/>
  <c r="I45" i="38"/>
  <c r="G45" i="38"/>
  <c r="F45" i="38"/>
  <c r="E45" i="38"/>
  <c r="D45" i="38"/>
  <c r="S43" i="38"/>
  <c r="R43" i="38"/>
  <c r="Q43" i="38"/>
  <c r="P43" i="38"/>
  <c r="O43" i="38"/>
  <c r="N43" i="38"/>
  <c r="L43" i="38"/>
  <c r="K43" i="38"/>
  <c r="J43" i="38"/>
  <c r="I43" i="38"/>
  <c r="G43" i="38"/>
  <c r="F43" i="38"/>
  <c r="E43" i="38"/>
  <c r="D43" i="38"/>
  <c r="S42" i="38"/>
  <c r="R42" i="38"/>
  <c r="Q42" i="38"/>
  <c r="P42" i="38"/>
  <c r="O42" i="38"/>
  <c r="N42" i="38"/>
  <c r="L42" i="38"/>
  <c r="K42" i="38"/>
  <c r="J42" i="38"/>
  <c r="I42" i="38"/>
  <c r="G42" i="38"/>
  <c r="F42" i="38"/>
  <c r="E42" i="38"/>
  <c r="D42" i="38"/>
  <c r="S41" i="38"/>
  <c r="R41" i="38"/>
  <c r="Q41" i="38"/>
  <c r="P41" i="38"/>
  <c r="O41" i="38"/>
  <c r="N41" i="38"/>
  <c r="L41" i="38"/>
  <c r="K41" i="38"/>
  <c r="J41" i="38"/>
  <c r="I41" i="38"/>
  <c r="G41" i="38"/>
  <c r="F41" i="38"/>
  <c r="E41" i="38"/>
  <c r="D41" i="38"/>
  <c r="S40" i="38"/>
  <c r="R40" i="38"/>
  <c r="Q40" i="38"/>
  <c r="P40" i="38"/>
  <c r="O40" i="38"/>
  <c r="N40" i="38"/>
  <c r="L40" i="38"/>
  <c r="K40" i="38"/>
  <c r="J40" i="38"/>
  <c r="I40" i="38"/>
  <c r="G40" i="38"/>
  <c r="F40" i="38"/>
  <c r="E40" i="38"/>
  <c r="D40" i="38"/>
  <c r="S38" i="38"/>
  <c r="R38" i="38"/>
  <c r="Q38" i="38"/>
  <c r="P38" i="38"/>
  <c r="O38" i="38"/>
  <c r="N38" i="38"/>
  <c r="L38" i="38"/>
  <c r="K38" i="38"/>
  <c r="J38" i="38"/>
  <c r="I38" i="38"/>
  <c r="G38" i="38"/>
  <c r="F38" i="38"/>
  <c r="E38" i="38"/>
  <c r="D38" i="38"/>
  <c r="S37" i="38"/>
  <c r="R37" i="38"/>
  <c r="Q37" i="38"/>
  <c r="P37" i="38"/>
  <c r="O37" i="38"/>
  <c r="N37" i="38"/>
  <c r="L37" i="38"/>
  <c r="K37" i="38"/>
  <c r="J37" i="38"/>
  <c r="I37" i="38"/>
  <c r="G37" i="38"/>
  <c r="F37" i="38"/>
  <c r="E37" i="38"/>
  <c r="D37" i="38"/>
  <c r="S35" i="38"/>
  <c r="R35" i="38"/>
  <c r="Q35" i="38"/>
  <c r="P35" i="38"/>
  <c r="O35" i="38"/>
  <c r="N35" i="38"/>
  <c r="L35" i="38"/>
  <c r="K35" i="38"/>
  <c r="J35" i="38"/>
  <c r="I35" i="38"/>
  <c r="G35" i="38"/>
  <c r="F35" i="38"/>
  <c r="E35" i="38"/>
  <c r="D35" i="38"/>
  <c r="S34" i="38"/>
  <c r="R34" i="38"/>
  <c r="Q34" i="38"/>
  <c r="P34" i="38"/>
  <c r="O34" i="38"/>
  <c r="N34" i="38"/>
  <c r="L34" i="38"/>
  <c r="K34" i="38"/>
  <c r="J34" i="38"/>
  <c r="I34" i="38"/>
  <c r="G34" i="38"/>
  <c r="F34" i="38"/>
  <c r="E34" i="38"/>
  <c r="D34" i="38"/>
  <c r="S33" i="38"/>
  <c r="R33" i="38"/>
  <c r="Q33" i="38"/>
  <c r="P33" i="38"/>
  <c r="O33" i="38"/>
  <c r="N33" i="38"/>
  <c r="L33" i="38"/>
  <c r="K33" i="38"/>
  <c r="J33" i="38"/>
  <c r="I33" i="38"/>
  <c r="G33" i="38"/>
  <c r="F33" i="38"/>
  <c r="E33" i="38"/>
  <c r="D33" i="38"/>
  <c r="S32" i="38"/>
  <c r="R32" i="38"/>
  <c r="Q32" i="38"/>
  <c r="P32" i="38"/>
  <c r="O32" i="38"/>
  <c r="N32" i="38"/>
  <c r="L32" i="38"/>
  <c r="K32" i="38"/>
  <c r="J32" i="38"/>
  <c r="I32" i="38"/>
  <c r="G32" i="38"/>
  <c r="F32" i="38"/>
  <c r="E32" i="38"/>
  <c r="D32" i="38"/>
  <c r="S31" i="38"/>
  <c r="R31" i="38"/>
  <c r="Q31" i="38"/>
  <c r="P31" i="38"/>
  <c r="O31" i="38"/>
  <c r="N31" i="38"/>
  <c r="L31" i="38"/>
  <c r="K31" i="38"/>
  <c r="J31" i="38"/>
  <c r="I31" i="38"/>
  <c r="G31" i="38"/>
  <c r="F31" i="38"/>
  <c r="E31" i="38"/>
  <c r="D31" i="38"/>
  <c r="S29" i="38"/>
  <c r="R29" i="38"/>
  <c r="Q29" i="38"/>
  <c r="P29" i="38"/>
  <c r="O29" i="38"/>
  <c r="N29" i="38"/>
  <c r="L29" i="38"/>
  <c r="K29" i="38"/>
  <c r="J29" i="38"/>
  <c r="I29" i="38"/>
  <c r="G29" i="38"/>
  <c r="F29" i="38"/>
  <c r="E29" i="38"/>
  <c r="D29" i="38"/>
  <c r="S28" i="38"/>
  <c r="R28" i="38"/>
  <c r="Q28" i="38"/>
  <c r="P28" i="38"/>
  <c r="O28" i="38"/>
  <c r="N28" i="38"/>
  <c r="L28" i="38"/>
  <c r="K28" i="38"/>
  <c r="J28" i="38"/>
  <c r="I28" i="38"/>
  <c r="G28" i="38"/>
  <c r="F28" i="38"/>
  <c r="E28" i="38"/>
  <c r="D28" i="38"/>
  <c r="S26" i="38"/>
  <c r="R26" i="38"/>
  <c r="Q26" i="38"/>
  <c r="P26" i="38"/>
  <c r="O26" i="38"/>
  <c r="N26" i="38"/>
  <c r="L26" i="38"/>
  <c r="K26" i="38"/>
  <c r="J26" i="38"/>
  <c r="I26" i="38"/>
  <c r="G26" i="38"/>
  <c r="F26" i="38"/>
  <c r="E26" i="38"/>
  <c r="D26" i="38"/>
  <c r="S25" i="38"/>
  <c r="R25" i="38"/>
  <c r="Q25" i="38"/>
  <c r="P25" i="38"/>
  <c r="O25" i="38"/>
  <c r="N25" i="38"/>
  <c r="L25" i="38"/>
  <c r="K25" i="38"/>
  <c r="J25" i="38"/>
  <c r="I25" i="38"/>
  <c r="G25" i="38"/>
  <c r="F25" i="38"/>
  <c r="E25" i="38"/>
  <c r="D25" i="38"/>
  <c r="S23" i="38"/>
  <c r="R23" i="38"/>
  <c r="Q23" i="38"/>
  <c r="P23" i="38"/>
  <c r="O23" i="38"/>
  <c r="N23" i="38"/>
  <c r="L23" i="38"/>
  <c r="K23" i="38"/>
  <c r="J23" i="38"/>
  <c r="I23" i="38"/>
  <c r="G23" i="38"/>
  <c r="F23" i="38"/>
  <c r="E23" i="38"/>
  <c r="D23" i="38"/>
  <c r="S22" i="38"/>
  <c r="R22" i="38"/>
  <c r="Q22" i="38"/>
  <c r="P22" i="38"/>
  <c r="O22" i="38"/>
  <c r="N22" i="38"/>
  <c r="L22" i="38"/>
  <c r="K22" i="38"/>
  <c r="J22" i="38"/>
  <c r="I22" i="38"/>
  <c r="G22" i="38"/>
  <c r="F22" i="38"/>
  <c r="E22" i="38"/>
  <c r="D22" i="38"/>
  <c r="S21" i="38"/>
  <c r="R21" i="38"/>
  <c r="Q21" i="38"/>
  <c r="P21" i="38"/>
  <c r="O21" i="38"/>
  <c r="N21" i="38"/>
  <c r="L21" i="38"/>
  <c r="K21" i="38"/>
  <c r="J21" i="38"/>
  <c r="I21" i="38"/>
  <c r="G21" i="38"/>
  <c r="F21" i="38"/>
  <c r="E21" i="38"/>
  <c r="D21" i="38"/>
  <c r="S20" i="38"/>
  <c r="R20" i="38"/>
  <c r="Q20" i="38"/>
  <c r="P20" i="38"/>
  <c r="O20" i="38"/>
  <c r="N20" i="38"/>
  <c r="L20" i="38"/>
  <c r="K20" i="38"/>
  <c r="J20" i="38"/>
  <c r="I20" i="38"/>
  <c r="G20" i="38"/>
  <c r="F20" i="38"/>
  <c r="E20" i="38"/>
  <c r="D20" i="38"/>
  <c r="S19" i="38"/>
  <c r="R19" i="38"/>
  <c r="Q19" i="38"/>
  <c r="P19" i="38"/>
  <c r="O19" i="38"/>
  <c r="N19" i="38"/>
  <c r="L19" i="38"/>
  <c r="K19" i="38"/>
  <c r="J19" i="38"/>
  <c r="I19" i="38"/>
  <c r="G19" i="38"/>
  <c r="F19" i="38"/>
  <c r="E19" i="38"/>
  <c r="D19" i="38"/>
  <c r="S18" i="38"/>
  <c r="R18" i="38"/>
  <c r="Q18" i="38"/>
  <c r="P18" i="38"/>
  <c r="O18" i="38"/>
  <c r="N18" i="38"/>
  <c r="L18" i="38"/>
  <c r="K18" i="38"/>
  <c r="J18" i="38"/>
  <c r="I18" i="38"/>
  <c r="G18" i="38"/>
  <c r="F18" i="38"/>
  <c r="E18" i="38"/>
  <c r="D18" i="38"/>
  <c r="S17" i="38"/>
  <c r="R17" i="38"/>
  <c r="Q17" i="38"/>
  <c r="P17" i="38"/>
  <c r="O17" i="38"/>
  <c r="N17" i="38"/>
  <c r="L17" i="38"/>
  <c r="K17" i="38"/>
  <c r="J17" i="38"/>
  <c r="I17" i="38"/>
  <c r="G17" i="38"/>
  <c r="F17" i="38"/>
  <c r="E17" i="38"/>
  <c r="D17" i="38"/>
  <c r="S16" i="38"/>
  <c r="R16" i="38"/>
  <c r="Q16" i="38"/>
  <c r="P16" i="38"/>
  <c r="O16" i="38"/>
  <c r="N16" i="38"/>
  <c r="L16" i="38"/>
  <c r="K16" i="38"/>
  <c r="J16" i="38"/>
  <c r="I16" i="38"/>
  <c r="G16" i="38"/>
  <c r="F16" i="38"/>
  <c r="E16" i="38"/>
  <c r="D16" i="38"/>
  <c r="S15" i="38"/>
  <c r="R15" i="38"/>
  <c r="Q15" i="38"/>
  <c r="P15" i="38"/>
  <c r="O15" i="38"/>
  <c r="N15" i="38"/>
  <c r="L15" i="38"/>
  <c r="K15" i="38"/>
  <c r="J15" i="38"/>
  <c r="I15" i="38"/>
  <c r="G15" i="38"/>
  <c r="F15" i="38"/>
  <c r="E15" i="38"/>
  <c r="D15" i="38"/>
  <c r="S14" i="38"/>
  <c r="R14" i="38"/>
  <c r="Q14" i="38"/>
  <c r="P14" i="38"/>
  <c r="O14" i="38"/>
  <c r="N14" i="38"/>
  <c r="L14" i="38"/>
  <c r="K14" i="38"/>
  <c r="J14" i="38"/>
  <c r="I14" i="38"/>
  <c r="G14" i="38"/>
  <c r="F14" i="38"/>
  <c r="E14" i="38"/>
  <c r="D14" i="38"/>
  <c r="S13" i="38"/>
  <c r="R13" i="38"/>
  <c r="Q13" i="38"/>
  <c r="P13" i="38"/>
  <c r="O13" i="38"/>
  <c r="N13" i="38"/>
  <c r="L13" i="38"/>
  <c r="K13" i="38"/>
  <c r="J13" i="38"/>
  <c r="I13" i="38"/>
  <c r="G13" i="38"/>
  <c r="F13" i="38"/>
  <c r="E13" i="38"/>
  <c r="D13" i="38"/>
  <c r="B8" i="38"/>
  <c r="B7" i="38"/>
  <c r="B6" i="38"/>
  <c r="B5" i="38"/>
  <c r="C4" i="38"/>
  <c r="B4" i="38"/>
  <c r="C3" i="38"/>
  <c r="B3" i="38"/>
  <c r="B2" i="38"/>
  <c r="B1" i="38"/>
  <c r="AF39" i="13" l="1"/>
  <c r="AD37" i="50"/>
  <c r="AF37" i="50" s="1"/>
  <c r="AF46" i="13"/>
  <c r="AF12" i="13"/>
  <c r="AF50" i="13"/>
  <c r="AF50" i="50"/>
  <c r="AF38" i="13"/>
  <c r="AF38" i="50"/>
  <c r="AF28" i="13"/>
  <c r="AF28" i="50"/>
  <c r="AF54" i="13"/>
  <c r="AF54" i="50"/>
  <c r="AF47" i="13"/>
  <c r="AF47" i="50"/>
  <c r="AF14" i="13"/>
  <c r="AF41" i="13"/>
  <c r="AF41" i="50"/>
  <c r="AF34" i="13"/>
  <c r="AF34" i="50"/>
  <c r="AF48" i="13"/>
  <c r="AF48" i="50"/>
  <c r="AF31" i="13"/>
  <c r="AF31" i="50"/>
  <c r="AF23" i="13"/>
  <c r="AF23" i="50"/>
  <c r="AF39" i="50"/>
  <c r="AF52" i="13"/>
  <c r="AF29" i="13"/>
  <c r="AF15" i="13"/>
  <c r="AF15" i="50"/>
  <c r="AF10" i="13"/>
  <c r="AF9" i="13"/>
  <c r="AF9" i="50"/>
  <c r="AF53" i="13"/>
  <c r="AF53" i="50"/>
  <c r="AF13" i="13"/>
  <c r="AF13" i="50"/>
  <c r="AF7" i="13"/>
  <c r="AF49" i="13"/>
  <c r="AF49" i="50"/>
  <c r="AF10" i="50"/>
  <c r="AF57" i="13"/>
  <c r="AF57" i="50"/>
  <c r="AF22" i="13"/>
  <c r="AF22" i="50"/>
  <c r="AF42" i="13"/>
  <c r="AF42" i="50"/>
  <c r="AF17" i="13"/>
  <c r="AF17" i="50"/>
  <c r="AF11" i="13"/>
  <c r="AF11" i="50"/>
  <c r="AF44" i="13"/>
  <c r="AF19" i="13"/>
  <c r="AF19" i="50"/>
  <c r="AF46" i="50"/>
  <c r="AF56" i="50"/>
  <c r="AF26" i="50"/>
  <c r="AF43" i="13"/>
  <c r="AF43" i="50"/>
  <c r="AF8" i="13"/>
  <c r="AF36" i="13"/>
  <c r="AF36" i="50"/>
  <c r="AF25" i="13"/>
  <c r="AF25" i="50"/>
  <c r="AF14" i="50"/>
  <c r="AF27" i="13"/>
  <c r="AF27" i="50"/>
  <c r="AF56" i="13"/>
  <c r="AF16" i="13"/>
  <c r="AF16" i="50"/>
  <c r="AF30" i="13"/>
  <c r="AF30" i="50"/>
  <c r="AF20" i="13"/>
  <c r="AF20" i="50"/>
  <c r="AF55" i="13"/>
  <c r="AF55" i="50"/>
  <c r="AF33" i="13"/>
  <c r="AF33" i="50"/>
  <c r="AF12" i="50"/>
  <c r="AF29" i="50"/>
  <c r="AF44" i="50"/>
  <c r="AF52" i="50"/>
  <c r="AF8" i="50"/>
  <c r="AF7" i="50"/>
  <c r="AD45" i="49"/>
  <c r="AF45" i="49" s="1"/>
  <c r="AD45" i="13"/>
  <c r="AD45" i="50" s="1"/>
  <c r="AD21" i="49"/>
  <c r="AD21" i="13"/>
  <c r="AD21" i="50" s="1"/>
  <c r="Y59" i="49"/>
  <c r="Y59" i="13"/>
  <c r="Y59" i="50" s="1"/>
  <c r="S59" i="49"/>
  <c r="S59" i="13"/>
  <c r="S59" i="50" s="1"/>
  <c r="T59" i="49"/>
  <c r="T59" i="13"/>
  <c r="T59" i="50" s="1"/>
  <c r="AB59" i="49"/>
  <c r="AB59" i="13"/>
  <c r="AB59" i="50" s="1"/>
  <c r="Z59" i="49"/>
  <c r="Z59" i="13"/>
  <c r="Z59" i="50" s="1"/>
  <c r="AF21" i="49"/>
  <c r="R59" i="49"/>
  <c r="R59" i="13"/>
  <c r="R59" i="50" s="1"/>
  <c r="H65" i="41"/>
  <c r="Q58" i="49"/>
  <c r="Q58" i="13"/>
  <c r="Q58" i="50" s="1"/>
  <c r="AD40" i="49"/>
  <c r="AF40" i="49" s="1"/>
  <c r="AD40" i="13"/>
  <c r="AD40" i="50" s="1"/>
  <c r="U59" i="49"/>
  <c r="U59" i="13"/>
  <c r="U59" i="50" s="1"/>
  <c r="O59" i="49"/>
  <c r="O59" i="13"/>
  <c r="O59" i="50" s="1"/>
  <c r="M59" i="49"/>
  <c r="M59" i="13"/>
  <c r="M59" i="50" s="1"/>
  <c r="AD18" i="49"/>
  <c r="AF18" i="49" s="1"/>
  <c r="AD18" i="13"/>
  <c r="AD18" i="50" s="1"/>
  <c r="AD51" i="49"/>
  <c r="AF51" i="49" s="1"/>
  <c r="AD51" i="13"/>
  <c r="AD51" i="50" s="1"/>
  <c r="AD6" i="49"/>
  <c r="AF6" i="49" s="1"/>
  <c r="AD6" i="13"/>
  <c r="AD6" i="50" s="1"/>
  <c r="M65" i="41"/>
  <c r="V58" i="49"/>
  <c r="V58" i="13"/>
  <c r="V58" i="50" s="1"/>
  <c r="AD32" i="49"/>
  <c r="AF32" i="49" s="1"/>
  <c r="AD32" i="13"/>
  <c r="AD32" i="50" s="1"/>
  <c r="T65" i="41"/>
  <c r="AC58" i="49"/>
  <c r="AC58" i="13"/>
  <c r="AC58" i="50" s="1"/>
  <c r="AD35" i="49"/>
  <c r="AF35" i="49" s="1"/>
  <c r="AD35" i="13"/>
  <c r="AD35" i="50" s="1"/>
  <c r="AD24" i="49"/>
  <c r="AF24" i="49" s="1"/>
  <c r="AD24" i="13"/>
  <c r="AD24" i="50" s="1"/>
  <c r="P59" i="49"/>
  <c r="P59" i="13"/>
  <c r="P59" i="50" s="1"/>
  <c r="X59" i="49"/>
  <c r="X59" i="13"/>
  <c r="X59" i="50" s="1"/>
  <c r="N59" i="49"/>
  <c r="N59" i="13"/>
  <c r="N59" i="50" s="1"/>
  <c r="AA59" i="49"/>
  <c r="AA59" i="13"/>
  <c r="AA59" i="50" s="1"/>
  <c r="W59" i="49"/>
  <c r="W59" i="13"/>
  <c r="W59" i="50" s="1"/>
  <c r="U64" i="41"/>
  <c r="H14" i="38"/>
  <c r="H16" i="38"/>
  <c r="H18" i="38"/>
  <c r="H20" i="38"/>
  <c r="H22" i="38"/>
  <c r="T22" i="38"/>
  <c r="H25" i="38"/>
  <c r="H58" i="38"/>
  <c r="M58" i="38"/>
  <c r="M14" i="38"/>
  <c r="M16" i="38"/>
  <c r="M18" i="38"/>
  <c r="M20" i="38"/>
  <c r="T31" i="38"/>
  <c r="T40" i="38"/>
  <c r="H47" i="38"/>
  <c r="M47" i="38"/>
  <c r="T47" i="38"/>
  <c r="T48" i="38"/>
  <c r="H50" i="38"/>
  <c r="M50" i="38"/>
  <c r="T50" i="38"/>
  <c r="T51" i="38"/>
  <c r="T52" i="38"/>
  <c r="T53" i="38"/>
  <c r="H54" i="38"/>
  <c r="M54" i="38"/>
  <c r="T54" i="38"/>
  <c r="T56" i="38"/>
  <c r="T57" i="38"/>
  <c r="T58" i="38"/>
  <c r="H38" i="38"/>
  <c r="T38" i="38"/>
  <c r="H41" i="38"/>
  <c r="H46" i="38"/>
  <c r="T46" i="38"/>
  <c r="T25" i="38"/>
  <c r="H26" i="38"/>
  <c r="M26" i="38"/>
  <c r="T26" i="38"/>
  <c r="T28" i="38"/>
  <c r="T29" i="38"/>
  <c r="T35" i="38"/>
  <c r="T43" i="38"/>
  <c r="T32" i="38"/>
  <c r="T33" i="38"/>
  <c r="H34" i="38"/>
  <c r="M34" i="38"/>
  <c r="T34" i="38"/>
  <c r="T41" i="38"/>
  <c r="H42" i="38"/>
  <c r="M42" i="38"/>
  <c r="T42" i="38"/>
  <c r="H13" i="38"/>
  <c r="M13" i="38"/>
  <c r="T13" i="38"/>
  <c r="T14" i="38"/>
  <c r="H15" i="38"/>
  <c r="M15" i="38"/>
  <c r="T15" i="38"/>
  <c r="T16" i="38"/>
  <c r="H17" i="38"/>
  <c r="M17" i="38"/>
  <c r="T17" i="38"/>
  <c r="T18" i="38"/>
  <c r="H19" i="38"/>
  <c r="M19" i="38"/>
  <c r="T19" i="38"/>
  <c r="T20" i="38"/>
  <c r="T21" i="38"/>
  <c r="H28" i="38"/>
  <c r="M28" i="38"/>
  <c r="H29" i="38"/>
  <c r="H31" i="38"/>
  <c r="M31" i="38"/>
  <c r="T37" i="38"/>
  <c r="T45" i="38"/>
  <c r="H48" i="38"/>
  <c r="M48" i="38"/>
  <c r="H51" i="38"/>
  <c r="M51" i="38"/>
  <c r="H53" i="38"/>
  <c r="H56" i="38"/>
  <c r="M56" i="38"/>
  <c r="H23" i="38"/>
  <c r="M23" i="38"/>
  <c r="T23" i="38"/>
  <c r="H33" i="38"/>
  <c r="H35" i="38"/>
  <c r="M35" i="38"/>
  <c r="H43" i="38"/>
  <c r="M43" i="38"/>
  <c r="M33" i="38"/>
  <c r="M53" i="38"/>
  <c r="M22" i="38"/>
  <c r="H32" i="38"/>
  <c r="M32" i="38"/>
  <c r="M38" i="38"/>
  <c r="H40" i="38"/>
  <c r="M40" i="38"/>
  <c r="M46" i="38"/>
  <c r="H52" i="38"/>
  <c r="M52" i="38"/>
  <c r="M25" i="38"/>
  <c r="M41" i="38"/>
  <c r="H21" i="38"/>
  <c r="M21" i="38"/>
  <c r="M29" i="38"/>
  <c r="H37" i="38"/>
  <c r="M37" i="38"/>
  <c r="H45" i="38"/>
  <c r="M45" i="38"/>
  <c r="H57" i="38"/>
  <c r="M57" i="38"/>
  <c r="AF40" i="13" l="1"/>
  <c r="AF40" i="50"/>
  <c r="AF21" i="13"/>
  <c r="AF21" i="50"/>
  <c r="AF51" i="13"/>
  <c r="AF51" i="50"/>
  <c r="AF32" i="13"/>
  <c r="AF18" i="13"/>
  <c r="AF18" i="50"/>
  <c r="AF35" i="13"/>
  <c r="AF35" i="50"/>
  <c r="AF6" i="13"/>
  <c r="AF6" i="50"/>
  <c r="AF45" i="13"/>
  <c r="AF45" i="50"/>
  <c r="AF32" i="50"/>
  <c r="AF24" i="13"/>
  <c r="AF24" i="50"/>
  <c r="Q59" i="49"/>
  <c r="Q59" i="13"/>
  <c r="Q59" i="50" s="1"/>
  <c r="U65" i="41"/>
  <c r="AD58" i="49"/>
  <c r="AF58" i="49" s="1"/>
  <c r="AD58" i="13"/>
  <c r="AD58" i="50" s="1"/>
  <c r="AC59" i="49"/>
  <c r="AC59" i="13"/>
  <c r="AC59" i="50" s="1"/>
  <c r="V59" i="49"/>
  <c r="V59" i="13"/>
  <c r="V59" i="50" s="1"/>
  <c r="T36" i="38"/>
  <c r="U51" i="38"/>
  <c r="U58" i="38"/>
  <c r="U22" i="38"/>
  <c r="U14" i="38"/>
  <c r="U57" i="38"/>
  <c r="U46" i="38"/>
  <c r="M24" i="38"/>
  <c r="U16" i="38"/>
  <c r="U18" i="38"/>
  <c r="U33" i="38"/>
  <c r="U26" i="38"/>
  <c r="U54" i="38"/>
  <c r="T49" i="38"/>
  <c r="T44" i="38"/>
  <c r="U20" i="38"/>
  <c r="U38" i="38"/>
  <c r="U53" i="38"/>
  <c r="U48" i="38"/>
  <c r="H27" i="38"/>
  <c r="T24" i="38"/>
  <c r="U50" i="38"/>
  <c r="U41" i="38"/>
  <c r="U43" i="38"/>
  <c r="U56" i="38"/>
  <c r="M30" i="38"/>
  <c r="U42" i="38"/>
  <c r="T27" i="38"/>
  <c r="H24" i="38"/>
  <c r="U31" i="38"/>
  <c r="U13" i="38"/>
  <c r="T39" i="38"/>
  <c r="U47" i="38"/>
  <c r="U29" i="38"/>
  <c r="T12" i="38"/>
  <c r="U28" i="38"/>
  <c r="U34" i="38"/>
  <c r="T55" i="38"/>
  <c r="M55" i="38"/>
  <c r="M12" i="38"/>
  <c r="T30" i="38"/>
  <c r="M44" i="38"/>
  <c r="U52" i="38"/>
  <c r="U19" i="38"/>
  <c r="U17" i="38"/>
  <c r="U15" i="38"/>
  <c r="U35" i="38"/>
  <c r="U23" i="38"/>
  <c r="M39" i="38"/>
  <c r="U37" i="38"/>
  <c r="H36" i="38"/>
  <c r="U21" i="38"/>
  <c r="H12" i="38"/>
  <c r="H55" i="38"/>
  <c r="H49" i="38"/>
  <c r="U32" i="38"/>
  <c r="M27" i="38"/>
  <c r="M49" i="38"/>
  <c r="U45" i="38"/>
  <c r="H44" i="38"/>
  <c r="M36" i="38"/>
  <c r="U40" i="38"/>
  <c r="H39" i="38"/>
  <c r="U25" i="38"/>
  <c r="U24" i="38" s="1"/>
  <c r="H30" i="38"/>
  <c r="AF58" i="13" l="1"/>
  <c r="AF58" i="50"/>
  <c r="AD59" i="49"/>
  <c r="AF59" i="49" s="1"/>
  <c r="AD59" i="13"/>
  <c r="AD59" i="50" s="1"/>
  <c r="U55" i="38"/>
  <c r="U49" i="38"/>
  <c r="U39" i="38"/>
  <c r="U44" i="38"/>
  <c r="U36" i="38"/>
  <c r="U12" i="38"/>
  <c r="T59" i="38"/>
  <c r="T60" i="38" s="1"/>
  <c r="U27" i="38"/>
  <c r="U30" i="38"/>
  <c r="M59" i="38"/>
  <c r="M60" i="38" s="1"/>
  <c r="H59" i="38"/>
  <c r="H60" i="38" s="1"/>
  <c r="AF59" i="13" l="1"/>
  <c r="AF59" i="50"/>
  <c r="U59" i="38"/>
  <c r="U60" i="38" s="1"/>
  <c r="X7" i="3" l="1"/>
  <c r="X8" i="3"/>
  <c r="X9" i="3"/>
  <c r="X10" i="3"/>
  <c r="X11" i="3"/>
  <c r="X12" i="3"/>
  <c r="X13" i="3"/>
  <c r="X14" i="3"/>
  <c r="X15" i="3"/>
  <c r="X16" i="3"/>
  <c r="X18" i="3"/>
  <c r="X19" i="3"/>
  <c r="X21" i="3"/>
  <c r="X22" i="3"/>
  <c r="X23" i="3"/>
  <c r="X25" i="3"/>
  <c r="X26" i="3"/>
  <c r="X27" i="3"/>
  <c r="X28" i="3"/>
  <c r="X30" i="3"/>
  <c r="X31" i="3"/>
  <c r="X32" i="3"/>
  <c r="X34" i="3"/>
  <c r="X35" i="3"/>
  <c r="X36" i="3"/>
  <c r="X37" i="3"/>
  <c r="X39" i="3"/>
  <c r="X40" i="3"/>
  <c r="X41" i="3"/>
  <c r="X42" i="3"/>
  <c r="X43" i="3"/>
  <c r="X45" i="3"/>
  <c r="X46" i="3"/>
  <c r="X47" i="3"/>
  <c r="X48" i="3"/>
  <c r="X49" i="3"/>
  <c r="X50" i="3"/>
  <c r="P7" i="3"/>
  <c r="AB7" i="3" s="1"/>
  <c r="Q7" i="3"/>
  <c r="AC7" i="3" s="1"/>
  <c r="P8" i="3"/>
  <c r="AB8" i="3" s="1"/>
  <c r="Q8" i="3"/>
  <c r="AC8" i="3" s="1"/>
  <c r="P9" i="3"/>
  <c r="AB9" i="3" s="1"/>
  <c r="Q9" i="3"/>
  <c r="AC9" i="3" s="1"/>
  <c r="P10" i="3"/>
  <c r="AB10" i="3" s="1"/>
  <c r="Q10" i="3"/>
  <c r="AC10" i="3" s="1"/>
  <c r="P11" i="3"/>
  <c r="AB11" i="3" s="1"/>
  <c r="Q11" i="3"/>
  <c r="AC11" i="3" s="1"/>
  <c r="P12" i="3"/>
  <c r="AB12" i="3" s="1"/>
  <c r="Q12" i="3"/>
  <c r="AC12" i="3" s="1"/>
  <c r="P13" i="3"/>
  <c r="AB13" i="3" s="1"/>
  <c r="Q13" i="3"/>
  <c r="AC13" i="3" s="1"/>
  <c r="P14" i="3"/>
  <c r="AB14" i="3" s="1"/>
  <c r="Q14" i="3"/>
  <c r="AC14" i="3" s="1"/>
  <c r="P15" i="3"/>
  <c r="AB15" i="3" s="1"/>
  <c r="Q15" i="3"/>
  <c r="AC15" i="3" s="1"/>
  <c r="P16" i="3"/>
  <c r="AB16" i="3" s="1"/>
  <c r="Q16" i="3"/>
  <c r="AC16" i="3" s="1"/>
  <c r="P18" i="3"/>
  <c r="AB18" i="3" s="1"/>
  <c r="Q18" i="3"/>
  <c r="AC18" i="3" s="1"/>
  <c r="P19" i="3"/>
  <c r="AB19" i="3" s="1"/>
  <c r="Q19" i="3"/>
  <c r="AC19" i="3" s="1"/>
  <c r="P21" i="3"/>
  <c r="AB21" i="3" s="1"/>
  <c r="Q21" i="3"/>
  <c r="AC21" i="3" s="1"/>
  <c r="P22" i="3"/>
  <c r="AB22" i="3" s="1"/>
  <c r="Q22" i="3"/>
  <c r="AC22" i="3" s="1"/>
  <c r="P23" i="3"/>
  <c r="AB23" i="3" s="1"/>
  <c r="Q23" i="3"/>
  <c r="AC23" i="3" s="1"/>
  <c r="P25" i="3"/>
  <c r="AB25" i="3" s="1"/>
  <c r="Q25" i="3"/>
  <c r="AC25" i="3" s="1"/>
  <c r="P26" i="3"/>
  <c r="AB26" i="3" s="1"/>
  <c r="Q26" i="3"/>
  <c r="AC26" i="3" s="1"/>
  <c r="P27" i="3"/>
  <c r="AB27" i="3" s="1"/>
  <c r="Q27" i="3"/>
  <c r="AC27" i="3" s="1"/>
  <c r="P28" i="3"/>
  <c r="AB28" i="3" s="1"/>
  <c r="Q28" i="3"/>
  <c r="AC28" i="3" s="1"/>
  <c r="P30" i="3"/>
  <c r="AB30" i="3" s="1"/>
  <c r="Q30" i="3"/>
  <c r="AC30" i="3" s="1"/>
  <c r="P31" i="3"/>
  <c r="AB31" i="3" s="1"/>
  <c r="Q31" i="3"/>
  <c r="AC31" i="3" s="1"/>
  <c r="P32" i="3"/>
  <c r="AB32" i="3" s="1"/>
  <c r="Q32" i="3"/>
  <c r="AC32" i="3" s="1"/>
  <c r="P34" i="3"/>
  <c r="AB34" i="3" s="1"/>
  <c r="Q34" i="3"/>
  <c r="AC34" i="3" s="1"/>
  <c r="P35" i="3"/>
  <c r="AB35" i="3" s="1"/>
  <c r="Q35" i="3"/>
  <c r="AC35" i="3" s="1"/>
  <c r="P36" i="3"/>
  <c r="AB36" i="3" s="1"/>
  <c r="Q36" i="3"/>
  <c r="AC36" i="3" s="1"/>
  <c r="P37" i="3"/>
  <c r="AB37" i="3" s="1"/>
  <c r="Q37" i="3"/>
  <c r="AC37" i="3" s="1"/>
  <c r="P39" i="3"/>
  <c r="AB39" i="3" s="1"/>
  <c r="Q39" i="3"/>
  <c r="AC39" i="3" s="1"/>
  <c r="P40" i="3"/>
  <c r="AB40" i="3" s="1"/>
  <c r="Q40" i="3"/>
  <c r="AC40" i="3" s="1"/>
  <c r="P41" i="3"/>
  <c r="AB41" i="3" s="1"/>
  <c r="Q41" i="3"/>
  <c r="AC41" i="3" s="1"/>
  <c r="P42" i="3"/>
  <c r="AB42" i="3" s="1"/>
  <c r="Q42" i="3"/>
  <c r="AC42" i="3" s="1"/>
  <c r="P43" i="3"/>
  <c r="AB43" i="3" s="1"/>
  <c r="Q43" i="3"/>
  <c r="AC43" i="3" s="1"/>
  <c r="P45" i="3"/>
  <c r="AB45" i="3" s="1"/>
  <c r="Q45" i="3"/>
  <c r="AC45" i="3" s="1"/>
  <c r="P46" i="3"/>
  <c r="AB46" i="3" s="1"/>
  <c r="Q46" i="3"/>
  <c r="AC46" i="3" s="1"/>
  <c r="P47" i="3"/>
  <c r="AB47" i="3" s="1"/>
  <c r="Q47" i="3"/>
  <c r="AC47" i="3" s="1"/>
  <c r="P48" i="3"/>
  <c r="AB48" i="3" s="1"/>
  <c r="Q48" i="3"/>
  <c r="AC48" i="3" s="1"/>
  <c r="P49" i="3"/>
  <c r="AB49" i="3" s="1"/>
  <c r="Q49" i="3"/>
  <c r="AC49" i="3" s="1"/>
  <c r="P50" i="3"/>
  <c r="AB50" i="3" s="1"/>
  <c r="Q50" i="3"/>
  <c r="AC50" i="3" s="1"/>
  <c r="L7" i="3"/>
  <c r="L8" i="3"/>
  <c r="L9" i="3"/>
  <c r="L10" i="3"/>
  <c r="L11" i="3"/>
  <c r="L12" i="3"/>
  <c r="L13" i="3"/>
  <c r="L14" i="3"/>
  <c r="L15" i="3"/>
  <c r="L16" i="3"/>
  <c r="L18" i="3"/>
  <c r="L19" i="3"/>
  <c r="L21" i="3"/>
  <c r="L22" i="3"/>
  <c r="L23" i="3"/>
  <c r="L25" i="3"/>
  <c r="L26" i="3"/>
  <c r="L27" i="3"/>
  <c r="L28" i="3"/>
  <c r="L30" i="3"/>
  <c r="L31" i="3"/>
  <c r="L32" i="3"/>
  <c r="L34" i="3"/>
  <c r="L35" i="3"/>
  <c r="L36" i="3"/>
  <c r="L37" i="3"/>
  <c r="L39" i="3"/>
  <c r="L40" i="3"/>
  <c r="L41" i="3"/>
  <c r="L42" i="3"/>
  <c r="L43" i="3"/>
  <c r="L45" i="3"/>
  <c r="L46" i="3"/>
  <c r="L47" i="3"/>
  <c r="L48" i="3"/>
  <c r="L49" i="3"/>
  <c r="L50" i="3"/>
  <c r="E18" i="3"/>
  <c r="E19" i="3"/>
  <c r="O19" i="3" s="1"/>
  <c r="E21" i="3"/>
  <c r="E22" i="3"/>
  <c r="E23" i="3"/>
  <c r="E25" i="3"/>
  <c r="E26" i="3"/>
  <c r="E27" i="3"/>
  <c r="E28" i="3"/>
  <c r="E30" i="3"/>
  <c r="E31" i="3"/>
  <c r="E32" i="3"/>
  <c r="E34" i="3"/>
  <c r="E35" i="3"/>
  <c r="E36" i="3"/>
  <c r="E37" i="3"/>
  <c r="E39" i="3"/>
  <c r="E40" i="3"/>
  <c r="O40" i="3" s="1"/>
  <c r="E41" i="3"/>
  <c r="E42" i="3"/>
  <c r="E43" i="3"/>
  <c r="E45" i="3"/>
  <c r="E46" i="3"/>
  <c r="E47" i="3"/>
  <c r="E48" i="3"/>
  <c r="E49" i="3"/>
  <c r="E50" i="3"/>
  <c r="E7" i="3"/>
  <c r="E8" i="3"/>
  <c r="E9" i="3"/>
  <c r="O9" i="3" s="1"/>
  <c r="AA9" i="3" s="1"/>
  <c r="E10" i="3"/>
  <c r="O10" i="3" s="1"/>
  <c r="E11" i="3"/>
  <c r="E12" i="3"/>
  <c r="E13" i="3"/>
  <c r="O13" i="3" s="1"/>
  <c r="AA13" i="3" s="1"/>
  <c r="E14" i="3"/>
  <c r="O14" i="3" s="1"/>
  <c r="E15" i="3"/>
  <c r="E16" i="3"/>
  <c r="D20" i="3"/>
  <c r="F20" i="3"/>
  <c r="G20" i="3"/>
  <c r="H20" i="3"/>
  <c r="I20" i="3"/>
  <c r="J20" i="3"/>
  <c r="K20" i="3"/>
  <c r="M20" i="3"/>
  <c r="N20" i="3"/>
  <c r="R20" i="3"/>
  <c r="S20" i="3"/>
  <c r="T20" i="3"/>
  <c r="U20" i="3"/>
  <c r="V20" i="3"/>
  <c r="W20" i="3"/>
  <c r="Y20" i="3"/>
  <c r="Z20" i="3"/>
  <c r="D24" i="3"/>
  <c r="F24" i="3"/>
  <c r="G24" i="3"/>
  <c r="H24" i="3"/>
  <c r="I24" i="3"/>
  <c r="J24" i="3"/>
  <c r="K24" i="3"/>
  <c r="M24" i="3"/>
  <c r="N24" i="3"/>
  <c r="R24" i="3"/>
  <c r="S24" i="3"/>
  <c r="T24" i="3"/>
  <c r="U24" i="3"/>
  <c r="V24" i="3"/>
  <c r="W24" i="3"/>
  <c r="Y24" i="3"/>
  <c r="Z24" i="3"/>
  <c r="D29" i="3"/>
  <c r="F29" i="3"/>
  <c r="G29" i="3"/>
  <c r="H29" i="3"/>
  <c r="I29" i="3"/>
  <c r="J29" i="3"/>
  <c r="K29" i="3"/>
  <c r="M29" i="3"/>
  <c r="N29" i="3"/>
  <c r="R29" i="3"/>
  <c r="S29" i="3"/>
  <c r="T29" i="3"/>
  <c r="U29" i="3"/>
  <c r="V29" i="3"/>
  <c r="W29" i="3"/>
  <c r="Y29" i="3"/>
  <c r="Z29" i="3"/>
  <c r="D33" i="3"/>
  <c r="F33" i="3"/>
  <c r="G33" i="3"/>
  <c r="H33" i="3"/>
  <c r="I33" i="3"/>
  <c r="J33" i="3"/>
  <c r="K33" i="3"/>
  <c r="M33" i="3"/>
  <c r="N33" i="3"/>
  <c r="R33" i="3"/>
  <c r="S33" i="3"/>
  <c r="T33" i="3"/>
  <c r="U33" i="3"/>
  <c r="V33" i="3"/>
  <c r="W33" i="3"/>
  <c r="Y33" i="3"/>
  <c r="Z33" i="3"/>
  <c r="D38" i="3"/>
  <c r="F38" i="3"/>
  <c r="G38" i="3"/>
  <c r="H38" i="3"/>
  <c r="I38" i="3"/>
  <c r="J38" i="3"/>
  <c r="K38" i="3"/>
  <c r="M38" i="3"/>
  <c r="N38" i="3"/>
  <c r="R38" i="3"/>
  <c r="S38" i="3"/>
  <c r="T38" i="3"/>
  <c r="U38" i="3"/>
  <c r="V38" i="3"/>
  <c r="W38" i="3"/>
  <c r="Y38" i="3"/>
  <c r="Z38" i="3"/>
  <c r="D44" i="3"/>
  <c r="F44" i="3"/>
  <c r="G44" i="3"/>
  <c r="H44" i="3"/>
  <c r="I44" i="3"/>
  <c r="J44" i="3"/>
  <c r="K44" i="3"/>
  <c r="M44" i="3"/>
  <c r="N44" i="3"/>
  <c r="R44" i="3"/>
  <c r="S44" i="3"/>
  <c r="T44" i="3"/>
  <c r="U44" i="3"/>
  <c r="V44" i="3"/>
  <c r="W44" i="3"/>
  <c r="Y44" i="3"/>
  <c r="Z44" i="3"/>
  <c r="D17" i="3"/>
  <c r="F17" i="3"/>
  <c r="G17" i="3"/>
  <c r="H17" i="3"/>
  <c r="I17" i="3"/>
  <c r="J17" i="3"/>
  <c r="K17" i="3"/>
  <c r="M17" i="3"/>
  <c r="N17" i="3"/>
  <c r="R17" i="3"/>
  <c r="S17" i="3"/>
  <c r="T17" i="3"/>
  <c r="U17" i="3"/>
  <c r="V17" i="3"/>
  <c r="W17" i="3"/>
  <c r="Y17" i="3"/>
  <c r="Z17" i="3"/>
  <c r="D6" i="3"/>
  <c r="F6" i="3"/>
  <c r="G6" i="3"/>
  <c r="H6" i="3"/>
  <c r="I6" i="3"/>
  <c r="J6" i="3"/>
  <c r="K6" i="3"/>
  <c r="M6" i="3"/>
  <c r="N6" i="3"/>
  <c r="R6" i="3"/>
  <c r="S6" i="3"/>
  <c r="T6" i="3"/>
  <c r="U6" i="3"/>
  <c r="V6" i="3"/>
  <c r="W6" i="3"/>
  <c r="Y6" i="3"/>
  <c r="Z6" i="3"/>
  <c r="C44" i="3"/>
  <c r="C38" i="3"/>
  <c r="C33" i="3"/>
  <c r="C29" i="3"/>
  <c r="C24" i="3"/>
  <c r="C20" i="3"/>
  <c r="C17" i="3"/>
  <c r="C6" i="3"/>
  <c r="AA14" i="3" l="1"/>
  <c r="AA10" i="3"/>
  <c r="AA40" i="3"/>
  <c r="AA19" i="3"/>
  <c r="O43" i="3"/>
  <c r="AA43" i="3" s="1"/>
  <c r="E44" i="3"/>
  <c r="O50" i="3"/>
  <c r="AA50" i="3" s="1"/>
  <c r="O46" i="3"/>
  <c r="AA46" i="3" s="1"/>
  <c r="O41" i="3"/>
  <c r="AA41" i="3" s="1"/>
  <c r="O36" i="3"/>
  <c r="AA36" i="3" s="1"/>
  <c r="O31" i="3"/>
  <c r="AA31" i="3" s="1"/>
  <c r="O26" i="3"/>
  <c r="AA26" i="3" s="1"/>
  <c r="O21" i="3"/>
  <c r="AA21" i="3" s="1"/>
  <c r="P6" i="3"/>
  <c r="AB6" i="3" s="1"/>
  <c r="Q17" i="3"/>
  <c r="AC17" i="3" s="1"/>
  <c r="P33" i="3"/>
  <c r="AB33" i="3" s="1"/>
  <c r="Q29" i="3"/>
  <c r="AC29" i="3" s="1"/>
  <c r="Q24" i="3"/>
  <c r="AC24" i="3" s="1"/>
  <c r="O48" i="3"/>
  <c r="AA48" i="3" s="1"/>
  <c r="O34" i="3"/>
  <c r="O23" i="3"/>
  <c r="O18" i="3"/>
  <c r="O37" i="3"/>
  <c r="AA37" i="3" s="1"/>
  <c r="O27" i="3"/>
  <c r="AA27" i="3" s="1"/>
  <c r="P17" i="3"/>
  <c r="AB17" i="3" s="1"/>
  <c r="P29" i="3"/>
  <c r="AB29" i="3" s="1"/>
  <c r="C51" i="3"/>
  <c r="Q44" i="3"/>
  <c r="AC44" i="3" s="1"/>
  <c r="E17" i="3"/>
  <c r="O47" i="3"/>
  <c r="AA47" i="3" s="1"/>
  <c r="O42" i="3"/>
  <c r="AA42" i="3" s="1"/>
  <c r="O32" i="3"/>
  <c r="AA32" i="3" s="1"/>
  <c r="O15" i="3"/>
  <c r="AA15" i="3" s="1"/>
  <c r="O11" i="3"/>
  <c r="AA11" i="3" s="1"/>
  <c r="O7" i="3"/>
  <c r="AA7" i="3" s="1"/>
  <c r="E24" i="3"/>
  <c r="L44" i="3"/>
  <c r="O44" i="3" s="1"/>
  <c r="L38" i="3"/>
  <c r="E38" i="3"/>
  <c r="O38" i="3" s="1"/>
  <c r="AA38" i="3" s="1"/>
  <c r="L24" i="3"/>
  <c r="O49" i="3"/>
  <c r="AA49" i="3" s="1"/>
  <c r="O45" i="3"/>
  <c r="AA45" i="3" s="1"/>
  <c r="O35" i="3"/>
  <c r="AA35" i="3" s="1"/>
  <c r="O30" i="3"/>
  <c r="AA30" i="3" s="1"/>
  <c r="O25" i="3"/>
  <c r="AA25" i="3" s="1"/>
  <c r="O39" i="3"/>
  <c r="AA39" i="3" s="1"/>
  <c r="O28" i="3"/>
  <c r="X33" i="3"/>
  <c r="E20" i="3"/>
  <c r="T51" i="3"/>
  <c r="M51" i="3"/>
  <c r="H51" i="3"/>
  <c r="AA23" i="3"/>
  <c r="AA18" i="3"/>
  <c r="AA34" i="3"/>
  <c r="O24" i="3"/>
  <c r="P38" i="3"/>
  <c r="AB38" i="3" s="1"/>
  <c r="Q33" i="3"/>
  <c r="AC33" i="3" s="1"/>
  <c r="L29" i="3"/>
  <c r="O29" i="3" s="1"/>
  <c r="AA29" i="3" s="1"/>
  <c r="P20" i="3"/>
  <c r="AB20" i="3" s="1"/>
  <c r="O22" i="3"/>
  <c r="AA22" i="3" s="1"/>
  <c r="U51" i="3"/>
  <c r="I51" i="3"/>
  <c r="E6" i="3"/>
  <c r="X17" i="3"/>
  <c r="E33" i="3"/>
  <c r="X29" i="3"/>
  <c r="O16" i="3"/>
  <c r="AA16" i="3" s="1"/>
  <c r="O12" i="3"/>
  <c r="AA12" i="3" s="1"/>
  <c r="O8" i="3"/>
  <c r="AA8" i="3" s="1"/>
  <c r="AA28" i="3"/>
  <c r="X6" i="3"/>
  <c r="Q6" i="3"/>
  <c r="AC6" i="3" s="1"/>
  <c r="Y51" i="3"/>
  <c r="L17" i="3"/>
  <c r="O17" i="3" s="1"/>
  <c r="X44" i="3"/>
  <c r="P44" i="3"/>
  <c r="AB44" i="3" s="1"/>
  <c r="X38" i="3"/>
  <c r="Q38" i="3"/>
  <c r="AC38" i="3" s="1"/>
  <c r="L33" i="3"/>
  <c r="E29" i="3"/>
  <c r="X20" i="3"/>
  <c r="L20" i="3"/>
  <c r="Q20" i="3"/>
  <c r="AC20" i="3" s="1"/>
  <c r="V51" i="3"/>
  <c r="R51" i="3"/>
  <c r="J51" i="3"/>
  <c r="F51" i="3"/>
  <c r="L6" i="3"/>
  <c r="O6" i="3" s="1"/>
  <c r="AA6" i="3" s="1"/>
  <c r="X24" i="3"/>
  <c r="AA24" i="3" s="1"/>
  <c r="Z51" i="3"/>
  <c r="N51" i="3"/>
  <c r="D51" i="3"/>
  <c r="W51" i="3"/>
  <c r="S51" i="3"/>
  <c r="K51" i="3"/>
  <c r="G51" i="3"/>
  <c r="P24" i="3"/>
  <c r="AB24" i="3" s="1"/>
  <c r="P51" i="3" l="1"/>
  <c r="AB51" i="3" s="1"/>
  <c r="E51" i="3"/>
  <c r="O51" i="3" s="1"/>
  <c r="AA17" i="3"/>
  <c r="O20" i="3"/>
  <c r="AA20" i="3" s="1"/>
  <c r="L51" i="3"/>
  <c r="Q51" i="3"/>
  <c r="AC51" i="3" s="1"/>
  <c r="AA44" i="3"/>
  <c r="O33" i="3"/>
  <c r="AA33" i="3" s="1"/>
  <c r="X51" i="3"/>
  <c r="AA51" i="3" l="1"/>
</calcChain>
</file>

<file path=xl/sharedStrings.xml><?xml version="1.0" encoding="utf-8"?>
<sst xmlns="http://schemas.openxmlformats.org/spreadsheetml/2006/main" count="2878" uniqueCount="685">
  <si>
    <t>GARPR CODE</t>
  </si>
  <si>
    <t>1. Prevention of Sexual Transmission of HIV</t>
  </si>
  <si>
    <t>1.1 Behaviour change programmes</t>
  </si>
  <si>
    <t>1.2 Condom promotion</t>
  </si>
  <si>
    <t>1.12-1.14</t>
  </si>
  <si>
    <t>1.3 Voluntary medical male circumcision</t>
  </si>
  <si>
    <t>1.4 Post exposure prophylaxis</t>
  </si>
  <si>
    <t>1.5 Diagnosis and Treatment of  Sexually Transmitted Diseases</t>
  </si>
  <si>
    <t>1.4 Programmes for MSM</t>
  </si>
  <si>
    <t>1.5 Programmes for CSW</t>
  </si>
  <si>
    <t>1.6 Programmes for transgender people</t>
  </si>
  <si>
    <t>NA</t>
  </si>
  <si>
    <t>1.7 Programs for Sero-Discordant Couples</t>
  </si>
  <si>
    <t>1.8 Programs for Children, Youth and Adolescents</t>
  </si>
  <si>
    <t>2. HIV prevention for people who inject drugs</t>
  </si>
  <si>
    <t>2.1  Outreach for PWID</t>
  </si>
  <si>
    <t>1.10</t>
  </si>
  <si>
    <t>2.2 Subtitution Therapy</t>
  </si>
  <si>
    <t>3. Mother to Child Transmission Prevention</t>
  </si>
  <si>
    <t>3.1 Antenatal care</t>
  </si>
  <si>
    <t>3.2 Delivery practices</t>
  </si>
  <si>
    <t>3.3 Infant Prophylaxis</t>
  </si>
  <si>
    <t>4. Universal Access to Treatment</t>
  </si>
  <si>
    <t>4.1 HIV Testing</t>
  </si>
  <si>
    <t>1.03, 2.01.01, 4.11</t>
  </si>
  <si>
    <t>4.2 Pre-Art Care</t>
  </si>
  <si>
    <t>4.3 Antiretroviral Treatment Provision</t>
  </si>
  <si>
    <t>2.01.03</t>
  </si>
  <si>
    <t>4.4 Support and Retention</t>
  </si>
  <si>
    <t>2.01.04, 2.01.05, 2.01.07</t>
  </si>
  <si>
    <t>5. TB and other Opportunistic Infections</t>
  </si>
  <si>
    <t>5.1 TB Screening and diagnostics</t>
  </si>
  <si>
    <t>5.2 TB treatment for PLHIV</t>
  </si>
  <si>
    <t>5.3 IO treatment and palliative care</t>
  </si>
  <si>
    <t>6. Governance and Sustainability</t>
  </si>
  <si>
    <t>6.1 Strategic Information</t>
  </si>
  <si>
    <t>4.03-4.06, 4.09, 8.03, 8.04</t>
  </si>
  <si>
    <t>6.2 Planning and coordination</t>
  </si>
  <si>
    <t>6.3 Procurement and Logistics</t>
  </si>
  <si>
    <t>4.02, 4.07</t>
  </si>
  <si>
    <t>6.4 Health Systems Strengthening (*)</t>
  </si>
  <si>
    <t>4.08, 4.10, 5.03</t>
  </si>
  <si>
    <t>7. Critical Enablers</t>
  </si>
  <si>
    <t>7.1 Policy dialogue</t>
  </si>
  <si>
    <t>7.01,</t>
  </si>
  <si>
    <t>7.2 Stigma reduction</t>
  </si>
  <si>
    <t>7.3 Law reform and enforcement</t>
  </si>
  <si>
    <t>7.02,</t>
  </si>
  <si>
    <t>7.4 Community mobilization</t>
  </si>
  <si>
    <t>7.03,</t>
  </si>
  <si>
    <t>7.5 Community based delivery</t>
  </si>
  <si>
    <t>1.02,</t>
  </si>
  <si>
    <t>8. Synergies with Development Sectors</t>
  </si>
  <si>
    <t>8.1 Social Protection</t>
  </si>
  <si>
    <t>3.01-3.06, 6.01-6.04</t>
  </si>
  <si>
    <t>8.2 Gender programmes</t>
  </si>
  <si>
    <t>7.04, 7.05</t>
  </si>
  <si>
    <t>8.3 Education</t>
  </si>
  <si>
    <t>1.05, 5.02</t>
  </si>
  <si>
    <t>8.4 Correctional System</t>
  </si>
  <si>
    <t>1.04,</t>
  </si>
  <si>
    <t>8.5 Workplace</t>
  </si>
  <si>
    <t>1.11,</t>
  </si>
  <si>
    <t>8.7 Synergies with health sector</t>
  </si>
  <si>
    <t>1.19, 1.20, 1.21, 2.01.06, 2.03, 5.01</t>
  </si>
  <si>
    <t>* To comply with SHA framework, Health System Strengthening needs to be part of the Capital Account as Capital Formation (4.08, 4.10) and Capital Related expenditures ()</t>
  </si>
  <si>
    <t>Below the line:</t>
  </si>
  <si>
    <t>8. Research</t>
  </si>
  <si>
    <t>HSC-R1 Biomedical research</t>
  </si>
  <si>
    <t>HSC-R2 Clinical research</t>
  </si>
  <si>
    <t>HSC-R3 Vaccine-related research</t>
  </si>
  <si>
    <t>HSC-R4 Rest of research expenditures</t>
  </si>
  <si>
    <t>8.08, 8.09</t>
  </si>
  <si>
    <t>GARPR</t>
  </si>
  <si>
    <t>1.01 Communication for social and behavioural change</t>
  </si>
  <si>
    <t>1.02 Community mobilization</t>
  </si>
  <si>
    <t>1.03 Voluntary counselling and testing (VCT)</t>
  </si>
  <si>
    <t>1.04 Risk-reduction for vulnerable and accessible populations</t>
  </si>
  <si>
    <t>1.05. Prevention - Youth in school</t>
  </si>
  <si>
    <t>1.06 Prevention - Youth out-of-school</t>
  </si>
  <si>
    <t>1.07 Prevention of HIV transmission aimed at people living with HIV</t>
  </si>
  <si>
    <t>1.08 Prevention programmes for sex workers and their clients</t>
  </si>
  <si>
    <t>1.09 Programmes for men who have sex with men</t>
  </si>
  <si>
    <t>1.10 Harm-reduction programmes for injecting drug users</t>
  </si>
  <si>
    <t>1.11 Prevention programmes in the workplace</t>
  </si>
  <si>
    <t>1.12 Condom social marketing</t>
  </si>
  <si>
    <t>1.13 Public and commercial sector male condom provision</t>
  </si>
  <si>
    <t>1.14 Public and commercial sector female condom provision</t>
  </si>
  <si>
    <t>1.15 Microbicides</t>
  </si>
  <si>
    <t>1.16 Prevention, diagnosis and treatment of  (STI)</t>
  </si>
  <si>
    <t>1.17 Prevention of mother-to-child transmission</t>
  </si>
  <si>
    <t>1.18 Male Circumsicion</t>
  </si>
  <si>
    <t>1.19 Blood safety</t>
  </si>
  <si>
    <t>1.20 Safe medical injections</t>
  </si>
  <si>
    <t>1.21 Universal precautions</t>
  </si>
  <si>
    <t>1.22 Post-exposure prophylaxis</t>
  </si>
  <si>
    <t>1.98 Prevention activities not disaggregated by intervention</t>
  </si>
  <si>
    <t>1.99 Prevention activities not elsewhere classified</t>
  </si>
  <si>
    <t>2.01 Outpatient care</t>
  </si>
  <si>
    <t>2.01.01 Provider- initiated testing and counselling</t>
  </si>
  <si>
    <t>2.01.02 Opportunistic infection (OI) outpatient prophylaxis and treatment</t>
  </si>
  <si>
    <t>2.01.03 Antiretroviral therapy</t>
  </si>
  <si>
    <t>2.01.04 Nutritional support associated to ARV therapy</t>
  </si>
  <si>
    <t>2.01.05 Specific HIV-related  laboratory monitoring</t>
  </si>
  <si>
    <t>2.01.06 Dental programmes for PLHIV</t>
  </si>
  <si>
    <t>2.01.07 Psychological treatment and support services</t>
  </si>
  <si>
    <t>2.01.08 Outpatient palliative care</t>
  </si>
  <si>
    <t>2.01.09 Home-based care</t>
  </si>
  <si>
    <t>2.01.10 Traditional medicine and informal care and treatment services</t>
  </si>
  <si>
    <t>2.01.98 Outpatient care services not disaggregated by intervention</t>
  </si>
  <si>
    <t>2.01.99 Outpatient Care services not elsewhere classified</t>
  </si>
  <si>
    <t>2.02 In-patient care</t>
  </si>
  <si>
    <t>2.02.01 Inpatient treatment of opportunistic infections (OI)</t>
  </si>
  <si>
    <t>2.02.02 Inpatient palliative care</t>
  </si>
  <si>
    <t>2.02.98 Inpatient care services not disaggregated by intervention</t>
  </si>
  <si>
    <t>2.02.99  In-patient services not elsewhere classified</t>
  </si>
  <si>
    <t>2.03 Patient transport and emergency rescue</t>
  </si>
  <si>
    <t>2.98 Care and treatment services not disaggregated by intervention</t>
  </si>
  <si>
    <t>2.99 Care and treatment services not-elsewhere classified</t>
  </si>
  <si>
    <t>3. Orphans and Vulnerable Children (sub-total)</t>
  </si>
  <si>
    <t>3.01  OVC  Education</t>
  </si>
  <si>
    <t>3.02 OVC  Basic health care</t>
  </si>
  <si>
    <t>3.03 OVC  Family/home support</t>
  </si>
  <si>
    <t>3.04 OVC  Community support</t>
  </si>
  <si>
    <t>3.05 OVC Social services and Administrative costs</t>
  </si>
  <si>
    <t>3.06 OVC Institutional Care</t>
  </si>
  <si>
    <t>3.98 OVC services not disaggregated by intervention</t>
  </si>
  <si>
    <t>3.99 OVC services not-elsewhere classified</t>
  </si>
  <si>
    <t>4. Program Management and Administration Strengthening (sub-total)</t>
  </si>
  <si>
    <t>4.01 Planning, coordination and programme management</t>
  </si>
  <si>
    <t>4.02 Administration and transaction costs associated with managing and disbursing funds</t>
  </si>
  <si>
    <t>4.03 Monitoring and evaluation</t>
  </si>
  <si>
    <t>4.04 Operations research</t>
  </si>
  <si>
    <t>4.05 Serological-surveillance (Serosurveillance)</t>
  </si>
  <si>
    <t>4.06 HIV drug-resistance surveillance</t>
  </si>
  <si>
    <t>4.07 Drug supply systems</t>
  </si>
  <si>
    <t>4.08 Information technology</t>
  </si>
  <si>
    <t>4.09 Patient tracking</t>
  </si>
  <si>
    <t>4.10 Upgrading and construction of infrastructure</t>
  </si>
  <si>
    <t>4.11 Mandatory HIV testing (not VCT)</t>
  </si>
  <si>
    <t>4.98 Program Management and Administration Strengthening not disaggregated by type</t>
  </si>
  <si>
    <t>4.99 Program Management and Administration Strengthening  not-elsewhere classified</t>
  </si>
  <si>
    <t>5. Incentives for Human resources (sub-total)</t>
  </si>
  <si>
    <t>5.01 Monetary incentives for human resources</t>
  </si>
  <si>
    <t>5.02 Formative education to build-up an HIV workforce</t>
  </si>
  <si>
    <t>5.03 Training</t>
  </si>
  <si>
    <t>5.98 Incentives for Human Resources not specified by kind</t>
  </si>
  <si>
    <t>5.99 Incentives for Human Resources not elsewhere classified</t>
  </si>
  <si>
    <t>6. Social Protection and Social Services excluding Orphans and Vulnerable Children (sub-total)</t>
  </si>
  <si>
    <t>6.01 Social protection through monetary benefits</t>
  </si>
  <si>
    <t>6.02 Social protection through in-kind benefits</t>
  </si>
  <si>
    <t>6.03 Social protection through provision of social services</t>
  </si>
  <si>
    <t>6.04 HIV-specific income generation projects</t>
  </si>
  <si>
    <t>6.98 Social protection services and social services not disaggregated by type</t>
  </si>
  <si>
    <t>6.99 Social protection services and social services not elsewhere classified</t>
  </si>
  <si>
    <t>7. Enabling Environment (sub-total)</t>
  </si>
  <si>
    <t>7.01 Advocacy</t>
  </si>
  <si>
    <t>7.02 Human rights programmes</t>
  </si>
  <si>
    <t>7.03 AIDS-specific institutional development</t>
  </si>
  <si>
    <t>7.04 AIDS-specific programmes focused on women</t>
  </si>
  <si>
    <t>7.05 Programmes to reduce Gender Based Violence</t>
  </si>
  <si>
    <t>7.98 Enabling Environment and Community Development not disaggregated by type</t>
  </si>
  <si>
    <t>7.99 Enabling Environment and Community Development not elsewhere classified</t>
  </si>
  <si>
    <t>8. Research  (sub-total)</t>
  </si>
  <si>
    <t>8.01 Biomedical research</t>
  </si>
  <si>
    <t>8.02 Clinical research</t>
  </si>
  <si>
    <t>8.03 Epidemiological research</t>
  </si>
  <si>
    <t>8.04 Social science research</t>
  </si>
  <si>
    <t>8.05 Vaccine-related research</t>
  </si>
  <si>
    <t>8.98 Research not  disaggregated by type</t>
  </si>
  <si>
    <t>8.99 Research not elsewhere classified</t>
  </si>
  <si>
    <t>Microbicides are inputs for programmes such as PrEP (part of programmes for SW, MSM, TG, PWID)</t>
  </si>
  <si>
    <t>COMMENTS</t>
  </si>
  <si>
    <t>Tailor's drawers compromise accuracy, specificity and allow double counting. Not recommended.</t>
  </si>
  <si>
    <t>What is included in prevention programmes for specific populations:</t>
  </si>
  <si>
    <t>a) Individual or group behaviour change activities</t>
  </si>
  <si>
    <t>b) Condom promotion and distribution</t>
  </si>
  <si>
    <t>c) STI diagnosis and treatment</t>
  </si>
  <si>
    <t>d) Pre Exposure Prophylaxis</t>
  </si>
  <si>
    <t>In Hyperendemic countries, cash transfers for girls</t>
  </si>
  <si>
    <t>Portia Categories (HSC)</t>
  </si>
  <si>
    <t>Total Expenditure</t>
  </si>
  <si>
    <t>Total Units Delivered</t>
  </si>
  <si>
    <t>Total People Reached</t>
  </si>
  <si>
    <t>Total Public</t>
  </si>
  <si>
    <t>Units delivered</t>
  </si>
  <si>
    <t>People reached</t>
  </si>
  <si>
    <t>Total Private</t>
  </si>
  <si>
    <t>Total Domestic</t>
  </si>
  <si>
    <t>All Other International</t>
  </si>
  <si>
    <t>Total International</t>
  </si>
  <si>
    <t>Units Delivered</t>
  </si>
  <si>
    <t>People Reached</t>
  </si>
  <si>
    <t>PEPFAR</t>
  </si>
  <si>
    <t>Other bilateral sources</t>
  </si>
  <si>
    <t>Global Fund</t>
  </si>
  <si>
    <t>UN Agencies</t>
  </si>
  <si>
    <t>Development Banks</t>
  </si>
  <si>
    <t>Territorial Government</t>
  </si>
  <si>
    <t>Social security</t>
  </si>
  <si>
    <t>Public Sources</t>
  </si>
  <si>
    <t>Private Insurance</t>
  </si>
  <si>
    <t>Households</t>
  </si>
  <si>
    <t>Corporations</t>
  </si>
  <si>
    <t>Non Profit Institutions</t>
  </si>
  <si>
    <t>Private Sources</t>
  </si>
  <si>
    <t>Domestic Financing</t>
  </si>
  <si>
    <t>A</t>
  </si>
  <si>
    <t>B</t>
  </si>
  <si>
    <t>C</t>
  </si>
  <si>
    <t>D</t>
  </si>
  <si>
    <t>E</t>
  </si>
  <si>
    <t>F</t>
  </si>
  <si>
    <t>G</t>
  </si>
  <si>
    <t>H</t>
  </si>
  <si>
    <t>I</t>
  </si>
  <si>
    <t>J</t>
  </si>
  <si>
    <t>K</t>
  </si>
  <si>
    <t>L</t>
  </si>
  <si>
    <t>M</t>
  </si>
  <si>
    <t>N</t>
  </si>
  <si>
    <t>O</t>
  </si>
  <si>
    <t>A+B</t>
  </si>
  <si>
    <t>Σ(F..I)</t>
  </si>
  <si>
    <t>C+J</t>
  </si>
  <si>
    <t>D+K</t>
  </si>
  <si>
    <t>E+L</t>
  </si>
  <si>
    <t>International Bilaterals</t>
  </si>
  <si>
    <t>International Multilaterals</t>
  </si>
  <si>
    <t>P</t>
  </si>
  <si>
    <t>Q</t>
  </si>
  <si>
    <t>R</t>
  </si>
  <si>
    <t>S</t>
  </si>
  <si>
    <t>T</t>
  </si>
  <si>
    <t>U</t>
  </si>
  <si>
    <t>V</t>
  </si>
  <si>
    <t>W</t>
  </si>
  <si>
    <t>X</t>
  </si>
  <si>
    <t>Σ(P..U)</t>
  </si>
  <si>
    <t>National Response to HIV</t>
  </si>
  <si>
    <t>Y</t>
  </si>
  <si>
    <t>Z</t>
  </si>
  <si>
    <t>AA</t>
  </si>
  <si>
    <t>M+V</t>
  </si>
  <si>
    <t>N+W</t>
  </si>
  <si>
    <t>O+X</t>
  </si>
  <si>
    <t>Row</t>
  </si>
  <si>
    <t>Column</t>
  </si>
  <si>
    <r>
      <t xml:space="preserve">Origin of funds </t>
    </r>
    <r>
      <rPr>
        <sz val="11"/>
        <color theme="1"/>
        <rFont val="Calibri"/>
        <family val="2"/>
      </rPr>
      <t>→</t>
    </r>
  </si>
  <si>
    <t>* To comply with SHA framework, Health System Strengthening needs to be part of the Capital Account as Capital Formation and Capital Related expenditures (below) as well.</t>
  </si>
  <si>
    <r>
      <t xml:space="preserve">Total = </t>
    </r>
    <r>
      <rPr>
        <b/>
        <sz val="11"/>
        <color theme="1"/>
        <rFont val="Calibri"/>
        <family val="2"/>
      </rPr>
      <t>Σ(5, 16, 19, 23, 28, 32, 37, 43)</t>
    </r>
  </si>
  <si>
    <t>For an easy comparison categories in Portia are color coded.</t>
  </si>
  <si>
    <t>GARPR categories highlighted in one color have a match in Portia categories and are cited in "GARPR CODE" column.</t>
  </si>
  <si>
    <t>GARPR categories not highlighted have not a match in Portia categories for reasons explained in "Comments"</t>
  </si>
  <si>
    <t>GARPR categories highlighted in black have not a match in Portia categories for reasons explained in "Comments"</t>
  </si>
  <si>
    <t>Subtotals are not crosswalked.</t>
  </si>
  <si>
    <t>2.01.02, 2.01.08, 2.02.01, 2.02.02, 2.01.09</t>
  </si>
  <si>
    <t>Where it exists, is OOP and usually not easy to quantify, and a very small amount of money.</t>
  </si>
  <si>
    <t>subtotal</t>
  </si>
  <si>
    <t>e) HIV counselling and testing</t>
  </si>
  <si>
    <r>
      <t>Formul</t>
    </r>
    <r>
      <rPr>
        <sz val="11"/>
        <color theme="1"/>
        <rFont val="Calibri"/>
        <family val="2"/>
      </rPr>
      <t>a</t>
    </r>
  </si>
  <si>
    <r>
      <t xml:space="preserve">Use of funds </t>
    </r>
    <r>
      <rPr>
        <sz val="11"/>
        <color theme="1"/>
        <rFont val="Calibri"/>
        <family val="2"/>
      </rPr>
      <t>↓</t>
    </r>
  </si>
  <si>
    <t>TOTAL</t>
  </si>
  <si>
    <t>Central / National</t>
  </si>
  <si>
    <t>Sub-National</t>
  </si>
  <si>
    <t>Private insurance</t>
  </si>
  <si>
    <t>For-profit institutions / Corporations</t>
  </si>
  <si>
    <t>Non-profit institutions</t>
  </si>
  <si>
    <t xml:space="preserve"> Public Sources</t>
  </si>
  <si>
    <t xml:space="preserve"> Private Sources</t>
  </si>
  <si>
    <t>International Sources</t>
  </si>
  <si>
    <t>Other bilateral</t>
  </si>
  <si>
    <t>Bilateral</t>
  </si>
  <si>
    <t>Multilateral</t>
  </si>
  <si>
    <t>All other multilateral</t>
  </si>
  <si>
    <t>All other international</t>
  </si>
  <si>
    <t>Total international</t>
  </si>
  <si>
    <t>2.2 Substitution therapy</t>
  </si>
  <si>
    <t>4.4 Support and retention</t>
  </si>
  <si>
    <t>4.1 HIV testing</t>
  </si>
  <si>
    <t>5.1 TB screening and diagnostics for PLHIV</t>
  </si>
  <si>
    <t>6.3 Procurement and logistics</t>
  </si>
  <si>
    <t>6.4 Health systems strengthening</t>
  </si>
  <si>
    <t>8.1 Social protection</t>
  </si>
  <si>
    <t>Dev. Bank non-reimbursable (e.g. grants)</t>
  </si>
  <si>
    <t>1.01</t>
  </si>
  <si>
    <t>1.18</t>
  </si>
  <si>
    <t>1.22</t>
  </si>
  <si>
    <t>1.09</t>
  </si>
  <si>
    <t>1.08</t>
  </si>
  <si>
    <t>1.06</t>
  </si>
  <si>
    <t>7.02</t>
  </si>
  <si>
    <t>7.01</t>
  </si>
  <si>
    <t>1.11</t>
  </si>
  <si>
    <t>4.01</t>
  </si>
  <si>
    <t>1. Prevention of sexual transmission of HIV</t>
  </si>
  <si>
    <t xml:space="preserve">3. Prevention of mother to child transmission </t>
  </si>
  <si>
    <t>4. Universal access to treatment</t>
  </si>
  <si>
    <t>6. Governance and sustainability</t>
  </si>
  <si>
    <t>7. Critical enablers</t>
  </si>
  <si>
    <t>8. Synergies with development sectors</t>
  </si>
  <si>
    <t>Country</t>
  </si>
  <si>
    <t>Reporting Cycle</t>
  </si>
  <si>
    <t>Address:</t>
  </si>
  <si>
    <t>Email:</t>
  </si>
  <si>
    <t>Telephone:</t>
  </si>
  <si>
    <t>2011</t>
  </si>
  <si>
    <t>Local Currency</t>
  </si>
  <si>
    <t xml:space="preserve"> (Local Currency or US Dollars)</t>
  </si>
  <si>
    <t>2012</t>
  </si>
  <si>
    <t>2013</t>
  </si>
  <si>
    <t xml:space="preserve"> (Units ( x 1), Thousands (x 1,000) or Millions (x 1,000,000) )</t>
  </si>
  <si>
    <t>Millions (x 1,000,000)</t>
  </si>
  <si>
    <t>Fiscal Year</t>
  </si>
  <si>
    <t xml:space="preserve"> (Calendar Year or Fiscal Year)</t>
  </si>
  <si>
    <t>Calendar Year</t>
  </si>
  <si>
    <t>Month</t>
  </si>
  <si>
    <t>Year</t>
  </si>
  <si>
    <t>From:</t>
  </si>
  <si>
    <t>To:</t>
  </si>
  <si>
    <t>9) Methodology used:</t>
  </si>
  <si>
    <t>NAC or equivalent</t>
  </si>
  <si>
    <t>2014</t>
  </si>
  <si>
    <t>National AIDS Spending Assessment (NASA)</t>
  </si>
  <si>
    <t>Methodology</t>
  </si>
  <si>
    <t>Name:</t>
  </si>
  <si>
    <t>Title:</t>
  </si>
  <si>
    <t>Organisation:</t>
  </si>
  <si>
    <t>Unaccounted Expenditures</t>
  </si>
  <si>
    <t>Yes</t>
  </si>
  <si>
    <t>No</t>
  </si>
  <si>
    <t>Public expenditure reviews</t>
  </si>
  <si>
    <t xml:space="preserve">Other (please specify and describe, no acronyms) </t>
  </si>
  <si>
    <t xml:space="preserve">Amount </t>
  </si>
  <si>
    <t>Currency</t>
  </si>
  <si>
    <t>Prefill in Cells</t>
  </si>
  <si>
    <t>Number of people</t>
  </si>
  <si>
    <t>US Dollars</t>
  </si>
  <si>
    <t>Units ( x 1)</t>
  </si>
  <si>
    <t>Thousands (x 1,000)</t>
  </si>
  <si>
    <t>CurrencyUnits</t>
  </si>
  <si>
    <t>Year11</t>
  </si>
  <si>
    <t>Year12</t>
  </si>
  <si>
    <t>Year13</t>
  </si>
  <si>
    <t>Instit</t>
  </si>
  <si>
    <t>NAP</t>
  </si>
  <si>
    <t>Others</t>
  </si>
  <si>
    <t>COUNTRY</t>
  </si>
  <si>
    <t>System of Health Accounts</t>
  </si>
  <si>
    <t>3) Reporting cycle:</t>
  </si>
  <si>
    <t>8.4 Workplace</t>
  </si>
  <si>
    <t>8.5 Synergies with health sector</t>
  </si>
  <si>
    <t>Dev. Banks
 reimbursable (e.g. loans)</t>
  </si>
  <si>
    <t>Country:</t>
  </si>
  <si>
    <t>Reporting cycle (calendar or fiscal year):</t>
  </si>
  <si>
    <t>Start of the reporting cycle (mm/yyyy):</t>
  </si>
  <si>
    <t>End of the reporting cycle (mm/yyyy):</t>
  </si>
  <si>
    <t>Currency of the report (local currency or US dollars):</t>
  </si>
  <si>
    <t>Amounts expressed in (units, thousand or million):</t>
  </si>
  <si>
    <t>Reporting period average  exchange rate (local currency to 1 US dollar):</t>
  </si>
  <si>
    <t>Data measurement methodology / tool:</t>
  </si>
  <si>
    <t>TEN TARGETS: 
2011 United Nations General Assembly Political Declaration on HIV/AIDS</t>
  </si>
  <si>
    <t>HIV and AIDS programmes</t>
  </si>
  <si>
    <t>Programme codes of the previous National Funding Matrix</t>
  </si>
  <si>
    <r>
      <rPr>
        <b/>
        <sz val="11"/>
        <color rgb="FF00B0F0"/>
        <rFont val="Calibri"/>
        <family val="2"/>
        <scheme val="minor"/>
      </rPr>
      <t>Target 1.</t>
    </r>
    <r>
      <rPr>
        <sz val="11"/>
        <color rgb="FF00B0F0"/>
        <rFont val="Calibri"/>
        <family val="2"/>
        <scheme val="minor"/>
      </rPr>
      <t xml:space="preserve"> Reduce sexual transmission of HIV by 50 percent by 2015</t>
    </r>
  </si>
  <si>
    <t xml:space="preserve">1.2 Condom promotion </t>
  </si>
  <si>
    <t>1.12, 1.13, 1.14</t>
  </si>
  <si>
    <t>1.4 Post-exposure prophylaxis</t>
  </si>
  <si>
    <t>1.5 Programmes for men who have sex with men</t>
  </si>
  <si>
    <t>1.6 Programmes for sex workers and their clients</t>
  </si>
  <si>
    <t>1.7 Programmes for transgender people</t>
  </si>
  <si>
    <t>-</t>
  </si>
  <si>
    <t>1.8 Pre-exposure prophylaxis for serodiscordant couples</t>
  </si>
  <si>
    <t>1.9 Programmes for children and adolescents</t>
  </si>
  <si>
    <t>1.10 Community mobilization</t>
  </si>
  <si>
    <t>1.02</t>
  </si>
  <si>
    <t>1.11 Cash transfers to girls</t>
  </si>
  <si>
    <r>
      <rPr>
        <b/>
        <sz val="11"/>
        <color rgb="FF00B0F0"/>
        <rFont val="Calibri"/>
        <family val="2"/>
        <scheme val="minor"/>
      </rPr>
      <t>Target 2.</t>
    </r>
    <r>
      <rPr>
        <sz val="11"/>
        <color rgb="FF00B0F0"/>
        <rFont val="Calibri"/>
        <family val="2"/>
        <scheme val="minor"/>
      </rPr>
      <t xml:space="preserve"> Reduce transmission of HIV among people who inject drugs by 50 percent by 2015</t>
    </r>
  </si>
  <si>
    <t xml:space="preserve">2.1 Needle and syringe exchange and other prevention programmes for people who inject drugs </t>
  </si>
  <si>
    <r>
      <rPr>
        <b/>
        <sz val="11"/>
        <color rgb="FF00B0F0"/>
        <rFont val="Calibri"/>
        <family val="2"/>
        <scheme val="minor"/>
      </rPr>
      <t>Target 3.</t>
    </r>
    <r>
      <rPr>
        <sz val="11"/>
        <color rgb="FF00B0F0"/>
        <rFont val="Calibri"/>
        <family val="2"/>
        <scheme val="minor"/>
      </rPr>
      <t xml:space="preserve"> Eliminate new HIV infections among children by 2015 and substantially reduce AIDS-related maternal deaths</t>
    </r>
  </si>
  <si>
    <t>3.1 ARVs for PMTCT</t>
  </si>
  <si>
    <t>3.2 Non ARVs related component of PMTCT</t>
  </si>
  <si>
    <r>
      <rPr>
        <b/>
        <sz val="11"/>
        <color rgb="FF00B0F0"/>
        <rFont val="Calibri"/>
        <family val="2"/>
        <scheme val="minor"/>
      </rPr>
      <t>Target 4.</t>
    </r>
    <r>
      <rPr>
        <sz val="11"/>
        <color rgb="FF00B0F0"/>
        <rFont val="Calibri"/>
        <family val="2"/>
        <scheme val="minor"/>
      </rPr>
      <t xml:space="preserve"> Reach 15 million people living with HIV with lifesaving antiretroviral treatment by 2015</t>
    </r>
  </si>
  <si>
    <t>4.2 Pre-ART care and palliative care</t>
  </si>
  <si>
    <t>2.01.02, 2.01.08, 2.01.09, 2.02.01, 2.02.02</t>
  </si>
  <si>
    <t>4.3 Adult antiretroviral treatment</t>
  </si>
  <si>
    <t>4.4 Paediatric antiretroviral treatment</t>
  </si>
  <si>
    <r>
      <rPr>
        <b/>
        <sz val="11"/>
        <color rgb="FF00B0F0"/>
        <rFont val="Calibri"/>
        <family val="2"/>
        <scheme val="minor"/>
      </rPr>
      <t>Target 5</t>
    </r>
    <r>
      <rPr>
        <sz val="11"/>
        <color rgb="FF00B0F0"/>
        <rFont val="Calibri"/>
        <family val="2"/>
        <scheme val="minor"/>
      </rPr>
      <t>. Reduce tuberculosis deaths in people living with HIV by 50 percent by 2015</t>
    </r>
  </si>
  <si>
    <t>5. TB</t>
  </si>
  <si>
    <r>
      <rPr>
        <b/>
        <sz val="11"/>
        <color rgb="FF00B0F0"/>
        <rFont val="Calibri"/>
        <family val="2"/>
        <scheme val="minor"/>
      </rPr>
      <t>Target 6.</t>
    </r>
    <r>
      <rPr>
        <sz val="11"/>
        <color rgb="FF00B0F0"/>
        <rFont val="Calibri"/>
        <family val="2"/>
        <scheme val="minor"/>
      </rPr>
      <t xml:space="preserve"> Close the global AIDS resource gap by 2015 and reach annual global investment of US$22-24 billion in low- and middle-income countries</t>
    </r>
  </si>
  <si>
    <t>6.1 Strategic information</t>
  </si>
  <si>
    <t>4.03, 4.05, 4.06, 4.09, 8.03, 8.04</t>
  </si>
  <si>
    <r>
      <rPr>
        <b/>
        <sz val="11"/>
        <color rgb="FF00B0F0"/>
        <rFont val="Calibri"/>
        <family val="2"/>
        <scheme val="minor"/>
      </rPr>
      <t xml:space="preserve">Target 8. </t>
    </r>
    <r>
      <rPr>
        <sz val="11"/>
        <color rgb="FF00B0F0"/>
        <rFont val="Calibri"/>
        <family val="2"/>
        <scheme val="minor"/>
      </rPr>
      <t xml:space="preserve">Eliminate stigma and discrimination against people living with and affected by HIV through promotion of laws and policies that ensure the full realization of all human rights and fundamental freedoms                                                                                                                           </t>
    </r>
    <r>
      <rPr>
        <b/>
        <sz val="11"/>
        <color rgb="FF00B0F0"/>
        <rFont val="Calibri"/>
        <family val="2"/>
        <scheme val="minor"/>
      </rPr>
      <t>Target 9.</t>
    </r>
    <r>
      <rPr>
        <sz val="11"/>
        <color rgb="FF00B0F0"/>
        <rFont val="Calibri"/>
        <family val="2"/>
        <scheme val="minor"/>
      </rPr>
      <t xml:space="preserve"> Eliminate HIV-related restrictions on entry, stay and residence</t>
    </r>
  </si>
  <si>
    <t>7.4 AIDS-specific institutional development / Community mobilization</t>
  </si>
  <si>
    <t>7.03</t>
  </si>
  <si>
    <r>
      <rPr>
        <b/>
        <sz val="11"/>
        <color rgb="FF00B0F0"/>
        <rFont val="Calibri"/>
        <family val="2"/>
        <scheme val="minor"/>
      </rPr>
      <t>Target 7</t>
    </r>
    <r>
      <rPr>
        <sz val="11"/>
        <color rgb="FF00B0F0"/>
        <rFont val="Calibri"/>
        <family val="2"/>
        <scheme val="minor"/>
      </rPr>
      <t xml:space="preserve">. Eliminate gender inequalities and gender-based abuse and violence and increase the capacity of women and girls to protect themselves from HIV                                                                           </t>
    </r>
    <r>
      <rPr>
        <b/>
        <sz val="11"/>
        <color rgb="FF00B0F0"/>
        <rFont val="Calibri"/>
        <family val="2"/>
        <scheme val="minor"/>
      </rPr>
      <t>Target 10.</t>
    </r>
    <r>
      <rPr>
        <sz val="11"/>
        <color rgb="FF00B0F0"/>
        <rFont val="Calibri"/>
        <family val="2"/>
        <scheme val="minor"/>
      </rPr>
      <t xml:space="preserve"> Eliminate parallel systems for HIV-related services to strengthen integration of the AIDS response in global health and development efforts, as well as to strengthen social protection systems</t>
    </r>
  </si>
  <si>
    <t>1.16, 1.19, 1.20, 1.21, 2.01.06, 2.03</t>
  </si>
  <si>
    <t xml:space="preserve">Addendum items / Non-core global / Other                                                                        </t>
  </si>
  <si>
    <t>(i) Prevention programmes for vulnerable and accessible populations ((please specify the type of vulnerable and accessible populations)</t>
  </si>
  <si>
    <t>(ii) HIV and AIDS related research</t>
  </si>
  <si>
    <t>(iii)      Other essential programmes outside the suggested framework of core HIV and AIDS programmes (please list below and specify)</t>
  </si>
  <si>
    <t>Total Spending</t>
  </si>
  <si>
    <t>Year of Expenditure Data</t>
  </si>
  <si>
    <t xml:space="preserve"> </t>
  </si>
  <si>
    <t xml:space="preserve">     (NAC or equivalent, NAP or Others)</t>
  </si>
  <si>
    <t>11) Budget Support: Is general budget support from an international source  reported under Public Sources of financing
 (e.g. a bilateral donor to Ministry of Finance)?</t>
  </si>
  <si>
    <t>1.17</t>
  </si>
  <si>
    <t>1.04</t>
  </si>
  <si>
    <t xml:space="preserve">1.07, 1.15, 1.23 </t>
  </si>
  <si>
    <t xml:space="preserve">Note: By default, all cells would display either 'US Dollars' or 'Local Currency' depending on your currency selection. Please updated the cells with the  expenditure information.
 If there was no spending for an intervention, kindly change the cell to '0.0'. </t>
  </si>
  <si>
    <t>3.01-3.98 6.01-6.98</t>
  </si>
  <si>
    <t>8.01, 8.02, 8.05</t>
  </si>
  <si>
    <t>Total Spending excluding addendum items</t>
  </si>
  <si>
    <t>Total Spending Excluding Addendum Items</t>
  </si>
  <si>
    <t>Note: Depending on what was indicated on the cover sheet, all cells of the matrixes display either 'US Dollars' or 'Local Currency'. If there was no expenditure on specific programmes please insert “0” instead of the text, otherwise indicate amounts spent. If any of the programmes are not applicable, please keep the text 'US Dollars' or 'Local Currency' as it appears by default.</t>
  </si>
  <si>
    <t>(i) Prevention programmes for vulnerable and accessible populations (please specify the type of vulnerable and accessible populations)</t>
  </si>
  <si>
    <t>8.01, 8.02, 8.05, 4.04</t>
  </si>
  <si>
    <t xml:space="preserve"> (Please specify “Yes” or “No”.  If the answer is “Yes”, please indicate funding source of the direct transfer, currency, and amount spent specifically on HIV/AIDS)</t>
  </si>
  <si>
    <t>( Description )</t>
  </si>
  <si>
    <t>PEPFAR Expenditure analysis</t>
  </si>
  <si>
    <t>2015</t>
  </si>
  <si>
    <t>4.5 Diagnosis and treatment of AIDS related cancers</t>
  </si>
  <si>
    <t>Indicator 6.1  National Funding Matrix</t>
  </si>
  <si>
    <t xml:space="preserve">2) Focal point responsible for submission of the report and follow-up on Indicator 6.1 </t>
  </si>
  <si>
    <t>8) Average exchange rate with US dollar:</t>
  </si>
  <si>
    <t>10) Unaccounted expenditures:</t>
  </si>
  <si>
    <t xml:space="preserve">   day/month/year   example: 20/02/2016</t>
  </si>
  <si>
    <t>(Local Currency per 1 US Dollar)</t>
  </si>
  <si>
    <t>(If "Other", please specify)</t>
  </si>
  <si>
    <t>Date of data entry</t>
  </si>
  <si>
    <t>1)  Institution/entity responsible for filling out the indicator forms</t>
  </si>
  <si>
    <t>If other, please specify:</t>
  </si>
  <si>
    <t>4) Specify reporting calendar/fiscal cycle  (MM/YYYY) :</t>
  </si>
  <si>
    <t>5) Name of the local currency:</t>
  </si>
  <si>
    <t>Example: 1 million USD is spent of ART. Indicated in the matrix:</t>
  </si>
  <si>
    <t>(iii) $1  in the matrix -- indicate million on the cover sheet</t>
  </si>
  <si>
    <t>(ii) $1,000  in the matrix -- indicate thousands on the cover sheet</t>
  </si>
  <si>
    <t>(i) $1,000,000 in the matrix -- must appear "units" on the cover sheet</t>
  </si>
  <si>
    <t>(Please specify (“Yes” or “No”) if there were expenditure on some specific programmes not captured)</t>
  </si>
  <si>
    <t>(If there were unaccounted expenditures, please specify which ones, and why it was not possible to capture them)</t>
  </si>
  <si>
    <t>7) Amounts expressed  in:</t>
  </si>
  <si>
    <t>6) Currency of each reporting cycle:</t>
  </si>
  <si>
    <t>Target 1. Reduce sexual transmission of HIV by 50 percent by 2015</t>
  </si>
  <si>
    <t>Target 2. Reduce transmission of HIV among people who inject drugs by 50 percent by 2015</t>
  </si>
  <si>
    <t>Target 3. Eliminate new HIV infections among children by 2015 and substantially reduce AIDS-related maternal deaths</t>
  </si>
  <si>
    <t>Target 4. Reach 15 million people living with HIV with lifesaving antiretroviral treatment by 2015</t>
  </si>
  <si>
    <t>Target 5. Reduce tuberculosis deaths in people living with HIV by 50 percent by 2015</t>
  </si>
  <si>
    <t>Target 6. Close the global AIDS resource gap by 2015 and reach annual global investment of US$22-24 billion in low- and middle-income countries</t>
  </si>
  <si>
    <t>Target 8. Eliminate stigma and discrimination against people living with and affected by HIV through promotion of laws and policies that ensure the full realization of all human rights and fundamental freedoms                                                                                                                           Target 9. Eliminate HIV-related restrictions on entry, stay and residence</t>
  </si>
  <si>
    <t>Target 7. Eliminate gender inequalities and gender-based abuse and violence and increase the capacity of women and girls to protect themselves from HIV                                                                           Target 10. Eliminate parallel systems for HIV-related services to strengthen integration of the AIDS response in global health and development efforts, as well as to strengthen social protection systems</t>
  </si>
  <si>
    <t>1.07, 1.23</t>
  </si>
  <si>
    <t>2.01.08, 2.01.09, 2.02.02</t>
  </si>
  <si>
    <t>4.6 Diagnosis, treatment and prevention of AIDS related co-infections (excluding TB and cancers)</t>
  </si>
  <si>
    <t>7.4 AIDS-specific institutional development</t>
  </si>
  <si>
    <t>Afghanistan</t>
  </si>
  <si>
    <t>Albania</t>
  </si>
  <si>
    <t>Algeria</t>
  </si>
  <si>
    <t>Angola</t>
  </si>
  <si>
    <t>Antigua and Barbuda</t>
  </si>
  <si>
    <t>Argentina</t>
  </si>
  <si>
    <t>Armenia</t>
  </si>
  <si>
    <t>Aruba</t>
  </si>
  <si>
    <t>Australia</t>
  </si>
  <si>
    <t>Azerbaijan</t>
  </si>
  <si>
    <t>Bahamas</t>
  </si>
  <si>
    <t>Bangladesh</t>
  </si>
  <si>
    <t>Barbados</t>
  </si>
  <si>
    <t>Belarus</t>
  </si>
  <si>
    <t>Belgium</t>
  </si>
  <si>
    <t>Belize</t>
  </si>
  <si>
    <t>Benin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</si>
  <si>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</si>
  <si>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</si>
  <si>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</si>
  <si>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</si>
  <si>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</si>
  <si>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</si>
  <si>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</si>
  <si>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</si>
  <si>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</si>
  <si>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</si>
  <si>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</si>
  <si>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</si>
  <si>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</si>
  <si>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</si>
  <si>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</si>
  <si>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</si>
  <si>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t>
  </si>
  <si>
    <t>Costa Rica</t>
  </si>
  <si>
    <t>Cote dIvoire</t>
  </si>
  <si>
    <t>Croatia (Local Name: Hrvatska)</t>
  </si>
  <si>
    <t>Cuba</t>
  </si>
  <si>
    <t>Czech Republic</t>
  </si>
  <si>
    <t>Democratic People Republic of Korea</t>
  </si>
  <si>
    <t>Democratic Republic of the Congo</t>
  </si>
  <si>
    <t>Djibouti</t>
  </si>
  <si>
    <t>Dominica</t>
  </si>
  <si>
    <t>Dominican Republic</t>
  </si>
  <si>
    <t>Ecuador</t>
  </si>
  <si>
    <t>Egypt</t>
  </si>
  <si>
    <t>El Salvador</t>
  </si>
  <si>
    <t>Equatorial Guinea</t>
  </si>
  <si>
    <t>Eritrea</t>
  </si>
  <si>
    <t>Estonia</t>
  </si>
  <si>
    <t>Ethiopia</t>
  </si>
  <si>
    <t>Fiji</t>
  </si>
  <si>
    <t>Gabon</t>
  </si>
  <si>
    <t>Gambia</t>
  </si>
  <si>
    <t>Georgia</t>
  </si>
  <si>
    <t>Ghana</t>
  </si>
  <si>
    <t>Greece</t>
  </si>
  <si>
    <t>Grenada</t>
  </si>
  <si>
    <t>Guatemala</t>
  </si>
  <si>
    <t>Guinea</t>
  </si>
  <si>
    <t>Guinea-Bissau</t>
  </si>
  <si>
    <t>Haiti</t>
  </si>
  <si>
    <t>Honduras</t>
  </si>
  <si>
    <t>Hungary</t>
  </si>
  <si>
    <t>India</t>
  </si>
  <si>
    <t>Indonesia</t>
  </si>
  <si>
    <t>Iran (Islamic Republic of)</t>
  </si>
  <si>
    <t>Italy</t>
  </si>
  <si>
    <t>Jamaica</t>
  </si>
  <si>
    <t>Japan</t>
  </si>
  <si>
    <t>Jordan</t>
  </si>
  <si>
    <t>Kazakhstan</t>
  </si>
  <si>
    <t>Kenya</t>
  </si>
  <si>
    <t>Kiribati</t>
  </si>
  <si>
    <t>Kuwait</t>
  </si>
  <si>
    <t>Kyrgyzstan</t>
  </si>
  <si>
    <t>Lao People Democratic Republic</t>
  </si>
  <si>
    <t>Latvia</t>
  </si>
  <si>
    <t>Lebanon</t>
  </si>
  <si>
    <t>Lesotho</t>
  </si>
  <si>
    <t>Liberia</t>
  </si>
  <si>
    <t>Lithuania</t>
  </si>
  <si>
    <t>Luxembourg</t>
  </si>
  <si>
    <t>Madagascar</t>
  </si>
  <si>
    <t>Malawi</t>
  </si>
  <si>
    <t>Malaysia</t>
  </si>
  <si>
    <t>Mali</t>
  </si>
  <si>
    <t>Marshall Islands</t>
  </si>
  <si>
    <t>Mauritania</t>
  </si>
  <si>
    <t>Mauritius</t>
  </si>
  <si>
    <t>Mexico</t>
  </si>
  <si>
    <t>Micronesia, Federated States of</t>
  </si>
  <si>
    <t>Mongolia</t>
  </si>
  <si>
    <t>Montenegro</t>
  </si>
  <si>
    <t>Morocco</t>
  </si>
  <si>
    <t>Mozambique</t>
  </si>
  <si>
    <t>Myanmar</t>
  </si>
  <si>
    <t>Namibia</t>
  </si>
  <si>
    <t>Nauru</t>
  </si>
  <si>
    <t>Nepal</t>
  </si>
  <si>
    <t>Nicaragua</t>
  </si>
  <si>
    <t>Niger</t>
  </si>
  <si>
    <t>Nigeria</t>
  </si>
  <si>
    <t>Occupied Palestinian Territory</t>
  </si>
  <si>
    <t>Oman</t>
  </si>
  <si>
    <t>Pakistan</t>
  </si>
  <si>
    <t>Palau</t>
  </si>
  <si>
    <t>Panama</t>
  </si>
  <si>
    <t>Papua New Guinea</t>
  </si>
  <si>
    <t>Paraguay</t>
  </si>
  <si>
    <t>Peru</t>
  </si>
  <si>
    <t>Philippines</t>
  </si>
  <si>
    <t>Poland</t>
  </si>
  <si>
    <t>Portugal</t>
  </si>
  <si>
    <t>Republic of Korea</t>
  </si>
  <si>
    <t>Republic of Moldova</t>
  </si>
  <si>
    <t>Romania</t>
  </si>
  <si>
    <t>Russian Federation</t>
  </si>
  <si>
    <t>Rwanda</t>
  </si>
  <si>
    <t>S?o Tom‚ and Pr¡ncipe</t>
  </si>
  <si>
    <t>Saint Kitts And Nevis</t>
  </si>
  <si>
    <t>Saint Lucia</t>
  </si>
  <si>
    <t>Saint Vincent and the Grenadines</t>
  </si>
  <si>
    <t>Samoa</t>
  </si>
  <si>
    <t>Saudi Arabia</t>
  </si>
  <si>
    <t>Senegal</t>
  </si>
  <si>
    <t>Serbia</t>
  </si>
  <si>
    <t>Seychelles</t>
  </si>
  <si>
    <t>Sierra Leone</t>
  </si>
  <si>
    <t>Singapore</t>
  </si>
  <si>
    <t>Solomon Islands</t>
  </si>
  <si>
    <t>Somalia</t>
  </si>
  <si>
    <t>South Africa</t>
  </si>
  <si>
    <t>Spain</t>
  </si>
  <si>
    <t>Sri Lanka</t>
  </si>
  <si>
    <t>Sudan</t>
  </si>
  <si>
    <t>Sudan South</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</si>
  <si>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</si>
  <si>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</si>
  <si>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</si>
  <si>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</si>
  <si>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</si>
  <si>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</si>
  <si>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</si>
  <si>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</si>
  <si>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</si>
  <si>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</si>
  <si>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</si>
  <si>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</si>
  <si>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</si>
  <si>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</si>
  <si>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Turks and Caicos Islands</t>
  </si>
  <si>
    <t>Tuvalu</t>
  </si>
  <si>
    <t>UK Overseas Territories</t>
  </si>
  <si>
    <t>Uganda</t>
  </si>
  <si>
    <t>Ukraine</t>
  </si>
  <si>
    <t>United Arab Emirates</t>
  </si>
  <si>
    <t>United Kingdom</t>
  </si>
  <si>
    <t>United Republic of Tanzania</t>
  </si>
  <si>
    <t>Uruguay</t>
  </si>
  <si>
    <t>Uzbekistan</t>
  </si>
  <si>
    <t>Vanuatu</t>
  </si>
  <si>
    <t>Venezuela</t>
  </si>
  <si>
    <t>Viet Nam</t>
  </si>
  <si>
    <t>Yemen</t>
  </si>
  <si>
    <t>Zambia</t>
  </si>
  <si>
    <t>Zimbabwe</t>
  </si>
  <si>
    <t>Country Name</t>
  </si>
  <si>
    <t>Bhutan</t>
  </si>
  <si>
    <t>Canada</t>
  </si>
  <si>
    <t>Channel Islands</t>
  </si>
  <si>
    <t>Curacao</t>
  </si>
  <si>
    <t>Cayman Islands</t>
  </si>
  <si>
    <t>Cyprus</t>
  </si>
  <si>
    <t>Germany</t>
  </si>
  <si>
    <t>Denmark</t>
  </si>
  <si>
    <t>Finland</t>
  </si>
  <si>
    <t>France</t>
  </si>
  <si>
    <t>Faeroe Islands</t>
  </si>
  <si>
    <t>Greenland</t>
  </si>
  <si>
    <t>Guam</t>
  </si>
  <si>
    <t>Guyana</t>
  </si>
  <si>
    <t>Hong Kong</t>
  </si>
  <si>
    <t>Ireland</t>
  </si>
  <si>
    <t>Iceland</t>
  </si>
  <si>
    <t>Israel</t>
  </si>
  <si>
    <t>Kosovo</t>
  </si>
  <si>
    <t>Libya</t>
  </si>
  <si>
    <t>Maldives</t>
  </si>
  <si>
    <t>Malta</t>
  </si>
  <si>
    <t>Netherlands</t>
  </si>
  <si>
    <t>Norway</t>
  </si>
  <si>
    <t>New Zealand</t>
  </si>
  <si>
    <t>Puerto Rico</t>
  </si>
  <si>
    <t>Qatar</t>
  </si>
  <si>
    <t>Sao Tome and Principe</t>
  </si>
  <si>
    <t>Slovak Republic</t>
  </si>
  <si>
    <t>Turkmenistan</t>
  </si>
  <si>
    <t>United States</t>
  </si>
  <si>
    <t>Virgin Islands (U.S.)</t>
  </si>
  <si>
    <t>Viet nam</t>
  </si>
  <si>
    <t>Currency Reported</t>
  </si>
  <si>
    <t>Average Exchange Rate 
( reported )</t>
  </si>
  <si>
    <t>World bank
Exchange Rate</t>
  </si>
  <si>
    <t>monetary units of Amount reported</t>
  </si>
  <si>
    <t>Contact email ID</t>
  </si>
  <si>
    <t>Contact phone</t>
  </si>
  <si>
    <t>Institution</t>
  </si>
  <si>
    <t>Contact Name</t>
  </si>
  <si>
    <t>Description on unaccounted expenditures</t>
  </si>
  <si>
    <t>Check column totals</t>
  </si>
  <si>
    <r>
      <t xml:space="preserve">Average Exchange Rate from the World Bank
(For Reference purpose). 
</t>
    </r>
    <r>
      <rPr>
        <sz val="10"/>
        <color theme="2" tint="-0.499984740745262"/>
        <rFont val="Garamond"/>
        <family val="1"/>
      </rPr>
      <t>2015 rates are based on 2014 average rates.</t>
    </r>
  </si>
  <si>
    <t xml:space="preserve">   ( Select country name from dropdown)</t>
  </si>
  <si>
    <t>CountryYear</t>
  </si>
  <si>
    <t>Exp Database</t>
  </si>
  <si>
    <t>This collects the information reported in a flat format</t>
  </si>
  <si>
    <t>Check_sheet_row</t>
  </si>
  <si>
    <t>This checks if the rows have been changed in the reporting template</t>
  </si>
  <si>
    <t>Exp  with units conversion</t>
  </si>
  <si>
    <t>This sheet does the following:
- Decrypts the monetary units reported into their equivalents values ( ex. Thousands as 1000 )
- If the reported currency is US dollars, does nothing. Else, if average exchange rate was reported, it lists it here. If average exchange rate was not reported, then it replaces the value with WB/IMF exchange rates.
- For each cell, if it was no response or zeroes, it replaces with zeroes.If it was Local currency, it multiples the reported amount by exchange rates and moenatry units as described in above bullet points. If it was US Dollars, then the values in the cells are multipled by monetary units.</t>
  </si>
  <si>
    <r>
      <t xml:space="preserve">Average Exchange Rate 
( </t>
    </r>
    <r>
      <rPr>
        <b/>
        <sz val="11"/>
        <color rgb="FFC00000"/>
        <rFont val="Calibri"/>
        <family val="2"/>
        <scheme val="minor"/>
      </rPr>
      <t>derived</t>
    </r>
    <r>
      <rPr>
        <b/>
        <sz val="11"/>
        <color theme="1"/>
        <rFont val="Calibri"/>
        <family val="2"/>
        <scheme val="minor"/>
      </rPr>
      <t xml:space="preserve"> )</t>
    </r>
  </si>
  <si>
    <r>
      <t xml:space="preserve">monetary units of Amount reported ( </t>
    </r>
    <r>
      <rPr>
        <b/>
        <sz val="11"/>
        <color rgb="FFC00000"/>
        <rFont val="Calibri"/>
        <family val="2"/>
        <scheme val="minor"/>
      </rPr>
      <t>derived</t>
    </r>
    <r>
      <rPr>
        <b/>
        <sz val="11"/>
        <color theme="1"/>
        <rFont val="Calibri"/>
        <family val="2"/>
        <scheme val="minor"/>
      </rPr>
      <t xml:space="preserve"> )</t>
    </r>
  </si>
  <si>
    <t>Kindly provide the information in the indicated fields. The template will not allow typing information outside the marked fields.</t>
  </si>
  <si>
    <t>HIV and AIDS Programmes 
( Other categories )</t>
  </si>
  <si>
    <t>Ministry of Labour, Health and Social Affairs</t>
  </si>
  <si>
    <t>Ketevan Goginashvili</t>
  </si>
  <si>
    <t>Head of Health Policy Division, Health Care Department</t>
  </si>
  <si>
    <t>144 Tsereteli ave, Tbilisi, Georgia</t>
  </si>
  <si>
    <t>kgoginashvili@moh.gov.ge</t>
  </si>
  <si>
    <t>Georgian LARI (GEL)</t>
  </si>
  <si>
    <t>Not linked to HIV/AIDS state program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</si>
</sst>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409]mmmm\ d\,\ yyyy;@"/>
    <numFmt numFmtId="165" formatCode="[$-409]d\-mmm\-yy;@"/>
    <numFmt numFmtId="166" formatCode="#,##0.0"/>
    <numFmt numFmtId="167" formatCode="_-* #,##0.00_-;\-* #,##0.00_-;_-* &quot;-&quot;??_-;_-@_-"/>
  </numFmts>
  <fonts count="47">
    <font>
      <sz val="11"/>
      <color theme="1"/>
      <name val="Calibri"/>
      <family val="2"/>
      <scheme val="minor"/>
    </font>
    <font>
      <b/>
      <sz val="11"/>
      <color theme="1"/>
      <name val="Calibri"/>
      <family val="2"/>
      <scheme val="minor"/>
    </font>
    <font>
      <sz val="11"/>
      <color theme="0"/>
      <name val="Calibri"/>
      <family val="2"/>
      <scheme val="minor"/>
    </font>
    <font>
      <b/>
      <sz val="11"/>
      <color theme="1"/>
      <name val="Calibri"/>
      <family val="2"/>
    </font>
    <font>
      <sz val="11"/>
      <color theme="1"/>
      <name val="Calibri"/>
      <family val="2"/>
    </font>
    <font>
      <u/>
      <sz val="11"/>
      <color theme="1"/>
      <name val="Calibri"/>
      <family val="2"/>
      <scheme val="minor"/>
    </font>
    <font>
      <b/>
      <u/>
      <sz val="11"/>
      <color theme="1"/>
      <name val="Calibri"/>
      <family val="2"/>
      <scheme val="minor"/>
    </font>
    <font>
      <b/>
      <sz val="11"/>
      <color rgb="FFFF0000"/>
      <name val="Calibri"/>
      <family val="2"/>
      <scheme val="minor"/>
    </font>
    <font>
      <sz val="11"/>
      <color rgb="FFFF0000"/>
      <name val="Calibri"/>
      <family val="2"/>
      <scheme val="minor"/>
    </font>
    <font>
      <sz val="10"/>
      <name val="Arial"/>
      <family val="2"/>
    </font>
    <font>
      <b/>
      <sz val="11"/>
      <color rgb="FF00B0F0"/>
      <name val="Calibri"/>
      <family val="2"/>
      <scheme val="minor"/>
    </font>
    <font>
      <sz val="11"/>
      <color rgb="FF00B0F0"/>
      <name val="Calibri"/>
      <family val="2"/>
      <scheme val="minor"/>
    </font>
    <font>
      <sz val="11"/>
      <color theme="1"/>
      <name val="Calibri"/>
      <family val="2"/>
      <scheme val="minor"/>
    </font>
    <font>
      <b/>
      <sz val="12"/>
      <name val="Garamond"/>
      <family val="1"/>
    </font>
    <font>
      <b/>
      <sz val="12"/>
      <color rgb="FF333399"/>
      <name val="Garamond"/>
      <family val="1"/>
    </font>
    <font>
      <b/>
      <sz val="12"/>
      <color rgb="FF003366"/>
      <name val="Garamond"/>
      <family val="1"/>
    </font>
    <font>
      <sz val="12"/>
      <color rgb="FF808080"/>
      <name val="Garamond"/>
      <family val="1"/>
    </font>
    <font>
      <sz val="12"/>
      <name val="Garamond"/>
      <family val="1"/>
    </font>
    <font>
      <sz val="10"/>
      <color rgb="FF333399"/>
      <name val="Arial"/>
      <family val="2"/>
    </font>
    <font>
      <b/>
      <sz val="11"/>
      <color theme="1"/>
      <name val="Arial"/>
      <family val="2"/>
    </font>
    <font>
      <b/>
      <sz val="10"/>
      <color rgb="FFC00000"/>
      <name val="Calibri Light"/>
      <family val="2"/>
      <scheme val="major"/>
    </font>
    <font>
      <sz val="15"/>
      <color rgb="FFFFFFFF"/>
      <name val="Arial"/>
      <family val="2"/>
    </font>
    <font>
      <sz val="10"/>
      <color indexed="63"/>
      <name val="Arial"/>
      <family val="2"/>
    </font>
    <font>
      <sz val="10"/>
      <color indexed="55"/>
      <name val="Arial"/>
      <family val="2"/>
    </font>
    <font>
      <sz val="11"/>
      <color theme="1"/>
      <name val="Arial"/>
      <family val="2"/>
    </font>
    <font>
      <sz val="11"/>
      <color rgb="FF000000"/>
      <name val="Calibri"/>
      <family val="2"/>
      <scheme val="minor"/>
    </font>
    <font>
      <b/>
      <sz val="18"/>
      <color rgb="FFFF0000"/>
      <name val="Garamond"/>
      <family val="1"/>
    </font>
    <font>
      <b/>
      <sz val="14"/>
      <color rgb="FF00B0F0"/>
      <name val="Calibri"/>
      <family val="2"/>
      <scheme val="minor"/>
    </font>
    <font>
      <b/>
      <sz val="12"/>
      <color theme="0" tint="-0.499984740745262"/>
      <name val="Garamond"/>
      <family val="1"/>
    </font>
    <font>
      <sz val="12"/>
      <color theme="0" tint="-0.499984740745262"/>
      <name val="Garamond"/>
      <family val="1"/>
    </font>
    <font>
      <sz val="14"/>
      <color rgb="FF00B0F0"/>
      <name val="Calibri"/>
      <family val="2"/>
      <scheme val="minor"/>
    </font>
    <font>
      <sz val="14"/>
      <color theme="1"/>
      <name val="Calibri"/>
      <family val="2"/>
      <scheme val="minor"/>
    </font>
    <font>
      <sz val="14"/>
      <color rgb="FF000000"/>
      <name val="Calibri"/>
      <family val="2"/>
      <scheme val="minor"/>
    </font>
    <font>
      <sz val="11"/>
      <color theme="1" tint="4.9989318521683403E-2"/>
      <name val="Calibri"/>
      <family val="2"/>
      <scheme val="minor"/>
    </font>
    <font>
      <b/>
      <sz val="10"/>
      <color theme="1" tint="0.34998626667073579"/>
      <name val="Arial"/>
      <family val="2"/>
    </font>
    <font>
      <b/>
      <sz val="10"/>
      <color theme="1" tint="0.34998626667073579"/>
      <name val="Calibri Light"/>
      <family val="2"/>
      <scheme val="major"/>
    </font>
    <font>
      <b/>
      <sz val="11"/>
      <color theme="1" tint="0.34998626667073579"/>
      <name val="Arial"/>
      <family val="2"/>
    </font>
    <font>
      <sz val="11"/>
      <color theme="3" tint="-0.249977111117893"/>
      <name val="Arial"/>
      <family val="2"/>
    </font>
    <font>
      <b/>
      <sz val="12"/>
      <color theme="2" tint="-0.499984740745262"/>
      <name val="Garamond"/>
      <family val="1"/>
    </font>
    <font>
      <sz val="10"/>
      <color theme="0" tint="-4.9989318521683403E-2"/>
      <name val="Arial"/>
      <family val="2"/>
    </font>
    <font>
      <b/>
      <sz val="12"/>
      <color theme="8" tint="0.79998168889431442"/>
      <name val="Garamond"/>
      <family val="1"/>
    </font>
    <font>
      <sz val="10"/>
      <color theme="2" tint="-0.499984740745262"/>
      <name val="Garamond"/>
      <family val="1"/>
    </font>
    <font>
      <b/>
      <sz val="12"/>
      <color rgb="FFFF0000"/>
      <name val="Calibri"/>
      <family val="2"/>
      <scheme val="minor"/>
    </font>
    <font>
      <b/>
      <sz val="11"/>
      <color rgb="FF0070C0"/>
      <name val="Calibri"/>
      <family val="2"/>
      <scheme val="minor"/>
    </font>
    <font>
      <sz val="12"/>
      <color theme="1"/>
      <name val="Calibri"/>
      <family val="2"/>
      <scheme val="minor"/>
    </font>
    <font>
      <b/>
      <sz val="11"/>
      <color rgb="FFC00000"/>
      <name val="Calibri"/>
      <family val="2"/>
      <scheme val="minor"/>
    </font>
    <font>
      <b/>
      <sz val="12"/>
      <color rgb="FFC00000"/>
      <name val="Garamond"/>
      <family val="1"/>
    </font>
  </fonts>
  <fills count="27">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00B0F0"/>
        <bgColor indexed="64"/>
      </patternFill>
    </fill>
    <fill>
      <patternFill patternType="solid">
        <fgColor theme="9"/>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rgb="FF000000"/>
      </patternFill>
    </fill>
    <fill>
      <patternFill patternType="solid">
        <fgColor theme="6" tint="0.79998168889431442"/>
        <bgColor rgb="FF000000"/>
      </patternFill>
    </fill>
    <fill>
      <patternFill patternType="solid">
        <fgColor theme="2" tint="-0.249977111117893"/>
        <bgColor indexed="64"/>
      </patternFill>
    </fill>
    <fill>
      <patternFill patternType="solid">
        <fgColor theme="1"/>
        <bgColor rgb="FF000000"/>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diagonal/>
    </border>
    <border>
      <left style="dashed">
        <color indexed="64"/>
      </left>
      <right style="dashed">
        <color indexed="64"/>
      </right>
      <top style="dashed">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dashed">
        <color indexed="64"/>
      </left>
      <right/>
      <top style="dotted">
        <color indexed="64"/>
      </top>
      <bottom/>
      <diagonal/>
    </border>
    <border>
      <left/>
      <right style="dashed">
        <color indexed="64"/>
      </right>
      <top style="dotted">
        <color indexed="64"/>
      </top>
      <bottom/>
      <diagonal/>
    </border>
    <border>
      <left/>
      <right/>
      <top style="dotted">
        <color indexed="64"/>
      </top>
      <bottom style="dash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dashed">
        <color indexed="64"/>
      </top>
      <bottom style="dashed">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dotted">
        <color theme="8" tint="-0.249977111117893"/>
      </top>
      <bottom/>
      <diagonal/>
    </border>
    <border>
      <left style="hair">
        <color theme="8" tint="-0.249977111117893"/>
      </left>
      <right/>
      <top/>
      <bottom/>
      <diagonal/>
    </border>
    <border>
      <left style="hair">
        <color theme="8" tint="-0.249977111117893"/>
      </left>
      <right style="thin">
        <color indexed="64"/>
      </right>
      <top style="hair">
        <color theme="8" tint="-0.249977111117893"/>
      </top>
      <bottom style="hair">
        <color theme="8" tint="-0.249977111117893"/>
      </bottom>
      <diagonal/>
    </border>
    <border>
      <left style="thin">
        <color indexed="64"/>
      </left>
      <right style="hair">
        <color theme="8" tint="-0.249977111117893"/>
      </right>
      <top style="hair">
        <color theme="8" tint="-0.249977111117893"/>
      </top>
      <bottom style="hair">
        <color theme="8" tint="-0.249977111117893"/>
      </bottom>
      <diagonal/>
    </border>
    <border>
      <left/>
      <right style="hair">
        <color theme="8" tint="-0.249977111117893"/>
      </right>
      <top/>
      <bottom/>
      <diagonal/>
    </border>
    <border>
      <left/>
      <right/>
      <top style="hair">
        <color theme="8" tint="-0.249977111117893"/>
      </top>
      <bottom/>
      <diagonal/>
    </border>
  </borders>
  <cellStyleXfs count="4">
    <xf numFmtId="0" fontId="0" fillId="0" borderId="0"/>
    <xf numFmtId="0" fontId="9" fillId="0" borderId="0"/>
    <xf numFmtId="43" fontId="12" fillId="0" borderId="0" applyFont="0" applyFill="0" applyBorder="0" applyAlignment="0" applyProtection="0"/>
    <xf numFmtId="167" fontId="12" fillId="0" borderId="0" applyFont="0" applyFill="0" applyBorder="0" applyAlignment="0" applyProtection="0"/>
  </cellStyleXfs>
  <cellXfs count="448">
    <xf numFmtId="0" fontId="0" fillId="0" borderId="0" xfId="0"/>
    <xf numFmtId="0" fontId="0" fillId="6" borderId="1" xfId="0" applyFill="1" applyBorder="1" applyAlignment="1">
      <alignment horizontal="left" wrapText="1"/>
    </xf>
    <xf numFmtId="0" fontId="0" fillId="6" borderId="1" xfId="0" applyFill="1" applyBorder="1" applyAlignment="1">
      <alignment horizontal="center"/>
    </xf>
    <xf numFmtId="0" fontId="0" fillId="6" borderId="1" xfId="0" applyFill="1" applyBorder="1" applyAlignment="1">
      <alignment horizontal="center" wrapText="1"/>
    </xf>
    <xf numFmtId="0" fontId="0" fillId="6" borderId="2" xfId="0" applyFill="1" applyBorder="1" applyAlignment="1">
      <alignment horizontal="left" wrapText="1"/>
    </xf>
    <xf numFmtId="0" fontId="0" fillId="6" borderId="3" xfId="0" applyFill="1" applyBorder="1" applyAlignment="1">
      <alignment horizontal="left" wrapText="1"/>
    </xf>
    <xf numFmtId="0" fontId="0" fillId="5" borderId="1" xfId="0" applyFill="1" applyBorder="1" applyAlignment="1">
      <alignment horizontal="left" wrapText="1"/>
    </xf>
    <xf numFmtId="0" fontId="0" fillId="5" borderId="1" xfId="0" quotePrefix="1" applyFill="1" applyBorder="1" applyAlignment="1">
      <alignment horizontal="center"/>
    </xf>
    <xf numFmtId="0" fontId="0" fillId="2" borderId="1" xfId="0" applyFill="1" applyBorder="1"/>
    <xf numFmtId="0" fontId="0" fillId="2" borderId="1" xfId="0" applyFill="1" applyBorder="1" applyAlignment="1">
      <alignment horizontal="center"/>
    </xf>
    <xf numFmtId="0" fontId="0" fillId="7" borderId="1" xfId="0" applyFill="1" applyBorder="1"/>
    <xf numFmtId="0" fontId="0" fillId="7" borderId="1" xfId="0" applyFill="1" applyBorder="1" applyAlignment="1">
      <alignment horizontal="center"/>
    </xf>
    <xf numFmtId="0" fontId="0" fillId="0" borderId="0" xfId="0" applyAlignment="1">
      <alignment horizontal="center"/>
    </xf>
    <xf numFmtId="0" fontId="0" fillId="3" borderId="1" xfId="0" applyFill="1" applyBorder="1"/>
    <xf numFmtId="0" fontId="0" fillId="3" borderId="1" xfId="0" applyFill="1" applyBorder="1" applyAlignment="1">
      <alignment horizontal="center"/>
    </xf>
    <xf numFmtId="0" fontId="0" fillId="8" borderId="1" xfId="0" applyFill="1" applyBorder="1"/>
    <xf numFmtId="0" fontId="0" fillId="8" borderId="1" xfId="0" applyFill="1" applyBorder="1" applyAlignment="1">
      <alignment horizontal="center"/>
    </xf>
    <xf numFmtId="0" fontId="0" fillId="9" borderId="1" xfId="0" applyFill="1" applyBorder="1"/>
    <xf numFmtId="0" fontId="0" fillId="9" borderId="1" xfId="0" applyFill="1" applyBorder="1" applyAlignment="1">
      <alignment horizontal="center"/>
    </xf>
    <xf numFmtId="0" fontId="0" fillId="10" borderId="1" xfId="0" applyFill="1" applyBorder="1"/>
    <xf numFmtId="0" fontId="0" fillId="10" borderId="1" xfId="0" applyFill="1" applyBorder="1" applyAlignment="1">
      <alignment horizontal="center"/>
    </xf>
    <xf numFmtId="0" fontId="0" fillId="4" borderId="1" xfId="0" applyFill="1" applyBorder="1"/>
    <xf numFmtId="0" fontId="0" fillId="4" borderId="1" xfId="0" applyFill="1" applyBorder="1" applyAlignment="1">
      <alignment horizontal="left" wrapText="1"/>
    </xf>
    <xf numFmtId="0" fontId="0" fillId="4" borderId="1" xfId="0" applyFill="1" applyBorder="1" applyAlignment="1">
      <alignment horizontal="center"/>
    </xf>
    <xf numFmtId="0" fontId="1" fillId="5" borderId="1" xfId="0" applyFont="1" applyFill="1" applyBorder="1"/>
    <xf numFmtId="0" fontId="1" fillId="2" borderId="1" xfId="0" applyFont="1" applyFill="1" applyBorder="1"/>
    <xf numFmtId="0" fontId="1" fillId="7" borderId="1" xfId="0" applyFont="1" applyFill="1" applyBorder="1"/>
    <xf numFmtId="0" fontId="1" fillId="3"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xf numFmtId="0" fontId="0" fillId="4" borderId="0" xfId="0" applyFill="1" applyBorder="1" applyAlignment="1">
      <alignment horizontal="left" wrapText="1"/>
    </xf>
    <xf numFmtId="0" fontId="3" fillId="11" borderId="0" xfId="0" applyFont="1" applyFill="1" applyBorder="1" applyAlignment="1">
      <alignment horizontal="center"/>
    </xf>
    <xf numFmtId="0" fontId="0" fillId="9" borderId="1" xfId="0" applyFill="1" applyBorder="1" applyAlignment="1">
      <alignment horizontal="left" wrapText="1"/>
    </xf>
    <xf numFmtId="0" fontId="0" fillId="7" borderId="1" xfId="0" applyFill="1" applyBorder="1" applyAlignment="1">
      <alignment horizontal="left" wrapText="1"/>
    </xf>
    <xf numFmtId="0" fontId="0" fillId="10" borderId="1" xfId="0" applyFill="1" applyBorder="1" applyAlignment="1">
      <alignment horizontal="left" wrapText="1"/>
    </xf>
    <xf numFmtId="0" fontId="0" fillId="0" borderId="1" xfId="0" applyBorder="1" applyAlignment="1">
      <alignment horizontal="left" wrapText="1"/>
    </xf>
    <xf numFmtId="0" fontId="0" fillId="2" borderId="1" xfId="0" applyFill="1" applyBorder="1" applyAlignment="1">
      <alignment horizontal="left" wrapText="1"/>
    </xf>
    <xf numFmtId="0" fontId="0" fillId="3" borderId="1" xfId="0" applyFill="1" applyBorder="1" applyAlignment="1">
      <alignment horizontal="left" wrapText="1"/>
    </xf>
    <xf numFmtId="0" fontId="0" fillId="8" borderId="1" xfId="0" applyFill="1" applyBorder="1" applyAlignment="1">
      <alignment horizontal="left" wrapText="1"/>
    </xf>
    <xf numFmtId="0" fontId="2" fillId="12" borderId="1" xfId="0" applyFont="1" applyFill="1" applyBorder="1" applyAlignment="1">
      <alignment horizontal="left" wrapText="1"/>
    </xf>
    <xf numFmtId="0" fontId="0" fillId="0" borderId="1" xfId="0" applyFill="1" applyBorder="1" applyAlignment="1">
      <alignment horizontal="left"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0" fillId="0" borderId="0" xfId="0" applyBorder="1"/>
    <xf numFmtId="0" fontId="0" fillId="0" borderId="0" xfId="0" applyFill="1" applyBorder="1"/>
    <xf numFmtId="0" fontId="0" fillId="0" borderId="1" xfId="0" applyFill="1" applyBorder="1"/>
    <xf numFmtId="0" fontId="0" fillId="0" borderId="0" xfId="0" applyFill="1"/>
    <xf numFmtId="0" fontId="0" fillId="0" borderId="2" xfId="0" applyFill="1" applyBorder="1" applyAlignment="1">
      <alignment wrapText="1"/>
    </xf>
    <xf numFmtId="0" fontId="0" fillId="0" borderId="2" xfId="0" applyFill="1" applyBorder="1"/>
    <xf numFmtId="0" fontId="0" fillId="0" borderId="2" xfId="0" applyFill="1" applyBorder="1" applyAlignment="1">
      <alignment horizontal="left" wrapText="1"/>
    </xf>
    <xf numFmtId="0" fontId="0" fillId="0" borderId="3" xfId="0" applyFill="1" applyBorder="1" applyAlignment="1">
      <alignment horizontal="left" wrapText="1"/>
    </xf>
    <xf numFmtId="0" fontId="5" fillId="0" borderId="1" xfId="0" applyFont="1" applyFill="1" applyBorder="1"/>
    <xf numFmtId="0" fontId="0" fillId="13" borderId="0" xfId="0" applyFill="1"/>
    <xf numFmtId="0" fontId="0" fillId="13" borderId="0" xfId="0" applyFill="1" applyAlignment="1">
      <alignment horizontal="center"/>
    </xf>
    <xf numFmtId="0" fontId="4" fillId="13" borderId="0" xfId="0" applyFont="1" applyFill="1" applyAlignment="1">
      <alignment horizontal="center"/>
    </xf>
    <xf numFmtId="0" fontId="4" fillId="13" borderId="0" xfId="0" applyFont="1" applyFill="1"/>
    <xf numFmtId="0" fontId="0" fillId="0" borderId="3" xfId="0" applyFill="1" applyBorder="1"/>
    <xf numFmtId="0" fontId="1" fillId="14" borderId="1" xfId="0" applyFont="1" applyFill="1" applyBorder="1"/>
    <xf numFmtId="0" fontId="0" fillId="14" borderId="1" xfId="0" applyFill="1" applyBorder="1"/>
    <xf numFmtId="0" fontId="5" fillId="14" borderId="1" xfId="0" applyFont="1" applyFill="1" applyBorder="1"/>
    <xf numFmtId="0" fontId="6" fillId="14" borderId="1" xfId="0" applyFont="1" applyFill="1" applyBorder="1"/>
    <xf numFmtId="0" fontId="1" fillId="14" borderId="0" xfId="0" applyFont="1" applyFill="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7" fillId="0" borderId="6" xfId="0" applyFont="1" applyBorder="1"/>
    <xf numFmtId="0" fontId="1" fillId="6" borderId="1" xfId="0" applyFont="1" applyFill="1" applyBorder="1" applyAlignment="1">
      <alignment horizontal="left" wrapText="1"/>
    </xf>
    <xf numFmtId="0" fontId="8" fillId="0" borderId="0" xfId="0" applyFont="1" applyFill="1" applyBorder="1" applyAlignment="1">
      <alignment horizontal="left" wrapText="1"/>
    </xf>
    <xf numFmtId="0" fontId="0" fillId="15" borderId="0" xfId="0" applyFont="1" applyFill="1"/>
    <xf numFmtId="0" fontId="0" fillId="15" borderId="0" xfId="0" applyFont="1" applyFill="1" applyAlignment="1">
      <alignment vertical="top"/>
    </xf>
    <xf numFmtId="0" fontId="0" fillId="0" borderId="0" xfId="0" applyFont="1" applyAlignment="1">
      <alignment vertical="top"/>
    </xf>
    <xf numFmtId="0" fontId="0" fillId="15" borderId="0" xfId="0" applyFont="1" applyFill="1" applyAlignment="1">
      <alignment horizontal="left" vertical="top"/>
    </xf>
    <xf numFmtId="0" fontId="0" fillId="0" borderId="0" xfId="0" applyFont="1" applyAlignment="1">
      <alignment horizontal="left" vertical="top"/>
    </xf>
    <xf numFmtId="0" fontId="0" fillId="0" borderId="0" xfId="0" applyFont="1"/>
    <xf numFmtId="0" fontId="0" fillId="15" borderId="0" xfId="0" applyFont="1" applyFill="1" applyAlignment="1">
      <alignment vertical="top" wrapText="1"/>
    </xf>
    <xf numFmtId="0" fontId="0" fillId="15" borderId="0" xfId="0" applyFont="1" applyFill="1" applyAlignment="1">
      <alignment horizontal="center" vertical="top" wrapText="1"/>
    </xf>
    <xf numFmtId="0" fontId="0" fillId="15" borderId="0" xfId="0" applyFont="1" applyFill="1" applyAlignment="1">
      <alignment horizontal="center"/>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horizontal="center"/>
    </xf>
    <xf numFmtId="0" fontId="11" fillId="15" borderId="0" xfId="0" applyFont="1" applyFill="1" applyAlignment="1">
      <alignment wrapText="1"/>
    </xf>
    <xf numFmtId="49" fontId="0" fillId="15" borderId="0" xfId="0" applyNumberFormat="1" applyFont="1" applyFill="1" applyAlignment="1">
      <alignment horizontal="center" wrapText="1"/>
    </xf>
    <xf numFmtId="49" fontId="0" fillId="0" borderId="0" xfId="0" applyNumberFormat="1" applyFont="1" applyAlignment="1">
      <alignment horizontal="center" wrapText="1"/>
    </xf>
    <xf numFmtId="2" fontId="20" fillId="15" borderId="0" xfId="0" applyNumberFormat="1" applyFont="1" applyFill="1" applyBorder="1" applyAlignment="1">
      <alignment horizontal="center" vertical="top" wrapText="1"/>
    </xf>
    <xf numFmtId="0" fontId="22" fillId="16" borderId="0" xfId="0" applyFont="1" applyFill="1" applyAlignment="1">
      <alignment horizontal="center"/>
    </xf>
    <xf numFmtId="0" fontId="23" fillId="16" borderId="0" xfId="0" applyFont="1" applyFill="1" applyAlignment="1">
      <alignment horizontal="center"/>
    </xf>
    <xf numFmtId="0" fontId="23" fillId="16" borderId="0" xfId="0" applyFont="1" applyFill="1" applyAlignment="1">
      <alignment horizontal="center" wrapText="1"/>
    </xf>
    <xf numFmtId="0" fontId="0" fillId="16" borderId="0" xfId="0" applyFill="1"/>
    <xf numFmtId="0" fontId="23" fillId="16" borderId="0" xfId="0" applyFont="1" applyFill="1" applyAlignment="1">
      <alignment horizontal="left"/>
    </xf>
    <xf numFmtId="0" fontId="24" fillId="15" borderId="43" xfId="0" applyFont="1" applyFill="1" applyBorder="1" applyAlignment="1">
      <alignment wrapText="1"/>
    </xf>
    <xf numFmtId="0" fontId="19" fillId="15" borderId="44" xfId="0" applyFont="1" applyFill="1" applyBorder="1" applyAlignment="1">
      <alignment wrapText="1"/>
    </xf>
    <xf numFmtId="0" fontId="20" fillId="15" borderId="0" xfId="0" applyFont="1" applyFill="1" applyBorder="1" applyAlignment="1">
      <alignment horizontal="center" vertical="top" wrapText="1"/>
    </xf>
    <xf numFmtId="0" fontId="24" fillId="15" borderId="45" xfId="0" applyFont="1" applyFill="1" applyBorder="1" applyAlignment="1">
      <alignment wrapText="1"/>
    </xf>
    <xf numFmtId="0" fontId="19" fillId="15" borderId="46" xfId="0" applyFont="1" applyFill="1" applyBorder="1" applyAlignment="1">
      <alignment wrapText="1"/>
    </xf>
    <xf numFmtId="0" fontId="20" fillId="15" borderId="0" xfId="0" applyFont="1" applyFill="1" applyBorder="1" applyAlignment="1">
      <alignment horizontal="center" vertical="center" wrapText="1"/>
    </xf>
    <xf numFmtId="2" fontId="19" fillId="15" borderId="46" xfId="0" applyNumberFormat="1" applyFont="1" applyFill="1" applyBorder="1" applyAlignment="1">
      <alignment wrapText="1"/>
    </xf>
    <xf numFmtId="0" fontId="24" fillId="15" borderId="47" xfId="0" applyFont="1" applyFill="1" applyBorder="1" applyAlignment="1">
      <alignment wrapText="1"/>
    </xf>
    <xf numFmtId="0" fontId="0" fillId="18" borderId="42" xfId="0" applyFont="1" applyFill="1" applyBorder="1" applyAlignment="1">
      <alignment horizontal="center" textRotation="90"/>
    </xf>
    <xf numFmtId="0" fontId="1" fillId="14" borderId="35" xfId="0" applyFont="1" applyFill="1" applyBorder="1" applyAlignment="1">
      <alignment horizontal="left" vertical="center" wrapText="1"/>
    </xf>
    <xf numFmtId="49" fontId="1" fillId="14" borderId="59"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49" fontId="0" fillId="0" borderId="60" xfId="0" applyNumberFormat="1" applyFont="1" applyFill="1" applyBorder="1" applyAlignment="1">
      <alignment horizontal="center" vertical="center" wrapText="1"/>
    </xf>
    <xf numFmtId="0" fontId="25" fillId="0" borderId="4" xfId="0" applyFont="1" applyBorder="1" applyAlignment="1">
      <alignment horizontal="left" vertical="center"/>
    </xf>
    <xf numFmtId="49" fontId="0" fillId="0" borderId="60" xfId="0" applyNumberFormat="1" applyFont="1" applyFill="1" applyBorder="1" applyAlignment="1">
      <alignment horizontal="center" wrapText="1"/>
    </xf>
    <xf numFmtId="0" fontId="0" fillId="0" borderId="58" xfId="0" applyFont="1" applyFill="1" applyBorder="1" applyAlignment="1">
      <alignment horizontal="left" vertical="center" wrapText="1"/>
    </xf>
    <xf numFmtId="49" fontId="0" fillId="0" borderId="61" xfId="0" applyNumberFormat="1" applyFont="1" applyFill="1" applyBorder="1" applyAlignment="1">
      <alignment horizontal="center" wrapText="1"/>
    </xf>
    <xf numFmtId="0" fontId="1" fillId="14" borderId="35" xfId="0" applyFont="1" applyFill="1" applyBorder="1" applyAlignment="1">
      <alignment vertical="top" wrapText="1"/>
    </xf>
    <xf numFmtId="0" fontId="0" fillId="0" borderId="4" xfId="0" applyFont="1" applyFill="1" applyBorder="1" applyAlignment="1">
      <alignment vertical="center" wrapText="1"/>
    </xf>
    <xf numFmtId="0" fontId="0" fillId="0" borderId="58" xfId="0" applyFont="1" applyFill="1" applyBorder="1" applyAlignment="1">
      <alignment vertical="center" wrapText="1"/>
    </xf>
    <xf numFmtId="49" fontId="0" fillId="0" borderId="61" xfId="0" applyNumberFormat="1" applyFont="1" applyFill="1" applyBorder="1" applyAlignment="1">
      <alignment horizontal="center" vertical="center" wrapText="1"/>
    </xf>
    <xf numFmtId="2" fontId="19" fillId="15" borderId="48" xfId="0" applyNumberFormat="1" applyFont="1" applyFill="1" applyBorder="1" applyAlignment="1">
      <alignment wrapText="1"/>
    </xf>
    <xf numFmtId="0" fontId="1" fillId="14" borderId="37" xfId="0" applyFont="1" applyFill="1" applyBorder="1" applyAlignment="1">
      <alignment horizontal="center" vertical="center" wrapText="1"/>
    </xf>
    <xf numFmtId="0" fontId="6" fillId="14" borderId="38" xfId="0" applyFont="1" applyFill="1" applyBorder="1" applyAlignment="1">
      <alignment horizontal="center" vertical="center" wrapText="1"/>
    </xf>
    <xf numFmtId="0" fontId="6" fillId="14" borderId="38" xfId="0" applyFont="1" applyFill="1" applyBorder="1" applyAlignment="1">
      <alignment horizontal="center" vertical="center"/>
    </xf>
    <xf numFmtId="49" fontId="1" fillId="14" borderId="37" xfId="0" applyNumberFormat="1" applyFont="1" applyFill="1" applyBorder="1" applyAlignment="1">
      <alignment horizontal="center" vertical="center" wrapText="1"/>
    </xf>
    <xf numFmtId="0" fontId="1" fillId="14" borderId="38" xfId="0" applyFont="1" applyFill="1" applyBorder="1" applyAlignment="1">
      <alignment horizontal="center" vertical="center" wrapText="1"/>
    </xf>
    <xf numFmtId="0" fontId="1" fillId="14" borderId="38" xfId="0" applyFont="1" applyFill="1" applyBorder="1" applyAlignment="1">
      <alignment horizontal="center" vertical="center"/>
    </xf>
    <xf numFmtId="0" fontId="1" fillId="14" borderId="0" xfId="0" applyFont="1" applyFill="1" applyAlignment="1">
      <alignment vertical="center" wrapText="1"/>
    </xf>
    <xf numFmtId="49" fontId="1" fillId="14" borderId="0" xfId="0" applyNumberFormat="1" applyFont="1" applyFill="1" applyAlignment="1">
      <alignment horizontal="center" vertical="center" wrapText="1"/>
    </xf>
    <xf numFmtId="0" fontId="1" fillId="14" borderId="0" xfId="0" applyFont="1" applyFill="1" applyAlignment="1">
      <alignment horizontal="center" vertical="center" wrapText="1"/>
    </xf>
    <xf numFmtId="0" fontId="1" fillId="21" borderId="53" xfId="0" applyFont="1" applyFill="1" applyBorder="1" applyAlignment="1">
      <alignment horizontal="center" vertical="center" wrapText="1"/>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1" fillId="22" borderId="0" xfId="0" applyFont="1" applyFill="1" applyAlignment="1">
      <alignment horizontal="center" vertical="center" wrapText="1"/>
    </xf>
    <xf numFmtId="0" fontId="0" fillId="14" borderId="62" xfId="0" applyFont="1" applyFill="1" applyBorder="1" applyAlignment="1">
      <alignment horizontal="center" textRotation="90" wrapText="1"/>
    </xf>
    <xf numFmtId="0" fontId="0" fillId="14" borderId="3" xfId="0" applyFont="1" applyFill="1" applyBorder="1" applyAlignment="1">
      <alignment horizontal="center" textRotation="90" wrapText="1"/>
    </xf>
    <xf numFmtId="0" fontId="1" fillId="14" borderId="3" xfId="0" applyFont="1" applyFill="1" applyBorder="1" applyAlignment="1">
      <alignment horizontal="center" textRotation="90" wrapText="1"/>
    </xf>
    <xf numFmtId="0" fontId="0" fillId="3" borderId="3" xfId="0" applyFont="1" applyFill="1" applyBorder="1" applyAlignment="1">
      <alignment horizontal="center" textRotation="90" wrapText="1"/>
    </xf>
    <xf numFmtId="0" fontId="1" fillId="3" borderId="63" xfId="0" applyFont="1" applyFill="1" applyBorder="1" applyAlignment="1">
      <alignment horizontal="center" textRotation="90" wrapText="1"/>
    </xf>
    <xf numFmtId="0" fontId="0" fillId="15" borderId="0" xfId="0" applyFill="1" applyBorder="1"/>
    <xf numFmtId="0" fontId="1" fillId="15" borderId="0" xfId="0" applyFont="1" applyFill="1" applyBorder="1" applyAlignment="1">
      <alignment horizontal="center" vertical="center" wrapText="1"/>
    </xf>
    <xf numFmtId="49" fontId="1" fillId="15" borderId="0" xfId="0" applyNumberFormat="1" applyFont="1" applyFill="1" applyBorder="1" applyAlignment="1">
      <alignment horizontal="center" vertical="top" wrapText="1"/>
    </xf>
    <xf numFmtId="0" fontId="0" fillId="20" borderId="41" xfId="0" applyFont="1" applyFill="1" applyBorder="1" applyAlignment="1">
      <alignment horizontal="center" textRotation="90" wrapText="1"/>
    </xf>
    <xf numFmtId="0" fontId="0" fillId="19" borderId="3" xfId="0" applyFont="1" applyFill="1" applyBorder="1" applyAlignment="1">
      <alignment horizontal="center" textRotation="90" wrapText="1"/>
    </xf>
    <xf numFmtId="0" fontId="1" fillId="10" borderId="64" xfId="0" applyFont="1" applyFill="1" applyBorder="1" applyAlignment="1">
      <alignment horizontal="center" textRotation="90" wrapText="1"/>
    </xf>
    <xf numFmtId="0" fontId="0" fillId="15" borderId="0" xfId="0" applyFont="1" applyFill="1" applyBorder="1" applyAlignment="1">
      <alignment horizontal="center" vertical="top"/>
    </xf>
    <xf numFmtId="0" fontId="0" fillId="2" borderId="41" xfId="0" applyFont="1" applyFill="1" applyBorder="1" applyAlignment="1">
      <alignment horizontal="center" textRotation="90"/>
    </xf>
    <xf numFmtId="0" fontId="0" fillId="2" borderId="41" xfId="0" applyFont="1" applyFill="1" applyBorder="1" applyAlignment="1">
      <alignment horizontal="center" textRotation="90" wrapText="1"/>
    </xf>
    <xf numFmtId="49" fontId="1" fillId="15" borderId="0" xfId="0" applyNumberFormat="1" applyFont="1" applyFill="1" applyBorder="1" applyAlignment="1">
      <alignment horizontal="left" vertical="top" wrapText="1"/>
    </xf>
    <xf numFmtId="0" fontId="0" fillId="0" borderId="54" xfId="0" applyFont="1" applyFill="1" applyBorder="1" applyAlignment="1" applyProtection="1">
      <alignment horizontal="center" vertical="top" wrapText="1"/>
      <protection locked="0"/>
    </xf>
    <xf numFmtId="49" fontId="0"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wrapText="1"/>
    </xf>
    <xf numFmtId="0" fontId="0" fillId="18" borderId="42" xfId="0" applyFont="1" applyFill="1" applyBorder="1" applyAlignment="1">
      <alignment horizontal="center" textRotation="90" wrapText="1"/>
    </xf>
    <xf numFmtId="0" fontId="21" fillId="23" borderId="0" xfId="0" applyFont="1" applyFill="1" applyBorder="1"/>
    <xf numFmtId="0" fontId="14" fillId="23" borderId="0" xfId="0" applyFont="1" applyFill="1" applyBorder="1" applyAlignment="1">
      <alignment horizontal="left"/>
    </xf>
    <xf numFmtId="0" fontId="13" fillId="23" borderId="0" xfId="0" applyFont="1" applyFill="1" applyBorder="1"/>
    <xf numFmtId="0" fontId="9" fillId="23" borderId="0" xfId="0" applyFont="1" applyFill="1" applyBorder="1"/>
    <xf numFmtId="164" fontId="13" fillId="23" borderId="0" xfId="0" applyNumberFormat="1" applyFont="1" applyFill="1" applyBorder="1"/>
    <xf numFmtId="0" fontId="13" fillId="23" borderId="0" xfId="0" applyFont="1" applyFill="1" applyBorder="1" applyAlignment="1">
      <alignment horizontal="left"/>
    </xf>
    <xf numFmtId="0" fontId="16" fillId="23" borderId="0" xfId="0" applyFont="1" applyFill="1" applyBorder="1" applyAlignment="1">
      <alignment horizontal="left"/>
    </xf>
    <xf numFmtId="0" fontId="13" fillId="23" borderId="0" xfId="0" applyFont="1" applyFill="1" applyBorder="1" applyProtection="1"/>
    <xf numFmtId="0" fontId="13" fillId="23" borderId="18" xfId="0" applyFont="1" applyFill="1" applyBorder="1"/>
    <xf numFmtId="0" fontId="13" fillId="23" borderId="24" xfId="0" applyFont="1" applyFill="1" applyBorder="1"/>
    <xf numFmtId="0" fontId="13" fillId="23" borderId="0" xfId="0" applyFont="1" applyFill="1" applyBorder="1" applyAlignment="1">
      <alignment horizontal="left" vertical="center"/>
    </xf>
    <xf numFmtId="49" fontId="14" fillId="23" borderId="0" xfId="2" applyNumberFormat="1" applyFont="1" applyFill="1" applyBorder="1" applyAlignment="1">
      <alignment horizontal="right"/>
    </xf>
    <xf numFmtId="0" fontId="17" fillId="23" borderId="17" xfId="0" applyFont="1" applyFill="1" applyBorder="1" applyAlignment="1" applyProtection="1">
      <alignment horizontal="left"/>
      <protection locked="0"/>
    </xf>
    <xf numFmtId="0" fontId="17" fillId="23" borderId="0" xfId="0" applyFont="1" applyFill="1" applyBorder="1" applyAlignment="1" applyProtection="1">
      <alignment horizontal="left"/>
      <protection locked="0"/>
    </xf>
    <xf numFmtId="49" fontId="13" fillId="23" borderId="0" xfId="2" applyNumberFormat="1" applyFont="1" applyFill="1" applyBorder="1" applyAlignment="1">
      <alignment horizontal="right"/>
    </xf>
    <xf numFmtId="49" fontId="14" fillId="23" borderId="0" xfId="2" applyNumberFormat="1" applyFont="1" applyFill="1" applyBorder="1" applyAlignment="1">
      <alignment horizontal="center"/>
    </xf>
    <xf numFmtId="0" fontId="14" fillId="23" borderId="0" xfId="0" applyFont="1" applyFill="1" applyBorder="1" applyAlignment="1">
      <alignment horizontal="right"/>
    </xf>
    <xf numFmtId="0" fontId="17" fillId="23" borderId="14" xfId="0" applyFont="1" applyFill="1" applyBorder="1" applyAlignment="1" applyProtection="1">
      <alignment horizontal="center"/>
      <protection locked="0"/>
    </xf>
    <xf numFmtId="0" fontId="17" fillId="23" borderId="17" xfId="0" applyFont="1" applyFill="1" applyBorder="1" applyAlignment="1" applyProtection="1">
      <alignment horizontal="center"/>
      <protection locked="0"/>
    </xf>
    <xf numFmtId="0" fontId="17" fillId="23" borderId="0" xfId="0" applyFont="1" applyFill="1" applyBorder="1" applyAlignment="1" applyProtection="1">
      <alignment horizontal="center"/>
      <protection locked="0"/>
    </xf>
    <xf numFmtId="0" fontId="17" fillId="23" borderId="15" xfId="0" applyFont="1" applyFill="1" applyBorder="1" applyAlignment="1" applyProtection="1">
      <alignment horizontal="center"/>
      <protection locked="0"/>
    </xf>
    <xf numFmtId="0" fontId="9" fillId="15" borderId="29" xfId="0" applyFont="1" applyFill="1" applyBorder="1" applyAlignment="1">
      <alignment horizontal="left"/>
    </xf>
    <xf numFmtId="0" fontId="9" fillId="15" borderId="0" xfId="0" applyFont="1" applyFill="1" applyBorder="1" applyAlignment="1">
      <alignment horizontal="left"/>
    </xf>
    <xf numFmtId="0" fontId="15" fillId="15" borderId="25" xfId="0" applyFont="1" applyFill="1" applyBorder="1" applyAlignment="1" applyProtection="1">
      <alignment horizontal="center"/>
      <protection locked="0" hidden="1"/>
    </xf>
    <xf numFmtId="49" fontId="14" fillId="23" borderId="0" xfId="2" applyNumberFormat="1" applyFont="1" applyFill="1" applyBorder="1" applyAlignment="1">
      <alignment horizontal="right" vertical="top"/>
    </xf>
    <xf numFmtId="0" fontId="13" fillId="23" borderId="0" xfId="0" applyFont="1" applyFill="1" applyBorder="1" applyAlignment="1">
      <alignment horizontal="left" vertical="top"/>
    </xf>
    <xf numFmtId="0" fontId="13" fillId="23" borderId="0" xfId="0" applyFont="1" applyFill="1" applyBorder="1" applyAlignment="1">
      <alignment vertical="top" wrapText="1"/>
    </xf>
    <xf numFmtId="0" fontId="13" fillId="23" borderId="17" xfId="0" applyFont="1" applyFill="1" applyBorder="1"/>
    <xf numFmtId="0" fontId="13" fillId="23" borderId="20" xfId="0" applyFont="1" applyFill="1" applyBorder="1"/>
    <xf numFmtId="0" fontId="18" fillId="23" borderId="0" xfId="0" applyFont="1" applyFill="1" applyBorder="1" applyAlignment="1">
      <alignment horizontal="left"/>
    </xf>
    <xf numFmtId="0" fontId="15" fillId="15" borderId="19" xfId="0" applyFont="1" applyFill="1" applyBorder="1" applyAlignment="1" applyProtection="1">
      <alignment horizontal="center"/>
      <protection locked="0" hidden="1"/>
    </xf>
    <xf numFmtId="0" fontId="16" fillId="23" borderId="29" xfId="0" applyFont="1" applyFill="1" applyBorder="1" applyAlignment="1">
      <alignment horizontal="left"/>
    </xf>
    <xf numFmtId="0" fontId="13" fillId="23" borderId="0" xfId="0" applyFont="1" applyFill="1" applyBorder="1" applyAlignment="1">
      <alignment vertical="top"/>
    </xf>
    <xf numFmtId="0" fontId="9" fillId="23" borderId="0" xfId="0" applyFont="1" applyFill="1" applyBorder="1" applyAlignment="1">
      <alignment vertical="top"/>
    </xf>
    <xf numFmtId="0" fontId="13" fillId="23" borderId="67" xfId="0" applyFont="1" applyFill="1" applyBorder="1" applyAlignment="1">
      <alignment horizontal="left"/>
    </xf>
    <xf numFmtId="0" fontId="13" fillId="23" borderId="27" xfId="0" applyFont="1" applyFill="1" applyBorder="1" applyAlignment="1">
      <alignment horizontal="left"/>
    </xf>
    <xf numFmtId="0" fontId="13" fillId="23" borderId="0" xfId="0" applyFont="1" applyFill="1" applyBorder="1" applyAlignment="1" applyProtection="1">
      <alignment horizontal="left" vertical="top"/>
      <protection locked="0" hidden="1"/>
    </xf>
    <xf numFmtId="0" fontId="14" fillId="23" borderId="9" xfId="0" applyFont="1" applyFill="1" applyBorder="1" applyAlignment="1">
      <alignment horizontal="left"/>
    </xf>
    <xf numFmtId="0" fontId="9" fillId="23" borderId="10" xfId="0" applyFont="1" applyFill="1" applyBorder="1"/>
    <xf numFmtId="0" fontId="13" fillId="23" borderId="10" xfId="0" applyFont="1" applyFill="1" applyBorder="1" applyAlignment="1">
      <alignment horizontal="left"/>
    </xf>
    <xf numFmtId="0" fontId="9" fillId="23" borderId="10" xfId="0" applyFont="1" applyFill="1" applyBorder="1" applyAlignment="1">
      <alignment vertical="top"/>
    </xf>
    <xf numFmtId="0" fontId="14" fillId="23" borderId="9" xfId="0" applyFont="1" applyFill="1" applyBorder="1" applyAlignment="1">
      <alignment horizontal="left" vertical="center"/>
    </xf>
    <xf numFmtId="0" fontId="13" fillId="23" borderId="10" xfId="0" applyFont="1" applyFill="1" applyBorder="1" applyAlignment="1">
      <alignment horizontal="left" vertical="center"/>
    </xf>
    <xf numFmtId="0" fontId="14" fillId="23" borderId="9" xfId="0" applyFont="1" applyFill="1" applyBorder="1" applyAlignment="1">
      <alignment horizontal="left" vertical="top"/>
    </xf>
    <xf numFmtId="0" fontId="13" fillId="23" borderId="10" xfId="0" applyFont="1" applyFill="1" applyBorder="1" applyAlignment="1">
      <alignment horizontal="left" vertical="top"/>
    </xf>
    <xf numFmtId="0" fontId="13" fillId="23" borderId="10" xfId="0" applyFont="1" applyFill="1" applyBorder="1" applyAlignment="1">
      <alignment vertical="top" wrapText="1"/>
    </xf>
    <xf numFmtId="0" fontId="18" fillId="23" borderId="9" xfId="0" applyFont="1" applyFill="1" applyBorder="1" applyAlignment="1">
      <alignment horizontal="left"/>
    </xf>
    <xf numFmtId="0" fontId="18" fillId="23" borderId="11" xfId="0" applyFont="1" applyFill="1" applyBorder="1" applyAlignment="1">
      <alignment horizontal="left"/>
    </xf>
    <xf numFmtId="0" fontId="9" fillId="23" borderId="12" xfId="0" applyFont="1" applyFill="1" applyBorder="1"/>
    <xf numFmtId="0" fontId="9" fillId="23" borderId="13" xfId="0" applyFont="1" applyFill="1" applyBorder="1"/>
    <xf numFmtId="0" fontId="13" fillId="23" borderId="25" xfId="0" applyFont="1" applyFill="1" applyBorder="1"/>
    <xf numFmtId="3" fontId="0" fillId="14" borderId="4" xfId="0" applyNumberFormat="1" applyFont="1" applyFill="1" applyBorder="1" applyAlignment="1">
      <alignment horizontal="center"/>
    </xf>
    <xf numFmtId="3" fontId="0" fillId="14" borderId="60" xfId="0" applyNumberFormat="1" applyFont="1" applyFill="1" applyBorder="1" applyAlignment="1">
      <alignment horizontal="center"/>
    </xf>
    <xf numFmtId="3" fontId="1" fillId="14" borderId="4" xfId="0" applyNumberFormat="1" applyFont="1" applyFill="1" applyBorder="1" applyAlignment="1">
      <alignment horizontal="center" vertical="center"/>
    </xf>
    <xf numFmtId="3" fontId="1" fillId="14" borderId="0" xfId="0" applyNumberFormat="1" applyFont="1" applyFill="1" applyAlignment="1">
      <alignment horizontal="left" vertical="center"/>
    </xf>
    <xf numFmtId="0" fontId="19" fillId="15" borderId="46" xfId="0" applyFont="1" applyFill="1" applyBorder="1" applyAlignment="1">
      <alignment horizontal="left" wrapText="1"/>
    </xf>
    <xf numFmtId="3" fontId="1" fillId="14" borderId="37" xfId="0" applyNumberFormat="1" applyFont="1" applyFill="1" applyBorder="1" applyAlignment="1">
      <alignment horizontal="center" vertical="center" wrapText="1"/>
    </xf>
    <xf numFmtId="3" fontId="1" fillId="14" borderId="35" xfId="0" applyNumberFormat="1" applyFont="1" applyFill="1" applyBorder="1" applyAlignment="1">
      <alignment horizontal="center" vertical="center"/>
    </xf>
    <xf numFmtId="3" fontId="0" fillId="14" borderId="1" xfId="0" applyNumberFormat="1" applyFont="1" applyFill="1" applyBorder="1" applyAlignment="1">
      <alignment horizontal="center" vertical="top" wrapText="1"/>
    </xf>
    <xf numFmtId="3" fontId="1" fillId="14" borderId="1" xfId="0" applyNumberFormat="1" applyFont="1" applyFill="1" applyBorder="1" applyAlignment="1">
      <alignment horizontal="center" vertical="center" wrapText="1"/>
    </xf>
    <xf numFmtId="0" fontId="0" fillId="17" borderId="0" xfId="0" applyFont="1" applyFill="1" applyAlignment="1">
      <alignment vertical="top" wrapText="1"/>
    </xf>
    <xf numFmtId="49" fontId="0" fillId="17" borderId="0" xfId="0" applyNumberFormat="1" applyFont="1" applyFill="1" applyAlignment="1">
      <alignment horizontal="center" wrapText="1"/>
    </xf>
    <xf numFmtId="0" fontId="0" fillId="17" borderId="0" xfId="0" applyFont="1" applyFill="1" applyAlignment="1">
      <alignment horizontal="center" vertical="top" wrapText="1"/>
    </xf>
    <xf numFmtId="0" fontId="1" fillId="14" borderId="0" xfId="0" applyFont="1" applyFill="1" applyAlignment="1">
      <alignment horizontal="left" vertical="center" wrapText="1"/>
    </xf>
    <xf numFmtId="0" fontId="1" fillId="14" borderId="0" xfId="0" applyFont="1" applyFill="1" applyAlignment="1">
      <alignment horizontal="left" vertical="center"/>
    </xf>
    <xf numFmtId="0" fontId="10" fillId="17" borderId="0" xfId="0" applyFont="1" applyFill="1" applyAlignment="1">
      <alignment wrapText="1"/>
    </xf>
    <xf numFmtId="3" fontId="1" fillId="17" borderId="0" xfId="0" applyNumberFormat="1" applyFont="1" applyFill="1" applyAlignment="1">
      <alignment horizontal="left" vertical="top" wrapText="1"/>
    </xf>
    <xf numFmtId="3" fontId="1" fillId="14" borderId="0" xfId="0" applyNumberFormat="1" applyFont="1" applyFill="1" applyAlignment="1">
      <alignment horizontal="left" vertical="center" wrapText="1"/>
    </xf>
    <xf numFmtId="0" fontId="27" fillId="14" borderId="0" xfId="0" applyFont="1" applyFill="1" applyAlignment="1">
      <alignment wrapText="1"/>
    </xf>
    <xf numFmtId="0" fontId="13" fillId="23" borderId="68" xfId="0" applyFont="1" applyFill="1" applyBorder="1" applyAlignment="1" applyProtection="1">
      <alignment horizontal="left" vertical="top"/>
      <protection locked="0"/>
    </xf>
    <xf numFmtId="0" fontId="28" fillId="23" borderId="0" xfId="0" applyFont="1" applyFill="1" applyBorder="1"/>
    <xf numFmtId="0" fontId="28" fillId="23" borderId="17" xfId="0" applyFont="1" applyFill="1" applyBorder="1"/>
    <xf numFmtId="0" fontId="0" fillId="15" borderId="0" xfId="0" applyFont="1" applyFill="1" applyAlignment="1" applyProtection="1">
      <alignment vertical="top" wrapText="1"/>
      <protection locked="0"/>
    </xf>
    <xf numFmtId="49" fontId="0" fillId="15" borderId="0" xfId="0" applyNumberFormat="1" applyFont="1" applyFill="1" applyAlignment="1" applyProtection="1">
      <alignment horizontal="center" wrapText="1"/>
      <protection locked="0"/>
    </xf>
    <xf numFmtId="0" fontId="0" fillId="15" borderId="0" xfId="0" applyFont="1" applyFill="1" applyAlignment="1" applyProtection="1">
      <alignment horizontal="center" vertical="top" wrapText="1"/>
      <protection locked="0"/>
    </xf>
    <xf numFmtId="0" fontId="0" fillId="15" borderId="0" xfId="0" applyFont="1" applyFill="1" applyAlignment="1" applyProtection="1">
      <alignment horizontal="center"/>
      <protection locked="0"/>
    </xf>
    <xf numFmtId="0" fontId="28" fillId="23" borderId="0" xfId="0" applyFont="1" applyFill="1" applyBorder="1" applyAlignment="1">
      <alignment horizontal="left" vertical="top" wrapText="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166" fontId="31" fillId="0" borderId="1" xfId="0" applyNumberFormat="1" applyFont="1" applyFill="1" applyBorder="1" applyAlignment="1" applyProtection="1">
      <alignment horizontal="center" vertical="top" wrapText="1"/>
      <protection locked="0" hidden="1"/>
    </xf>
    <xf numFmtId="0" fontId="13" fillId="23" borderId="75" xfId="0" applyFont="1" applyFill="1" applyBorder="1" applyAlignment="1">
      <alignment horizontal="left"/>
    </xf>
    <xf numFmtId="164" fontId="39" fillId="23" borderId="0" xfId="0" applyNumberFormat="1" applyFont="1" applyFill="1" applyBorder="1"/>
    <xf numFmtId="49" fontId="13" fillId="23" borderId="79" xfId="2" applyNumberFormat="1" applyFont="1" applyFill="1" applyBorder="1" applyAlignment="1">
      <alignment horizontal="right"/>
    </xf>
    <xf numFmtId="0" fontId="13" fillId="23" borderId="80" xfId="0" applyFont="1" applyFill="1" applyBorder="1" applyAlignment="1">
      <alignment horizontal="left"/>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NumberFormat="1"/>
    <xf numFmtId="0" fontId="1" fillId="0" borderId="0" xfId="0" applyFont="1"/>
    <xf numFmtId="0" fontId="43" fillId="0" borderId="0" xfId="0" applyFont="1"/>
    <xf numFmtId="0" fontId="0" fillId="0" borderId="0" xfId="0" applyNumberFormat="1" applyProtection="1"/>
    <xf numFmtId="2" fontId="0" fillId="0" borderId="0" xfId="0" applyNumberFormat="1" applyProtection="1"/>
    <xf numFmtId="0" fontId="43" fillId="0" borderId="0" xfId="0" applyNumberFormat="1" applyFont="1" applyProtection="1"/>
    <xf numFmtId="2" fontId="43" fillId="0" borderId="0" xfId="0" applyNumberFormat="1" applyFont="1" applyProtection="1"/>
    <xf numFmtId="49" fontId="0" fillId="13" borderId="0" xfId="0" applyNumberFormat="1" applyFill="1" applyProtection="1"/>
    <xf numFmtId="0" fontId="0" fillId="13" borderId="0" xfId="0" applyNumberFormat="1" applyFill="1" applyProtection="1"/>
    <xf numFmtId="4" fontId="0" fillId="13" borderId="0" xfId="0" applyNumberFormat="1" applyFill="1" applyProtection="1"/>
    <xf numFmtId="2" fontId="0" fillId="13" borderId="0" xfId="0" applyNumberFormat="1" applyFill="1" applyProtection="1"/>
    <xf numFmtId="0" fontId="43" fillId="0" borderId="0" xfId="0" applyFont="1" applyProtection="1"/>
    <xf numFmtId="0" fontId="43" fillId="0" borderId="0" xfId="0" applyFont="1" applyAlignment="1" applyProtection="1">
      <alignment horizontal="right"/>
    </xf>
    <xf numFmtId="2" fontId="43" fillId="15" borderId="0" xfId="0" applyNumberFormat="1" applyFont="1" applyFill="1" applyProtection="1"/>
    <xf numFmtId="49" fontId="0" fillId="0" borderId="0" xfId="0" applyNumberFormat="1" applyProtection="1"/>
    <xf numFmtId="2" fontId="0" fillId="0" borderId="0" xfId="0" applyNumberFormat="1" applyAlignment="1" applyProtection="1">
      <alignment horizontal="right"/>
    </xf>
    <xf numFmtId="49" fontId="43" fillId="0" borderId="0" xfId="0" applyNumberFormat="1" applyFont="1" applyProtection="1"/>
    <xf numFmtId="2" fontId="43" fillId="0" borderId="0" xfId="0" applyNumberFormat="1" applyFont="1" applyAlignment="1" applyProtection="1">
      <alignment horizontal="right"/>
    </xf>
    <xf numFmtId="4" fontId="43" fillId="0" borderId="0" xfId="0" applyNumberFormat="1" applyFont="1" applyProtection="1"/>
    <xf numFmtId="4" fontId="0" fillId="0" borderId="0" xfId="0" applyNumberFormat="1" applyProtection="1"/>
    <xf numFmtId="0" fontId="43" fillId="13" borderId="0" xfId="0" applyNumberFormat="1" applyFont="1" applyFill="1" applyProtection="1"/>
    <xf numFmtId="4" fontId="15" fillId="15" borderId="25" xfId="0" applyNumberFormat="1" applyFont="1" applyFill="1" applyBorder="1" applyAlignment="1" applyProtection="1">
      <alignment horizontal="center"/>
      <protection locked="0"/>
    </xf>
    <xf numFmtId="4" fontId="15" fillId="15" borderId="17" xfId="0" applyNumberFormat="1" applyFont="1" applyFill="1" applyBorder="1" applyAlignment="1" applyProtection="1">
      <alignment horizontal="center"/>
      <protection locked="0"/>
    </xf>
    <xf numFmtId="0" fontId="17" fillId="23" borderId="17" xfId="0" applyFont="1" applyFill="1" applyBorder="1" applyAlignment="1" applyProtection="1">
      <alignment horizontal="left" vertical="top" wrapText="1"/>
      <protection locked="0"/>
    </xf>
    <xf numFmtId="0" fontId="15" fillId="15" borderId="17" xfId="0" applyFont="1" applyFill="1" applyBorder="1" applyAlignment="1" applyProtection="1">
      <alignment horizontal="center"/>
      <protection locked="0"/>
    </xf>
    <xf numFmtId="0" fontId="1" fillId="0" borderId="1" xfId="0" applyFont="1" applyBorder="1" applyAlignment="1">
      <alignment horizontal="center" vertical="center"/>
    </xf>
    <xf numFmtId="0" fontId="37" fillId="15" borderId="43" xfId="0" applyFont="1" applyFill="1" applyBorder="1" applyAlignment="1" applyProtection="1">
      <alignment wrapText="1"/>
      <protection hidden="1"/>
    </xf>
    <xf numFmtId="49" fontId="34" fillId="15" borderId="44" xfId="0" applyNumberFormat="1" applyFont="1" applyFill="1" applyBorder="1" applyAlignment="1" applyProtection="1">
      <alignment wrapText="1"/>
      <protection hidden="1"/>
    </xf>
    <xf numFmtId="0" fontId="35" fillId="15" borderId="0" xfId="0" applyFont="1" applyFill="1" applyBorder="1" applyAlignment="1" applyProtection="1">
      <alignment horizontal="center" vertical="top" wrapText="1"/>
      <protection hidden="1"/>
    </xf>
    <xf numFmtId="0" fontId="0" fillId="15" borderId="0" xfId="0" applyFont="1" applyFill="1" applyAlignment="1" applyProtection="1">
      <alignment horizontal="center" vertical="top" wrapText="1"/>
      <protection hidden="1"/>
    </xf>
    <xf numFmtId="0" fontId="0" fillId="15" borderId="0" xfId="0" applyFont="1" applyFill="1" applyAlignment="1" applyProtection="1">
      <alignment horizontal="center"/>
      <protection hidden="1"/>
    </xf>
    <xf numFmtId="0" fontId="37" fillId="15" borderId="45" xfId="0" applyFont="1" applyFill="1" applyBorder="1" applyAlignment="1" applyProtection="1">
      <alignment wrapText="1"/>
      <protection hidden="1"/>
    </xf>
    <xf numFmtId="49" fontId="34" fillId="15" borderId="46" xfId="0" applyNumberFormat="1" applyFont="1" applyFill="1" applyBorder="1" applyAlignment="1" applyProtection="1">
      <alignment wrapText="1"/>
      <protection hidden="1"/>
    </xf>
    <xf numFmtId="0" fontId="35" fillId="15" borderId="0" xfId="0" applyFont="1" applyFill="1" applyBorder="1" applyAlignment="1" applyProtection="1">
      <alignment horizontal="center" vertical="center" wrapText="1"/>
      <protection hidden="1"/>
    </xf>
    <xf numFmtId="1" fontId="34" fillId="15" borderId="46" xfId="0" applyNumberFormat="1" applyFont="1" applyFill="1" applyBorder="1" applyAlignment="1" applyProtection="1">
      <alignment horizontal="right" wrapText="1"/>
      <protection hidden="1"/>
    </xf>
    <xf numFmtId="1" fontId="36" fillId="15" borderId="46" xfId="0" applyNumberFormat="1" applyFont="1" applyFill="1" applyBorder="1" applyAlignment="1" applyProtection="1">
      <alignment horizontal="right" wrapText="1"/>
      <protection hidden="1"/>
    </xf>
    <xf numFmtId="4" fontId="34" fillId="15" borderId="46" xfId="0" applyNumberFormat="1" applyFont="1" applyFill="1" applyBorder="1" applyAlignment="1" applyProtection="1">
      <alignment wrapText="1"/>
      <protection hidden="1"/>
    </xf>
    <xf numFmtId="2" fontId="35" fillId="15" borderId="0" xfId="0" applyNumberFormat="1" applyFont="1" applyFill="1" applyBorder="1" applyAlignment="1" applyProtection="1">
      <alignment horizontal="center" vertical="top" wrapText="1"/>
      <protection hidden="1"/>
    </xf>
    <xf numFmtId="0" fontId="37" fillId="15" borderId="73" xfId="0" applyFont="1" applyFill="1" applyBorder="1" applyAlignment="1" applyProtection="1">
      <alignment wrapText="1"/>
      <protection hidden="1"/>
    </xf>
    <xf numFmtId="49" fontId="34" fillId="15" borderId="74" xfId="0" applyNumberFormat="1" applyFont="1" applyFill="1" applyBorder="1" applyAlignment="1" applyProtection="1">
      <alignment wrapText="1"/>
      <protection hidden="1"/>
    </xf>
    <xf numFmtId="0" fontId="31" fillId="18" borderId="1" xfId="0" applyFont="1" applyFill="1" applyBorder="1" applyAlignment="1" applyProtection="1">
      <alignment horizontal="center" textRotation="90"/>
      <protection hidden="1"/>
    </xf>
    <xf numFmtId="0" fontId="31" fillId="18" borderId="1" xfId="0" applyFont="1" applyFill="1" applyBorder="1" applyAlignment="1" applyProtection="1">
      <alignment horizontal="center" textRotation="90" wrapText="1"/>
      <protection hidden="1"/>
    </xf>
    <xf numFmtId="4" fontId="31" fillId="14" borderId="1" xfId="0" applyNumberFormat="1" applyFont="1" applyFill="1" applyBorder="1" applyAlignment="1" applyProtection="1">
      <alignment horizontal="left" vertical="center" wrapText="1"/>
      <protection hidden="1"/>
    </xf>
    <xf numFmtId="49" fontId="31" fillId="14" borderId="1" xfId="0" applyNumberFormat="1" applyFont="1" applyFill="1" applyBorder="1" applyAlignment="1" applyProtection="1">
      <alignment horizontal="center" vertical="center" wrapText="1"/>
      <protection hidden="1"/>
    </xf>
    <xf numFmtId="166" fontId="31" fillId="14" borderId="1" xfId="0" applyNumberFormat="1" applyFont="1" applyFill="1" applyBorder="1" applyAlignment="1" applyProtection="1">
      <alignment horizontal="center" vertical="center" wrapText="1"/>
      <protection hidden="1"/>
    </xf>
    <xf numFmtId="4" fontId="31" fillId="0" borderId="1" xfId="0" applyNumberFormat="1" applyFont="1" applyFill="1" applyBorder="1" applyAlignment="1" applyProtection="1">
      <alignment horizontal="left" vertical="center" wrapText="1"/>
      <protection hidden="1"/>
    </xf>
    <xf numFmtId="49" fontId="31" fillId="0" borderId="1" xfId="0" applyNumberFormat="1" applyFont="1" applyFill="1" applyBorder="1" applyAlignment="1" applyProtection="1">
      <alignment horizontal="center" vertical="center" wrapText="1"/>
      <protection hidden="1"/>
    </xf>
    <xf numFmtId="166" fontId="31" fillId="20" borderId="1" xfId="0" applyNumberFormat="1" applyFont="1" applyFill="1" applyBorder="1" applyAlignment="1" applyProtection="1">
      <alignment horizontal="center" vertical="top" wrapText="1"/>
      <protection hidden="1"/>
    </xf>
    <xf numFmtId="166" fontId="31" fillId="20" borderId="1" xfId="0" applyNumberFormat="1" applyFont="1" applyFill="1" applyBorder="1" applyAlignment="1" applyProtection="1">
      <alignment horizontal="center"/>
      <protection hidden="1"/>
    </xf>
    <xf numFmtId="4" fontId="32" fillId="0" borderId="1" xfId="0" applyNumberFormat="1" applyFont="1" applyBorder="1" applyAlignment="1" applyProtection="1">
      <alignment horizontal="left" vertical="center"/>
      <protection hidden="1"/>
    </xf>
    <xf numFmtId="4" fontId="32" fillId="0" borderId="1" xfId="0" applyNumberFormat="1" applyFont="1" applyBorder="1" applyAlignment="1" applyProtection="1">
      <alignment horizontal="left" vertical="center" wrapText="1"/>
      <protection hidden="1"/>
    </xf>
    <xf numFmtId="49" fontId="31" fillId="0" borderId="1" xfId="0" applyNumberFormat="1" applyFont="1" applyFill="1" applyBorder="1" applyAlignment="1" applyProtection="1">
      <alignment horizontal="center" wrapText="1"/>
      <protection hidden="1"/>
    </xf>
    <xf numFmtId="49" fontId="31" fillId="14" borderId="1" xfId="0" applyNumberFormat="1" applyFont="1" applyFill="1" applyBorder="1" applyAlignment="1" applyProtection="1">
      <alignment horizontal="center" wrapText="1"/>
      <protection hidden="1"/>
    </xf>
    <xf numFmtId="4" fontId="31" fillId="14" borderId="1" xfId="0" applyNumberFormat="1" applyFont="1" applyFill="1" applyBorder="1" applyAlignment="1" applyProtection="1">
      <alignment vertical="top" wrapText="1"/>
      <protection hidden="1"/>
    </xf>
    <xf numFmtId="4" fontId="31" fillId="0" borderId="1" xfId="0" applyNumberFormat="1" applyFont="1" applyFill="1" applyBorder="1" applyAlignment="1" applyProtection="1">
      <alignment vertical="center" wrapText="1"/>
      <protection hidden="1"/>
    </xf>
    <xf numFmtId="166" fontId="31" fillId="14" borderId="1" xfId="0" applyNumberFormat="1" applyFont="1" applyFill="1" applyBorder="1" applyAlignment="1" applyProtection="1">
      <alignment horizontal="center"/>
      <protection hidden="1"/>
    </xf>
    <xf numFmtId="0" fontId="30" fillId="15" borderId="1" xfId="0" applyFont="1" applyFill="1" applyBorder="1" applyAlignment="1" applyProtection="1">
      <alignment horizontal="center" wrapText="1"/>
      <protection hidden="1"/>
    </xf>
    <xf numFmtId="0" fontId="0" fillId="15" borderId="0" xfId="0" applyFont="1" applyFill="1" applyProtection="1">
      <protection hidden="1"/>
    </xf>
    <xf numFmtId="0" fontId="33" fillId="25" borderId="1" xfId="0" applyFont="1" applyFill="1" applyBorder="1" applyAlignment="1" applyProtection="1">
      <alignment wrapText="1"/>
      <protection hidden="1"/>
    </xf>
    <xf numFmtId="49" fontId="0" fillId="25" borderId="1" xfId="0" applyNumberFormat="1" applyFont="1" applyFill="1" applyBorder="1" applyAlignment="1" applyProtection="1">
      <alignment horizontal="center" vertical="center" wrapText="1"/>
      <protection hidden="1"/>
    </xf>
    <xf numFmtId="166" fontId="0" fillId="25" borderId="1" xfId="0" applyNumberFormat="1" applyFont="1" applyFill="1" applyBorder="1" applyAlignment="1" applyProtection="1">
      <alignment horizontal="center" vertical="center" wrapText="1"/>
      <protection hidden="1"/>
    </xf>
    <xf numFmtId="166" fontId="0" fillId="25" borderId="1" xfId="0" applyNumberFormat="1" applyFont="1" applyFill="1" applyBorder="1" applyAlignment="1" applyProtection="1">
      <alignment horizontal="center" vertical="center"/>
      <protection hidden="1"/>
    </xf>
    <xf numFmtId="0" fontId="33" fillId="17" borderId="1" xfId="0" applyFont="1" applyFill="1" applyBorder="1" applyAlignment="1" applyProtection="1">
      <alignment wrapText="1"/>
      <protection hidden="1"/>
    </xf>
    <xf numFmtId="49" fontId="0" fillId="17" borderId="1" xfId="0" applyNumberFormat="1" applyFont="1" applyFill="1" applyBorder="1" applyAlignment="1" applyProtection="1">
      <alignment horizontal="center" wrapText="1"/>
      <protection hidden="1"/>
    </xf>
    <xf numFmtId="166" fontId="0" fillId="17" borderId="1" xfId="0" applyNumberFormat="1" applyFont="1" applyFill="1" applyBorder="1" applyAlignment="1" applyProtection="1">
      <alignment horizontal="center" vertical="top" wrapText="1"/>
      <protection hidden="1"/>
    </xf>
    <xf numFmtId="0" fontId="34" fillId="15" borderId="46" xfId="0" applyNumberFormat="1" applyFont="1" applyFill="1" applyBorder="1" applyAlignment="1" applyProtection="1">
      <alignment wrapText="1"/>
      <protection hidden="1"/>
    </xf>
    <xf numFmtId="0" fontId="34" fillId="15" borderId="74" xfId="0" applyNumberFormat="1" applyFont="1" applyFill="1" applyBorder="1" applyAlignment="1" applyProtection="1">
      <alignment wrapText="1"/>
      <protection hidden="1"/>
    </xf>
    <xf numFmtId="0" fontId="11" fillId="15" borderId="0" xfId="0" applyFont="1" applyFill="1" applyAlignment="1" applyProtection="1">
      <alignment wrapText="1"/>
      <protection hidden="1"/>
    </xf>
    <xf numFmtId="0" fontId="0" fillId="15" borderId="0" xfId="0" applyFont="1" applyFill="1" applyAlignment="1" applyProtection="1">
      <alignment vertical="top" wrapText="1"/>
      <protection locked="0" hidden="1"/>
    </xf>
    <xf numFmtId="49" fontId="0" fillId="15" borderId="0" xfId="0" applyNumberFormat="1" applyFont="1" applyFill="1" applyAlignment="1" applyProtection="1">
      <alignment horizontal="center" wrapText="1"/>
      <protection locked="0" hidden="1"/>
    </xf>
    <xf numFmtId="0" fontId="0" fillId="15" borderId="0" xfId="0" applyFont="1" applyFill="1" applyAlignment="1" applyProtection="1">
      <alignment horizontal="center" vertical="top" wrapText="1"/>
      <protection locked="0" hidden="1"/>
    </xf>
    <xf numFmtId="0" fontId="0" fillId="15" borderId="0" xfId="0" applyFont="1" applyFill="1" applyAlignment="1" applyProtection="1">
      <alignment horizontal="center"/>
      <protection locked="0" hidden="1"/>
    </xf>
    <xf numFmtId="0" fontId="44" fillId="15" borderId="0" xfId="0" applyFont="1" applyFill="1" applyAlignment="1" applyProtection="1">
      <alignment horizontal="center" vertical="top" wrapText="1"/>
      <protection hidden="1"/>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Alignment="1">
      <alignment horizontal="left" vertical="top"/>
    </xf>
    <xf numFmtId="0" fontId="46" fillId="23" borderId="0" xfId="0" applyFont="1" applyFill="1" applyBorder="1" applyAlignment="1">
      <alignment vertical="center"/>
    </xf>
    <xf numFmtId="0" fontId="31" fillId="18" borderId="1" xfId="0" applyFont="1" applyFill="1" applyBorder="1" applyAlignment="1" applyProtection="1">
      <alignment horizontal="center" textRotation="90"/>
      <protection locked="0" hidden="1"/>
    </xf>
    <xf numFmtId="0" fontId="31" fillId="18" borderId="1" xfId="0" applyFont="1" applyFill="1" applyBorder="1" applyAlignment="1" applyProtection="1">
      <alignment horizontal="center" textRotation="90" wrapText="1"/>
      <protection locked="0" hidden="1"/>
    </xf>
    <xf numFmtId="0" fontId="0" fillId="15" borderId="1" xfId="0" applyFont="1" applyFill="1" applyBorder="1" applyAlignment="1" applyProtection="1">
      <alignment vertical="top" wrapText="1"/>
      <protection locked="0"/>
    </xf>
    <xf numFmtId="49" fontId="0" fillId="15" borderId="1" xfId="0" applyNumberFormat="1" applyFont="1" applyFill="1" applyBorder="1" applyAlignment="1" applyProtection="1">
      <alignment horizontal="center" wrapText="1"/>
      <protection locked="0"/>
    </xf>
    <xf numFmtId="0" fontId="0" fillId="15" borderId="1" xfId="0" applyFont="1" applyFill="1" applyBorder="1" applyAlignment="1" applyProtection="1">
      <alignment horizontal="center" vertical="top" wrapText="1"/>
      <protection locked="0"/>
    </xf>
    <xf numFmtId="0" fontId="0" fillId="15" borderId="1" xfId="0" applyFont="1" applyFill="1" applyBorder="1" applyAlignment="1" applyProtection="1">
      <alignment horizontal="center"/>
      <protection locked="0"/>
    </xf>
    <xf numFmtId="0" fontId="0" fillId="15" borderId="1" xfId="0" applyFont="1" applyFill="1" applyBorder="1" applyAlignment="1">
      <alignment vertical="top" wrapText="1"/>
    </xf>
    <xf numFmtId="49" fontId="0" fillId="15" borderId="1" xfId="0" applyNumberFormat="1" applyFont="1" applyFill="1" applyBorder="1" applyAlignment="1">
      <alignment horizontal="center" wrapText="1"/>
    </xf>
    <xf numFmtId="0" fontId="0" fillId="15" borderId="1" xfId="0" applyFont="1" applyFill="1" applyBorder="1" applyAlignment="1">
      <alignment horizontal="center" vertical="top" wrapText="1"/>
    </xf>
    <xf numFmtId="0" fontId="0" fillId="15" borderId="1" xfId="0" applyFont="1" applyFill="1" applyBorder="1" applyAlignment="1">
      <alignment horizontal="center"/>
    </xf>
    <xf numFmtId="0" fontId="13" fillId="23" borderId="17" xfId="0" applyFont="1" applyFill="1" applyBorder="1" applyProtection="1">
      <protection locked="0"/>
    </xf>
    <xf numFmtId="0" fontId="13" fillId="23" borderId="17" xfId="0" applyFont="1" applyFill="1" applyBorder="1" applyProtection="1">
      <protection locked="0"/>
    </xf>
    <xf numFmtId="0" fontId="13" fillId="23" borderId="17" xfId="0" applyFont="1" applyFill="1" applyBorder="1" applyProtection="1">
      <protection locked="0"/>
    </xf>
    <xf numFmtId="0" fontId="13" fillId="23" borderId="17" xfId="0" applyFont="1" applyFill="1" applyBorder="1" applyProtection="1">
      <protection locked="0"/>
    </xf>
    <xf numFmtId="0" fontId="13" fillId="23" borderId="17" xfId="0" applyFont="1" applyFill="1" applyBorder="1" applyProtection="1">
      <protection locked="0"/>
    </xf>
    <xf numFmtId="4" fontId="0" fillId="0" borderId="54" xfId="0" applyNumberFormat="1" applyFont="1" applyFill="1" applyBorder="1" applyAlignment="1" applyProtection="1">
      <alignment horizontal="center" vertical="top" wrapText="1"/>
      <protection locked="0" hidden="1"/>
    </xf>
    <xf numFmtId="4" fontId="0" fillId="0" borderId="54" xfId="0" applyNumberFormat="1" applyFont="1" applyFill="1" applyBorder="1" applyAlignment="1" applyProtection="1">
      <alignment horizontal="center" vertical="top" wrapText="1"/>
      <protection locked="0" hidden="1"/>
    </xf>
    <xf numFmtId="4" fontId="0" fillId="0" borderId="54" xfId="0" applyNumberFormat="1" applyFont="1" applyFill="1" applyBorder="1" applyAlignment="1" applyProtection="1">
      <alignment horizontal="center" vertical="top" wrapText="1"/>
      <protection locked="0" hidden="1"/>
    </xf>
    <xf numFmtId="4" fontId="0" fillId="0" borderId="54" xfId="0" applyNumberFormat="1" applyFont="1" applyFill="1" applyBorder="1" applyAlignment="1" applyProtection="1">
      <alignment horizontal="center" vertical="top" wrapText="1"/>
      <protection locked="0" hidden="1"/>
    </xf>
    <xf numFmtId="4" fontId="0" fillId="0" borderId="54" xfId="0" applyNumberFormat="1" applyFont="1" applyFill="1" applyBorder="1" applyAlignment="1" applyProtection="1">
      <alignment horizontal="center" vertical="top" wrapText="1"/>
      <protection locked="0" hidden="1"/>
    </xf>
    <xf numFmtId="4" fontId="0" fillId="0" borderId="54" xfId="0" applyNumberFormat="1" applyFont="1" applyFill="1" applyBorder="1" applyAlignment="1" applyProtection="1">
      <alignment horizontal="center" vertical="top" wrapText="1"/>
      <protection locked="0" hidden="1"/>
    </xf>
    <xf numFmtId="4" fontId="0" fillId="0" borderId="54" xfId="0" applyNumberFormat="1" applyFont="1" applyFill="1" applyBorder="1" applyAlignment="1" applyProtection="1">
      <alignment horizontal="center" vertical="top" wrapText="1"/>
      <protection locked="0" hidden="1"/>
    </xf>
    <xf numFmtId="4" fontId="0" fillId="0" borderId="54" xfId="0" applyNumberFormat="1" applyFont="1" applyFill="1" applyBorder="1" applyAlignment="1" applyProtection="1">
      <alignment horizontal="center" vertical="top" wrapText="1"/>
      <protection locked="0" hidden="1"/>
    </xf>
    <xf numFmtId="4" fontId="0" fillId="0" borderId="54" xfId="0" applyNumberFormat="1" applyFont="1" applyFill="1" applyBorder="1" applyAlignment="1" applyProtection="1">
      <alignment horizontal="center" vertical="top" wrapText="1"/>
      <protection locked="0" hidden="1"/>
    </xf>
    <xf numFmtId="0" fontId="10" fillId="15" borderId="34" xfId="0" applyFont="1" applyFill="1" applyBorder="1" applyAlignment="1">
      <alignment horizontal="left" vertical="top" wrapText="1"/>
    </xf>
    <xf numFmtId="0" fontId="10" fillId="15" borderId="39" xfId="0" applyFont="1" applyFill="1" applyBorder="1" applyAlignment="1">
      <alignment horizontal="left" vertical="top" wrapText="1"/>
    </xf>
    <xf numFmtId="0" fontId="10" fillId="15" borderId="40" xfId="0" applyFont="1" applyFill="1" applyBorder="1" applyAlignment="1">
      <alignment horizontal="left" vertical="top" wrapText="1"/>
    </xf>
    <xf numFmtId="49" fontId="1" fillId="18" borderId="49" xfId="0" applyNumberFormat="1" applyFont="1" applyFill="1" applyBorder="1" applyAlignment="1">
      <alignment horizontal="left" vertical="top" wrapText="1"/>
    </xf>
    <xf numFmtId="49" fontId="1" fillId="18" borderId="52" xfId="0" applyNumberFormat="1" applyFont="1" applyFill="1" applyBorder="1" applyAlignment="1">
      <alignment horizontal="left" vertical="top" wrapText="1"/>
    </xf>
    <xf numFmtId="49" fontId="1" fillId="18" borderId="55" xfId="0" applyNumberFormat="1" applyFont="1" applyFill="1" applyBorder="1" applyAlignment="1">
      <alignment horizontal="left" vertical="top" wrapText="1"/>
    </xf>
    <xf numFmtId="49" fontId="1" fillId="18" borderId="50" xfId="0" applyNumberFormat="1" applyFont="1" applyFill="1" applyBorder="1" applyAlignment="1">
      <alignment horizontal="center" vertical="top" wrapText="1"/>
    </xf>
    <xf numFmtId="49" fontId="1" fillId="18" borderId="53" xfId="0" applyNumberFormat="1" applyFont="1" applyFill="1" applyBorder="1" applyAlignment="1">
      <alignment horizontal="center" vertical="top" wrapText="1"/>
    </xf>
    <xf numFmtId="49" fontId="1" fillId="18" borderId="56" xfId="0" applyNumberFormat="1" applyFont="1" applyFill="1" applyBorder="1" applyAlignment="1">
      <alignment horizontal="center" vertical="top" wrapText="1"/>
    </xf>
    <xf numFmtId="0" fontId="1" fillId="18" borderId="36" xfId="0" applyFont="1" applyFill="1" applyBorder="1" applyAlignment="1">
      <alignment horizontal="center" vertical="center" wrapText="1"/>
    </xf>
    <xf numFmtId="0" fontId="1" fillId="18" borderId="37" xfId="0" applyFont="1" applyFill="1" applyBorder="1" applyAlignment="1">
      <alignment horizontal="center" vertical="center" wrapText="1"/>
    </xf>
    <xf numFmtId="0" fontId="1" fillId="18" borderId="38" xfId="0" applyFont="1" applyFill="1" applyBorder="1" applyAlignment="1">
      <alignment horizontal="center" vertical="center" wrapText="1"/>
    </xf>
    <xf numFmtId="0" fontId="1" fillId="18" borderId="2" xfId="0" applyFont="1" applyFill="1" applyBorder="1" applyAlignment="1">
      <alignment horizontal="center" textRotation="90" wrapText="1"/>
    </xf>
    <xf numFmtId="0" fontId="1" fillId="18" borderId="41" xfId="0" applyFont="1" applyFill="1" applyBorder="1" applyAlignment="1">
      <alignment horizontal="center" textRotation="90" wrapText="1"/>
    </xf>
    <xf numFmtId="0" fontId="1" fillId="18" borderId="50" xfId="0" applyFont="1" applyFill="1" applyBorder="1" applyAlignment="1">
      <alignment horizontal="center" vertical="center" wrapText="1"/>
    </xf>
    <xf numFmtId="0" fontId="1" fillId="18" borderId="53" xfId="0" applyFont="1" applyFill="1" applyBorder="1" applyAlignment="1">
      <alignment horizontal="center" vertical="center" wrapText="1"/>
    </xf>
    <xf numFmtId="0" fontId="1" fillId="18" borderId="56" xfId="0" applyFont="1" applyFill="1" applyBorder="1" applyAlignment="1">
      <alignment horizontal="center" vertical="center" wrapText="1"/>
    </xf>
    <xf numFmtId="0" fontId="0" fillId="18" borderId="54" xfId="0" applyFont="1" applyFill="1" applyBorder="1" applyAlignment="1">
      <alignment horizontal="center" textRotation="90" wrapText="1"/>
    </xf>
    <xf numFmtId="0" fontId="0" fillId="18" borderId="57" xfId="0" applyFont="1" applyFill="1" applyBorder="1" applyAlignment="1">
      <alignment horizontal="center" textRotation="90" wrapText="1"/>
    </xf>
    <xf numFmtId="0" fontId="0" fillId="18" borderId="1" xfId="0" applyFont="1" applyFill="1" applyBorder="1" applyAlignment="1">
      <alignment horizontal="center" textRotation="90" wrapText="1"/>
    </xf>
    <xf numFmtId="0" fontId="0" fillId="18" borderId="42" xfId="0" applyFont="1" applyFill="1" applyBorder="1" applyAlignment="1">
      <alignment horizontal="center" textRotation="90" wrapText="1"/>
    </xf>
    <xf numFmtId="0" fontId="1" fillId="18" borderId="1" xfId="0" applyFont="1" applyFill="1" applyBorder="1" applyAlignment="1">
      <alignment horizontal="center" textRotation="90" wrapText="1"/>
    </xf>
    <xf numFmtId="0" fontId="1" fillId="18" borderId="42" xfId="0" applyFont="1" applyFill="1" applyBorder="1" applyAlignment="1">
      <alignment horizontal="center" textRotation="90" wrapText="1"/>
    </xf>
    <xf numFmtId="0" fontId="1" fillId="18" borderId="35" xfId="0" applyFont="1" applyFill="1" applyBorder="1" applyAlignment="1">
      <alignment horizontal="center" vertical="center" wrapText="1"/>
    </xf>
    <xf numFmtId="0" fontId="1" fillId="18" borderId="51" xfId="0" applyFont="1" applyFill="1" applyBorder="1" applyAlignment="1">
      <alignment horizontal="center" vertical="center" wrapText="1"/>
    </xf>
    <xf numFmtId="0" fontId="0" fillId="18" borderId="1" xfId="0" applyFont="1" applyFill="1" applyBorder="1" applyAlignment="1">
      <alignment horizontal="center" vertical="top"/>
    </xf>
    <xf numFmtId="0" fontId="1" fillId="18" borderId="4" xfId="0" applyFont="1" applyFill="1" applyBorder="1" applyAlignment="1">
      <alignment horizontal="center" textRotation="90" wrapText="1"/>
    </xf>
    <xf numFmtId="0" fontId="1" fillId="18" borderId="58" xfId="0" applyFont="1" applyFill="1" applyBorder="1" applyAlignment="1">
      <alignment horizontal="center" textRotation="90" wrapText="1"/>
    </xf>
    <xf numFmtId="0" fontId="11" fillId="15" borderId="34" xfId="0" applyFont="1" applyFill="1" applyBorder="1" applyAlignment="1">
      <alignment horizontal="left" vertical="center" wrapText="1"/>
    </xf>
    <xf numFmtId="0" fontId="11" fillId="15" borderId="39" xfId="0" applyFont="1" applyFill="1" applyBorder="1" applyAlignment="1">
      <alignment horizontal="left" vertical="center"/>
    </xf>
    <xf numFmtId="0" fontId="11" fillId="15" borderId="40" xfId="0" applyFont="1" applyFill="1" applyBorder="1" applyAlignment="1">
      <alignment horizontal="left" vertical="center"/>
    </xf>
    <xf numFmtId="0" fontId="11" fillId="15" borderId="34" xfId="0" applyFont="1" applyFill="1" applyBorder="1" applyAlignment="1">
      <alignment vertical="center" wrapText="1"/>
    </xf>
    <xf numFmtId="0" fontId="11" fillId="15" borderId="39" xfId="0" applyFont="1" applyFill="1" applyBorder="1" applyAlignment="1">
      <alignment vertical="center" wrapText="1"/>
    </xf>
    <xf numFmtId="0" fontId="10" fillId="15" borderId="1" xfId="0" applyFont="1" applyFill="1" applyBorder="1" applyAlignment="1">
      <alignment horizontal="center" wrapText="1"/>
    </xf>
    <xf numFmtId="0" fontId="11" fillId="15" borderId="0" xfId="0" applyFont="1" applyFill="1" applyAlignment="1">
      <alignment horizontal="left" vertical="top" wrapText="1"/>
    </xf>
    <xf numFmtId="0" fontId="11" fillId="15" borderId="39" xfId="0" applyFont="1" applyFill="1" applyBorder="1" applyAlignment="1">
      <alignment horizontal="left" vertical="center" wrapText="1"/>
    </xf>
    <xf numFmtId="0" fontId="11" fillId="15" borderId="40" xfId="0" applyFont="1" applyFill="1" applyBorder="1" applyAlignment="1">
      <alignment vertical="center" wrapText="1"/>
    </xf>
    <xf numFmtId="0" fontId="13" fillId="15" borderId="65" xfId="0" applyFont="1" applyFill="1" applyBorder="1" applyAlignment="1" applyProtection="1">
      <alignment horizontal="left" vertical="top"/>
      <protection locked="0" hidden="1"/>
    </xf>
    <xf numFmtId="0" fontId="13" fillId="15" borderId="27" xfId="0" applyFont="1" applyFill="1" applyBorder="1" applyAlignment="1" applyProtection="1">
      <alignment horizontal="left" vertical="top"/>
      <protection locked="0" hidden="1"/>
    </xf>
    <xf numFmtId="0" fontId="13" fillId="15" borderId="66" xfId="0" applyFont="1" applyFill="1" applyBorder="1" applyAlignment="1" applyProtection="1">
      <alignment horizontal="left" vertical="top"/>
      <protection locked="0" hidden="1"/>
    </xf>
    <xf numFmtId="0" fontId="13" fillId="15" borderId="21" xfId="0" applyFont="1" applyFill="1" applyBorder="1" applyAlignment="1" applyProtection="1">
      <alignment horizontal="left" vertical="top"/>
      <protection locked="0" hidden="1"/>
    </xf>
    <xf numFmtId="0" fontId="13" fillId="15" borderId="22" xfId="0" applyFont="1" applyFill="1" applyBorder="1" applyAlignment="1" applyProtection="1">
      <alignment horizontal="left" vertical="top"/>
      <protection locked="0" hidden="1"/>
    </xf>
    <xf numFmtId="0" fontId="13" fillId="15" borderId="23" xfId="0" applyFont="1" applyFill="1" applyBorder="1" applyAlignment="1" applyProtection="1">
      <alignment horizontal="left" vertical="top"/>
      <protection locked="0" hidden="1"/>
    </xf>
    <xf numFmtId="0" fontId="13" fillId="0" borderId="14" xfId="0" applyFont="1" applyFill="1" applyBorder="1" applyAlignment="1" applyProtection="1">
      <alignment horizontal="left" vertical="top"/>
      <protection locked="0" hidden="1"/>
    </xf>
    <xf numFmtId="0" fontId="13" fillId="0" borderId="15" xfId="0" applyFont="1" applyFill="1" applyBorder="1" applyAlignment="1" applyProtection="1">
      <alignment horizontal="left" vertical="top"/>
      <protection locked="0" hidden="1"/>
    </xf>
    <xf numFmtId="0" fontId="13" fillId="0" borderId="16" xfId="0" applyFont="1" applyFill="1" applyBorder="1" applyAlignment="1" applyProtection="1">
      <alignment horizontal="left" vertical="top"/>
      <protection locked="0" hidden="1"/>
    </xf>
    <xf numFmtId="0" fontId="13" fillId="15" borderId="14" xfId="0" applyFont="1" applyFill="1" applyBorder="1" applyAlignment="1" applyProtection="1">
      <alignment horizontal="left" vertical="top"/>
      <protection locked="0" hidden="1"/>
    </xf>
    <xf numFmtId="0" fontId="13" fillId="15" borderId="15" xfId="0" applyFont="1" applyFill="1" applyBorder="1" applyAlignment="1" applyProtection="1">
      <alignment horizontal="left" vertical="top"/>
      <protection locked="0" hidden="1"/>
    </xf>
    <xf numFmtId="0" fontId="13" fillId="15" borderId="16" xfId="0" applyFont="1" applyFill="1" applyBorder="1" applyAlignment="1" applyProtection="1">
      <alignment horizontal="left" vertical="top"/>
      <protection locked="0" hidden="1"/>
    </xf>
    <xf numFmtId="0" fontId="26" fillId="24" borderId="69" xfId="0" applyFont="1" applyFill="1" applyBorder="1" applyAlignment="1">
      <alignment horizontal="left" vertical="center" wrapText="1"/>
    </xf>
    <xf numFmtId="0" fontId="26" fillId="24" borderId="70" xfId="0" applyFont="1" applyFill="1" applyBorder="1" applyAlignment="1">
      <alignment horizontal="left" vertical="center" wrapText="1"/>
    </xf>
    <xf numFmtId="0" fontId="26" fillId="24" borderId="71" xfId="0" applyFont="1" applyFill="1" applyBorder="1" applyAlignment="1">
      <alignment horizontal="left" vertical="center" wrapText="1"/>
    </xf>
    <xf numFmtId="0" fontId="29" fillId="23" borderId="29" xfId="0" applyFont="1" applyFill="1" applyBorder="1" applyAlignment="1">
      <alignment horizontal="left" vertical="top" wrapText="1"/>
    </xf>
    <xf numFmtId="0" fontId="29" fillId="23" borderId="0" xfId="0" applyFont="1" applyFill="1" applyBorder="1" applyAlignment="1">
      <alignment horizontal="left" vertical="top" wrapText="1"/>
    </xf>
    <xf numFmtId="0" fontId="9" fillId="23" borderId="14" xfId="0" applyFont="1" applyFill="1" applyBorder="1" applyAlignment="1" applyProtection="1">
      <alignment horizontal="center"/>
      <protection locked="0"/>
    </xf>
    <xf numFmtId="0" fontId="9" fillId="23" borderId="16" xfId="0" applyFont="1" applyFill="1" applyBorder="1" applyAlignment="1" applyProtection="1">
      <alignment horizontal="center"/>
      <protection locked="0"/>
    </xf>
    <xf numFmtId="0" fontId="14" fillId="23" borderId="9" xfId="0" applyFont="1" applyFill="1" applyBorder="1" applyAlignment="1">
      <alignment horizontal="left" vertical="top" wrapText="1"/>
    </xf>
    <xf numFmtId="0" fontId="14" fillId="23" borderId="0" xfId="0" applyFont="1" applyFill="1" applyBorder="1" applyAlignment="1">
      <alignment horizontal="left" vertical="top" wrapText="1"/>
    </xf>
    <xf numFmtId="164" fontId="13" fillId="15" borderId="14" xfId="0" applyNumberFormat="1" applyFont="1" applyFill="1" applyBorder="1" applyAlignment="1" applyProtection="1">
      <alignment horizontal="left" vertical="center"/>
      <protection locked="0" hidden="1"/>
    </xf>
    <xf numFmtId="164" fontId="13" fillId="15" borderId="15" xfId="0" applyNumberFormat="1" applyFont="1" applyFill="1" applyBorder="1" applyAlignment="1" applyProtection="1">
      <alignment horizontal="left" vertical="center"/>
      <protection locked="0" hidden="1"/>
    </xf>
    <xf numFmtId="164" fontId="13" fillId="15" borderId="72" xfId="0" applyNumberFormat="1" applyFont="1" applyFill="1" applyBorder="1" applyAlignment="1" applyProtection="1">
      <alignment horizontal="left" vertical="center"/>
      <protection locked="0" hidden="1"/>
    </xf>
    <xf numFmtId="165" fontId="15" fillId="15" borderId="14" xfId="0" applyNumberFormat="1" applyFont="1" applyFill="1" applyBorder="1" applyAlignment="1" applyProtection="1">
      <alignment horizontal="center"/>
      <protection locked="0" hidden="1"/>
    </xf>
    <xf numFmtId="165" fontId="15" fillId="15" borderId="16" xfId="0" applyNumberFormat="1" applyFont="1" applyFill="1" applyBorder="1" applyAlignment="1" applyProtection="1">
      <alignment horizontal="center"/>
      <protection locked="0" hidden="1"/>
    </xf>
    <xf numFmtId="0" fontId="13" fillId="23" borderId="26" xfId="0" applyFont="1" applyFill="1" applyBorder="1" applyAlignment="1" applyProtection="1">
      <alignment horizontal="left" vertical="top" wrapText="1"/>
      <protection locked="0"/>
    </xf>
    <xf numFmtId="0" fontId="13" fillId="23" borderId="27" xfId="0" applyFont="1" applyFill="1" applyBorder="1" applyAlignment="1" applyProtection="1">
      <alignment horizontal="left" vertical="top" wrapText="1"/>
      <protection locked="0"/>
    </xf>
    <xf numFmtId="0" fontId="13" fillId="23" borderId="28" xfId="0" applyFont="1" applyFill="1" applyBorder="1" applyAlignment="1" applyProtection="1">
      <alignment horizontal="left" vertical="top" wrapText="1"/>
      <protection locked="0"/>
    </xf>
    <xf numFmtId="0" fontId="13" fillId="23" borderId="29" xfId="0" applyFont="1" applyFill="1" applyBorder="1" applyAlignment="1" applyProtection="1">
      <alignment horizontal="left" vertical="top" wrapText="1"/>
      <protection locked="0"/>
    </xf>
    <xf numFmtId="0" fontId="13" fillId="23" borderId="0" xfId="0" applyFont="1" applyFill="1" applyBorder="1" applyAlignment="1" applyProtection="1">
      <alignment horizontal="left" vertical="top" wrapText="1"/>
      <protection locked="0"/>
    </xf>
    <xf numFmtId="0" fontId="13" fillId="23" borderId="30" xfId="0" applyFont="1" applyFill="1" applyBorder="1" applyAlignment="1" applyProtection="1">
      <alignment horizontal="left" vertical="top" wrapText="1"/>
      <protection locked="0"/>
    </xf>
    <xf numFmtId="0" fontId="13" fillId="23" borderId="31" xfId="0" applyFont="1" applyFill="1" applyBorder="1" applyAlignment="1" applyProtection="1">
      <alignment horizontal="left" vertical="top" wrapText="1"/>
      <protection locked="0"/>
    </xf>
    <xf numFmtId="0" fontId="13" fillId="23" borderId="32" xfId="0" applyFont="1" applyFill="1" applyBorder="1" applyAlignment="1" applyProtection="1">
      <alignment horizontal="left" vertical="top" wrapText="1"/>
      <protection locked="0"/>
    </xf>
    <xf numFmtId="0" fontId="13" fillId="23" borderId="33" xfId="0" applyFont="1" applyFill="1" applyBorder="1" applyAlignment="1" applyProtection="1">
      <alignment horizontal="left" vertical="top" wrapText="1"/>
      <protection locked="0"/>
    </xf>
    <xf numFmtId="49" fontId="38" fillId="23" borderId="76" xfId="2" applyNumberFormat="1" applyFont="1" applyFill="1" applyBorder="1" applyAlignment="1">
      <alignment horizontal="left" vertical="top" wrapText="1"/>
    </xf>
    <xf numFmtId="49" fontId="38" fillId="23" borderId="10" xfId="2" applyNumberFormat="1" applyFont="1" applyFill="1" applyBorder="1" applyAlignment="1">
      <alignment horizontal="left" vertical="top" wrapText="1"/>
    </xf>
    <xf numFmtId="0" fontId="16" fillId="23" borderId="24" xfId="0" applyFont="1" applyFill="1" applyBorder="1" applyAlignment="1">
      <alignment horizontal="left" vertical="top" wrapText="1"/>
    </xf>
    <xf numFmtId="2" fontId="40" fillId="26" borderId="77" xfId="2" applyNumberFormat="1" applyFont="1" applyFill="1" applyBorder="1" applyAlignment="1" applyProtection="1">
      <alignment horizontal="center"/>
      <protection hidden="1"/>
    </xf>
    <xf numFmtId="2" fontId="40" fillId="26" borderId="78" xfId="2" applyNumberFormat="1" applyFont="1" applyFill="1" applyBorder="1" applyAlignment="1" applyProtection="1">
      <alignment horizontal="center"/>
      <protection hidden="1"/>
    </xf>
    <xf numFmtId="0" fontId="28" fillId="23" borderId="0" xfId="0" applyFont="1" applyFill="1" applyBorder="1" applyAlignment="1">
      <alignment horizontal="left" vertical="top" wrapText="1"/>
    </xf>
    <xf numFmtId="0" fontId="28" fillId="23" borderId="24" xfId="0" applyFont="1" applyFill="1" applyBorder="1" applyAlignment="1">
      <alignment horizontal="left" vertical="top" wrapText="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0" fontId="29" fillId="23" borderId="24" xfId="0" applyFont="1" applyFill="1" applyBorder="1" applyAlignment="1">
      <alignment horizontal="left" vertical="top" wrapText="1"/>
    </xf>
    <xf numFmtId="0" fontId="13" fillId="15" borderId="14" xfId="0" applyFont="1" applyFill="1" applyBorder="1" applyAlignment="1" applyProtection="1">
      <alignment horizontal="center" vertical="top"/>
      <protection locked="0" hidden="1"/>
    </xf>
    <xf numFmtId="0" fontId="13" fillId="15" borderId="15" xfId="0" applyFont="1" applyFill="1" applyBorder="1" applyAlignment="1" applyProtection="1">
      <alignment horizontal="center" vertical="top"/>
      <protection locked="0" hidden="1"/>
    </xf>
    <xf numFmtId="0" fontId="31" fillId="18" borderId="1" xfId="0" applyFont="1" applyFill="1" applyBorder="1" applyAlignment="1" applyProtection="1">
      <alignment horizontal="center" vertical="center" wrapText="1"/>
      <protection locked="0" hidden="1"/>
    </xf>
    <xf numFmtId="0" fontId="31" fillId="18" borderId="1" xfId="0" applyFont="1" applyFill="1" applyBorder="1" applyAlignment="1" applyProtection="1">
      <alignment horizontal="center" textRotation="90" wrapText="1"/>
      <protection locked="0" hidden="1"/>
    </xf>
    <xf numFmtId="0" fontId="31" fillId="18" borderId="1" xfId="0" applyFont="1" applyFill="1" applyBorder="1" applyAlignment="1" applyProtection="1">
      <alignment horizontal="center" vertical="top"/>
      <protection locked="0" hidden="1"/>
    </xf>
    <xf numFmtId="49" fontId="31" fillId="18" borderId="1" xfId="0" applyNumberFormat="1" applyFont="1" applyFill="1" applyBorder="1" applyAlignment="1" applyProtection="1">
      <alignment horizontal="left" vertical="top" wrapText="1"/>
      <protection locked="0" hidden="1"/>
    </xf>
    <xf numFmtId="49" fontId="31" fillId="18" borderId="1" xfId="0" applyNumberFormat="1" applyFont="1" applyFill="1" applyBorder="1" applyAlignment="1" applyProtection="1">
      <alignment horizontal="center" vertical="top" wrapText="1"/>
      <protection locked="0" hidden="1"/>
    </xf>
    <xf numFmtId="0" fontId="42" fillId="15" borderId="0" xfId="0" applyFont="1" applyFill="1" applyAlignment="1" applyProtection="1">
      <alignment horizontal="center" vertical="top" wrapText="1"/>
      <protection hidden="1"/>
    </xf>
    <xf numFmtId="0" fontId="7" fillId="15" borderId="0" xfId="0" applyFont="1" applyFill="1" applyAlignment="1" applyProtection="1">
      <alignment horizontal="center" vertical="top" wrapText="1"/>
      <protection hidden="1"/>
    </xf>
    <xf numFmtId="0" fontId="30" fillId="15" borderId="1" xfId="0" applyFont="1" applyFill="1" applyBorder="1" applyAlignment="1" applyProtection="1">
      <alignment horizontal="left" vertical="center" wrapText="1"/>
      <protection hidden="1"/>
    </xf>
    <xf numFmtId="0" fontId="30" fillId="15" borderId="1" xfId="0" applyFont="1" applyFill="1" applyBorder="1" applyAlignment="1" applyProtection="1">
      <alignment horizontal="left" vertical="center"/>
      <protection hidden="1"/>
    </xf>
    <xf numFmtId="0" fontId="30" fillId="15" borderId="1" xfId="0" applyFont="1" applyFill="1" applyBorder="1" applyAlignment="1" applyProtection="1">
      <alignment vertical="center" wrapText="1"/>
      <protection hidden="1"/>
    </xf>
    <xf numFmtId="0" fontId="30" fillId="15" borderId="1" xfId="0" applyFont="1" applyFill="1" applyBorder="1" applyAlignment="1" applyProtection="1">
      <alignment horizontal="center" wrapText="1"/>
      <protection hidden="1"/>
    </xf>
    <xf numFmtId="0" fontId="11" fillId="15" borderId="0" xfId="0" applyFont="1" applyFill="1" applyAlignment="1" applyProtection="1">
      <alignment horizontal="left" vertical="top" wrapText="1"/>
      <protection locked="0"/>
    </xf>
    <xf numFmtId="0" fontId="30" fillId="15" borderId="2" xfId="0" applyFont="1" applyFill="1" applyBorder="1" applyAlignment="1" applyProtection="1">
      <alignment horizontal="center" vertical="center" wrapText="1"/>
      <protection hidden="1"/>
    </xf>
    <xf numFmtId="0" fontId="30" fillId="15" borderId="63" xfId="0" applyFont="1" applyFill="1" applyBorder="1" applyAlignment="1" applyProtection="1">
      <alignment horizontal="center" vertical="center" wrapText="1"/>
      <protection hidden="1"/>
    </xf>
    <xf numFmtId="0" fontId="30" fillId="15" borderId="3" xfId="0" applyFont="1" applyFill="1" applyBorder="1" applyAlignment="1" applyProtection="1">
      <alignment horizontal="center" vertical="center" wrapText="1"/>
      <protection hidden="1"/>
    </xf>
    <xf numFmtId="0" fontId="31" fillId="18" borderId="1" xfId="0" applyFont="1" applyFill="1" applyBorder="1" applyAlignment="1" applyProtection="1">
      <alignment horizontal="center" vertical="center" wrapText="1"/>
      <protection hidden="1"/>
    </xf>
    <xf numFmtId="0" fontId="31" fillId="18" borderId="1" xfId="0" applyFont="1" applyFill="1" applyBorder="1" applyAlignment="1" applyProtection="1">
      <alignment horizontal="center" textRotation="90" wrapText="1"/>
      <protection hidden="1"/>
    </xf>
    <xf numFmtId="0" fontId="31" fillId="18" borderId="1" xfId="0" applyFont="1" applyFill="1" applyBorder="1" applyAlignment="1" applyProtection="1">
      <alignment horizontal="center" vertical="top"/>
      <protection hidden="1"/>
    </xf>
    <xf numFmtId="0" fontId="30" fillId="15" borderId="1" xfId="0" applyFont="1" applyFill="1" applyBorder="1" applyAlignment="1" applyProtection="1">
      <alignment horizontal="left" vertical="top" wrapText="1"/>
      <protection hidden="1"/>
    </xf>
    <xf numFmtId="49" fontId="31" fillId="18" borderId="1" xfId="0" applyNumberFormat="1" applyFont="1" applyFill="1" applyBorder="1" applyAlignment="1" applyProtection="1">
      <alignment horizontal="left" vertical="top" wrapText="1"/>
      <protection hidden="1"/>
    </xf>
    <xf numFmtId="49" fontId="31" fillId="18" borderId="1" xfId="0" applyNumberFormat="1" applyFont="1" applyFill="1" applyBorder="1" applyAlignment="1" applyProtection="1">
      <alignment horizontal="center" vertical="top" wrapText="1"/>
      <protection hidden="1"/>
    </xf>
    <xf numFmtId="0" fontId="0" fillId="0" borderId="1" xfId="0" applyFill="1" applyBorder="1" applyAlignment="1">
      <alignment horizontal="center" wrapText="1"/>
    </xf>
    <xf numFmtId="0" fontId="0" fillId="0" borderId="2"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1" xfId="0" applyFill="1" applyBorder="1" applyAlignment="1">
      <alignment horizontal="center"/>
    </xf>
    <xf numFmtId="0" fontId="11" fillId="15" borderId="0" xfId="0" applyFont="1" applyFill="1" applyAlignment="1" applyProtection="1">
      <alignment horizontal="left" vertical="top" wrapText="1"/>
      <protection locked="0" hidden="1"/>
    </xf>
    <xf numFmtId="0" fontId="0" fillId="0" borderId="0" xfId="0" applyAlignment="1">
      <alignment horizontal="left" vertical="top" wrapText="1"/>
    </xf>
  </cellXfs>
  <cellStyles count="4">
    <cellStyle name="Comma" xfId="2" builtinId="3"/>
    <cellStyle name="Comma 2" xfId="3"/>
    <cellStyle name="Normal" xfId="0" builtinId="0"/>
    <cellStyle name="Normal 2" xfId="1"/>
  </cellStyles>
  <dxfs count="12">
    <dxf>
      <font>
        <color theme="9" tint="-0.24994659260841701"/>
      </font>
      <fill>
        <patternFill>
          <bgColor theme="9"/>
        </patternFill>
      </fill>
    </dxf>
    <dxf>
      <font>
        <color rgb="FFC00000"/>
      </font>
      <fill>
        <patternFill>
          <bgColor rgb="FFC00000"/>
        </patternFill>
      </fill>
    </dxf>
    <dxf>
      <font>
        <color theme="9" tint="-0.24994659260841701"/>
      </font>
      <fill>
        <patternFill>
          <bgColor theme="9"/>
        </patternFill>
      </fill>
    </dxf>
    <dxf>
      <font>
        <color rgb="FFC00000"/>
      </font>
      <fill>
        <patternFill>
          <bgColor rgb="FFC00000"/>
        </patternFill>
      </fill>
    </dxf>
    <dxf>
      <font>
        <color theme="9" tint="0.59996337778862885"/>
      </font>
      <fill>
        <patternFill>
          <bgColor theme="9"/>
        </patternFill>
      </fill>
    </dxf>
    <dxf>
      <font>
        <color theme="9" tint="0.59996337778862885"/>
      </font>
      <fill>
        <patternFill>
          <bgColor theme="9"/>
        </patternFill>
      </fill>
    </dxf>
    <dxf>
      <font>
        <color theme="9" tint="0.59996337778862885"/>
      </font>
      <fill>
        <patternFill>
          <bgColor theme="9"/>
        </patternFill>
      </fill>
    </dxf>
    <dxf>
      <fill>
        <patternFill>
          <bgColor theme="2" tint="-9.9948118533890809E-2"/>
        </patternFill>
      </fill>
      <border>
        <vertical/>
        <horizontal/>
      </border>
    </dxf>
    <dxf>
      <fill>
        <patternFill>
          <bgColor theme="2" tint="-9.9948118533890809E-2"/>
        </patternFill>
      </fill>
      <border>
        <vertical/>
        <horizontal/>
      </border>
    </dxf>
    <dxf>
      <fill>
        <patternFill>
          <bgColor theme="2" tint="-9.9948118533890809E-2"/>
        </patternFill>
      </fill>
      <border>
        <vertical/>
        <horizontal/>
      </border>
    </dxf>
    <dxf>
      <fill>
        <patternFill>
          <bgColor theme="2" tint="-9.9948118533890809E-2"/>
        </patternFill>
      </fill>
      <border>
        <vertical/>
        <horizontal/>
      </border>
    </dxf>
    <dxf>
      <fill>
        <patternFill>
          <bgColor theme="2" tint="-9.9948118533890809E-2"/>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ED\Documents\GARPR%202015\AIDS%20Funding%20Matrix\GARPR%202015%20National%20Funding%20Matrix_Dec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ED\Documents\Transition%20Notes%20from%20Eby\Simulation%20of%20GARPR%2015\6.1\Reporting%20Templates\New%20Reporting%20Templates\2013_GARPR_6-1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2014"/>
      <sheetName val="Lists-1"/>
      <sheetName val="GARPR NFM 2015"/>
      <sheetName val="Cross Walk"/>
      <sheetName val="Lists"/>
    </sheetNames>
    <sheetDataSet>
      <sheetData sheetId="0"/>
      <sheetData sheetId="1"/>
      <sheetData sheetId="2">
        <row r="2">
          <cell r="T2" t="str">
            <v xml:space="preserve">AFGHANISTAN                                    </v>
          </cell>
        </row>
        <row r="3">
          <cell r="T3" t="str">
            <v xml:space="preserve">ALBANIA                                        </v>
          </cell>
        </row>
        <row r="4">
          <cell r="T4" t="str">
            <v xml:space="preserve">ALGERIA                                        </v>
          </cell>
        </row>
        <row r="5">
          <cell r="T5" t="str">
            <v xml:space="preserve">ANDORRA                                        </v>
          </cell>
        </row>
        <row r="6">
          <cell r="T6" t="str">
            <v xml:space="preserve">ANGOLA                                         </v>
          </cell>
        </row>
        <row r="7">
          <cell r="T7" t="str">
            <v xml:space="preserve">ANTIGUA AND BARBUDA                            </v>
          </cell>
        </row>
        <row r="8">
          <cell r="T8" t="str">
            <v xml:space="preserve">ARGENTINA                                      </v>
          </cell>
        </row>
        <row r="9">
          <cell r="T9" t="str">
            <v xml:space="preserve">ARMENIA                                        </v>
          </cell>
        </row>
        <row r="10">
          <cell r="T10" t="str">
            <v xml:space="preserve">AUSTRALIA                                      </v>
          </cell>
        </row>
        <row r="11">
          <cell r="T11" t="str">
            <v xml:space="preserve">AUSTRIA                                        </v>
          </cell>
        </row>
        <row r="12">
          <cell r="T12" t="str">
            <v xml:space="preserve">AZERBAIJAN                                     </v>
          </cell>
        </row>
        <row r="13">
          <cell r="T13" t="str">
            <v xml:space="preserve">BAHAMAS                                        </v>
          </cell>
        </row>
        <row r="14">
          <cell r="T14" t="str">
            <v xml:space="preserve">BAHRAIN                                        </v>
          </cell>
        </row>
        <row r="15">
          <cell r="T15" t="str">
            <v xml:space="preserve">BANGLADESH                                     </v>
          </cell>
        </row>
        <row r="16">
          <cell r="T16" t="str">
            <v xml:space="preserve">BARBADOS                                       </v>
          </cell>
        </row>
        <row r="17">
          <cell r="T17" t="str">
            <v xml:space="preserve">BELARUS                                        </v>
          </cell>
        </row>
        <row r="18">
          <cell r="T18" t="str">
            <v xml:space="preserve">BELGIUM                                        </v>
          </cell>
        </row>
        <row r="19">
          <cell r="T19" t="str">
            <v xml:space="preserve">BELIZE                                         </v>
          </cell>
        </row>
        <row r="20">
          <cell r="T20" t="str">
            <v xml:space="preserve">BENIN                                          </v>
          </cell>
        </row>
        <row r="21">
          <cell r="T21" t="str">
            <v xml:space="preserve">BHUTAN                                         </v>
          </cell>
        </row>
        <row r="22">
          <cell r="T22" t="str">
            <v xml:space="preserve">BOLIVIA                                        </v>
          </cell>
        </row>
        <row r="23">
          <cell r="T23" t="str">
            <v xml:space="preserve">BOSNIA AND HERZEGOWINA                         </v>
          </cell>
        </row>
        <row r="24">
          <cell r="T24" t="str">
            <v xml:space="preserve">BOTSWANA                                       </v>
          </cell>
        </row>
        <row r="25">
          <cell r="T25" t="str">
            <v xml:space="preserve">BRAZIL                                         </v>
          </cell>
        </row>
        <row r="26">
          <cell r="T26" t="str">
            <v xml:space="preserve">BRUNEI DARUSSALAM                              </v>
          </cell>
        </row>
        <row r="27">
          <cell r="T27" t="str">
            <v xml:space="preserve">BULGARIA                                       </v>
          </cell>
        </row>
        <row r="28">
          <cell r="T28" t="str">
            <v xml:space="preserve">BURKINA FASO                                   </v>
          </cell>
        </row>
        <row r="29">
          <cell r="T29" t="str">
            <v xml:space="preserve">BURUNDI                                        </v>
          </cell>
        </row>
        <row r="30">
          <cell r="T30" t="str">
            <v xml:space="preserve">CAMBODIA                                       </v>
          </cell>
        </row>
        <row r="31">
          <cell r="T31" t="str">
            <v xml:space="preserve">CAMEROON                                       </v>
          </cell>
        </row>
        <row r="32">
          <cell r="T32" t="str">
            <v xml:space="preserve">CANADA                                         </v>
          </cell>
        </row>
        <row r="33">
          <cell r="T33" t="str">
            <v xml:space="preserve">CAPE VERDE                                     </v>
          </cell>
        </row>
        <row r="34">
          <cell r="T34" t="str">
            <v xml:space="preserve">CENTRAL AFRICAN REPUBLIC                       </v>
          </cell>
        </row>
        <row r="35">
          <cell r="T35" t="str">
            <v xml:space="preserve">CHAD                                           </v>
          </cell>
        </row>
        <row r="36">
          <cell r="T36" t="str">
            <v xml:space="preserve">CHILE                                          </v>
          </cell>
        </row>
        <row r="37">
          <cell r="T37" t="str">
            <v xml:space="preserve">CHINA                                          </v>
          </cell>
        </row>
        <row r="38">
          <cell r="T38" t="str">
            <v xml:space="preserve">COLOMBIA                                       </v>
          </cell>
        </row>
        <row r="39">
          <cell r="T39" t="str">
            <v xml:space="preserve">COMOROS                                        </v>
          </cell>
        </row>
        <row r="40">
          <cell r="T40" t="str">
            <v xml:space="preserve">CONGO, Democratic Republic of (was Zaire)      </v>
          </cell>
        </row>
        <row r="41">
          <cell r="T41" t="str">
            <v xml:space="preserve">CONGO, Republic of                             </v>
          </cell>
        </row>
        <row r="42">
          <cell r="T42" t="str">
            <v xml:space="preserve">COSTA RICA                                     </v>
          </cell>
        </row>
        <row r="43">
          <cell r="T43" t="str">
            <v xml:space="preserve">COTE D'IVOIRE                                  </v>
          </cell>
        </row>
        <row r="44">
          <cell r="T44" t="str">
            <v xml:space="preserve">CROATIA (local name: Hrvatska)                 </v>
          </cell>
        </row>
        <row r="45">
          <cell r="T45" t="str">
            <v xml:space="preserve">CUBA                                           </v>
          </cell>
        </row>
        <row r="46">
          <cell r="T46" t="str">
            <v xml:space="preserve">CYPRUS                                         </v>
          </cell>
        </row>
        <row r="47">
          <cell r="T47" t="str">
            <v xml:space="preserve">CZECH REPUBLIC                                 </v>
          </cell>
        </row>
        <row r="48">
          <cell r="T48" t="str">
            <v xml:space="preserve">DENMARK                                        </v>
          </cell>
        </row>
        <row r="49">
          <cell r="T49" t="str">
            <v xml:space="preserve">DJIBOUTI                                       </v>
          </cell>
        </row>
        <row r="50">
          <cell r="T50" t="str">
            <v xml:space="preserve">DOMINICA                                       </v>
          </cell>
        </row>
        <row r="51">
          <cell r="T51" t="str">
            <v xml:space="preserve">DOMINICAN REPUBLIC                             </v>
          </cell>
        </row>
        <row r="52">
          <cell r="T52" t="str">
            <v xml:space="preserve">ECUADOR                                        </v>
          </cell>
        </row>
        <row r="53">
          <cell r="T53" t="str">
            <v xml:space="preserve">EGYPT                                          </v>
          </cell>
        </row>
        <row r="54">
          <cell r="T54" t="str">
            <v xml:space="preserve">EL SALVADOR                                    </v>
          </cell>
        </row>
        <row r="55">
          <cell r="T55" t="str">
            <v xml:space="preserve">EQUATORIAL GUINEA                              </v>
          </cell>
        </row>
        <row r="56">
          <cell r="T56" t="str">
            <v xml:space="preserve">ERITREA                                        </v>
          </cell>
        </row>
        <row r="57">
          <cell r="T57" t="str">
            <v xml:space="preserve">ESTONIA                                        </v>
          </cell>
        </row>
        <row r="58">
          <cell r="T58" t="str">
            <v xml:space="preserve">ETHIOPIA                                       </v>
          </cell>
        </row>
        <row r="59">
          <cell r="T59" t="str">
            <v xml:space="preserve">FIJI                                           </v>
          </cell>
        </row>
        <row r="60">
          <cell r="T60" t="str">
            <v xml:space="preserve">FINLAND                                        </v>
          </cell>
        </row>
        <row r="61">
          <cell r="T61" t="str">
            <v xml:space="preserve">FRANCE                                         </v>
          </cell>
        </row>
        <row r="62">
          <cell r="T62" t="str">
            <v xml:space="preserve">GABON                                          </v>
          </cell>
        </row>
        <row r="63">
          <cell r="T63" t="str">
            <v xml:space="preserve">GAMBIA                                         </v>
          </cell>
        </row>
        <row r="64">
          <cell r="T64" t="str">
            <v xml:space="preserve">GEORGIA                                        </v>
          </cell>
        </row>
        <row r="65">
          <cell r="T65" t="str">
            <v xml:space="preserve">GERMANY                                        </v>
          </cell>
        </row>
        <row r="66">
          <cell r="T66" t="str">
            <v xml:space="preserve">GHANA                                          </v>
          </cell>
        </row>
        <row r="67">
          <cell r="T67" t="str">
            <v xml:space="preserve">GREECE                                         </v>
          </cell>
        </row>
        <row r="68">
          <cell r="T68" t="str">
            <v xml:space="preserve">GRENADA                                        </v>
          </cell>
        </row>
        <row r="69">
          <cell r="T69" t="str">
            <v xml:space="preserve">GUATEMALA                                      </v>
          </cell>
        </row>
        <row r="70">
          <cell r="T70" t="str">
            <v xml:space="preserve">GUINEA                                         </v>
          </cell>
        </row>
        <row r="71">
          <cell r="T71" t="str">
            <v xml:space="preserve">GUINEA-BISSAU                                  </v>
          </cell>
        </row>
        <row r="72">
          <cell r="T72" t="str">
            <v xml:space="preserve">GUYANA                                         </v>
          </cell>
        </row>
        <row r="73">
          <cell r="T73" t="str">
            <v xml:space="preserve">HAITI                                          </v>
          </cell>
        </row>
        <row r="74">
          <cell r="T74" t="str">
            <v xml:space="preserve">HONDURAS                                       </v>
          </cell>
        </row>
        <row r="75">
          <cell r="T75" t="str">
            <v xml:space="preserve">HUNGARY                                        </v>
          </cell>
        </row>
        <row r="76">
          <cell r="T76" t="str">
            <v xml:space="preserve">ICELAND                                        </v>
          </cell>
        </row>
        <row r="77">
          <cell r="T77" t="str">
            <v xml:space="preserve">INDIA                                          </v>
          </cell>
        </row>
        <row r="78">
          <cell r="T78" t="str">
            <v xml:space="preserve">INDONESIA                                      </v>
          </cell>
        </row>
        <row r="79">
          <cell r="T79" t="str">
            <v xml:space="preserve">IRAN (ISLAMIC REPUBLIC OF)                     </v>
          </cell>
        </row>
        <row r="80">
          <cell r="T80" t="str">
            <v xml:space="preserve">IRAQ                                           </v>
          </cell>
        </row>
        <row r="81">
          <cell r="T81" t="str">
            <v xml:space="preserve">IRELAND                                        </v>
          </cell>
        </row>
        <row r="82">
          <cell r="T82" t="str">
            <v xml:space="preserve">ISRAEL                                         </v>
          </cell>
        </row>
        <row r="83">
          <cell r="T83" t="str">
            <v xml:space="preserve">ITALY                                          </v>
          </cell>
        </row>
        <row r="84">
          <cell r="T84" t="str">
            <v xml:space="preserve">JAMAICA                                        </v>
          </cell>
        </row>
        <row r="85">
          <cell r="T85" t="str">
            <v xml:space="preserve">JAPAN                                          </v>
          </cell>
        </row>
        <row r="86">
          <cell r="T86" t="str">
            <v xml:space="preserve">JORDAN                                         </v>
          </cell>
        </row>
        <row r="87">
          <cell r="T87" t="str">
            <v xml:space="preserve">KAZAKHSTAN                                     </v>
          </cell>
        </row>
        <row r="88">
          <cell r="T88" t="str">
            <v xml:space="preserve">KENYA                                          </v>
          </cell>
        </row>
        <row r="89">
          <cell r="T89" t="str">
            <v xml:space="preserve">KIRIBATI                                       </v>
          </cell>
        </row>
        <row r="90">
          <cell r="T90" t="str">
            <v xml:space="preserve">KOREA, DEMOCRATIC PEOPLE'S REPUBLIC OF         </v>
          </cell>
        </row>
        <row r="91">
          <cell r="T91" t="str">
            <v xml:space="preserve">KOREA, REPUBLIC OF                             </v>
          </cell>
        </row>
        <row r="92">
          <cell r="T92" t="str">
            <v xml:space="preserve">KUWAIT                                         </v>
          </cell>
        </row>
        <row r="93">
          <cell r="T93" t="str">
            <v xml:space="preserve">KYRGYZSTAN                                     </v>
          </cell>
        </row>
        <row r="94">
          <cell r="T94" t="str">
            <v xml:space="preserve">LAO PEOPLE'S DEMOCRATIC REPUBLIC               </v>
          </cell>
        </row>
        <row r="95">
          <cell r="T95" t="str">
            <v xml:space="preserve">LATVIA                                         </v>
          </cell>
        </row>
        <row r="96">
          <cell r="T96" t="str">
            <v xml:space="preserve">LEBANON                                        </v>
          </cell>
        </row>
        <row r="97">
          <cell r="T97" t="str">
            <v xml:space="preserve">LESOTHO                                        </v>
          </cell>
        </row>
        <row r="98">
          <cell r="T98" t="str">
            <v xml:space="preserve">LIBERIA                                        </v>
          </cell>
        </row>
        <row r="99">
          <cell r="T99" t="str">
            <v xml:space="preserve">LIBYAN ARAB JAMAHIRIYA                         </v>
          </cell>
        </row>
        <row r="100">
          <cell r="T100" t="str">
            <v xml:space="preserve">LIECHTENSTEIN                                  </v>
          </cell>
        </row>
        <row r="101">
          <cell r="T101" t="str">
            <v xml:space="preserve">LITHUANIA                                      </v>
          </cell>
        </row>
        <row r="102">
          <cell r="T102" t="str">
            <v xml:space="preserve">LUXEMBOURG                                     </v>
          </cell>
        </row>
        <row r="103">
          <cell r="T103" t="str">
            <v xml:space="preserve">MACEDONIA, THE FORMER YUGOSLAV REPUBLIC OF     </v>
          </cell>
        </row>
        <row r="104">
          <cell r="T104" t="str">
            <v xml:space="preserve">MADAGASCAR                                     </v>
          </cell>
        </row>
        <row r="105">
          <cell r="T105" t="str">
            <v xml:space="preserve">MALAWI                                         </v>
          </cell>
        </row>
        <row r="106">
          <cell r="T106" t="str">
            <v xml:space="preserve">MALAYSIA                                       </v>
          </cell>
        </row>
        <row r="107">
          <cell r="T107" t="str">
            <v xml:space="preserve">MALDIVES                                       </v>
          </cell>
        </row>
        <row r="108">
          <cell r="T108" t="str">
            <v xml:space="preserve">MALI                                           </v>
          </cell>
        </row>
        <row r="109">
          <cell r="T109" t="str">
            <v xml:space="preserve">MALTA                                          </v>
          </cell>
        </row>
        <row r="110">
          <cell r="T110" t="str">
            <v xml:space="preserve">MARSHALL ISLANDS                               </v>
          </cell>
        </row>
        <row r="111">
          <cell r="T111" t="str">
            <v xml:space="preserve">MAURITANIA                                     </v>
          </cell>
        </row>
        <row r="112">
          <cell r="T112" t="str">
            <v xml:space="preserve">MAURITIUS                                      </v>
          </cell>
        </row>
        <row r="113">
          <cell r="T113" t="str">
            <v xml:space="preserve">MEXICO                                         </v>
          </cell>
        </row>
        <row r="114">
          <cell r="T114" t="str">
            <v xml:space="preserve">MICRONESIA, FEDERATED STATES OF                </v>
          </cell>
        </row>
        <row r="115">
          <cell r="T115" t="str">
            <v xml:space="preserve">MOLDOVA, REPUBLIC OF                           </v>
          </cell>
        </row>
        <row r="116">
          <cell r="T116" t="str">
            <v xml:space="preserve">MONACO                                         </v>
          </cell>
        </row>
        <row r="117">
          <cell r="T117" t="str">
            <v xml:space="preserve">MONGOLIA                                       </v>
          </cell>
        </row>
        <row r="118">
          <cell r="T118" t="str">
            <v>MONTENEGRO</v>
          </cell>
        </row>
        <row r="119">
          <cell r="T119" t="str">
            <v xml:space="preserve">MOROCCO                                        </v>
          </cell>
        </row>
        <row r="120">
          <cell r="T120" t="str">
            <v xml:space="preserve">MOZAMBIQUE                                     </v>
          </cell>
        </row>
        <row r="121">
          <cell r="T121" t="str">
            <v xml:space="preserve">MYANMAR                                        </v>
          </cell>
        </row>
        <row r="122">
          <cell r="T122" t="str">
            <v xml:space="preserve">NAMIBIA                                        </v>
          </cell>
        </row>
        <row r="123">
          <cell r="T123" t="str">
            <v xml:space="preserve">NAURU                                          </v>
          </cell>
        </row>
        <row r="124">
          <cell r="T124" t="str">
            <v xml:space="preserve">NEPAL                                          </v>
          </cell>
        </row>
        <row r="125">
          <cell r="T125" t="str">
            <v xml:space="preserve">NETHERLANDS                                    </v>
          </cell>
        </row>
        <row r="126">
          <cell r="T126" t="str">
            <v xml:space="preserve">NEW ZEALAND                                    </v>
          </cell>
        </row>
        <row r="127">
          <cell r="T127" t="str">
            <v xml:space="preserve">NICARAGUA                                      </v>
          </cell>
        </row>
        <row r="128">
          <cell r="T128" t="str">
            <v xml:space="preserve">NIGER                                          </v>
          </cell>
        </row>
        <row r="129">
          <cell r="T129" t="str">
            <v xml:space="preserve">NIGERIA                                        </v>
          </cell>
        </row>
        <row r="130">
          <cell r="T130" t="str">
            <v xml:space="preserve">NORWAY                                         </v>
          </cell>
        </row>
        <row r="131">
          <cell r="T131" t="str">
            <v xml:space="preserve">OMAN                                           </v>
          </cell>
        </row>
        <row r="132">
          <cell r="T132" t="str">
            <v xml:space="preserve">PAKISTAN                                       </v>
          </cell>
        </row>
        <row r="133">
          <cell r="T133" t="str">
            <v xml:space="preserve">PALAU                                          </v>
          </cell>
        </row>
        <row r="134">
          <cell r="T134" t="str">
            <v xml:space="preserve">PANAMA                                         </v>
          </cell>
        </row>
        <row r="135">
          <cell r="T135" t="str">
            <v xml:space="preserve">PAPUA NEW GUINEA                               </v>
          </cell>
        </row>
        <row r="136">
          <cell r="T136" t="str">
            <v xml:space="preserve">PARAGUAY                                       </v>
          </cell>
        </row>
        <row r="137">
          <cell r="T137" t="str">
            <v xml:space="preserve">PERU                                           </v>
          </cell>
        </row>
        <row r="138">
          <cell r="T138" t="str">
            <v xml:space="preserve">PHILIPPINES                                    </v>
          </cell>
        </row>
        <row r="139">
          <cell r="T139" t="str">
            <v xml:space="preserve">POLAND                                         </v>
          </cell>
        </row>
        <row r="140">
          <cell r="T140" t="str">
            <v xml:space="preserve">PORTUGAL                                       </v>
          </cell>
        </row>
        <row r="141">
          <cell r="T141" t="str">
            <v xml:space="preserve">QATAR                                          </v>
          </cell>
        </row>
        <row r="142">
          <cell r="T142" t="str">
            <v xml:space="preserve">ROMANIA                                        </v>
          </cell>
        </row>
        <row r="143">
          <cell r="T143" t="str">
            <v xml:space="preserve">RUSSIAN FEDERATION                             </v>
          </cell>
        </row>
        <row r="144">
          <cell r="T144" t="str">
            <v xml:space="preserve">RWANDA                                         </v>
          </cell>
        </row>
        <row r="145">
          <cell r="T145" t="str">
            <v xml:space="preserve">SAINT KITTS AND NEVIS                          </v>
          </cell>
        </row>
        <row r="146">
          <cell r="T146" t="str">
            <v xml:space="preserve">SAINT LUCIA                                    </v>
          </cell>
        </row>
        <row r="147">
          <cell r="T147" t="str">
            <v xml:space="preserve">SAINT VINCENT AND THE GRENADINES               </v>
          </cell>
        </row>
        <row r="148">
          <cell r="T148" t="str">
            <v xml:space="preserve">SAMOA                                          </v>
          </cell>
        </row>
        <row r="149">
          <cell r="T149" t="str">
            <v xml:space="preserve">SAN MARINO                                     </v>
          </cell>
        </row>
        <row r="150">
          <cell r="T150" t="str">
            <v xml:space="preserve">SAO TOME AND PRINCIPE                          </v>
          </cell>
        </row>
        <row r="151">
          <cell r="T151" t="str">
            <v xml:space="preserve">SAUDI ARABIA                                   </v>
          </cell>
        </row>
        <row r="152">
          <cell r="T152" t="str">
            <v xml:space="preserve">SENEGAL                                        </v>
          </cell>
        </row>
        <row r="153">
          <cell r="T153" t="str">
            <v xml:space="preserve">SERBIA                     </v>
          </cell>
        </row>
        <row r="154">
          <cell r="T154" t="str">
            <v xml:space="preserve">SEYCHELLES                                     </v>
          </cell>
        </row>
        <row r="155">
          <cell r="T155" t="str">
            <v xml:space="preserve">SIERRA LEONE                                   </v>
          </cell>
        </row>
        <row r="156">
          <cell r="T156" t="str">
            <v xml:space="preserve">SINGAPORE                                      </v>
          </cell>
        </row>
        <row r="157">
          <cell r="T157" t="str">
            <v xml:space="preserve">SLOVAKIA                                       </v>
          </cell>
        </row>
        <row r="158">
          <cell r="T158" t="str">
            <v xml:space="preserve">SLOVENIA                                       </v>
          </cell>
        </row>
        <row r="159">
          <cell r="T159" t="str">
            <v xml:space="preserve">SOLOMON ISLANDS                                </v>
          </cell>
        </row>
        <row r="160">
          <cell r="T160" t="str">
            <v xml:space="preserve">SOMALIA                                        </v>
          </cell>
        </row>
        <row r="161">
          <cell r="T161" t="str">
            <v xml:space="preserve">SOUTH AFRICA                                   </v>
          </cell>
        </row>
        <row r="162">
          <cell r="T162" t="str">
            <v xml:space="preserve">SPAIN                                          </v>
          </cell>
        </row>
        <row r="163">
          <cell r="T163" t="str">
            <v xml:space="preserve">SRI LANKA                                      </v>
          </cell>
        </row>
        <row r="164">
          <cell r="T164" t="str">
            <v xml:space="preserve">SUDAN                                          </v>
          </cell>
        </row>
        <row r="165">
          <cell r="T165" t="str">
            <v xml:space="preserve">SURINAME                                       </v>
          </cell>
        </row>
        <row r="166">
          <cell r="T166" t="str">
            <v xml:space="preserve">SWAZILAND                                      </v>
          </cell>
        </row>
        <row r="167">
          <cell r="T167" t="str">
            <v xml:space="preserve">SWEDEN                                         </v>
          </cell>
        </row>
        <row r="168">
          <cell r="T168" t="str">
            <v xml:space="preserve">SWITZERLAND                                    </v>
          </cell>
        </row>
        <row r="169">
          <cell r="T169" t="str">
            <v xml:space="preserve">SYRIAN ARAB REPUBLIC                           </v>
          </cell>
        </row>
        <row r="170">
          <cell r="T170" t="str">
            <v xml:space="preserve">TAJIKISTAN                                     </v>
          </cell>
        </row>
        <row r="171">
          <cell r="T171" t="str">
            <v xml:space="preserve">TANZANIA, UNITED REPUBLIC OF                   </v>
          </cell>
        </row>
        <row r="172">
          <cell r="T172" t="str">
            <v xml:space="preserve">THAILAND                                       </v>
          </cell>
        </row>
        <row r="173">
          <cell r="T173" t="str">
            <v xml:space="preserve">TIMOR-LESTE                                    </v>
          </cell>
        </row>
        <row r="174">
          <cell r="T174" t="str">
            <v xml:space="preserve">TOGO                                           </v>
          </cell>
        </row>
        <row r="175">
          <cell r="T175" t="str">
            <v xml:space="preserve">TONGA                                          </v>
          </cell>
        </row>
        <row r="176">
          <cell r="T176" t="str">
            <v xml:space="preserve">TRINIDAD AND TOBAGO                            </v>
          </cell>
        </row>
        <row r="177">
          <cell r="T177" t="str">
            <v xml:space="preserve">TUNISIA                                        </v>
          </cell>
        </row>
        <row r="178">
          <cell r="T178" t="str">
            <v xml:space="preserve">TURKEY                                         </v>
          </cell>
        </row>
        <row r="179">
          <cell r="T179" t="str">
            <v xml:space="preserve">TURKMENISTAN                                   </v>
          </cell>
        </row>
        <row r="180">
          <cell r="T180" t="str">
            <v xml:space="preserve">TUVALU                                         </v>
          </cell>
        </row>
        <row r="181">
          <cell r="T181" t="str">
            <v xml:space="preserve">UGANDA                                         </v>
          </cell>
        </row>
        <row r="182">
          <cell r="T182" t="str">
            <v xml:space="preserve">UKRAINE                                        </v>
          </cell>
        </row>
        <row r="183">
          <cell r="T183" t="str">
            <v xml:space="preserve">UNITED ARAB EMIRATES                           </v>
          </cell>
        </row>
        <row r="184">
          <cell r="T184" t="str">
            <v xml:space="preserve">UNITED KINGDOM                                 </v>
          </cell>
        </row>
        <row r="185">
          <cell r="T185" t="str">
            <v xml:space="preserve">UNITED STATES                                  </v>
          </cell>
        </row>
        <row r="186">
          <cell r="T186" t="str">
            <v xml:space="preserve">URUGUAY                                        </v>
          </cell>
        </row>
        <row r="187">
          <cell r="T187" t="str">
            <v xml:space="preserve">UZBEKISTAN                                     </v>
          </cell>
        </row>
        <row r="188">
          <cell r="T188" t="str">
            <v xml:space="preserve">VANUATU                                        </v>
          </cell>
        </row>
        <row r="189">
          <cell r="T189" t="str">
            <v xml:space="preserve">VENEZUELA                                      </v>
          </cell>
        </row>
        <row r="190">
          <cell r="T190" t="str">
            <v xml:space="preserve">VIET NAM                                       </v>
          </cell>
        </row>
        <row r="191">
          <cell r="T191" t="str">
            <v xml:space="preserve">YEMEN                                          </v>
          </cell>
        </row>
        <row r="192">
          <cell r="T192" t="str">
            <v xml:space="preserve">ZAMBIA                                         </v>
          </cell>
        </row>
        <row r="193">
          <cell r="T193" t="str">
            <v xml:space="preserve">ZIMBABWE                                       </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Sheet"/>
      <sheetName val="Indicator 6.1 AIDS Spending2011"/>
      <sheetName val="Indicator 6.1 AIDS Spending2012"/>
      <sheetName val="Indicator 6.1 AIDS Spending2013"/>
      <sheetName val="Lists"/>
      <sheetName val="Sheet1"/>
    </sheetNames>
    <sheetDataSet>
      <sheetData sheetId="0"/>
      <sheetData sheetId="1"/>
      <sheetData sheetId="2"/>
      <sheetData sheetId="3"/>
      <sheetData sheetId="4">
        <row r="2">
          <cell r="B2" t="str">
            <v>Calendar Year</v>
          </cell>
          <cell r="C2" t="str">
            <v>National AIDS Spending Assessment (NASA)</v>
          </cell>
          <cell r="D2" t="str">
            <v>Units ( x 1)</v>
          </cell>
          <cell r="E2" t="str">
            <v>Yes</v>
          </cell>
          <cell r="F2" t="str">
            <v>Local Currency</v>
          </cell>
          <cell r="G2">
            <v>1</v>
          </cell>
          <cell r="H2">
            <v>2010</v>
          </cell>
          <cell r="I2">
            <v>2011</v>
          </cell>
          <cell r="J2">
            <v>2012</v>
          </cell>
          <cell r="K2" t="str">
            <v>NAC or equivalent</v>
          </cell>
        </row>
        <row r="3">
          <cell r="B3" t="str">
            <v>Fiscal Year</v>
          </cell>
          <cell r="C3" t="str">
            <v>National Health Accounts/AIDS Sub-account</v>
          </cell>
          <cell r="D3" t="str">
            <v>Thousands (x 1,000)</v>
          </cell>
          <cell r="E3" t="str">
            <v>No</v>
          </cell>
          <cell r="F3" t="str">
            <v>US Dollars</v>
          </cell>
          <cell r="G3">
            <v>2</v>
          </cell>
          <cell r="H3">
            <v>2011</v>
          </cell>
          <cell r="I3">
            <v>2012</v>
          </cell>
          <cell r="J3">
            <v>2013</v>
          </cell>
          <cell r="K3" t="str">
            <v>NAP</v>
          </cell>
        </row>
        <row r="4">
          <cell r="C4" t="str">
            <v>UNAIDS/UNFPA/NIDI Resource Flow Surveys</v>
          </cell>
          <cell r="D4" t="str">
            <v>Millions (x 1,000,000)</v>
          </cell>
          <cell r="G4">
            <v>3</v>
          </cell>
          <cell r="H4">
            <v>2012</v>
          </cell>
          <cell r="I4">
            <v>2013</v>
          </cell>
          <cell r="J4">
            <v>2014</v>
          </cell>
          <cell r="K4" t="str">
            <v>Others</v>
          </cell>
        </row>
        <row r="5">
          <cell r="C5" t="str">
            <v xml:space="preserve">Other (please specify and describe, no acronyms): </v>
          </cell>
          <cell r="G5">
            <v>4</v>
          </cell>
        </row>
        <row r="6">
          <cell r="G6">
            <v>5</v>
          </cell>
        </row>
        <row r="7">
          <cell r="G7">
            <v>6</v>
          </cell>
        </row>
        <row r="8">
          <cell r="G8">
            <v>7</v>
          </cell>
        </row>
        <row r="9">
          <cell r="G9">
            <v>8</v>
          </cell>
        </row>
        <row r="10">
          <cell r="G10">
            <v>9</v>
          </cell>
        </row>
        <row r="11">
          <cell r="G11">
            <v>10</v>
          </cell>
        </row>
        <row r="12">
          <cell r="G12">
            <v>11</v>
          </cell>
        </row>
        <row r="13">
          <cell r="G13">
            <v>12</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4"/>
  <sheetViews>
    <sheetView showWhiteSpace="0" zoomScale="70" zoomScaleNormal="70" zoomScaleSheetLayoutView="66" zoomScalePageLayoutView="60" workbookViewId="0">
      <pane ySplit="11" topLeftCell="A12" activePane="bottomLeft" state="frozen"/>
      <selection activeCell="C1" sqref="C1"/>
      <selection pane="bottomLeft"/>
    </sheetView>
  </sheetViews>
  <sheetFormatPr defaultColWidth="11.42578125" defaultRowHeight="15" outlineLevelRow="1" outlineLevelCol="1"/>
  <cols>
    <col min="1" max="1" width="59.42578125" style="85" customWidth="1"/>
    <col min="2" max="2" width="59.42578125" style="82" customWidth="1"/>
    <col min="3" max="3" width="25.28515625" style="87" customWidth="1"/>
    <col min="4" max="4" width="10.85546875" style="83" customWidth="1" outlineLevel="1"/>
    <col min="5" max="7" width="9.85546875" style="83" customWidth="1" outlineLevel="1"/>
    <col min="8" max="8" width="20.42578125" style="83" customWidth="1"/>
    <col min="9" max="12" width="9.85546875" style="83" customWidth="1" outlineLevel="1"/>
    <col min="13" max="13" width="15.28515625" style="83" customWidth="1"/>
    <col min="14" max="19" width="9.85546875" style="84" customWidth="1" outlineLevel="1"/>
    <col min="20" max="20" width="16.28515625" style="84" customWidth="1"/>
    <col min="21" max="21" width="19.28515625" style="84" customWidth="1"/>
    <col min="22" max="52" width="11.42578125" style="73"/>
    <col min="53" max="16384" width="11.42578125" style="78"/>
  </cols>
  <sheetData>
    <row r="1" spans="1:52">
      <c r="A1" s="94" t="s">
        <v>353</v>
      </c>
      <c r="B1" s="95" t="str">
        <f>'Cover sheet'!C3</f>
        <v>Georgia</v>
      </c>
      <c r="C1" s="96"/>
      <c r="D1" s="80"/>
      <c r="E1" s="80"/>
      <c r="F1" s="80"/>
      <c r="G1" s="80"/>
      <c r="H1" s="80"/>
      <c r="I1" s="80"/>
      <c r="J1" s="80"/>
      <c r="K1" s="80"/>
      <c r="L1" s="80"/>
      <c r="M1" s="80"/>
      <c r="N1" s="81"/>
      <c r="O1" s="81"/>
      <c r="P1" s="81"/>
      <c r="Q1" s="81"/>
      <c r="R1" s="81"/>
      <c r="S1" s="81"/>
      <c r="T1" s="81"/>
      <c r="U1" s="81"/>
    </row>
    <row r="2" spans="1:52">
      <c r="A2" s="97" t="s">
        <v>354</v>
      </c>
      <c r="B2" s="98" t="str">
        <f>'Cover sheet'!E22</f>
        <v>Calendar Year</v>
      </c>
      <c r="C2" s="99"/>
      <c r="D2" s="80"/>
      <c r="E2" s="80"/>
      <c r="F2" s="80"/>
      <c r="G2" s="80"/>
      <c r="H2" s="80"/>
      <c r="I2" s="80"/>
      <c r="J2" s="80"/>
      <c r="K2" s="80"/>
      <c r="L2" s="80"/>
      <c r="M2" s="80"/>
      <c r="N2" s="81"/>
      <c r="O2" s="81"/>
      <c r="P2" s="81"/>
      <c r="Q2" s="81"/>
      <c r="R2" s="81"/>
      <c r="S2" s="81"/>
      <c r="T2" s="81"/>
      <c r="U2" s="81"/>
    </row>
    <row r="3" spans="1:52">
      <c r="A3" s="97" t="s">
        <v>355</v>
      </c>
      <c r="B3" s="204">
        <f>'Cover sheet'!E32</f>
        <v>1</v>
      </c>
      <c r="C3" s="204">
        <f>'Cover sheet'!F32</f>
        <v>2014</v>
      </c>
      <c r="D3" s="80"/>
      <c r="E3" s="80"/>
      <c r="F3" s="80"/>
      <c r="G3" s="80"/>
      <c r="H3" s="80"/>
      <c r="I3" s="80"/>
      <c r="J3" s="80"/>
      <c r="K3" s="80"/>
      <c r="L3" s="80"/>
      <c r="M3" s="80"/>
      <c r="N3" s="81"/>
      <c r="O3" s="81"/>
      <c r="P3" s="81"/>
      <c r="Q3" s="81"/>
      <c r="R3" s="81"/>
      <c r="S3" s="81"/>
      <c r="T3" s="81"/>
      <c r="U3" s="81"/>
    </row>
    <row r="4" spans="1:52">
      <c r="A4" s="97" t="s">
        <v>356</v>
      </c>
      <c r="B4" s="204">
        <f>'Cover sheet'!E33</f>
        <v>12</v>
      </c>
      <c r="C4" s="204">
        <f>'Cover sheet'!F33</f>
        <v>2014</v>
      </c>
      <c r="D4" s="80"/>
      <c r="E4" s="80"/>
      <c r="F4" s="80"/>
      <c r="G4" s="80"/>
      <c r="H4" s="80"/>
      <c r="I4" s="80"/>
      <c r="J4" s="80"/>
      <c r="K4" s="80"/>
      <c r="L4" s="80"/>
      <c r="M4" s="80"/>
      <c r="N4" s="81"/>
      <c r="O4" s="81"/>
      <c r="P4" s="81"/>
      <c r="Q4" s="81"/>
      <c r="R4" s="81"/>
      <c r="S4" s="81"/>
      <c r="T4" s="81"/>
      <c r="U4" s="81"/>
    </row>
    <row r="5" spans="1:52">
      <c r="A5" s="97" t="s">
        <v>357</v>
      </c>
      <c r="B5" s="98" t="str">
        <f>'Cover sheet'!E48</f>
        <v>US Dollars</v>
      </c>
      <c r="C5" s="96"/>
      <c r="D5" s="80"/>
      <c r="E5" s="80"/>
      <c r="F5" s="80"/>
      <c r="G5" s="80"/>
      <c r="H5" s="80"/>
      <c r="I5" s="80"/>
      <c r="J5" s="80"/>
      <c r="K5" s="80"/>
      <c r="L5" s="80"/>
      <c r="M5" s="80"/>
      <c r="N5" s="81"/>
      <c r="O5" s="81"/>
      <c r="P5" s="81"/>
      <c r="Q5" s="81"/>
      <c r="R5" s="81"/>
      <c r="S5" s="81"/>
      <c r="T5" s="81"/>
      <c r="U5" s="81"/>
    </row>
    <row r="6" spans="1:52">
      <c r="A6" s="97" t="s">
        <v>358</v>
      </c>
      <c r="B6" s="98" t="str">
        <f>'Cover sheet'!E54</f>
        <v>Units ( x 1)</v>
      </c>
      <c r="C6" s="96"/>
      <c r="D6" s="80"/>
      <c r="E6" s="80"/>
      <c r="F6" s="80"/>
      <c r="G6" s="80"/>
      <c r="H6" s="80"/>
      <c r="I6" s="80"/>
      <c r="J6" s="80"/>
      <c r="K6" s="80"/>
      <c r="L6" s="80"/>
      <c r="M6" s="80"/>
      <c r="N6" s="81"/>
      <c r="O6" s="81"/>
      <c r="P6" s="81"/>
      <c r="Q6" s="81"/>
      <c r="R6" s="81"/>
      <c r="S6" s="81"/>
      <c r="T6" s="81"/>
      <c r="U6" s="81"/>
    </row>
    <row r="7" spans="1:52" ht="29.25">
      <c r="A7" s="97" t="s">
        <v>359</v>
      </c>
      <c r="B7" s="100">
        <f>'Cover sheet'!E61</f>
        <v>1.7659</v>
      </c>
      <c r="C7" s="88"/>
      <c r="D7" s="80"/>
      <c r="E7" s="80"/>
      <c r="F7" s="80"/>
      <c r="G7" s="80"/>
      <c r="H7" s="80"/>
      <c r="I7" s="80"/>
      <c r="J7" s="80"/>
      <c r="K7" s="80"/>
      <c r="L7" s="80"/>
      <c r="M7" s="80"/>
      <c r="N7" s="81"/>
      <c r="O7" s="81"/>
      <c r="P7" s="81"/>
      <c r="Q7" s="81"/>
      <c r="R7" s="81"/>
      <c r="S7" s="81"/>
      <c r="T7" s="81"/>
      <c r="U7" s="81"/>
    </row>
    <row r="8" spans="1:52" ht="15.75" thickBot="1">
      <c r="A8" s="101" t="s">
        <v>360</v>
      </c>
      <c r="B8" s="115" t="str">
        <f>'Cover sheet'!E68</f>
        <v>System of Health Accounts</v>
      </c>
      <c r="C8" s="88"/>
      <c r="D8" s="80"/>
      <c r="E8" s="80"/>
      <c r="F8" s="80"/>
      <c r="G8" s="80"/>
      <c r="H8" s="80"/>
      <c r="I8" s="80"/>
      <c r="J8" s="80"/>
      <c r="K8" s="80"/>
      <c r="L8" s="80"/>
      <c r="M8" s="80"/>
      <c r="N8" s="81"/>
      <c r="O8" s="81"/>
      <c r="P8" s="81"/>
      <c r="Q8" s="81"/>
      <c r="R8" s="81"/>
      <c r="S8" s="81"/>
      <c r="T8" s="81"/>
      <c r="U8" s="81"/>
    </row>
    <row r="9" spans="1:52" s="75" customFormat="1" ht="42.75" customHeight="1">
      <c r="A9" s="336" t="s">
        <v>361</v>
      </c>
      <c r="B9" s="339" t="s">
        <v>362</v>
      </c>
      <c r="C9" s="342" t="s">
        <v>363</v>
      </c>
      <c r="D9" s="345" t="s">
        <v>268</v>
      </c>
      <c r="E9" s="345"/>
      <c r="F9" s="345"/>
      <c r="G9" s="345"/>
      <c r="H9" s="346"/>
      <c r="I9" s="347" t="s">
        <v>269</v>
      </c>
      <c r="J9" s="347"/>
      <c r="K9" s="347"/>
      <c r="L9" s="347"/>
      <c r="M9" s="347"/>
      <c r="N9" s="359" t="s">
        <v>270</v>
      </c>
      <c r="O9" s="345"/>
      <c r="P9" s="345"/>
      <c r="Q9" s="345"/>
      <c r="R9" s="345"/>
      <c r="S9" s="345"/>
      <c r="T9" s="360"/>
      <c r="U9" s="350" t="s">
        <v>262</v>
      </c>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75" customFormat="1" ht="15" customHeight="1">
      <c r="A10" s="337"/>
      <c r="B10" s="340"/>
      <c r="C10" s="343"/>
      <c r="D10" s="353" t="s">
        <v>263</v>
      </c>
      <c r="E10" s="355" t="s">
        <v>264</v>
      </c>
      <c r="F10" s="355" t="s">
        <v>352</v>
      </c>
      <c r="G10" s="355" t="s">
        <v>199</v>
      </c>
      <c r="H10" s="357" t="s">
        <v>184</v>
      </c>
      <c r="I10" s="355" t="s">
        <v>265</v>
      </c>
      <c r="J10" s="355" t="s">
        <v>202</v>
      </c>
      <c r="K10" s="355" t="s">
        <v>266</v>
      </c>
      <c r="L10" s="355" t="s">
        <v>267</v>
      </c>
      <c r="M10" s="348" t="s">
        <v>187</v>
      </c>
      <c r="N10" s="361" t="s">
        <v>272</v>
      </c>
      <c r="O10" s="361"/>
      <c r="P10" s="361" t="s">
        <v>273</v>
      </c>
      <c r="Q10" s="361"/>
      <c r="R10" s="361"/>
      <c r="S10" s="355" t="s">
        <v>275</v>
      </c>
      <c r="T10" s="362" t="s">
        <v>276</v>
      </c>
      <c r="U10" s="351"/>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7" customFormat="1" ht="144" customHeight="1" thickBot="1">
      <c r="A11" s="338"/>
      <c r="B11" s="341"/>
      <c r="C11" s="344"/>
      <c r="D11" s="354"/>
      <c r="E11" s="356"/>
      <c r="F11" s="356"/>
      <c r="G11" s="356"/>
      <c r="H11" s="358"/>
      <c r="I11" s="356"/>
      <c r="J11" s="356"/>
      <c r="K11" s="356"/>
      <c r="L11" s="356"/>
      <c r="M11" s="349"/>
      <c r="N11" s="102" t="s">
        <v>193</v>
      </c>
      <c r="O11" s="148" t="s">
        <v>271</v>
      </c>
      <c r="P11" s="148" t="s">
        <v>195</v>
      </c>
      <c r="Q11" s="148" t="s">
        <v>284</v>
      </c>
      <c r="R11" s="148" t="s">
        <v>274</v>
      </c>
      <c r="S11" s="356"/>
      <c r="T11" s="363"/>
      <c r="U11" s="352"/>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52.5" customHeight="1">
      <c r="A12" s="364" t="s">
        <v>364</v>
      </c>
      <c r="B12" s="103" t="s">
        <v>295</v>
      </c>
      <c r="C12" s="104"/>
      <c r="D12" s="205"/>
      <c r="E12" s="205"/>
      <c r="F12" s="205"/>
      <c r="G12" s="205"/>
      <c r="H12" s="205">
        <f>SUM(H13:H23)</f>
        <v>0</v>
      </c>
      <c r="I12" s="205"/>
      <c r="J12" s="205"/>
      <c r="K12" s="205"/>
      <c r="L12" s="205"/>
      <c r="M12" s="205">
        <f>SUM(M13:M23)</f>
        <v>0</v>
      </c>
      <c r="N12" s="205"/>
      <c r="O12" s="205"/>
      <c r="P12" s="205"/>
      <c r="Q12" s="205"/>
      <c r="R12" s="205"/>
      <c r="S12" s="205"/>
      <c r="T12" s="206">
        <f>SUM(T13:T23)</f>
        <v>0</v>
      </c>
      <c r="U12" s="206">
        <f>SUM(U13:U23)</f>
        <v>0</v>
      </c>
    </row>
    <row r="13" spans="1:52" ht="33" customHeight="1" outlineLevel="1">
      <c r="A13" s="371"/>
      <c r="B13" s="105" t="s">
        <v>2</v>
      </c>
      <c r="C13" s="106" t="s">
        <v>285</v>
      </c>
      <c r="D13" s="144" t="str">
        <f>'Cover sheet'!$E$48</f>
        <v>US Dollars</v>
      </c>
      <c r="E13" s="144" t="str">
        <f>'Cover sheet'!$E$48</f>
        <v>US Dollars</v>
      </c>
      <c r="F13" s="144" t="str">
        <f>'Cover sheet'!$E$48</f>
        <v>US Dollars</v>
      </c>
      <c r="G13" s="144" t="str">
        <f>'Cover sheet'!$E$48</f>
        <v>US Dollars</v>
      </c>
      <c r="H13" s="207">
        <f>SUMIFS(D13:G13,D13:G13,"&lt;&gt;Local Currency", D13:G13,"&lt;&gt;US Dollars" )</f>
        <v>0</v>
      </c>
      <c r="I13" s="144" t="str">
        <f>'Cover sheet'!$E$48</f>
        <v>US Dollars</v>
      </c>
      <c r="J13" s="144" t="str">
        <f>'Cover sheet'!$E$48</f>
        <v>US Dollars</v>
      </c>
      <c r="K13" s="144" t="str">
        <f>'Cover sheet'!$E$48</f>
        <v>US Dollars</v>
      </c>
      <c r="L13" s="144" t="str">
        <f>'Cover sheet'!$E$48</f>
        <v>US Dollars</v>
      </c>
      <c r="M13" s="207">
        <f>SUMIFS(I13:L13,I13:L13,"&lt;&gt;Local Currency", I13:L13,"&lt;&gt;US Dollars" )</f>
        <v>0</v>
      </c>
      <c r="N13" s="144" t="str">
        <f>'Cover sheet'!$E$48</f>
        <v>US Dollars</v>
      </c>
      <c r="O13" s="144" t="str">
        <f>'Cover sheet'!$E$48</f>
        <v>US Dollars</v>
      </c>
      <c r="P13" s="144" t="str">
        <f>'Cover sheet'!$E$48</f>
        <v>US Dollars</v>
      </c>
      <c r="Q13" s="144" t="str">
        <f>'Cover sheet'!$E$48</f>
        <v>US Dollars</v>
      </c>
      <c r="R13" s="144" t="str">
        <f>'Cover sheet'!$E$48</f>
        <v>US Dollars</v>
      </c>
      <c r="S13" s="144" t="str">
        <f>'Cover sheet'!$E$48</f>
        <v>US Dollars</v>
      </c>
      <c r="T13" s="200">
        <f>SUMIFS(N13:S13,N13:S13,"&lt;&gt;Local Currency", N13:S13,"&lt;&gt;US Dollars" )</f>
        <v>0</v>
      </c>
      <c r="U13" s="201">
        <f>H13+M13+T13</f>
        <v>0</v>
      </c>
    </row>
    <row r="14" spans="1:52" ht="33" customHeight="1" outlineLevel="1">
      <c r="A14" s="371"/>
      <c r="B14" s="107" t="s">
        <v>365</v>
      </c>
      <c r="C14" s="106" t="s">
        <v>366</v>
      </c>
      <c r="D14" s="144" t="str">
        <f>'Cover sheet'!$E$48</f>
        <v>US Dollars</v>
      </c>
      <c r="E14" s="144" t="str">
        <f>'Cover sheet'!$E$48</f>
        <v>US Dollars</v>
      </c>
      <c r="F14" s="144" t="str">
        <f>'Cover sheet'!$E$48</f>
        <v>US Dollars</v>
      </c>
      <c r="G14" s="144" t="str">
        <f>'Cover sheet'!$E$48</f>
        <v>US Dollars</v>
      </c>
      <c r="H14" s="207">
        <f t="shared" ref="H14:H58" si="0">SUMIFS(D14:G14,D14:G14,"&lt;&gt;Local Currency", D14:G14,"&lt;&gt;US Dollars" )</f>
        <v>0</v>
      </c>
      <c r="I14" s="144" t="str">
        <f>'Cover sheet'!$E$48</f>
        <v>US Dollars</v>
      </c>
      <c r="J14" s="144" t="str">
        <f>'Cover sheet'!$E$48</f>
        <v>US Dollars</v>
      </c>
      <c r="K14" s="144" t="str">
        <f>'Cover sheet'!$E$48</f>
        <v>US Dollars</v>
      </c>
      <c r="L14" s="144" t="str">
        <f>'Cover sheet'!$E$48</f>
        <v>US Dollars</v>
      </c>
      <c r="M14" s="207">
        <f t="shared" ref="M14:M58" si="1">SUMIFS(I14:L14,I14:L14,"&lt;&gt;Local Currency", I14:L14,"&lt;&gt;US Dollars" )</f>
        <v>0</v>
      </c>
      <c r="N14" s="144" t="str">
        <f>'Cover sheet'!$E$48</f>
        <v>US Dollars</v>
      </c>
      <c r="O14" s="144" t="str">
        <f>'Cover sheet'!$E$48</f>
        <v>US Dollars</v>
      </c>
      <c r="P14" s="144" t="str">
        <f>'Cover sheet'!$E$48</f>
        <v>US Dollars</v>
      </c>
      <c r="Q14" s="144" t="str">
        <f>'Cover sheet'!$E$48</f>
        <v>US Dollars</v>
      </c>
      <c r="R14" s="144" t="str">
        <f>'Cover sheet'!$E$48</f>
        <v>US Dollars</v>
      </c>
      <c r="S14" s="144" t="str">
        <f>'Cover sheet'!$E$48</f>
        <v>US Dollars</v>
      </c>
      <c r="T14" s="200">
        <f t="shared" ref="T14:T58" si="2">SUMIFS(N14:S14,N14:S14,"&lt;&gt;Local Currency", N14:S14,"&lt;&gt;US Dollars" )</f>
        <v>0</v>
      </c>
      <c r="U14" s="201">
        <f t="shared" ref="U14:U58" si="3">H14+M14+T14</f>
        <v>0</v>
      </c>
    </row>
    <row r="15" spans="1:52" ht="33" customHeight="1" outlineLevel="1">
      <c r="A15" s="371"/>
      <c r="B15" s="107" t="s">
        <v>5</v>
      </c>
      <c r="C15" s="106" t="s">
        <v>286</v>
      </c>
      <c r="D15" s="144" t="str">
        <f>'Cover sheet'!$E$48</f>
        <v>US Dollars</v>
      </c>
      <c r="E15" s="144" t="str">
        <f>'Cover sheet'!$E$48</f>
        <v>US Dollars</v>
      </c>
      <c r="F15" s="144" t="str">
        <f>'Cover sheet'!$E$48</f>
        <v>US Dollars</v>
      </c>
      <c r="G15" s="144" t="str">
        <f>'Cover sheet'!$E$48</f>
        <v>US Dollars</v>
      </c>
      <c r="H15" s="207">
        <f t="shared" si="0"/>
        <v>0</v>
      </c>
      <c r="I15" s="144" t="str">
        <f>'Cover sheet'!$E$48</f>
        <v>US Dollars</v>
      </c>
      <c r="J15" s="144" t="str">
        <f>'Cover sheet'!$E$48</f>
        <v>US Dollars</v>
      </c>
      <c r="K15" s="144" t="str">
        <f>'Cover sheet'!$E$48</f>
        <v>US Dollars</v>
      </c>
      <c r="L15" s="144" t="str">
        <f>'Cover sheet'!$E$48</f>
        <v>US Dollars</v>
      </c>
      <c r="M15" s="207">
        <f t="shared" si="1"/>
        <v>0</v>
      </c>
      <c r="N15" s="144" t="str">
        <f>'Cover sheet'!$E$48</f>
        <v>US Dollars</v>
      </c>
      <c r="O15" s="144" t="str">
        <f>'Cover sheet'!$E$48</f>
        <v>US Dollars</v>
      </c>
      <c r="P15" s="144" t="str">
        <f>'Cover sheet'!$E$48</f>
        <v>US Dollars</v>
      </c>
      <c r="Q15" s="144" t="str">
        <f>'Cover sheet'!$E$48</f>
        <v>US Dollars</v>
      </c>
      <c r="R15" s="144" t="str">
        <f>'Cover sheet'!$E$48</f>
        <v>US Dollars</v>
      </c>
      <c r="S15" s="144" t="str">
        <f>'Cover sheet'!$E$48</f>
        <v>US Dollars</v>
      </c>
      <c r="T15" s="200">
        <f t="shared" si="2"/>
        <v>0</v>
      </c>
      <c r="U15" s="201">
        <f t="shared" si="3"/>
        <v>0</v>
      </c>
    </row>
    <row r="16" spans="1:52" ht="33" customHeight="1" outlineLevel="1">
      <c r="A16" s="371"/>
      <c r="B16" s="107" t="s">
        <v>367</v>
      </c>
      <c r="C16" s="106" t="s">
        <v>287</v>
      </c>
      <c r="D16" s="144" t="str">
        <f>'Cover sheet'!$E$48</f>
        <v>US Dollars</v>
      </c>
      <c r="E16" s="144" t="str">
        <f>'Cover sheet'!$E$48</f>
        <v>US Dollars</v>
      </c>
      <c r="F16" s="144" t="str">
        <f>'Cover sheet'!$E$48</f>
        <v>US Dollars</v>
      </c>
      <c r="G16" s="144" t="str">
        <f>'Cover sheet'!$E$48</f>
        <v>US Dollars</v>
      </c>
      <c r="H16" s="207">
        <f t="shared" si="0"/>
        <v>0</v>
      </c>
      <c r="I16" s="144" t="str">
        <f>'Cover sheet'!$E$48</f>
        <v>US Dollars</v>
      </c>
      <c r="J16" s="144" t="str">
        <f>'Cover sheet'!$E$48</f>
        <v>US Dollars</v>
      </c>
      <c r="K16" s="144" t="str">
        <f>'Cover sheet'!$E$48</f>
        <v>US Dollars</v>
      </c>
      <c r="L16" s="144" t="str">
        <f>'Cover sheet'!$E$48</f>
        <v>US Dollars</v>
      </c>
      <c r="M16" s="207">
        <f t="shared" si="1"/>
        <v>0</v>
      </c>
      <c r="N16" s="144" t="str">
        <f>'Cover sheet'!$E$48</f>
        <v>US Dollars</v>
      </c>
      <c r="O16" s="144" t="str">
        <f>'Cover sheet'!$E$48</f>
        <v>US Dollars</v>
      </c>
      <c r="P16" s="144" t="str">
        <f>'Cover sheet'!$E$48</f>
        <v>US Dollars</v>
      </c>
      <c r="Q16" s="144" t="str">
        <f>'Cover sheet'!$E$48</f>
        <v>US Dollars</v>
      </c>
      <c r="R16" s="144" t="str">
        <f>'Cover sheet'!$E$48</f>
        <v>US Dollars</v>
      </c>
      <c r="S16" s="144" t="str">
        <f>'Cover sheet'!$E$48</f>
        <v>US Dollars</v>
      </c>
      <c r="T16" s="200">
        <f t="shared" si="2"/>
        <v>0</v>
      </c>
      <c r="U16" s="201">
        <f t="shared" si="3"/>
        <v>0</v>
      </c>
    </row>
    <row r="17" spans="1:21" ht="33" customHeight="1" outlineLevel="1">
      <c r="A17" s="371"/>
      <c r="B17" s="107" t="s">
        <v>368</v>
      </c>
      <c r="C17" s="106" t="s">
        <v>288</v>
      </c>
      <c r="D17" s="144" t="str">
        <f>'Cover sheet'!$E$48</f>
        <v>US Dollars</v>
      </c>
      <c r="E17" s="144" t="str">
        <f>'Cover sheet'!$E$48</f>
        <v>US Dollars</v>
      </c>
      <c r="F17" s="144" t="str">
        <f>'Cover sheet'!$E$48</f>
        <v>US Dollars</v>
      </c>
      <c r="G17" s="144" t="str">
        <f>'Cover sheet'!$E$48</f>
        <v>US Dollars</v>
      </c>
      <c r="H17" s="207">
        <f t="shared" si="0"/>
        <v>0</v>
      </c>
      <c r="I17" s="144" t="str">
        <f>'Cover sheet'!$E$48</f>
        <v>US Dollars</v>
      </c>
      <c r="J17" s="144" t="str">
        <f>'Cover sheet'!$E$48</f>
        <v>US Dollars</v>
      </c>
      <c r="K17" s="144" t="str">
        <f>'Cover sheet'!$E$48</f>
        <v>US Dollars</v>
      </c>
      <c r="L17" s="144" t="str">
        <f>'Cover sheet'!$E$48</f>
        <v>US Dollars</v>
      </c>
      <c r="M17" s="207">
        <f t="shared" si="1"/>
        <v>0</v>
      </c>
      <c r="N17" s="144" t="str">
        <f>'Cover sheet'!$E$48</f>
        <v>US Dollars</v>
      </c>
      <c r="O17" s="144" t="str">
        <f>'Cover sheet'!$E$48</f>
        <v>US Dollars</v>
      </c>
      <c r="P17" s="144" t="str">
        <f>'Cover sheet'!$E$48</f>
        <v>US Dollars</v>
      </c>
      <c r="Q17" s="144" t="str">
        <f>'Cover sheet'!$E$48</f>
        <v>US Dollars</v>
      </c>
      <c r="R17" s="144" t="str">
        <f>'Cover sheet'!$E$48</f>
        <v>US Dollars</v>
      </c>
      <c r="S17" s="144" t="str">
        <f>'Cover sheet'!$E$48</f>
        <v>US Dollars</v>
      </c>
      <c r="T17" s="200">
        <f t="shared" si="2"/>
        <v>0</v>
      </c>
      <c r="U17" s="201">
        <f t="shared" si="3"/>
        <v>0</v>
      </c>
    </row>
    <row r="18" spans="1:21" ht="33" customHeight="1" outlineLevel="1">
      <c r="A18" s="371"/>
      <c r="B18" s="107" t="s">
        <v>369</v>
      </c>
      <c r="C18" s="106" t="s">
        <v>289</v>
      </c>
      <c r="D18" s="144" t="str">
        <f>'Cover sheet'!$E$48</f>
        <v>US Dollars</v>
      </c>
      <c r="E18" s="144" t="str">
        <f>'Cover sheet'!$E$48</f>
        <v>US Dollars</v>
      </c>
      <c r="F18" s="144" t="str">
        <f>'Cover sheet'!$E$48</f>
        <v>US Dollars</v>
      </c>
      <c r="G18" s="144" t="str">
        <f>'Cover sheet'!$E$48</f>
        <v>US Dollars</v>
      </c>
      <c r="H18" s="207">
        <f t="shared" si="0"/>
        <v>0</v>
      </c>
      <c r="I18" s="144" t="str">
        <f>'Cover sheet'!$E$48</f>
        <v>US Dollars</v>
      </c>
      <c r="J18" s="144" t="str">
        <f>'Cover sheet'!$E$48</f>
        <v>US Dollars</v>
      </c>
      <c r="K18" s="144" t="str">
        <f>'Cover sheet'!$E$48</f>
        <v>US Dollars</v>
      </c>
      <c r="L18" s="144" t="str">
        <f>'Cover sheet'!$E$48</f>
        <v>US Dollars</v>
      </c>
      <c r="M18" s="207">
        <f t="shared" si="1"/>
        <v>0</v>
      </c>
      <c r="N18" s="144" t="str">
        <f>'Cover sheet'!$E$48</f>
        <v>US Dollars</v>
      </c>
      <c r="O18" s="144" t="str">
        <f>'Cover sheet'!$E$48</f>
        <v>US Dollars</v>
      </c>
      <c r="P18" s="144" t="str">
        <f>'Cover sheet'!$E$48</f>
        <v>US Dollars</v>
      </c>
      <c r="Q18" s="144" t="str">
        <f>'Cover sheet'!$E$48</f>
        <v>US Dollars</v>
      </c>
      <c r="R18" s="144" t="str">
        <f>'Cover sheet'!$E$48</f>
        <v>US Dollars</v>
      </c>
      <c r="S18" s="144" t="str">
        <f>'Cover sheet'!$E$48</f>
        <v>US Dollars</v>
      </c>
      <c r="T18" s="200">
        <f t="shared" si="2"/>
        <v>0</v>
      </c>
      <c r="U18" s="201">
        <f t="shared" si="3"/>
        <v>0</v>
      </c>
    </row>
    <row r="19" spans="1:21" ht="33" customHeight="1" outlineLevel="1">
      <c r="A19" s="371"/>
      <c r="B19" s="107" t="s">
        <v>370</v>
      </c>
      <c r="C19" s="106" t="s">
        <v>371</v>
      </c>
      <c r="D19" s="144" t="str">
        <f>'Cover sheet'!$E$48</f>
        <v>US Dollars</v>
      </c>
      <c r="E19" s="144" t="str">
        <f>'Cover sheet'!$E$48</f>
        <v>US Dollars</v>
      </c>
      <c r="F19" s="144" t="str">
        <f>'Cover sheet'!$E$48</f>
        <v>US Dollars</v>
      </c>
      <c r="G19" s="144" t="str">
        <f>'Cover sheet'!$E$48</f>
        <v>US Dollars</v>
      </c>
      <c r="H19" s="207">
        <f t="shared" si="0"/>
        <v>0</v>
      </c>
      <c r="I19" s="144" t="str">
        <f>'Cover sheet'!$E$48</f>
        <v>US Dollars</v>
      </c>
      <c r="J19" s="144" t="str">
        <f>'Cover sheet'!$E$48</f>
        <v>US Dollars</v>
      </c>
      <c r="K19" s="144" t="str">
        <f>'Cover sheet'!$E$48</f>
        <v>US Dollars</v>
      </c>
      <c r="L19" s="144" t="str">
        <f>'Cover sheet'!$E$48</f>
        <v>US Dollars</v>
      </c>
      <c r="M19" s="207">
        <f t="shared" si="1"/>
        <v>0</v>
      </c>
      <c r="N19" s="144" t="str">
        <f>'Cover sheet'!$E$48</f>
        <v>US Dollars</v>
      </c>
      <c r="O19" s="144" t="str">
        <f>'Cover sheet'!$E$48</f>
        <v>US Dollars</v>
      </c>
      <c r="P19" s="144" t="str">
        <f>'Cover sheet'!$E$48</f>
        <v>US Dollars</v>
      </c>
      <c r="Q19" s="144" t="str">
        <f>'Cover sheet'!$E$48</f>
        <v>US Dollars</v>
      </c>
      <c r="R19" s="144" t="str">
        <f>'Cover sheet'!$E$48</f>
        <v>US Dollars</v>
      </c>
      <c r="S19" s="144" t="str">
        <f>'Cover sheet'!$E$48</f>
        <v>US Dollars</v>
      </c>
      <c r="T19" s="200">
        <f t="shared" si="2"/>
        <v>0</v>
      </c>
      <c r="U19" s="201">
        <f t="shared" si="3"/>
        <v>0</v>
      </c>
    </row>
    <row r="20" spans="1:21" ht="33" customHeight="1" outlineLevel="1">
      <c r="A20" s="371"/>
      <c r="B20" s="107" t="s">
        <v>372</v>
      </c>
      <c r="C20" s="106" t="s">
        <v>408</v>
      </c>
      <c r="D20" s="144" t="str">
        <f>'Cover sheet'!$E$48</f>
        <v>US Dollars</v>
      </c>
      <c r="E20" s="144" t="str">
        <f>'Cover sheet'!$E$48</f>
        <v>US Dollars</v>
      </c>
      <c r="F20" s="144" t="str">
        <f>'Cover sheet'!$E$48</f>
        <v>US Dollars</v>
      </c>
      <c r="G20" s="144" t="str">
        <f>'Cover sheet'!$E$48</f>
        <v>US Dollars</v>
      </c>
      <c r="H20" s="207">
        <f t="shared" si="0"/>
        <v>0</v>
      </c>
      <c r="I20" s="144" t="str">
        <f>'Cover sheet'!$E$48</f>
        <v>US Dollars</v>
      </c>
      <c r="J20" s="144" t="str">
        <f>'Cover sheet'!$E$48</f>
        <v>US Dollars</v>
      </c>
      <c r="K20" s="144" t="str">
        <f>'Cover sheet'!$E$48</f>
        <v>US Dollars</v>
      </c>
      <c r="L20" s="144" t="str">
        <f>'Cover sheet'!$E$48</f>
        <v>US Dollars</v>
      </c>
      <c r="M20" s="207">
        <f t="shared" si="1"/>
        <v>0</v>
      </c>
      <c r="N20" s="144" t="str">
        <f>'Cover sheet'!$E$48</f>
        <v>US Dollars</v>
      </c>
      <c r="O20" s="144" t="str">
        <f>'Cover sheet'!$E$48</f>
        <v>US Dollars</v>
      </c>
      <c r="P20" s="144" t="str">
        <f>'Cover sheet'!$E$48</f>
        <v>US Dollars</v>
      </c>
      <c r="Q20" s="144" t="str">
        <f>'Cover sheet'!$E$48</f>
        <v>US Dollars</v>
      </c>
      <c r="R20" s="144" t="str">
        <f>'Cover sheet'!$E$48</f>
        <v>US Dollars</v>
      </c>
      <c r="S20" s="144" t="str">
        <f>'Cover sheet'!$E$48</f>
        <v>US Dollars</v>
      </c>
      <c r="T20" s="200">
        <f t="shared" si="2"/>
        <v>0</v>
      </c>
      <c r="U20" s="201">
        <f t="shared" si="3"/>
        <v>0</v>
      </c>
    </row>
    <row r="21" spans="1:21" ht="33" customHeight="1" outlineLevel="1">
      <c r="A21" s="371"/>
      <c r="B21" s="107" t="s">
        <v>373</v>
      </c>
      <c r="C21" s="106" t="s">
        <v>290</v>
      </c>
      <c r="D21" s="144" t="str">
        <f>'Cover sheet'!$E$48</f>
        <v>US Dollars</v>
      </c>
      <c r="E21" s="144" t="str">
        <f>'Cover sheet'!$E$48</f>
        <v>US Dollars</v>
      </c>
      <c r="F21" s="144" t="str">
        <f>'Cover sheet'!$E$48</f>
        <v>US Dollars</v>
      </c>
      <c r="G21" s="144" t="str">
        <f>'Cover sheet'!$E$48</f>
        <v>US Dollars</v>
      </c>
      <c r="H21" s="207">
        <f t="shared" si="0"/>
        <v>0</v>
      </c>
      <c r="I21" s="144" t="str">
        <f>'Cover sheet'!$E$48</f>
        <v>US Dollars</v>
      </c>
      <c r="J21" s="144" t="str">
        <f>'Cover sheet'!$E$48</f>
        <v>US Dollars</v>
      </c>
      <c r="K21" s="144" t="str">
        <f>'Cover sheet'!$E$48</f>
        <v>US Dollars</v>
      </c>
      <c r="L21" s="144" t="str">
        <f>'Cover sheet'!$E$48</f>
        <v>US Dollars</v>
      </c>
      <c r="M21" s="207">
        <f t="shared" si="1"/>
        <v>0</v>
      </c>
      <c r="N21" s="144" t="str">
        <f>'Cover sheet'!$E$48</f>
        <v>US Dollars</v>
      </c>
      <c r="O21" s="144" t="str">
        <f>'Cover sheet'!$E$48</f>
        <v>US Dollars</v>
      </c>
      <c r="P21" s="144" t="str">
        <f>'Cover sheet'!$E$48</f>
        <v>US Dollars</v>
      </c>
      <c r="Q21" s="144" t="str">
        <f>'Cover sheet'!$E$48</f>
        <v>US Dollars</v>
      </c>
      <c r="R21" s="144" t="str">
        <f>'Cover sheet'!$E$48</f>
        <v>US Dollars</v>
      </c>
      <c r="S21" s="144" t="str">
        <f>'Cover sheet'!$E$48</f>
        <v>US Dollars</v>
      </c>
      <c r="T21" s="200">
        <f t="shared" si="2"/>
        <v>0</v>
      </c>
      <c r="U21" s="201">
        <f t="shared" si="3"/>
        <v>0</v>
      </c>
    </row>
    <row r="22" spans="1:21" ht="33" customHeight="1" outlineLevel="1">
      <c r="A22" s="371"/>
      <c r="B22" s="107" t="s">
        <v>374</v>
      </c>
      <c r="C22" s="106" t="s">
        <v>375</v>
      </c>
      <c r="D22" s="144" t="str">
        <f>'Cover sheet'!$E$48</f>
        <v>US Dollars</v>
      </c>
      <c r="E22" s="144" t="str">
        <f>'Cover sheet'!$E$48</f>
        <v>US Dollars</v>
      </c>
      <c r="F22" s="144" t="str">
        <f>'Cover sheet'!$E$48</f>
        <v>US Dollars</v>
      </c>
      <c r="G22" s="144" t="str">
        <f>'Cover sheet'!$E$48</f>
        <v>US Dollars</v>
      </c>
      <c r="H22" s="207">
        <f t="shared" si="0"/>
        <v>0</v>
      </c>
      <c r="I22" s="144" t="str">
        <f>'Cover sheet'!$E$48</f>
        <v>US Dollars</v>
      </c>
      <c r="J22" s="144" t="str">
        <f>'Cover sheet'!$E$48</f>
        <v>US Dollars</v>
      </c>
      <c r="K22" s="144" t="str">
        <f>'Cover sheet'!$E$48</f>
        <v>US Dollars</v>
      </c>
      <c r="L22" s="144" t="str">
        <f>'Cover sheet'!$E$48</f>
        <v>US Dollars</v>
      </c>
      <c r="M22" s="207">
        <f t="shared" si="1"/>
        <v>0</v>
      </c>
      <c r="N22" s="144" t="str">
        <f>'Cover sheet'!$E$48</f>
        <v>US Dollars</v>
      </c>
      <c r="O22" s="144" t="str">
        <f>'Cover sheet'!$E$48</f>
        <v>US Dollars</v>
      </c>
      <c r="P22" s="144" t="str">
        <f>'Cover sheet'!$E$48</f>
        <v>US Dollars</v>
      </c>
      <c r="Q22" s="144" t="str">
        <f>'Cover sheet'!$E$48</f>
        <v>US Dollars</v>
      </c>
      <c r="R22" s="144" t="str">
        <f>'Cover sheet'!$E$48</f>
        <v>US Dollars</v>
      </c>
      <c r="S22" s="144" t="str">
        <f>'Cover sheet'!$E$48</f>
        <v>US Dollars</v>
      </c>
      <c r="T22" s="200">
        <f t="shared" si="2"/>
        <v>0</v>
      </c>
      <c r="U22" s="201">
        <f t="shared" si="3"/>
        <v>0</v>
      </c>
    </row>
    <row r="23" spans="1:21" ht="33" customHeight="1" outlineLevel="1" thickBot="1">
      <c r="A23" s="371"/>
      <c r="B23" s="107" t="s">
        <v>376</v>
      </c>
      <c r="C23" s="106" t="s">
        <v>371</v>
      </c>
      <c r="D23" s="144" t="str">
        <f>'Cover sheet'!$E$48</f>
        <v>US Dollars</v>
      </c>
      <c r="E23" s="144" t="str">
        <f>'Cover sheet'!$E$48</f>
        <v>US Dollars</v>
      </c>
      <c r="F23" s="144" t="str">
        <f>'Cover sheet'!$E$48</f>
        <v>US Dollars</v>
      </c>
      <c r="G23" s="144" t="str">
        <f>'Cover sheet'!$E$48</f>
        <v>US Dollars</v>
      </c>
      <c r="H23" s="207">
        <f t="shared" si="0"/>
        <v>0</v>
      </c>
      <c r="I23" s="144" t="str">
        <f>'Cover sheet'!$E$48</f>
        <v>US Dollars</v>
      </c>
      <c r="J23" s="144" t="str">
        <f>'Cover sheet'!$E$48</f>
        <v>US Dollars</v>
      </c>
      <c r="K23" s="144" t="str">
        <f>'Cover sheet'!$E$48</f>
        <v>US Dollars</v>
      </c>
      <c r="L23" s="144" t="str">
        <f>'Cover sheet'!$E$48</f>
        <v>US Dollars</v>
      </c>
      <c r="M23" s="207">
        <f t="shared" si="1"/>
        <v>0</v>
      </c>
      <c r="N23" s="144" t="str">
        <f>'Cover sheet'!$E$48</f>
        <v>US Dollars</v>
      </c>
      <c r="O23" s="144" t="str">
        <f>'Cover sheet'!$E$48</f>
        <v>US Dollars</v>
      </c>
      <c r="P23" s="144" t="str">
        <f>'Cover sheet'!$E$48</f>
        <v>US Dollars</v>
      </c>
      <c r="Q23" s="144" t="str">
        <f>'Cover sheet'!$E$48</f>
        <v>US Dollars</v>
      </c>
      <c r="R23" s="144" t="str">
        <f>'Cover sheet'!$E$48</f>
        <v>US Dollars</v>
      </c>
      <c r="S23" s="144" t="str">
        <f>'Cover sheet'!$E$48</f>
        <v>US Dollars</v>
      </c>
      <c r="T23" s="200">
        <f t="shared" si="2"/>
        <v>0</v>
      </c>
      <c r="U23" s="201">
        <f t="shared" si="3"/>
        <v>0</v>
      </c>
    </row>
    <row r="24" spans="1:21" ht="57.75" customHeight="1">
      <c r="A24" s="367" t="s">
        <v>377</v>
      </c>
      <c r="B24" s="103" t="s">
        <v>14</v>
      </c>
      <c r="C24" s="145" t="s">
        <v>16</v>
      </c>
      <c r="D24" s="119"/>
      <c r="E24" s="119"/>
      <c r="F24" s="119"/>
      <c r="G24" s="119"/>
      <c r="H24" s="208">
        <f>SUM(H25:H26)</f>
        <v>0</v>
      </c>
      <c r="I24" s="120"/>
      <c r="J24" s="120"/>
      <c r="K24" s="120"/>
      <c r="L24" s="120"/>
      <c r="M24" s="208">
        <f>SUM(M25:M26)</f>
        <v>0</v>
      </c>
      <c r="N24" s="121"/>
      <c r="O24" s="121"/>
      <c r="P24" s="121"/>
      <c r="Q24" s="121"/>
      <c r="R24" s="121"/>
      <c r="S24" s="121"/>
      <c r="T24" s="202">
        <f>SUM(T25:T26)</f>
        <v>0</v>
      </c>
      <c r="U24" s="202">
        <f>SUM(U25:U26)</f>
        <v>0</v>
      </c>
    </row>
    <row r="25" spans="1:21" ht="30.75" customHeight="1" outlineLevel="1">
      <c r="A25" s="368"/>
      <c r="B25" s="105" t="s">
        <v>378</v>
      </c>
      <c r="C25" s="108" t="s">
        <v>371</v>
      </c>
      <c r="D25" s="144" t="str">
        <f>'Cover sheet'!$E$48</f>
        <v>US Dollars</v>
      </c>
      <c r="E25" s="144" t="str">
        <f>'Cover sheet'!$E$48</f>
        <v>US Dollars</v>
      </c>
      <c r="F25" s="144" t="str">
        <f>'Cover sheet'!$E$48</f>
        <v>US Dollars</v>
      </c>
      <c r="G25" s="144" t="str">
        <f>'Cover sheet'!$E$48</f>
        <v>US Dollars</v>
      </c>
      <c r="H25" s="207">
        <f t="shared" si="0"/>
        <v>0</v>
      </c>
      <c r="I25" s="144" t="str">
        <f>'Cover sheet'!$E$48</f>
        <v>US Dollars</v>
      </c>
      <c r="J25" s="144" t="str">
        <f>'Cover sheet'!$E$48</f>
        <v>US Dollars</v>
      </c>
      <c r="K25" s="144" t="str">
        <f>'Cover sheet'!$E$48</f>
        <v>US Dollars</v>
      </c>
      <c r="L25" s="144" t="str">
        <f>'Cover sheet'!$E$48</f>
        <v>US Dollars</v>
      </c>
      <c r="M25" s="207">
        <f t="shared" si="1"/>
        <v>0</v>
      </c>
      <c r="N25" s="144" t="str">
        <f>'Cover sheet'!$E$48</f>
        <v>US Dollars</v>
      </c>
      <c r="O25" s="144" t="str">
        <f>'Cover sheet'!$E$48</f>
        <v>US Dollars</v>
      </c>
      <c r="P25" s="144" t="str">
        <f>'Cover sheet'!$E$48</f>
        <v>US Dollars</v>
      </c>
      <c r="Q25" s="144" t="str">
        <f>'Cover sheet'!$E$48</f>
        <v>US Dollars</v>
      </c>
      <c r="R25" s="144" t="str">
        <f>'Cover sheet'!$E$48</f>
        <v>US Dollars</v>
      </c>
      <c r="S25" s="144" t="str">
        <f>'Cover sheet'!$E$48</f>
        <v>US Dollars</v>
      </c>
      <c r="T25" s="200">
        <f t="shared" si="2"/>
        <v>0</v>
      </c>
      <c r="U25" s="201">
        <f t="shared" si="3"/>
        <v>0</v>
      </c>
    </row>
    <row r="26" spans="1:21" ht="30.75" customHeight="1" outlineLevel="1" thickBot="1">
      <c r="A26" s="368"/>
      <c r="B26" s="105" t="s">
        <v>277</v>
      </c>
      <c r="C26" s="108" t="s">
        <v>371</v>
      </c>
      <c r="D26" s="144" t="str">
        <f>'Cover sheet'!$E$48</f>
        <v>US Dollars</v>
      </c>
      <c r="E26" s="144" t="str">
        <f>'Cover sheet'!$E$48</f>
        <v>US Dollars</v>
      </c>
      <c r="F26" s="144" t="str">
        <f>'Cover sheet'!$E$48</f>
        <v>US Dollars</v>
      </c>
      <c r="G26" s="144" t="str">
        <f>'Cover sheet'!$E$48</f>
        <v>US Dollars</v>
      </c>
      <c r="H26" s="207">
        <f t="shared" si="0"/>
        <v>0</v>
      </c>
      <c r="I26" s="144" t="str">
        <f>'Cover sheet'!$E$48</f>
        <v>US Dollars</v>
      </c>
      <c r="J26" s="144" t="str">
        <f>'Cover sheet'!$E$48</f>
        <v>US Dollars</v>
      </c>
      <c r="K26" s="144" t="str">
        <f>'Cover sheet'!$E$48</f>
        <v>US Dollars</v>
      </c>
      <c r="L26" s="144" t="str">
        <f>'Cover sheet'!$E$48</f>
        <v>US Dollars</v>
      </c>
      <c r="M26" s="207">
        <f t="shared" si="1"/>
        <v>0</v>
      </c>
      <c r="N26" s="144" t="str">
        <f>'Cover sheet'!$E$48</f>
        <v>US Dollars</v>
      </c>
      <c r="O26" s="144" t="str">
        <f>'Cover sheet'!$E$48</f>
        <v>US Dollars</v>
      </c>
      <c r="P26" s="144" t="str">
        <f>'Cover sheet'!$E$48</f>
        <v>US Dollars</v>
      </c>
      <c r="Q26" s="144" t="str">
        <f>'Cover sheet'!$E$48</f>
        <v>US Dollars</v>
      </c>
      <c r="R26" s="144" t="str">
        <f>'Cover sheet'!$E$48</f>
        <v>US Dollars</v>
      </c>
      <c r="S26" s="144" t="str">
        <f>'Cover sheet'!$E$48</f>
        <v>US Dollars</v>
      </c>
      <c r="T26" s="200">
        <f t="shared" si="2"/>
        <v>0</v>
      </c>
      <c r="U26" s="201">
        <f t="shared" si="3"/>
        <v>0</v>
      </c>
    </row>
    <row r="27" spans="1:21" ht="44.25" customHeight="1">
      <c r="A27" s="367" t="s">
        <v>379</v>
      </c>
      <c r="B27" s="103" t="s">
        <v>296</v>
      </c>
      <c r="C27" s="145" t="s">
        <v>406</v>
      </c>
      <c r="D27" s="116"/>
      <c r="E27" s="117"/>
      <c r="F27" s="117"/>
      <c r="G27" s="117"/>
      <c r="H27" s="208">
        <f>SUM(H28:H29)</f>
        <v>0</v>
      </c>
      <c r="I27" s="117"/>
      <c r="J27" s="117"/>
      <c r="K27" s="117"/>
      <c r="L27" s="117"/>
      <c r="M27" s="208">
        <f>SUM(M28:M29)</f>
        <v>0</v>
      </c>
      <c r="N27" s="118"/>
      <c r="O27" s="118"/>
      <c r="P27" s="118"/>
      <c r="Q27" s="118"/>
      <c r="R27" s="118"/>
      <c r="S27" s="118"/>
      <c r="T27" s="202">
        <f>SUM(T28:T29)</f>
        <v>0</v>
      </c>
      <c r="U27" s="202">
        <f>SUM(U28:U29)</f>
        <v>0</v>
      </c>
    </row>
    <row r="28" spans="1:21" ht="30.75" customHeight="1" outlineLevel="1">
      <c r="A28" s="368"/>
      <c r="B28" s="105" t="s">
        <v>380</v>
      </c>
      <c r="C28" s="106" t="s">
        <v>371</v>
      </c>
      <c r="D28" s="144" t="str">
        <f>'Cover sheet'!$E$48</f>
        <v>US Dollars</v>
      </c>
      <c r="E28" s="144" t="str">
        <f>'Cover sheet'!$E$48</f>
        <v>US Dollars</v>
      </c>
      <c r="F28" s="144" t="str">
        <f>'Cover sheet'!$E$48</f>
        <v>US Dollars</v>
      </c>
      <c r="G28" s="144" t="str">
        <f>'Cover sheet'!$E$48</f>
        <v>US Dollars</v>
      </c>
      <c r="H28" s="207">
        <f t="shared" si="0"/>
        <v>0</v>
      </c>
      <c r="I28" s="144" t="str">
        <f>'Cover sheet'!$E$48</f>
        <v>US Dollars</v>
      </c>
      <c r="J28" s="144" t="str">
        <f>'Cover sheet'!$E$48</f>
        <v>US Dollars</v>
      </c>
      <c r="K28" s="144" t="str">
        <f>'Cover sheet'!$E$48</f>
        <v>US Dollars</v>
      </c>
      <c r="L28" s="144" t="str">
        <f>'Cover sheet'!$E$48</f>
        <v>US Dollars</v>
      </c>
      <c r="M28" s="207">
        <f t="shared" si="1"/>
        <v>0</v>
      </c>
      <c r="N28" s="144" t="str">
        <f>'Cover sheet'!$E$48</f>
        <v>US Dollars</v>
      </c>
      <c r="O28" s="144" t="str">
        <f>'Cover sheet'!$E$48</f>
        <v>US Dollars</v>
      </c>
      <c r="P28" s="144" t="str">
        <f>'Cover sheet'!$E$48</f>
        <v>US Dollars</v>
      </c>
      <c r="Q28" s="144" t="str">
        <f>'Cover sheet'!$E$48</f>
        <v>US Dollars</v>
      </c>
      <c r="R28" s="144" t="str">
        <f>'Cover sheet'!$E$48</f>
        <v>US Dollars</v>
      </c>
      <c r="S28" s="144" t="str">
        <f>'Cover sheet'!$E$48</f>
        <v>US Dollars</v>
      </c>
      <c r="T28" s="200">
        <f t="shared" si="2"/>
        <v>0</v>
      </c>
      <c r="U28" s="201">
        <f t="shared" si="3"/>
        <v>0</v>
      </c>
    </row>
    <row r="29" spans="1:21" ht="30.75" customHeight="1" outlineLevel="1" thickBot="1">
      <c r="A29" s="368"/>
      <c r="B29" s="105" t="s">
        <v>381</v>
      </c>
      <c r="C29" s="106" t="s">
        <v>371</v>
      </c>
      <c r="D29" s="144" t="str">
        <f>'Cover sheet'!$E$48</f>
        <v>US Dollars</v>
      </c>
      <c r="E29" s="144" t="str">
        <f>'Cover sheet'!$E$48</f>
        <v>US Dollars</v>
      </c>
      <c r="F29" s="144" t="str">
        <f>'Cover sheet'!$E$48</f>
        <v>US Dollars</v>
      </c>
      <c r="G29" s="144" t="str">
        <f>'Cover sheet'!$E$48</f>
        <v>US Dollars</v>
      </c>
      <c r="H29" s="207">
        <f t="shared" si="0"/>
        <v>0</v>
      </c>
      <c r="I29" s="144" t="str">
        <f>'Cover sheet'!$E$48</f>
        <v>US Dollars</v>
      </c>
      <c r="J29" s="144" t="str">
        <f>'Cover sheet'!$E$48</f>
        <v>US Dollars</v>
      </c>
      <c r="K29" s="144" t="str">
        <f>'Cover sheet'!$E$48</f>
        <v>US Dollars</v>
      </c>
      <c r="L29" s="144" t="str">
        <f>'Cover sheet'!$E$48</f>
        <v>US Dollars</v>
      </c>
      <c r="M29" s="207">
        <f t="shared" si="1"/>
        <v>0</v>
      </c>
      <c r="N29" s="144" t="str">
        <f>'Cover sheet'!$E$48</f>
        <v>US Dollars</v>
      </c>
      <c r="O29" s="144" t="str">
        <f>'Cover sheet'!$E$48</f>
        <v>US Dollars</v>
      </c>
      <c r="P29" s="144" t="str">
        <f>'Cover sheet'!$E$48</f>
        <v>US Dollars</v>
      </c>
      <c r="Q29" s="144" t="str">
        <f>'Cover sheet'!$E$48</f>
        <v>US Dollars</v>
      </c>
      <c r="R29" s="144" t="str">
        <f>'Cover sheet'!$E$48</f>
        <v>US Dollars</v>
      </c>
      <c r="S29" s="144" t="str">
        <f>'Cover sheet'!$E$48</f>
        <v>US Dollars</v>
      </c>
      <c r="T29" s="200">
        <f t="shared" si="2"/>
        <v>0</v>
      </c>
      <c r="U29" s="201">
        <f t="shared" si="3"/>
        <v>0</v>
      </c>
    </row>
    <row r="30" spans="1:21" ht="57.75" customHeight="1">
      <c r="A30" s="367" t="s">
        <v>382</v>
      </c>
      <c r="B30" s="103" t="s">
        <v>297</v>
      </c>
      <c r="C30" s="146"/>
      <c r="D30" s="116"/>
      <c r="E30" s="117"/>
      <c r="F30" s="117"/>
      <c r="G30" s="117"/>
      <c r="H30" s="208">
        <f>SUM(H31:H35)</f>
        <v>0</v>
      </c>
      <c r="I30" s="117"/>
      <c r="J30" s="117"/>
      <c r="K30" s="117"/>
      <c r="L30" s="117"/>
      <c r="M30" s="208">
        <f>SUM(M31:M35)</f>
        <v>0</v>
      </c>
      <c r="N30" s="118"/>
      <c r="O30" s="118"/>
      <c r="P30" s="118"/>
      <c r="Q30" s="118"/>
      <c r="R30" s="118"/>
      <c r="S30" s="118"/>
      <c r="T30" s="202">
        <f>SUM(T31:T35)</f>
        <v>0</v>
      </c>
      <c r="U30" s="202">
        <f>SUM(U31:U35)</f>
        <v>0</v>
      </c>
    </row>
    <row r="31" spans="1:21" ht="30.75" customHeight="1" outlineLevel="1">
      <c r="A31" s="368"/>
      <c r="B31" s="105" t="s">
        <v>279</v>
      </c>
      <c r="C31" s="108" t="s">
        <v>24</v>
      </c>
      <c r="D31" s="144" t="str">
        <f>'Cover sheet'!$E$48</f>
        <v>US Dollars</v>
      </c>
      <c r="E31" s="144" t="str">
        <f>'Cover sheet'!$E$48</f>
        <v>US Dollars</v>
      </c>
      <c r="F31" s="144" t="str">
        <f>'Cover sheet'!$E$48</f>
        <v>US Dollars</v>
      </c>
      <c r="G31" s="144" t="str">
        <f>'Cover sheet'!$E$48</f>
        <v>US Dollars</v>
      </c>
      <c r="H31" s="207">
        <f t="shared" si="0"/>
        <v>0</v>
      </c>
      <c r="I31" s="144" t="str">
        <f>'Cover sheet'!$E$48</f>
        <v>US Dollars</v>
      </c>
      <c r="J31" s="144" t="str">
        <f>'Cover sheet'!$E$48</f>
        <v>US Dollars</v>
      </c>
      <c r="K31" s="144" t="str">
        <f>'Cover sheet'!$E$48</f>
        <v>US Dollars</v>
      </c>
      <c r="L31" s="144" t="str">
        <f>'Cover sheet'!$E$48</f>
        <v>US Dollars</v>
      </c>
      <c r="M31" s="207">
        <f t="shared" si="1"/>
        <v>0</v>
      </c>
      <c r="N31" s="144" t="str">
        <f>'Cover sheet'!$E$48</f>
        <v>US Dollars</v>
      </c>
      <c r="O31" s="144" t="str">
        <f>'Cover sheet'!$E$48</f>
        <v>US Dollars</v>
      </c>
      <c r="P31" s="144" t="str">
        <f>'Cover sheet'!$E$48</f>
        <v>US Dollars</v>
      </c>
      <c r="Q31" s="144" t="str">
        <f>'Cover sheet'!$E$48</f>
        <v>US Dollars</v>
      </c>
      <c r="R31" s="144" t="str">
        <f>'Cover sheet'!$E$48</f>
        <v>US Dollars</v>
      </c>
      <c r="S31" s="144" t="str">
        <f>'Cover sheet'!$E$48</f>
        <v>US Dollars</v>
      </c>
      <c r="T31" s="200">
        <f t="shared" si="2"/>
        <v>0</v>
      </c>
      <c r="U31" s="201">
        <f t="shared" si="3"/>
        <v>0</v>
      </c>
    </row>
    <row r="32" spans="1:21" ht="30.75" customHeight="1" outlineLevel="1">
      <c r="A32" s="368"/>
      <c r="B32" s="105" t="s">
        <v>383</v>
      </c>
      <c r="C32" s="108" t="s">
        <v>384</v>
      </c>
      <c r="D32" s="144" t="str">
        <f>'Cover sheet'!$E$48</f>
        <v>US Dollars</v>
      </c>
      <c r="E32" s="144" t="str">
        <f>'Cover sheet'!$E$48</f>
        <v>US Dollars</v>
      </c>
      <c r="F32" s="144" t="str">
        <f>'Cover sheet'!$E$48</f>
        <v>US Dollars</v>
      </c>
      <c r="G32" s="144" t="str">
        <f>'Cover sheet'!$E$48</f>
        <v>US Dollars</v>
      </c>
      <c r="H32" s="207">
        <f t="shared" si="0"/>
        <v>0</v>
      </c>
      <c r="I32" s="144" t="str">
        <f>'Cover sheet'!$E$48</f>
        <v>US Dollars</v>
      </c>
      <c r="J32" s="144" t="str">
        <f>'Cover sheet'!$E$48</f>
        <v>US Dollars</v>
      </c>
      <c r="K32" s="144" t="str">
        <f>'Cover sheet'!$E$48</f>
        <v>US Dollars</v>
      </c>
      <c r="L32" s="144" t="str">
        <f>'Cover sheet'!$E$48</f>
        <v>US Dollars</v>
      </c>
      <c r="M32" s="207">
        <f t="shared" si="1"/>
        <v>0</v>
      </c>
      <c r="N32" s="144" t="str">
        <f>'Cover sheet'!$E$48</f>
        <v>US Dollars</v>
      </c>
      <c r="O32" s="144" t="str">
        <f>'Cover sheet'!$E$48</f>
        <v>US Dollars</v>
      </c>
      <c r="P32" s="144" t="str">
        <f>'Cover sheet'!$E$48</f>
        <v>US Dollars</v>
      </c>
      <c r="Q32" s="144" t="str">
        <f>'Cover sheet'!$E$48</f>
        <v>US Dollars</v>
      </c>
      <c r="R32" s="144" t="str">
        <f>'Cover sheet'!$E$48</f>
        <v>US Dollars</v>
      </c>
      <c r="S32" s="144" t="str">
        <f>'Cover sheet'!$E$48</f>
        <v>US Dollars</v>
      </c>
      <c r="T32" s="200">
        <f t="shared" si="2"/>
        <v>0</v>
      </c>
      <c r="U32" s="201">
        <f t="shared" si="3"/>
        <v>0</v>
      </c>
    </row>
    <row r="33" spans="1:21" ht="30.75" customHeight="1" outlineLevel="1">
      <c r="A33" s="368"/>
      <c r="B33" s="105" t="s">
        <v>385</v>
      </c>
      <c r="C33" s="108" t="s">
        <v>27</v>
      </c>
      <c r="D33" s="144" t="str">
        <f>'Cover sheet'!$E$48</f>
        <v>US Dollars</v>
      </c>
      <c r="E33" s="144" t="str">
        <f>'Cover sheet'!$E$48</f>
        <v>US Dollars</v>
      </c>
      <c r="F33" s="144" t="str">
        <f>'Cover sheet'!$E$48</f>
        <v>US Dollars</v>
      </c>
      <c r="G33" s="144" t="str">
        <f>'Cover sheet'!$E$48</f>
        <v>US Dollars</v>
      </c>
      <c r="H33" s="207">
        <f t="shared" si="0"/>
        <v>0</v>
      </c>
      <c r="I33" s="144" t="str">
        <f>'Cover sheet'!$E$48</f>
        <v>US Dollars</v>
      </c>
      <c r="J33" s="144" t="str">
        <f>'Cover sheet'!$E$48</f>
        <v>US Dollars</v>
      </c>
      <c r="K33" s="144" t="str">
        <f>'Cover sheet'!$E$48</f>
        <v>US Dollars</v>
      </c>
      <c r="L33" s="144" t="str">
        <f>'Cover sheet'!$E$48</f>
        <v>US Dollars</v>
      </c>
      <c r="M33" s="207">
        <f t="shared" si="1"/>
        <v>0</v>
      </c>
      <c r="N33" s="144" t="str">
        <f>'Cover sheet'!$E$48</f>
        <v>US Dollars</v>
      </c>
      <c r="O33" s="144" t="str">
        <f>'Cover sheet'!$E$48</f>
        <v>US Dollars</v>
      </c>
      <c r="P33" s="144" t="str">
        <f>'Cover sheet'!$E$48</f>
        <v>US Dollars</v>
      </c>
      <c r="Q33" s="144" t="str">
        <f>'Cover sheet'!$E$48</f>
        <v>US Dollars</v>
      </c>
      <c r="R33" s="144" t="str">
        <f>'Cover sheet'!$E$48</f>
        <v>US Dollars</v>
      </c>
      <c r="S33" s="144" t="str">
        <f>'Cover sheet'!$E$48</f>
        <v>US Dollars</v>
      </c>
      <c r="T33" s="200">
        <f t="shared" si="2"/>
        <v>0</v>
      </c>
      <c r="U33" s="201">
        <f t="shared" si="3"/>
        <v>0</v>
      </c>
    </row>
    <row r="34" spans="1:21" ht="30.75" customHeight="1" outlineLevel="1">
      <c r="A34" s="368"/>
      <c r="B34" s="105" t="s">
        <v>386</v>
      </c>
      <c r="C34" s="108" t="s">
        <v>27</v>
      </c>
      <c r="D34" s="144" t="str">
        <f>'Cover sheet'!$E$48</f>
        <v>US Dollars</v>
      </c>
      <c r="E34" s="144" t="str">
        <f>'Cover sheet'!$E$48</f>
        <v>US Dollars</v>
      </c>
      <c r="F34" s="144" t="str">
        <f>'Cover sheet'!$E$48</f>
        <v>US Dollars</v>
      </c>
      <c r="G34" s="144" t="str">
        <f>'Cover sheet'!$E$48</f>
        <v>US Dollars</v>
      </c>
      <c r="H34" s="207">
        <f t="shared" si="0"/>
        <v>0</v>
      </c>
      <c r="I34" s="144" t="str">
        <f>'Cover sheet'!$E$48</f>
        <v>US Dollars</v>
      </c>
      <c r="J34" s="144" t="str">
        <f>'Cover sheet'!$E$48</f>
        <v>US Dollars</v>
      </c>
      <c r="K34" s="144" t="str">
        <f>'Cover sheet'!$E$48</f>
        <v>US Dollars</v>
      </c>
      <c r="L34" s="144" t="str">
        <f>'Cover sheet'!$E$48</f>
        <v>US Dollars</v>
      </c>
      <c r="M34" s="207">
        <f t="shared" si="1"/>
        <v>0</v>
      </c>
      <c r="N34" s="144" t="str">
        <f>'Cover sheet'!$E$48</f>
        <v>US Dollars</v>
      </c>
      <c r="O34" s="144" t="str">
        <f>'Cover sheet'!$E$48</f>
        <v>US Dollars</v>
      </c>
      <c r="P34" s="144" t="str">
        <f>'Cover sheet'!$E$48</f>
        <v>US Dollars</v>
      </c>
      <c r="Q34" s="144" t="str">
        <f>'Cover sheet'!$E$48</f>
        <v>US Dollars</v>
      </c>
      <c r="R34" s="144" t="str">
        <f>'Cover sheet'!$E$48</f>
        <v>US Dollars</v>
      </c>
      <c r="S34" s="144" t="str">
        <f>'Cover sheet'!$E$48</f>
        <v>US Dollars</v>
      </c>
      <c r="T34" s="200">
        <f t="shared" si="2"/>
        <v>0</v>
      </c>
      <c r="U34" s="201">
        <f t="shared" si="3"/>
        <v>0</v>
      </c>
    </row>
    <row r="35" spans="1:21" ht="30.75" customHeight="1" outlineLevel="1" thickBot="1">
      <c r="A35" s="368"/>
      <c r="B35" s="105" t="s">
        <v>278</v>
      </c>
      <c r="C35" s="108" t="s">
        <v>29</v>
      </c>
      <c r="D35" s="144" t="str">
        <f>'Cover sheet'!$E$48</f>
        <v>US Dollars</v>
      </c>
      <c r="E35" s="144" t="str">
        <f>'Cover sheet'!$E$48</f>
        <v>US Dollars</v>
      </c>
      <c r="F35" s="144" t="str">
        <f>'Cover sheet'!$E$48</f>
        <v>US Dollars</v>
      </c>
      <c r="G35" s="144" t="str">
        <f>'Cover sheet'!$E$48</f>
        <v>US Dollars</v>
      </c>
      <c r="H35" s="207">
        <f t="shared" si="0"/>
        <v>0</v>
      </c>
      <c r="I35" s="144" t="str">
        <f>'Cover sheet'!$E$48</f>
        <v>US Dollars</v>
      </c>
      <c r="J35" s="144" t="str">
        <f>'Cover sheet'!$E$48</f>
        <v>US Dollars</v>
      </c>
      <c r="K35" s="144" t="str">
        <f>'Cover sheet'!$E$48</f>
        <v>US Dollars</v>
      </c>
      <c r="L35" s="144" t="str">
        <f>'Cover sheet'!$E$48</f>
        <v>US Dollars</v>
      </c>
      <c r="M35" s="207">
        <f t="shared" si="1"/>
        <v>0</v>
      </c>
      <c r="N35" s="144" t="str">
        <f>'Cover sheet'!$E$48</f>
        <v>US Dollars</v>
      </c>
      <c r="O35" s="144" t="str">
        <f>'Cover sheet'!$E$48</f>
        <v>US Dollars</v>
      </c>
      <c r="P35" s="144" t="str">
        <f>'Cover sheet'!$E$48</f>
        <v>US Dollars</v>
      </c>
      <c r="Q35" s="144" t="str">
        <f>'Cover sheet'!$E$48</f>
        <v>US Dollars</v>
      </c>
      <c r="R35" s="144" t="str">
        <f>'Cover sheet'!$E$48</f>
        <v>US Dollars</v>
      </c>
      <c r="S35" s="144" t="str">
        <f>'Cover sheet'!$E$48</f>
        <v>US Dollars</v>
      </c>
      <c r="T35" s="200">
        <f t="shared" si="2"/>
        <v>0</v>
      </c>
      <c r="U35" s="201">
        <f t="shared" si="3"/>
        <v>0</v>
      </c>
    </row>
    <row r="36" spans="1:21" ht="58.5" customHeight="1">
      <c r="A36" s="367" t="s">
        <v>387</v>
      </c>
      <c r="B36" s="103" t="s">
        <v>388</v>
      </c>
      <c r="C36" s="147"/>
      <c r="D36" s="116"/>
      <c r="E36" s="117"/>
      <c r="F36" s="117"/>
      <c r="G36" s="117"/>
      <c r="H36" s="208">
        <f>SUM(H37:H38)</f>
        <v>0</v>
      </c>
      <c r="I36" s="117"/>
      <c r="J36" s="117"/>
      <c r="K36" s="117"/>
      <c r="L36" s="117"/>
      <c r="M36" s="208">
        <f>SUM(M37:M38)</f>
        <v>0</v>
      </c>
      <c r="N36" s="118"/>
      <c r="O36" s="118"/>
      <c r="P36" s="118"/>
      <c r="Q36" s="118"/>
      <c r="R36" s="118"/>
      <c r="S36" s="118"/>
      <c r="T36" s="202">
        <f>SUM(T37:T38)</f>
        <v>0</v>
      </c>
      <c r="U36" s="202">
        <f>SUM(U37:U38)</f>
        <v>0</v>
      </c>
    </row>
    <row r="37" spans="1:21" ht="30.75" customHeight="1" outlineLevel="1">
      <c r="A37" s="368"/>
      <c r="B37" s="105" t="s">
        <v>280</v>
      </c>
      <c r="C37" s="108" t="s">
        <v>371</v>
      </c>
      <c r="D37" s="144" t="str">
        <f>'Cover sheet'!$E$48</f>
        <v>US Dollars</v>
      </c>
      <c r="E37" s="144" t="str">
        <f>'Cover sheet'!$E$48</f>
        <v>US Dollars</v>
      </c>
      <c r="F37" s="144" t="str">
        <f>'Cover sheet'!$E$48</f>
        <v>US Dollars</v>
      </c>
      <c r="G37" s="144" t="str">
        <f>'Cover sheet'!$E$48</f>
        <v>US Dollars</v>
      </c>
      <c r="H37" s="207">
        <f t="shared" si="0"/>
        <v>0</v>
      </c>
      <c r="I37" s="144" t="str">
        <f>'Cover sheet'!$E$48</f>
        <v>US Dollars</v>
      </c>
      <c r="J37" s="144" t="str">
        <f>'Cover sheet'!$E$48</f>
        <v>US Dollars</v>
      </c>
      <c r="K37" s="144" t="str">
        <f>'Cover sheet'!$E$48</f>
        <v>US Dollars</v>
      </c>
      <c r="L37" s="144" t="str">
        <f>'Cover sheet'!$E$48</f>
        <v>US Dollars</v>
      </c>
      <c r="M37" s="207">
        <f t="shared" si="1"/>
        <v>0</v>
      </c>
      <c r="N37" s="144" t="str">
        <f>'Cover sheet'!$E$48</f>
        <v>US Dollars</v>
      </c>
      <c r="O37" s="144" t="str">
        <f>'Cover sheet'!$E$48</f>
        <v>US Dollars</v>
      </c>
      <c r="P37" s="144" t="str">
        <f>'Cover sheet'!$E$48</f>
        <v>US Dollars</v>
      </c>
      <c r="Q37" s="144" t="str">
        <f>'Cover sheet'!$E$48</f>
        <v>US Dollars</v>
      </c>
      <c r="R37" s="144" t="str">
        <f>'Cover sheet'!$E$48</f>
        <v>US Dollars</v>
      </c>
      <c r="S37" s="144" t="str">
        <f>'Cover sheet'!$E$48</f>
        <v>US Dollars</v>
      </c>
      <c r="T37" s="200">
        <f t="shared" si="2"/>
        <v>0</v>
      </c>
      <c r="U37" s="201">
        <f t="shared" si="3"/>
        <v>0</v>
      </c>
    </row>
    <row r="38" spans="1:21" ht="30.75" customHeight="1" outlineLevel="1" thickBot="1">
      <c r="A38" s="368"/>
      <c r="B38" s="105" t="s">
        <v>32</v>
      </c>
      <c r="C38" s="108" t="s">
        <v>371</v>
      </c>
      <c r="D38" s="144" t="str">
        <f>'Cover sheet'!$E$48</f>
        <v>US Dollars</v>
      </c>
      <c r="E38" s="144" t="str">
        <f>'Cover sheet'!$E$48</f>
        <v>US Dollars</v>
      </c>
      <c r="F38" s="144" t="str">
        <f>'Cover sheet'!$E$48</f>
        <v>US Dollars</v>
      </c>
      <c r="G38" s="144" t="str">
        <f>'Cover sheet'!$E$48</f>
        <v>US Dollars</v>
      </c>
      <c r="H38" s="207">
        <f t="shared" si="0"/>
        <v>0</v>
      </c>
      <c r="I38" s="144" t="str">
        <f>'Cover sheet'!$E$48</f>
        <v>US Dollars</v>
      </c>
      <c r="J38" s="144" t="str">
        <f>'Cover sheet'!$E$48</f>
        <v>US Dollars</v>
      </c>
      <c r="K38" s="144" t="str">
        <f>'Cover sheet'!$E$48</f>
        <v>US Dollars</v>
      </c>
      <c r="L38" s="144" t="str">
        <f>'Cover sheet'!$E$48</f>
        <v>US Dollars</v>
      </c>
      <c r="M38" s="207">
        <f t="shared" si="1"/>
        <v>0</v>
      </c>
      <c r="N38" s="144" t="str">
        <f>'Cover sheet'!$E$48</f>
        <v>US Dollars</v>
      </c>
      <c r="O38" s="144" t="str">
        <f>'Cover sheet'!$E$48</f>
        <v>US Dollars</v>
      </c>
      <c r="P38" s="144" t="str">
        <f>'Cover sheet'!$E$48</f>
        <v>US Dollars</v>
      </c>
      <c r="Q38" s="144" t="str">
        <f>'Cover sheet'!$E$48</f>
        <v>US Dollars</v>
      </c>
      <c r="R38" s="144" t="str">
        <f>'Cover sheet'!$E$48</f>
        <v>US Dollars</v>
      </c>
      <c r="S38" s="144" t="str">
        <f>'Cover sheet'!$E$48</f>
        <v>US Dollars</v>
      </c>
      <c r="T38" s="200">
        <f t="shared" si="2"/>
        <v>0</v>
      </c>
      <c r="U38" s="201">
        <f t="shared" si="3"/>
        <v>0</v>
      </c>
    </row>
    <row r="39" spans="1:21" ht="66" customHeight="1">
      <c r="A39" s="367" t="s">
        <v>389</v>
      </c>
      <c r="B39" s="103" t="s">
        <v>298</v>
      </c>
      <c r="C39" s="147"/>
      <c r="D39" s="116"/>
      <c r="E39" s="117"/>
      <c r="F39" s="117"/>
      <c r="G39" s="117"/>
      <c r="H39" s="208">
        <f>SUM(H40:H43)</f>
        <v>0</v>
      </c>
      <c r="I39" s="117"/>
      <c r="J39" s="117"/>
      <c r="K39" s="117"/>
      <c r="L39" s="117"/>
      <c r="M39" s="208">
        <f>SUM(M40:M43)</f>
        <v>0</v>
      </c>
      <c r="N39" s="118"/>
      <c r="O39" s="118"/>
      <c r="P39" s="118"/>
      <c r="Q39" s="118"/>
      <c r="R39" s="118"/>
      <c r="S39" s="118"/>
      <c r="T39" s="202">
        <f>SUM(T40:T43)</f>
        <v>0</v>
      </c>
      <c r="U39" s="202">
        <f>SUM(U40:U43)</f>
        <v>0</v>
      </c>
    </row>
    <row r="40" spans="1:21" ht="30.75" customHeight="1" outlineLevel="1">
      <c r="A40" s="368"/>
      <c r="B40" s="105" t="s">
        <v>390</v>
      </c>
      <c r="C40" s="108" t="s">
        <v>391</v>
      </c>
      <c r="D40" s="144" t="str">
        <f>'Cover sheet'!$E$48</f>
        <v>US Dollars</v>
      </c>
      <c r="E40" s="144" t="str">
        <f>'Cover sheet'!$E$48</f>
        <v>US Dollars</v>
      </c>
      <c r="F40" s="144" t="str">
        <f>'Cover sheet'!$E$48</f>
        <v>US Dollars</v>
      </c>
      <c r="G40" s="144" t="str">
        <f>'Cover sheet'!$E$48</f>
        <v>US Dollars</v>
      </c>
      <c r="H40" s="207">
        <f t="shared" si="0"/>
        <v>0</v>
      </c>
      <c r="I40" s="144" t="str">
        <f>'Cover sheet'!$E$48</f>
        <v>US Dollars</v>
      </c>
      <c r="J40" s="144" t="str">
        <f>'Cover sheet'!$E$48</f>
        <v>US Dollars</v>
      </c>
      <c r="K40" s="144" t="str">
        <f>'Cover sheet'!$E$48</f>
        <v>US Dollars</v>
      </c>
      <c r="L40" s="144" t="str">
        <f>'Cover sheet'!$E$48</f>
        <v>US Dollars</v>
      </c>
      <c r="M40" s="207">
        <f t="shared" si="1"/>
        <v>0</v>
      </c>
      <c r="N40" s="144" t="str">
        <f>'Cover sheet'!$E$48</f>
        <v>US Dollars</v>
      </c>
      <c r="O40" s="144" t="str">
        <f>'Cover sheet'!$E$48</f>
        <v>US Dollars</v>
      </c>
      <c r="P40" s="144" t="str">
        <f>'Cover sheet'!$E$48</f>
        <v>US Dollars</v>
      </c>
      <c r="Q40" s="144" t="str">
        <f>'Cover sheet'!$E$48</f>
        <v>US Dollars</v>
      </c>
      <c r="R40" s="144" t="str">
        <f>'Cover sheet'!$E$48</f>
        <v>US Dollars</v>
      </c>
      <c r="S40" s="144" t="str">
        <f>'Cover sheet'!$E$48</f>
        <v>US Dollars</v>
      </c>
      <c r="T40" s="200">
        <f t="shared" si="2"/>
        <v>0</v>
      </c>
      <c r="U40" s="201">
        <f t="shared" si="3"/>
        <v>0</v>
      </c>
    </row>
    <row r="41" spans="1:21" ht="30.75" customHeight="1" outlineLevel="1">
      <c r="A41" s="368"/>
      <c r="B41" s="105" t="s">
        <v>37</v>
      </c>
      <c r="C41" s="108" t="s">
        <v>294</v>
      </c>
      <c r="D41" s="144" t="str">
        <f>'Cover sheet'!$E$48</f>
        <v>US Dollars</v>
      </c>
      <c r="E41" s="144" t="str">
        <f>'Cover sheet'!$E$48</f>
        <v>US Dollars</v>
      </c>
      <c r="F41" s="144" t="str">
        <f>'Cover sheet'!$E$48</f>
        <v>US Dollars</v>
      </c>
      <c r="G41" s="144" t="str">
        <f>'Cover sheet'!$E$48</f>
        <v>US Dollars</v>
      </c>
      <c r="H41" s="207">
        <f t="shared" si="0"/>
        <v>0</v>
      </c>
      <c r="I41" s="144" t="str">
        <f>'Cover sheet'!$E$48</f>
        <v>US Dollars</v>
      </c>
      <c r="J41" s="144" t="str">
        <f>'Cover sheet'!$E$48</f>
        <v>US Dollars</v>
      </c>
      <c r="K41" s="144" t="str">
        <f>'Cover sheet'!$E$48</f>
        <v>US Dollars</v>
      </c>
      <c r="L41" s="144" t="str">
        <f>'Cover sheet'!$E$48</f>
        <v>US Dollars</v>
      </c>
      <c r="M41" s="207">
        <f t="shared" si="1"/>
        <v>0</v>
      </c>
      <c r="N41" s="144" t="str">
        <f>'Cover sheet'!$E$48</f>
        <v>US Dollars</v>
      </c>
      <c r="O41" s="144" t="str">
        <f>'Cover sheet'!$E$48</f>
        <v>US Dollars</v>
      </c>
      <c r="P41" s="144" t="str">
        <f>'Cover sheet'!$E$48</f>
        <v>US Dollars</v>
      </c>
      <c r="Q41" s="144" t="str">
        <f>'Cover sheet'!$E$48</f>
        <v>US Dollars</v>
      </c>
      <c r="R41" s="144" t="str">
        <f>'Cover sheet'!$E$48</f>
        <v>US Dollars</v>
      </c>
      <c r="S41" s="144" t="str">
        <f>'Cover sheet'!$E$48</f>
        <v>US Dollars</v>
      </c>
      <c r="T41" s="200">
        <f t="shared" si="2"/>
        <v>0</v>
      </c>
      <c r="U41" s="201">
        <f t="shared" si="3"/>
        <v>0</v>
      </c>
    </row>
    <row r="42" spans="1:21" ht="30.75" customHeight="1" outlineLevel="1">
      <c r="A42" s="368"/>
      <c r="B42" s="105" t="s">
        <v>281</v>
      </c>
      <c r="C42" s="108" t="s">
        <v>39</v>
      </c>
      <c r="D42" s="144" t="str">
        <f>'Cover sheet'!$E$48</f>
        <v>US Dollars</v>
      </c>
      <c r="E42" s="144" t="str">
        <f>'Cover sheet'!$E$48</f>
        <v>US Dollars</v>
      </c>
      <c r="F42" s="144" t="str">
        <f>'Cover sheet'!$E$48</f>
        <v>US Dollars</v>
      </c>
      <c r="G42" s="144" t="str">
        <f>'Cover sheet'!$E$48</f>
        <v>US Dollars</v>
      </c>
      <c r="H42" s="207">
        <f t="shared" si="0"/>
        <v>0</v>
      </c>
      <c r="I42" s="144" t="str">
        <f>'Cover sheet'!$E$48</f>
        <v>US Dollars</v>
      </c>
      <c r="J42" s="144" t="str">
        <f>'Cover sheet'!$E$48</f>
        <v>US Dollars</v>
      </c>
      <c r="K42" s="144" t="str">
        <f>'Cover sheet'!$E$48</f>
        <v>US Dollars</v>
      </c>
      <c r="L42" s="144" t="str">
        <f>'Cover sheet'!$E$48</f>
        <v>US Dollars</v>
      </c>
      <c r="M42" s="207">
        <f t="shared" si="1"/>
        <v>0</v>
      </c>
      <c r="N42" s="144" t="str">
        <f>'Cover sheet'!$E$48</f>
        <v>US Dollars</v>
      </c>
      <c r="O42" s="144" t="str">
        <f>'Cover sheet'!$E$48</f>
        <v>US Dollars</v>
      </c>
      <c r="P42" s="144" t="str">
        <f>'Cover sheet'!$E$48</f>
        <v>US Dollars</v>
      </c>
      <c r="Q42" s="144" t="str">
        <f>'Cover sheet'!$E$48</f>
        <v>US Dollars</v>
      </c>
      <c r="R42" s="144" t="str">
        <f>'Cover sheet'!$E$48</f>
        <v>US Dollars</v>
      </c>
      <c r="S42" s="144" t="str">
        <f>'Cover sheet'!$E$48</f>
        <v>US Dollars</v>
      </c>
      <c r="T42" s="200">
        <f t="shared" si="2"/>
        <v>0</v>
      </c>
      <c r="U42" s="201">
        <f t="shared" si="3"/>
        <v>0</v>
      </c>
    </row>
    <row r="43" spans="1:21" ht="30.75" customHeight="1" outlineLevel="1" thickBot="1">
      <c r="A43" s="372"/>
      <c r="B43" s="109" t="s">
        <v>282</v>
      </c>
      <c r="C43" s="110" t="s">
        <v>41</v>
      </c>
      <c r="D43" s="144" t="str">
        <f>'Cover sheet'!$E$48</f>
        <v>US Dollars</v>
      </c>
      <c r="E43" s="144" t="str">
        <f>'Cover sheet'!$E$48</f>
        <v>US Dollars</v>
      </c>
      <c r="F43" s="144" t="str">
        <f>'Cover sheet'!$E$48</f>
        <v>US Dollars</v>
      </c>
      <c r="G43" s="144" t="str">
        <f>'Cover sheet'!$E$48</f>
        <v>US Dollars</v>
      </c>
      <c r="H43" s="207">
        <f t="shared" si="0"/>
        <v>0</v>
      </c>
      <c r="I43" s="144" t="str">
        <f>'Cover sheet'!$E$48</f>
        <v>US Dollars</v>
      </c>
      <c r="J43" s="144" t="str">
        <f>'Cover sheet'!$E$48</f>
        <v>US Dollars</v>
      </c>
      <c r="K43" s="144" t="str">
        <f>'Cover sheet'!$E$48</f>
        <v>US Dollars</v>
      </c>
      <c r="L43" s="144" t="str">
        <f>'Cover sheet'!$E$48</f>
        <v>US Dollars</v>
      </c>
      <c r="M43" s="207">
        <f t="shared" si="1"/>
        <v>0</v>
      </c>
      <c r="N43" s="144" t="str">
        <f>'Cover sheet'!$E$48</f>
        <v>US Dollars</v>
      </c>
      <c r="O43" s="144" t="str">
        <f>'Cover sheet'!$E$48</f>
        <v>US Dollars</v>
      </c>
      <c r="P43" s="144" t="str">
        <f>'Cover sheet'!$E$48</f>
        <v>US Dollars</v>
      </c>
      <c r="Q43" s="144" t="str">
        <f>'Cover sheet'!$E$48</f>
        <v>US Dollars</v>
      </c>
      <c r="R43" s="144" t="str">
        <f>'Cover sheet'!$E$48</f>
        <v>US Dollars</v>
      </c>
      <c r="S43" s="144" t="str">
        <f>'Cover sheet'!$E$48</f>
        <v>US Dollars</v>
      </c>
      <c r="T43" s="200">
        <f t="shared" si="2"/>
        <v>0</v>
      </c>
      <c r="U43" s="201">
        <f t="shared" si="3"/>
        <v>0</v>
      </c>
    </row>
    <row r="44" spans="1:21" ht="104.25" customHeight="1">
      <c r="A44" s="364" t="s">
        <v>392</v>
      </c>
      <c r="B44" s="103" t="s">
        <v>299</v>
      </c>
      <c r="C44" s="147"/>
      <c r="D44" s="116"/>
      <c r="E44" s="117"/>
      <c r="F44" s="117"/>
      <c r="G44" s="117"/>
      <c r="H44" s="208">
        <f>SUM(H45:H48)</f>
        <v>0</v>
      </c>
      <c r="I44" s="117"/>
      <c r="J44" s="117"/>
      <c r="K44" s="117"/>
      <c r="L44" s="117"/>
      <c r="M44" s="208">
        <f>SUM(M45:M48)</f>
        <v>0</v>
      </c>
      <c r="N44" s="118"/>
      <c r="O44" s="118"/>
      <c r="P44" s="118"/>
      <c r="Q44" s="118"/>
      <c r="R44" s="118"/>
      <c r="S44" s="118"/>
      <c r="T44" s="202">
        <f>SUM(T45:T48)</f>
        <v>0</v>
      </c>
      <c r="U44" s="202">
        <f>SUM(U45:U48)</f>
        <v>0</v>
      </c>
    </row>
    <row r="45" spans="1:21" ht="30.75" customHeight="1" outlineLevel="1">
      <c r="A45" s="365"/>
      <c r="B45" s="105" t="s">
        <v>43</v>
      </c>
      <c r="C45" s="108" t="s">
        <v>292</v>
      </c>
      <c r="D45" s="144" t="str">
        <f>'Cover sheet'!$E$48</f>
        <v>US Dollars</v>
      </c>
      <c r="E45" s="144" t="str">
        <f>'Cover sheet'!$E$48</f>
        <v>US Dollars</v>
      </c>
      <c r="F45" s="144" t="str">
        <f>'Cover sheet'!$E$48</f>
        <v>US Dollars</v>
      </c>
      <c r="G45" s="144" t="str">
        <f>'Cover sheet'!$E$48</f>
        <v>US Dollars</v>
      </c>
      <c r="H45" s="207">
        <f t="shared" si="0"/>
        <v>0</v>
      </c>
      <c r="I45" s="144" t="str">
        <f>'Cover sheet'!$E$48</f>
        <v>US Dollars</v>
      </c>
      <c r="J45" s="144" t="str">
        <f>'Cover sheet'!$E$48</f>
        <v>US Dollars</v>
      </c>
      <c r="K45" s="144" t="str">
        <f>'Cover sheet'!$E$48</f>
        <v>US Dollars</v>
      </c>
      <c r="L45" s="144" t="str">
        <f>'Cover sheet'!$E$48</f>
        <v>US Dollars</v>
      </c>
      <c r="M45" s="207">
        <f t="shared" si="1"/>
        <v>0</v>
      </c>
      <c r="N45" s="144" t="str">
        <f>'Cover sheet'!$E$48</f>
        <v>US Dollars</v>
      </c>
      <c r="O45" s="144" t="str">
        <f>'Cover sheet'!$E$48</f>
        <v>US Dollars</v>
      </c>
      <c r="P45" s="144" t="str">
        <f>'Cover sheet'!$E$48</f>
        <v>US Dollars</v>
      </c>
      <c r="Q45" s="144" t="str">
        <f>'Cover sheet'!$E$48</f>
        <v>US Dollars</v>
      </c>
      <c r="R45" s="144" t="str">
        <f>'Cover sheet'!$E$48</f>
        <v>US Dollars</v>
      </c>
      <c r="S45" s="144" t="str">
        <f>'Cover sheet'!$E$48</f>
        <v>US Dollars</v>
      </c>
      <c r="T45" s="200">
        <f t="shared" si="2"/>
        <v>0</v>
      </c>
      <c r="U45" s="201">
        <f t="shared" si="3"/>
        <v>0</v>
      </c>
    </row>
    <row r="46" spans="1:21" ht="30.75" customHeight="1" outlineLevel="1">
      <c r="A46" s="365"/>
      <c r="B46" s="105" t="s">
        <v>45</v>
      </c>
      <c r="C46" s="108" t="s">
        <v>291</v>
      </c>
      <c r="D46" s="144" t="str">
        <f>'Cover sheet'!$E$48</f>
        <v>US Dollars</v>
      </c>
      <c r="E46" s="144" t="str">
        <f>'Cover sheet'!$E$48</f>
        <v>US Dollars</v>
      </c>
      <c r="F46" s="144" t="str">
        <f>'Cover sheet'!$E$48</f>
        <v>US Dollars</v>
      </c>
      <c r="G46" s="144" t="str">
        <f>'Cover sheet'!$E$48</f>
        <v>US Dollars</v>
      </c>
      <c r="H46" s="207">
        <f t="shared" si="0"/>
        <v>0</v>
      </c>
      <c r="I46" s="144" t="str">
        <f>'Cover sheet'!$E$48</f>
        <v>US Dollars</v>
      </c>
      <c r="J46" s="144" t="str">
        <f>'Cover sheet'!$E$48</f>
        <v>US Dollars</v>
      </c>
      <c r="K46" s="144" t="str">
        <f>'Cover sheet'!$E$48</f>
        <v>US Dollars</v>
      </c>
      <c r="L46" s="144" t="str">
        <f>'Cover sheet'!$E$48</f>
        <v>US Dollars</v>
      </c>
      <c r="M46" s="207">
        <f t="shared" si="1"/>
        <v>0</v>
      </c>
      <c r="N46" s="144" t="str">
        <f>'Cover sheet'!$E$48</f>
        <v>US Dollars</v>
      </c>
      <c r="O46" s="144" t="str">
        <f>'Cover sheet'!$E$48</f>
        <v>US Dollars</v>
      </c>
      <c r="P46" s="144" t="str">
        <f>'Cover sheet'!$E$48</f>
        <v>US Dollars</v>
      </c>
      <c r="Q46" s="144" t="str">
        <f>'Cover sheet'!$E$48</f>
        <v>US Dollars</v>
      </c>
      <c r="R46" s="144" t="str">
        <f>'Cover sheet'!$E$48</f>
        <v>US Dollars</v>
      </c>
      <c r="S46" s="144" t="str">
        <f>'Cover sheet'!$E$48</f>
        <v>US Dollars</v>
      </c>
      <c r="T46" s="200">
        <f t="shared" si="2"/>
        <v>0</v>
      </c>
      <c r="U46" s="201">
        <f t="shared" si="3"/>
        <v>0</v>
      </c>
    </row>
    <row r="47" spans="1:21" ht="30.75" customHeight="1" outlineLevel="1">
      <c r="A47" s="365"/>
      <c r="B47" s="105" t="s">
        <v>46</v>
      </c>
      <c r="C47" s="108"/>
      <c r="D47" s="144" t="str">
        <f>'Cover sheet'!$E$48</f>
        <v>US Dollars</v>
      </c>
      <c r="E47" s="144" t="str">
        <f>'Cover sheet'!$E$48</f>
        <v>US Dollars</v>
      </c>
      <c r="F47" s="144" t="str">
        <f>'Cover sheet'!$E$48</f>
        <v>US Dollars</v>
      </c>
      <c r="G47" s="144" t="str">
        <f>'Cover sheet'!$E$48</f>
        <v>US Dollars</v>
      </c>
      <c r="H47" s="207">
        <f t="shared" si="0"/>
        <v>0</v>
      </c>
      <c r="I47" s="144" t="str">
        <f>'Cover sheet'!$E$48</f>
        <v>US Dollars</v>
      </c>
      <c r="J47" s="144" t="str">
        <f>'Cover sheet'!$E$48</f>
        <v>US Dollars</v>
      </c>
      <c r="K47" s="144" t="str">
        <f>'Cover sheet'!$E$48</f>
        <v>US Dollars</v>
      </c>
      <c r="L47" s="144" t="str">
        <f>'Cover sheet'!$E$48</f>
        <v>US Dollars</v>
      </c>
      <c r="M47" s="207">
        <f t="shared" si="1"/>
        <v>0</v>
      </c>
      <c r="N47" s="144" t="str">
        <f>'Cover sheet'!$E$48</f>
        <v>US Dollars</v>
      </c>
      <c r="O47" s="144" t="str">
        <f>'Cover sheet'!$E$48</f>
        <v>US Dollars</v>
      </c>
      <c r="P47" s="144" t="str">
        <f>'Cover sheet'!$E$48</f>
        <v>US Dollars</v>
      </c>
      <c r="Q47" s="144" t="str">
        <f>'Cover sheet'!$E$48</f>
        <v>US Dollars</v>
      </c>
      <c r="R47" s="144" t="str">
        <f>'Cover sheet'!$E$48</f>
        <v>US Dollars</v>
      </c>
      <c r="S47" s="144" t="str">
        <f>'Cover sheet'!$E$48</f>
        <v>US Dollars</v>
      </c>
      <c r="T47" s="200">
        <f t="shared" si="2"/>
        <v>0</v>
      </c>
      <c r="U47" s="201">
        <f t="shared" si="3"/>
        <v>0</v>
      </c>
    </row>
    <row r="48" spans="1:21" ht="30.75" customHeight="1" outlineLevel="1" thickBot="1">
      <c r="A48" s="366"/>
      <c r="B48" s="109" t="s">
        <v>393</v>
      </c>
      <c r="C48" s="110" t="s">
        <v>394</v>
      </c>
      <c r="D48" s="144" t="str">
        <f>'Cover sheet'!$E$48</f>
        <v>US Dollars</v>
      </c>
      <c r="E48" s="144" t="str">
        <f>'Cover sheet'!$E$48</f>
        <v>US Dollars</v>
      </c>
      <c r="F48" s="144" t="str">
        <f>'Cover sheet'!$E$48</f>
        <v>US Dollars</v>
      </c>
      <c r="G48" s="144" t="str">
        <f>'Cover sheet'!$E$48</f>
        <v>US Dollars</v>
      </c>
      <c r="H48" s="207">
        <f t="shared" si="0"/>
        <v>0</v>
      </c>
      <c r="I48" s="144" t="str">
        <f>'Cover sheet'!$E$48</f>
        <v>US Dollars</v>
      </c>
      <c r="J48" s="144" t="str">
        <f>'Cover sheet'!$E$48</f>
        <v>US Dollars</v>
      </c>
      <c r="K48" s="144" t="str">
        <f>'Cover sheet'!$E$48</f>
        <v>US Dollars</v>
      </c>
      <c r="L48" s="144" t="str">
        <f>'Cover sheet'!$E$48</f>
        <v>US Dollars</v>
      </c>
      <c r="M48" s="207">
        <f t="shared" si="1"/>
        <v>0</v>
      </c>
      <c r="N48" s="144" t="str">
        <f>'Cover sheet'!$E$48</f>
        <v>US Dollars</v>
      </c>
      <c r="O48" s="144" t="str">
        <f>'Cover sheet'!$E$48</f>
        <v>US Dollars</v>
      </c>
      <c r="P48" s="144" t="str">
        <f>'Cover sheet'!$E$48</f>
        <v>US Dollars</v>
      </c>
      <c r="Q48" s="144" t="str">
        <f>'Cover sheet'!$E$48</f>
        <v>US Dollars</v>
      </c>
      <c r="R48" s="144" t="str">
        <f>'Cover sheet'!$E$48</f>
        <v>US Dollars</v>
      </c>
      <c r="S48" s="144" t="str">
        <f>'Cover sheet'!$E$48</f>
        <v>US Dollars</v>
      </c>
      <c r="T48" s="200">
        <f t="shared" si="2"/>
        <v>0</v>
      </c>
      <c r="U48" s="201">
        <f t="shared" si="3"/>
        <v>0</v>
      </c>
    </row>
    <row r="49" spans="1:21" ht="111.75" customHeight="1">
      <c r="A49" s="367" t="s">
        <v>395</v>
      </c>
      <c r="B49" s="103" t="s">
        <v>300</v>
      </c>
      <c r="C49" s="146"/>
      <c r="D49" s="116"/>
      <c r="E49" s="117"/>
      <c r="F49" s="117"/>
      <c r="G49" s="117"/>
      <c r="H49" s="208">
        <f>SUM(H50:H54)</f>
        <v>0</v>
      </c>
      <c r="I49" s="117"/>
      <c r="J49" s="117"/>
      <c r="K49" s="117"/>
      <c r="L49" s="117"/>
      <c r="M49" s="208">
        <f>SUM(M50:M54)</f>
        <v>0</v>
      </c>
      <c r="N49" s="118"/>
      <c r="O49" s="118"/>
      <c r="P49" s="118"/>
      <c r="Q49" s="118"/>
      <c r="R49" s="118"/>
      <c r="S49" s="118"/>
      <c r="T49" s="202">
        <f>SUM(T50:T54)</f>
        <v>0</v>
      </c>
      <c r="U49" s="202">
        <f>SUM(U50:U54)</f>
        <v>0</v>
      </c>
    </row>
    <row r="50" spans="1:21" ht="30.75" customHeight="1" outlineLevel="1">
      <c r="A50" s="368"/>
      <c r="B50" s="105" t="s">
        <v>283</v>
      </c>
      <c r="C50" s="108" t="s">
        <v>410</v>
      </c>
      <c r="D50" s="144" t="str">
        <f>'Cover sheet'!$E$48</f>
        <v>US Dollars</v>
      </c>
      <c r="E50" s="144" t="str">
        <f>'Cover sheet'!$E$48</f>
        <v>US Dollars</v>
      </c>
      <c r="F50" s="144" t="str">
        <f>'Cover sheet'!$E$48</f>
        <v>US Dollars</v>
      </c>
      <c r="G50" s="144" t="str">
        <f>'Cover sheet'!$E$48</f>
        <v>US Dollars</v>
      </c>
      <c r="H50" s="207">
        <f t="shared" si="0"/>
        <v>0</v>
      </c>
      <c r="I50" s="144" t="str">
        <f>'Cover sheet'!$E$48</f>
        <v>US Dollars</v>
      </c>
      <c r="J50" s="144" t="str">
        <f>'Cover sheet'!$E$48</f>
        <v>US Dollars</v>
      </c>
      <c r="K50" s="144" t="str">
        <f>'Cover sheet'!$E$48</f>
        <v>US Dollars</v>
      </c>
      <c r="L50" s="144" t="str">
        <f>'Cover sheet'!$E$48</f>
        <v>US Dollars</v>
      </c>
      <c r="M50" s="207">
        <f t="shared" si="1"/>
        <v>0</v>
      </c>
      <c r="N50" s="144" t="str">
        <f>'Cover sheet'!$E$48</f>
        <v>US Dollars</v>
      </c>
      <c r="O50" s="144" t="str">
        <f>'Cover sheet'!$E$48</f>
        <v>US Dollars</v>
      </c>
      <c r="P50" s="144" t="str">
        <f>'Cover sheet'!$E$48</f>
        <v>US Dollars</v>
      </c>
      <c r="Q50" s="144" t="str">
        <f>'Cover sheet'!$E$48</f>
        <v>US Dollars</v>
      </c>
      <c r="R50" s="144" t="str">
        <f>'Cover sheet'!$E$48</f>
        <v>US Dollars</v>
      </c>
      <c r="S50" s="144" t="str">
        <f>'Cover sheet'!$E$48</f>
        <v>US Dollars</v>
      </c>
      <c r="T50" s="200">
        <f t="shared" si="2"/>
        <v>0</v>
      </c>
      <c r="U50" s="201">
        <f t="shared" si="3"/>
        <v>0</v>
      </c>
    </row>
    <row r="51" spans="1:21" ht="30.75" customHeight="1" outlineLevel="1">
      <c r="A51" s="368"/>
      <c r="B51" s="105" t="s">
        <v>55</v>
      </c>
      <c r="C51" s="108" t="s">
        <v>56</v>
      </c>
      <c r="D51" s="144" t="str">
        <f>'Cover sheet'!$E$48</f>
        <v>US Dollars</v>
      </c>
      <c r="E51" s="144" t="str">
        <f>'Cover sheet'!$E$48</f>
        <v>US Dollars</v>
      </c>
      <c r="F51" s="144" t="str">
        <f>'Cover sheet'!$E$48</f>
        <v>US Dollars</v>
      </c>
      <c r="G51" s="144" t="str">
        <f>'Cover sheet'!$E$48</f>
        <v>US Dollars</v>
      </c>
      <c r="H51" s="207">
        <f t="shared" si="0"/>
        <v>0</v>
      </c>
      <c r="I51" s="144" t="str">
        <f>'Cover sheet'!$E$48</f>
        <v>US Dollars</v>
      </c>
      <c r="J51" s="144" t="str">
        <f>'Cover sheet'!$E$48</f>
        <v>US Dollars</v>
      </c>
      <c r="K51" s="144" t="str">
        <f>'Cover sheet'!$E$48</f>
        <v>US Dollars</v>
      </c>
      <c r="L51" s="144" t="str">
        <f>'Cover sheet'!$E$48</f>
        <v>US Dollars</v>
      </c>
      <c r="M51" s="207">
        <f t="shared" si="1"/>
        <v>0</v>
      </c>
      <c r="N51" s="144" t="str">
        <f>'Cover sheet'!$E$48</f>
        <v>US Dollars</v>
      </c>
      <c r="O51" s="144" t="str">
        <f>'Cover sheet'!$E$48</f>
        <v>US Dollars</v>
      </c>
      <c r="P51" s="144" t="str">
        <f>'Cover sheet'!$E$48</f>
        <v>US Dollars</v>
      </c>
      <c r="Q51" s="144" t="str">
        <f>'Cover sheet'!$E$48</f>
        <v>US Dollars</v>
      </c>
      <c r="R51" s="144" t="str">
        <f>'Cover sheet'!$E$48</f>
        <v>US Dollars</v>
      </c>
      <c r="S51" s="144" t="str">
        <f>'Cover sheet'!$E$48</f>
        <v>US Dollars</v>
      </c>
      <c r="T51" s="200">
        <f t="shared" si="2"/>
        <v>0</v>
      </c>
      <c r="U51" s="201">
        <f t="shared" si="3"/>
        <v>0</v>
      </c>
    </row>
    <row r="52" spans="1:21" ht="30.75" customHeight="1" outlineLevel="1">
      <c r="A52" s="368"/>
      <c r="B52" s="105" t="s">
        <v>57</v>
      </c>
      <c r="C52" s="108" t="s">
        <v>58</v>
      </c>
      <c r="D52" s="144" t="str">
        <f>'Cover sheet'!$E$48</f>
        <v>US Dollars</v>
      </c>
      <c r="E52" s="144" t="str">
        <f>'Cover sheet'!$E$48</f>
        <v>US Dollars</v>
      </c>
      <c r="F52" s="144" t="str">
        <f>'Cover sheet'!$E$48</f>
        <v>US Dollars</v>
      </c>
      <c r="G52" s="144" t="str">
        <f>'Cover sheet'!$E$48</f>
        <v>US Dollars</v>
      </c>
      <c r="H52" s="207">
        <f t="shared" si="0"/>
        <v>0</v>
      </c>
      <c r="I52" s="144" t="str">
        <f>'Cover sheet'!$E$48</f>
        <v>US Dollars</v>
      </c>
      <c r="J52" s="144" t="str">
        <f>'Cover sheet'!$E$48</f>
        <v>US Dollars</v>
      </c>
      <c r="K52" s="144" t="str">
        <f>'Cover sheet'!$E$48</f>
        <v>US Dollars</v>
      </c>
      <c r="L52" s="144" t="str">
        <f>'Cover sheet'!$E$48</f>
        <v>US Dollars</v>
      </c>
      <c r="M52" s="207">
        <f t="shared" si="1"/>
        <v>0</v>
      </c>
      <c r="N52" s="144" t="str">
        <f>'Cover sheet'!$E$48</f>
        <v>US Dollars</v>
      </c>
      <c r="O52" s="144" t="str">
        <f>'Cover sheet'!$E$48</f>
        <v>US Dollars</v>
      </c>
      <c r="P52" s="144" t="str">
        <f>'Cover sheet'!$E$48</f>
        <v>US Dollars</v>
      </c>
      <c r="Q52" s="144" t="str">
        <f>'Cover sheet'!$E$48</f>
        <v>US Dollars</v>
      </c>
      <c r="R52" s="144" t="str">
        <f>'Cover sheet'!$E$48</f>
        <v>US Dollars</v>
      </c>
      <c r="S52" s="144" t="str">
        <f>'Cover sheet'!$E$48</f>
        <v>US Dollars</v>
      </c>
      <c r="T52" s="200">
        <f t="shared" si="2"/>
        <v>0</v>
      </c>
      <c r="U52" s="201">
        <f t="shared" si="3"/>
        <v>0</v>
      </c>
    </row>
    <row r="53" spans="1:21" ht="30.75" customHeight="1" outlineLevel="1">
      <c r="A53" s="368"/>
      <c r="B53" s="105" t="s">
        <v>350</v>
      </c>
      <c r="C53" s="108" t="s">
        <v>293</v>
      </c>
      <c r="D53" s="144" t="str">
        <f>'Cover sheet'!$E$48</f>
        <v>US Dollars</v>
      </c>
      <c r="E53" s="144" t="str">
        <f>'Cover sheet'!$E$48</f>
        <v>US Dollars</v>
      </c>
      <c r="F53" s="144" t="str">
        <f>'Cover sheet'!$E$48</f>
        <v>US Dollars</v>
      </c>
      <c r="G53" s="144" t="str">
        <f>'Cover sheet'!$E$48</f>
        <v>US Dollars</v>
      </c>
      <c r="H53" s="207">
        <f t="shared" si="0"/>
        <v>0</v>
      </c>
      <c r="I53" s="144" t="str">
        <f>'Cover sheet'!$E$48</f>
        <v>US Dollars</v>
      </c>
      <c r="J53" s="144" t="str">
        <f>'Cover sheet'!$E$48</f>
        <v>US Dollars</v>
      </c>
      <c r="K53" s="144" t="str">
        <f>'Cover sheet'!$E$48</f>
        <v>US Dollars</v>
      </c>
      <c r="L53" s="144" t="str">
        <f>'Cover sheet'!$E$48</f>
        <v>US Dollars</v>
      </c>
      <c r="M53" s="207">
        <f t="shared" si="1"/>
        <v>0</v>
      </c>
      <c r="N53" s="144" t="str">
        <f>'Cover sheet'!$E$48</f>
        <v>US Dollars</v>
      </c>
      <c r="O53" s="144" t="str">
        <f>'Cover sheet'!$E$48</f>
        <v>US Dollars</v>
      </c>
      <c r="P53" s="144" t="str">
        <f>'Cover sheet'!$E$48</f>
        <v>US Dollars</v>
      </c>
      <c r="Q53" s="144" t="str">
        <f>'Cover sheet'!$E$48</f>
        <v>US Dollars</v>
      </c>
      <c r="R53" s="144" t="str">
        <f>'Cover sheet'!$E$48</f>
        <v>US Dollars</v>
      </c>
      <c r="S53" s="144" t="str">
        <f>'Cover sheet'!$E$48</f>
        <v>US Dollars</v>
      </c>
      <c r="T53" s="200">
        <f t="shared" si="2"/>
        <v>0</v>
      </c>
      <c r="U53" s="201">
        <f t="shared" si="3"/>
        <v>0</v>
      </c>
    </row>
    <row r="54" spans="1:21" ht="30.75" customHeight="1" outlineLevel="1" thickBot="1">
      <c r="A54" s="368"/>
      <c r="B54" s="109" t="s">
        <v>351</v>
      </c>
      <c r="C54" s="110" t="s">
        <v>396</v>
      </c>
      <c r="D54" s="144" t="str">
        <f>'Cover sheet'!$E$48</f>
        <v>US Dollars</v>
      </c>
      <c r="E54" s="144" t="str">
        <f>'Cover sheet'!$E$48</f>
        <v>US Dollars</v>
      </c>
      <c r="F54" s="144" t="str">
        <f>'Cover sheet'!$E$48</f>
        <v>US Dollars</v>
      </c>
      <c r="G54" s="144" t="str">
        <f>'Cover sheet'!$E$48</f>
        <v>US Dollars</v>
      </c>
      <c r="H54" s="207">
        <f t="shared" si="0"/>
        <v>0</v>
      </c>
      <c r="I54" s="144" t="str">
        <f>'Cover sheet'!$E$48</f>
        <v>US Dollars</v>
      </c>
      <c r="J54" s="144" t="str">
        <f>'Cover sheet'!$E$48</f>
        <v>US Dollars</v>
      </c>
      <c r="K54" s="144" t="str">
        <f>'Cover sheet'!$E$48</f>
        <v>US Dollars</v>
      </c>
      <c r="L54" s="144" t="str">
        <f>'Cover sheet'!$E$48</f>
        <v>US Dollars</v>
      </c>
      <c r="M54" s="207">
        <f t="shared" si="1"/>
        <v>0</v>
      </c>
      <c r="N54" s="144" t="str">
        <f>'Cover sheet'!$E$48</f>
        <v>US Dollars</v>
      </c>
      <c r="O54" s="144" t="str">
        <f>'Cover sheet'!$E$48</f>
        <v>US Dollars</v>
      </c>
      <c r="P54" s="144" t="str">
        <f>'Cover sheet'!$E$48</f>
        <v>US Dollars</v>
      </c>
      <c r="Q54" s="144" t="str">
        <f>'Cover sheet'!$E$48</f>
        <v>US Dollars</v>
      </c>
      <c r="R54" s="144" t="str">
        <f>'Cover sheet'!$E$48</f>
        <v>US Dollars</v>
      </c>
      <c r="S54" s="144" t="str">
        <f>'Cover sheet'!$E$48</f>
        <v>US Dollars</v>
      </c>
      <c r="T54" s="200">
        <f t="shared" si="2"/>
        <v>0</v>
      </c>
      <c r="U54" s="201">
        <f t="shared" si="3"/>
        <v>0</v>
      </c>
    </row>
    <row r="55" spans="1:21" ht="56.25" customHeight="1">
      <c r="A55" s="369"/>
      <c r="B55" s="111" t="s">
        <v>397</v>
      </c>
      <c r="C55" s="104"/>
      <c r="D55" s="116"/>
      <c r="E55" s="117"/>
      <c r="F55" s="117"/>
      <c r="G55" s="117"/>
      <c r="H55" s="208">
        <f>SUM(H56:H58)</f>
        <v>0</v>
      </c>
      <c r="I55" s="117"/>
      <c r="J55" s="117"/>
      <c r="K55" s="117"/>
      <c r="L55" s="117"/>
      <c r="M55" s="208">
        <f>SUM(M56:M58)</f>
        <v>0</v>
      </c>
      <c r="N55" s="118"/>
      <c r="O55" s="118"/>
      <c r="P55" s="118"/>
      <c r="Q55" s="118"/>
      <c r="R55" s="118"/>
      <c r="S55" s="118"/>
      <c r="T55" s="202">
        <f>SUM(T56:T58)</f>
        <v>0</v>
      </c>
      <c r="U55" s="202">
        <f>SUM(U56:U58)</f>
        <v>0</v>
      </c>
    </row>
    <row r="56" spans="1:21" ht="71.25" customHeight="1" outlineLevel="1">
      <c r="A56" s="369"/>
      <c r="B56" s="112" t="s">
        <v>398</v>
      </c>
      <c r="C56" s="106" t="s">
        <v>407</v>
      </c>
      <c r="D56" s="144" t="str">
        <f>'Cover sheet'!$E$48</f>
        <v>US Dollars</v>
      </c>
      <c r="E56" s="144" t="str">
        <f>'Cover sheet'!$E$48</f>
        <v>US Dollars</v>
      </c>
      <c r="F56" s="144" t="str">
        <f>'Cover sheet'!$E$48</f>
        <v>US Dollars</v>
      </c>
      <c r="G56" s="144" t="str">
        <f>'Cover sheet'!$E$48</f>
        <v>US Dollars</v>
      </c>
      <c r="H56" s="207">
        <f t="shared" si="0"/>
        <v>0</v>
      </c>
      <c r="I56" s="144" t="str">
        <f>'Cover sheet'!$E$48</f>
        <v>US Dollars</v>
      </c>
      <c r="J56" s="144" t="str">
        <f>'Cover sheet'!$E$48</f>
        <v>US Dollars</v>
      </c>
      <c r="K56" s="144" t="str">
        <f>'Cover sheet'!$E$48</f>
        <v>US Dollars</v>
      </c>
      <c r="L56" s="144" t="str">
        <f>'Cover sheet'!$E$48</f>
        <v>US Dollars</v>
      </c>
      <c r="M56" s="207">
        <f t="shared" si="1"/>
        <v>0</v>
      </c>
      <c r="N56" s="144" t="str">
        <f>'Cover sheet'!$E$48</f>
        <v>US Dollars</v>
      </c>
      <c r="O56" s="144" t="str">
        <f>'Cover sheet'!$E$48</f>
        <v>US Dollars</v>
      </c>
      <c r="P56" s="144" t="str">
        <f>'Cover sheet'!$E$48</f>
        <v>US Dollars</v>
      </c>
      <c r="Q56" s="144" t="str">
        <f>'Cover sheet'!$E$48</f>
        <v>US Dollars</v>
      </c>
      <c r="R56" s="144" t="str">
        <f>'Cover sheet'!$E$48</f>
        <v>US Dollars</v>
      </c>
      <c r="S56" s="144" t="str">
        <f>'Cover sheet'!$E$48</f>
        <v>US Dollars</v>
      </c>
      <c r="T56" s="200">
        <f t="shared" si="2"/>
        <v>0</v>
      </c>
      <c r="U56" s="201">
        <f t="shared" si="3"/>
        <v>0</v>
      </c>
    </row>
    <row r="57" spans="1:21" ht="45" customHeight="1" outlineLevel="1">
      <c r="A57" s="369"/>
      <c r="B57" s="112" t="s">
        <v>399</v>
      </c>
      <c r="C57" s="106" t="s">
        <v>411</v>
      </c>
      <c r="D57" s="144" t="str">
        <f>'Cover sheet'!$E$48</f>
        <v>US Dollars</v>
      </c>
      <c r="E57" s="144" t="str">
        <f>'Cover sheet'!$E$48</f>
        <v>US Dollars</v>
      </c>
      <c r="F57" s="144" t="str">
        <f>'Cover sheet'!$E$48</f>
        <v>US Dollars</v>
      </c>
      <c r="G57" s="144" t="str">
        <f>'Cover sheet'!$E$48</f>
        <v>US Dollars</v>
      </c>
      <c r="H57" s="207">
        <f t="shared" si="0"/>
        <v>0</v>
      </c>
      <c r="I57" s="144" t="str">
        <f>'Cover sheet'!$E$48</f>
        <v>US Dollars</v>
      </c>
      <c r="J57" s="144" t="str">
        <f>'Cover sheet'!$E$48</f>
        <v>US Dollars</v>
      </c>
      <c r="K57" s="144" t="str">
        <f>'Cover sheet'!$E$48</f>
        <v>US Dollars</v>
      </c>
      <c r="L57" s="144" t="str">
        <f>'Cover sheet'!$E$48</f>
        <v>US Dollars</v>
      </c>
      <c r="M57" s="207">
        <f t="shared" si="1"/>
        <v>0</v>
      </c>
      <c r="N57" s="144" t="str">
        <f>'Cover sheet'!$E$48</f>
        <v>US Dollars</v>
      </c>
      <c r="O57" s="144" t="str">
        <f>'Cover sheet'!$E$48</f>
        <v>US Dollars</v>
      </c>
      <c r="P57" s="144" t="str">
        <f>'Cover sheet'!$E$48</f>
        <v>US Dollars</v>
      </c>
      <c r="Q57" s="144" t="str">
        <f>'Cover sheet'!$E$48</f>
        <v>US Dollars</v>
      </c>
      <c r="R57" s="144" t="str">
        <f>'Cover sheet'!$E$48</f>
        <v>US Dollars</v>
      </c>
      <c r="S57" s="144" t="str">
        <f>'Cover sheet'!$E$48</f>
        <v>US Dollars</v>
      </c>
      <c r="T57" s="200">
        <f t="shared" si="2"/>
        <v>0</v>
      </c>
      <c r="U57" s="201">
        <f t="shared" si="3"/>
        <v>0</v>
      </c>
    </row>
    <row r="58" spans="1:21" ht="61.5" customHeight="1" outlineLevel="1" thickBot="1">
      <c r="A58" s="369"/>
      <c r="B58" s="113" t="s">
        <v>400</v>
      </c>
      <c r="C58" s="114"/>
      <c r="D58" s="144" t="str">
        <f>'Cover sheet'!$E$48</f>
        <v>US Dollars</v>
      </c>
      <c r="E58" s="144" t="str">
        <f>'Cover sheet'!$E$48</f>
        <v>US Dollars</v>
      </c>
      <c r="F58" s="144" t="str">
        <f>'Cover sheet'!$E$48</f>
        <v>US Dollars</v>
      </c>
      <c r="G58" s="144" t="str">
        <f>'Cover sheet'!$E$48</f>
        <v>US Dollars</v>
      </c>
      <c r="H58" s="207">
        <f t="shared" si="0"/>
        <v>0</v>
      </c>
      <c r="I58" s="144" t="str">
        <f>'Cover sheet'!$E$48</f>
        <v>US Dollars</v>
      </c>
      <c r="J58" s="144" t="str">
        <f>'Cover sheet'!$E$48</f>
        <v>US Dollars</v>
      </c>
      <c r="K58" s="144" t="str">
        <f>'Cover sheet'!$E$48</f>
        <v>US Dollars</v>
      </c>
      <c r="L58" s="144" t="str">
        <f>'Cover sheet'!$E$48</f>
        <v>US Dollars</v>
      </c>
      <c r="M58" s="207">
        <f t="shared" si="1"/>
        <v>0</v>
      </c>
      <c r="N58" s="144" t="str">
        <f>'Cover sheet'!$E$48</f>
        <v>US Dollars</v>
      </c>
      <c r="O58" s="144" t="str">
        <f>'Cover sheet'!$E$48</f>
        <v>US Dollars</v>
      </c>
      <c r="P58" s="144" t="str">
        <f>'Cover sheet'!$E$48</f>
        <v>US Dollars</v>
      </c>
      <c r="Q58" s="144" t="str">
        <f>'Cover sheet'!$E$48</f>
        <v>US Dollars</v>
      </c>
      <c r="R58" s="144" t="str">
        <f>'Cover sheet'!$E$48</f>
        <v>US Dollars</v>
      </c>
      <c r="S58" s="144" t="str">
        <f>'Cover sheet'!$E$48</f>
        <v>US Dollars</v>
      </c>
      <c r="T58" s="200">
        <f t="shared" si="2"/>
        <v>0</v>
      </c>
      <c r="U58" s="201">
        <f t="shared" si="3"/>
        <v>0</v>
      </c>
    </row>
    <row r="59" spans="1:21" s="73" customFormat="1" ht="18.75">
      <c r="A59" s="217" t="s">
        <v>401</v>
      </c>
      <c r="B59" s="122"/>
      <c r="C59" s="123"/>
      <c r="D59" s="124"/>
      <c r="E59" s="124"/>
      <c r="F59" s="124"/>
      <c r="G59" s="124"/>
      <c r="H59" s="216">
        <f>H55+H49+H44+H39+H36+H30+H27+H24+H12</f>
        <v>0</v>
      </c>
      <c r="I59" s="212"/>
      <c r="J59" s="212"/>
      <c r="K59" s="212"/>
      <c r="L59" s="212"/>
      <c r="M59" s="216">
        <f>M55+M49+M44+M39+M36+M30+M27+M24+M12</f>
        <v>0</v>
      </c>
      <c r="N59" s="213"/>
      <c r="O59" s="213"/>
      <c r="P59" s="213"/>
      <c r="Q59" s="213"/>
      <c r="R59" s="213"/>
      <c r="S59" s="213"/>
      <c r="T59" s="203">
        <f>T55+T49+T44+T39+T36+T30+T27+T24+T12</f>
        <v>0</v>
      </c>
      <c r="U59" s="203">
        <f>U55+U49+U44+U39+U36+U30+U27+U24+U12</f>
        <v>0</v>
      </c>
    </row>
    <row r="60" spans="1:21" s="73" customFormat="1">
      <c r="A60" s="214" t="s">
        <v>412</v>
      </c>
      <c r="B60" s="209"/>
      <c r="C60" s="210"/>
      <c r="D60" s="211"/>
      <c r="E60" s="211"/>
      <c r="F60" s="211"/>
      <c r="G60" s="211"/>
      <c r="H60" s="215">
        <f>H59-H55</f>
        <v>0</v>
      </c>
      <c r="I60" s="215"/>
      <c r="J60" s="215"/>
      <c r="K60" s="215"/>
      <c r="L60" s="215"/>
      <c r="M60" s="215">
        <f t="shared" ref="M60:U60" si="4">M59-M55</f>
        <v>0</v>
      </c>
      <c r="N60" s="215"/>
      <c r="O60" s="215"/>
      <c r="P60" s="215"/>
      <c r="Q60" s="215"/>
      <c r="R60" s="215"/>
      <c r="S60" s="215"/>
      <c r="T60" s="215">
        <f t="shared" si="4"/>
        <v>0</v>
      </c>
      <c r="U60" s="215">
        <f t="shared" si="4"/>
        <v>0</v>
      </c>
    </row>
    <row r="61" spans="1:21" s="73" customFormat="1">
      <c r="A61" s="85"/>
      <c r="B61" s="79"/>
      <c r="C61" s="86"/>
      <c r="D61" s="80"/>
      <c r="E61" s="80"/>
      <c r="F61" s="80"/>
      <c r="G61" s="80"/>
      <c r="H61" s="80"/>
      <c r="I61" s="80"/>
      <c r="J61" s="80"/>
      <c r="K61" s="80"/>
      <c r="L61" s="80"/>
      <c r="M61" s="80"/>
      <c r="N61" s="81"/>
      <c r="O61" s="81"/>
      <c r="P61" s="81"/>
      <c r="Q61" s="81"/>
      <c r="R61" s="81"/>
      <c r="S61" s="81"/>
      <c r="T61" s="81"/>
      <c r="U61" s="81"/>
    </row>
    <row r="62" spans="1:21" s="73" customFormat="1">
      <c r="A62" s="85"/>
      <c r="B62" s="79"/>
      <c r="C62" s="86"/>
      <c r="D62" s="80"/>
      <c r="E62" s="80"/>
      <c r="F62" s="80"/>
      <c r="G62" s="80"/>
      <c r="H62" s="80"/>
      <c r="I62" s="80"/>
      <c r="J62" s="80"/>
      <c r="K62" s="80"/>
      <c r="L62" s="80"/>
      <c r="M62" s="80"/>
      <c r="N62" s="81"/>
      <c r="O62" s="81"/>
      <c r="P62" s="81"/>
      <c r="Q62" s="81"/>
      <c r="R62" s="81"/>
      <c r="S62" s="81"/>
      <c r="T62" s="81"/>
      <c r="U62" s="81"/>
    </row>
    <row r="63" spans="1:21" s="73" customFormat="1">
      <c r="A63" s="85"/>
      <c r="B63" s="370" t="s">
        <v>409</v>
      </c>
      <c r="C63" s="370"/>
      <c r="D63" s="370"/>
      <c r="E63" s="370"/>
      <c r="F63" s="370"/>
      <c r="G63" s="370"/>
      <c r="H63" s="370"/>
      <c r="I63" s="370"/>
      <c r="J63" s="80"/>
      <c r="K63" s="80"/>
      <c r="L63" s="80"/>
      <c r="M63" s="80"/>
      <c r="N63" s="81"/>
      <c r="O63" s="81"/>
      <c r="P63" s="81"/>
      <c r="Q63" s="81"/>
      <c r="R63" s="81"/>
      <c r="S63" s="81"/>
      <c r="T63" s="81"/>
      <c r="U63" s="81"/>
    </row>
    <row r="64" spans="1:21" s="73" customFormat="1">
      <c r="A64" s="85"/>
      <c r="B64" s="79"/>
      <c r="C64" s="86"/>
      <c r="D64" s="80"/>
      <c r="E64" s="80"/>
      <c r="F64" s="80"/>
      <c r="G64" s="80"/>
      <c r="H64" s="80"/>
      <c r="I64" s="80"/>
      <c r="J64" s="80"/>
      <c r="K64" s="80"/>
      <c r="L64" s="80"/>
      <c r="M64" s="80"/>
      <c r="N64" s="81"/>
      <c r="O64" s="81"/>
      <c r="P64" s="81"/>
      <c r="Q64" s="81"/>
      <c r="R64" s="81"/>
      <c r="S64" s="81"/>
      <c r="T64" s="81"/>
      <c r="U64" s="81"/>
    </row>
    <row r="65" spans="1:21" s="73" customFormat="1">
      <c r="A65" s="85"/>
      <c r="B65" s="79"/>
      <c r="C65" s="86"/>
      <c r="D65" s="80"/>
      <c r="E65" s="80"/>
      <c r="F65" s="80"/>
      <c r="G65" s="80"/>
      <c r="H65" s="80"/>
      <c r="I65" s="80"/>
      <c r="J65" s="80"/>
      <c r="K65" s="80"/>
      <c r="L65" s="80"/>
      <c r="M65" s="80"/>
      <c r="N65" s="81"/>
      <c r="O65" s="81"/>
      <c r="P65" s="81"/>
      <c r="Q65" s="81"/>
      <c r="R65" s="81"/>
      <c r="S65" s="81"/>
      <c r="T65" s="81"/>
      <c r="U65" s="81"/>
    </row>
    <row r="66" spans="1:21" s="73" customFormat="1">
      <c r="A66" s="85"/>
      <c r="B66" s="79"/>
      <c r="C66" s="86"/>
      <c r="D66" s="80"/>
      <c r="E66" s="80"/>
      <c r="F66" s="80"/>
      <c r="G66" s="80"/>
      <c r="H66" s="80"/>
      <c r="I66" s="80"/>
      <c r="J66" s="80"/>
      <c r="K66" s="80"/>
      <c r="L66" s="80"/>
      <c r="M66" s="80"/>
      <c r="N66" s="81"/>
      <c r="O66" s="81"/>
      <c r="P66" s="81"/>
      <c r="Q66" s="81"/>
      <c r="R66" s="81"/>
      <c r="S66" s="81"/>
      <c r="T66" s="81"/>
      <c r="U66" s="81"/>
    </row>
    <row r="67" spans="1:21" s="73" customFormat="1">
      <c r="A67" s="85"/>
      <c r="B67" s="79"/>
      <c r="C67" s="86"/>
      <c r="D67" s="80"/>
      <c r="E67" s="80"/>
      <c r="F67" s="80"/>
      <c r="G67" s="80"/>
      <c r="H67" s="80"/>
      <c r="I67" s="80"/>
      <c r="J67" s="80"/>
      <c r="K67" s="80"/>
      <c r="L67" s="80"/>
      <c r="M67" s="80"/>
      <c r="N67" s="81"/>
      <c r="O67" s="81"/>
      <c r="P67" s="81"/>
      <c r="Q67" s="81"/>
      <c r="R67" s="81"/>
      <c r="S67" s="81"/>
      <c r="T67" s="81"/>
      <c r="U67" s="81"/>
    </row>
    <row r="68" spans="1:21" s="73" customFormat="1">
      <c r="A68" s="85"/>
      <c r="B68" s="79"/>
      <c r="C68" s="86"/>
      <c r="D68" s="80"/>
      <c r="E68" s="80"/>
      <c r="F68" s="80"/>
      <c r="G68" s="80"/>
      <c r="H68" s="80"/>
      <c r="I68" s="80"/>
      <c r="J68" s="80"/>
      <c r="K68" s="80"/>
      <c r="L68" s="80"/>
      <c r="M68" s="80"/>
      <c r="N68" s="81"/>
      <c r="O68" s="81"/>
      <c r="P68" s="81"/>
      <c r="Q68" s="81"/>
      <c r="R68" s="81"/>
      <c r="S68" s="81"/>
      <c r="T68" s="81"/>
      <c r="U68" s="81"/>
    </row>
    <row r="69" spans="1:21" s="73" customFormat="1">
      <c r="A69" s="85"/>
      <c r="B69" s="79"/>
      <c r="C69" s="86"/>
      <c r="D69" s="80"/>
      <c r="E69" s="80"/>
      <c r="F69" s="80"/>
      <c r="G69" s="80"/>
      <c r="H69" s="80"/>
      <c r="I69" s="80"/>
      <c r="J69" s="80"/>
      <c r="K69" s="80"/>
      <c r="L69" s="80"/>
      <c r="M69" s="80"/>
      <c r="N69" s="81"/>
      <c r="O69" s="81"/>
      <c r="P69" s="81"/>
      <c r="Q69" s="81"/>
      <c r="R69" s="81"/>
      <c r="S69" s="81"/>
      <c r="T69" s="81"/>
      <c r="U69" s="81"/>
    </row>
    <row r="70" spans="1:21" s="73" customFormat="1">
      <c r="A70" s="85"/>
      <c r="B70" s="79"/>
      <c r="C70" s="86"/>
      <c r="D70" s="80"/>
      <c r="E70" s="80"/>
      <c r="F70" s="80"/>
      <c r="G70" s="80"/>
      <c r="H70" s="80"/>
      <c r="I70" s="80"/>
      <c r="J70" s="80"/>
      <c r="K70" s="80"/>
      <c r="L70" s="80"/>
      <c r="M70" s="80"/>
      <c r="N70" s="81"/>
      <c r="O70" s="81"/>
      <c r="P70" s="81"/>
      <c r="Q70" s="81"/>
      <c r="R70" s="81"/>
      <c r="S70" s="81"/>
      <c r="T70" s="81"/>
      <c r="U70" s="81"/>
    </row>
    <row r="71" spans="1:21" s="73" customFormat="1">
      <c r="A71" s="85"/>
      <c r="B71" s="79"/>
      <c r="C71" s="86"/>
      <c r="D71" s="80"/>
      <c r="E71" s="80"/>
      <c r="F71" s="80"/>
      <c r="G71" s="80"/>
      <c r="H71" s="80"/>
      <c r="I71" s="80"/>
      <c r="J71" s="80"/>
      <c r="K71" s="80"/>
      <c r="L71" s="80"/>
      <c r="M71" s="80"/>
      <c r="N71" s="81"/>
      <c r="O71" s="81"/>
      <c r="P71" s="81"/>
      <c r="Q71" s="81"/>
      <c r="R71" s="81"/>
      <c r="S71" s="81"/>
      <c r="T71" s="81"/>
      <c r="U71" s="81"/>
    </row>
    <row r="72" spans="1:21" s="73" customFormat="1">
      <c r="A72" s="85"/>
      <c r="B72" s="79"/>
      <c r="C72" s="86"/>
      <c r="D72" s="80"/>
      <c r="E72" s="80"/>
      <c r="F72" s="80"/>
      <c r="G72" s="80"/>
      <c r="H72" s="80"/>
      <c r="I72" s="80"/>
      <c r="J72" s="80"/>
      <c r="K72" s="80"/>
      <c r="L72" s="80"/>
      <c r="M72" s="80"/>
      <c r="N72" s="81"/>
      <c r="O72" s="81"/>
      <c r="P72" s="81"/>
      <c r="Q72" s="81"/>
      <c r="R72" s="81"/>
      <c r="S72" s="81"/>
      <c r="T72" s="81"/>
      <c r="U72" s="81"/>
    </row>
    <row r="73" spans="1:21" s="73" customFormat="1">
      <c r="A73" s="85"/>
      <c r="B73" s="79"/>
      <c r="C73" s="86"/>
      <c r="D73" s="80"/>
      <c r="E73" s="80"/>
      <c r="F73" s="80"/>
      <c r="G73" s="80"/>
      <c r="H73" s="80"/>
      <c r="I73" s="80"/>
      <c r="J73" s="80"/>
      <c r="K73" s="80"/>
      <c r="L73" s="80"/>
      <c r="M73" s="80"/>
      <c r="N73" s="81"/>
      <c r="O73" s="81"/>
      <c r="P73" s="81"/>
      <c r="Q73" s="81"/>
      <c r="R73" s="81"/>
      <c r="S73" s="81"/>
      <c r="T73" s="81"/>
      <c r="U73" s="81"/>
    </row>
    <row r="74" spans="1:21" s="73" customFormat="1">
      <c r="A74" s="85"/>
      <c r="B74" s="79"/>
      <c r="C74" s="86"/>
      <c r="D74" s="80"/>
      <c r="E74" s="80"/>
      <c r="F74" s="80"/>
      <c r="G74" s="80"/>
      <c r="H74" s="80"/>
      <c r="I74" s="80"/>
      <c r="J74" s="80"/>
      <c r="K74" s="80"/>
      <c r="L74" s="80"/>
      <c r="M74" s="80"/>
      <c r="N74" s="81"/>
      <c r="O74" s="81"/>
      <c r="P74" s="81"/>
      <c r="Q74" s="81"/>
      <c r="R74" s="81"/>
      <c r="S74" s="81"/>
      <c r="T74" s="81"/>
      <c r="U74" s="81"/>
    </row>
    <row r="75" spans="1:21" s="73" customFormat="1">
      <c r="A75" s="85"/>
      <c r="B75" s="79"/>
      <c r="C75" s="86"/>
      <c r="D75" s="80"/>
      <c r="E75" s="80"/>
      <c r="F75" s="80"/>
      <c r="G75" s="80"/>
      <c r="H75" s="80"/>
      <c r="I75" s="80"/>
      <c r="J75" s="80"/>
      <c r="K75" s="80"/>
      <c r="L75" s="80"/>
      <c r="M75" s="80"/>
      <c r="N75" s="81"/>
      <c r="O75" s="81"/>
      <c r="P75" s="81"/>
      <c r="Q75" s="81"/>
      <c r="R75" s="81"/>
      <c r="S75" s="81"/>
      <c r="T75" s="81"/>
      <c r="U75" s="81"/>
    </row>
    <row r="76" spans="1:21" s="73" customFormat="1">
      <c r="A76" s="85"/>
      <c r="B76" s="79"/>
      <c r="C76" s="86"/>
      <c r="D76" s="80"/>
      <c r="E76" s="80"/>
      <c r="F76" s="80"/>
      <c r="G76" s="80"/>
      <c r="H76" s="80"/>
      <c r="I76" s="80"/>
      <c r="J76" s="80"/>
      <c r="K76" s="80"/>
      <c r="L76" s="80"/>
      <c r="M76" s="80"/>
      <c r="N76" s="81"/>
      <c r="O76" s="81"/>
      <c r="P76" s="81"/>
      <c r="Q76" s="81"/>
      <c r="R76" s="81"/>
      <c r="S76" s="81"/>
      <c r="T76" s="81"/>
      <c r="U76" s="81"/>
    </row>
    <row r="77" spans="1:21" s="73" customFormat="1">
      <c r="A77" s="85"/>
      <c r="B77" s="79"/>
      <c r="C77" s="86"/>
      <c r="D77" s="80"/>
      <c r="E77" s="80"/>
      <c r="F77" s="80"/>
      <c r="G77" s="80"/>
      <c r="H77" s="80"/>
      <c r="I77" s="80"/>
      <c r="J77" s="80"/>
      <c r="K77" s="80"/>
      <c r="L77" s="80"/>
      <c r="M77" s="80"/>
      <c r="N77" s="81"/>
      <c r="O77" s="81"/>
      <c r="P77" s="81"/>
      <c r="Q77" s="81"/>
      <c r="R77" s="81"/>
      <c r="S77" s="81"/>
      <c r="T77" s="81"/>
      <c r="U77" s="81"/>
    </row>
    <row r="78" spans="1:21" s="73" customFormat="1">
      <c r="A78" s="85"/>
      <c r="B78" s="79"/>
      <c r="C78" s="86"/>
      <c r="D78" s="80"/>
      <c r="E78" s="80"/>
      <c r="F78" s="80"/>
      <c r="G78" s="80"/>
      <c r="H78" s="80"/>
      <c r="I78" s="80"/>
      <c r="J78" s="80"/>
      <c r="K78" s="80"/>
      <c r="L78" s="80"/>
      <c r="M78" s="80"/>
      <c r="N78" s="81"/>
      <c r="O78" s="81"/>
      <c r="P78" s="81"/>
      <c r="Q78" s="81"/>
      <c r="R78" s="81"/>
      <c r="S78" s="81"/>
      <c r="T78" s="81"/>
      <c r="U78" s="81"/>
    </row>
    <row r="79" spans="1:21" s="73" customFormat="1">
      <c r="A79" s="85"/>
      <c r="B79" s="79"/>
      <c r="C79" s="86"/>
      <c r="D79" s="80"/>
      <c r="E79" s="80"/>
      <c r="F79" s="80"/>
      <c r="G79" s="80"/>
      <c r="H79" s="80"/>
      <c r="I79" s="80"/>
      <c r="J79" s="80"/>
      <c r="K79" s="80"/>
      <c r="L79" s="80"/>
      <c r="M79" s="80"/>
      <c r="N79" s="81"/>
      <c r="O79" s="81"/>
      <c r="P79" s="81"/>
      <c r="Q79" s="81"/>
      <c r="R79" s="81"/>
      <c r="S79" s="81"/>
      <c r="T79" s="81"/>
      <c r="U79" s="81"/>
    </row>
    <row r="80" spans="1:21" s="73" customFormat="1">
      <c r="A80" s="85"/>
      <c r="B80" s="79"/>
      <c r="C80" s="86"/>
      <c r="D80" s="80"/>
      <c r="E80" s="80"/>
      <c r="F80" s="80"/>
      <c r="G80" s="80"/>
      <c r="H80" s="80"/>
      <c r="I80" s="80"/>
      <c r="J80" s="80"/>
      <c r="K80" s="80"/>
      <c r="L80" s="80"/>
      <c r="M80" s="80"/>
      <c r="N80" s="81"/>
      <c r="O80" s="81"/>
      <c r="P80" s="81"/>
      <c r="Q80" s="81"/>
      <c r="R80" s="81"/>
      <c r="S80" s="81"/>
      <c r="T80" s="81"/>
      <c r="U80" s="81"/>
    </row>
    <row r="81" spans="1:21" s="73" customFormat="1">
      <c r="A81" s="85"/>
      <c r="B81" s="79"/>
      <c r="C81" s="86"/>
      <c r="D81" s="80"/>
      <c r="E81" s="80"/>
      <c r="F81" s="80"/>
      <c r="G81" s="80"/>
      <c r="H81" s="80"/>
      <c r="I81" s="80"/>
      <c r="J81" s="80"/>
      <c r="K81" s="80"/>
      <c r="L81" s="80"/>
      <c r="M81" s="80"/>
      <c r="N81" s="81"/>
      <c r="O81" s="81"/>
      <c r="P81" s="81"/>
      <c r="Q81" s="81"/>
      <c r="R81" s="81"/>
      <c r="S81" s="81"/>
      <c r="T81" s="81"/>
      <c r="U81" s="81"/>
    </row>
    <row r="82" spans="1:21" s="73" customFormat="1">
      <c r="A82" s="85"/>
      <c r="B82" s="79"/>
      <c r="C82" s="86"/>
      <c r="D82" s="80"/>
      <c r="E82" s="80"/>
      <c r="F82" s="80"/>
      <c r="G82" s="80"/>
      <c r="H82" s="80"/>
      <c r="I82" s="80"/>
      <c r="J82" s="80"/>
      <c r="K82" s="80"/>
      <c r="L82" s="80"/>
      <c r="M82" s="80"/>
      <c r="N82" s="81"/>
      <c r="O82" s="81"/>
      <c r="P82" s="81"/>
      <c r="Q82" s="81"/>
      <c r="R82" s="81"/>
      <c r="S82" s="81"/>
      <c r="T82" s="81"/>
      <c r="U82" s="81"/>
    </row>
    <row r="83" spans="1:21" s="73" customFormat="1">
      <c r="A83" s="85"/>
      <c r="B83" s="79"/>
      <c r="C83" s="86"/>
      <c r="D83" s="80"/>
      <c r="E83" s="80"/>
      <c r="F83" s="80"/>
      <c r="G83" s="80"/>
      <c r="H83" s="80"/>
      <c r="I83" s="80"/>
      <c r="J83" s="80"/>
      <c r="K83" s="80"/>
      <c r="L83" s="80"/>
      <c r="M83" s="80"/>
      <c r="N83" s="81"/>
      <c r="O83" s="81"/>
      <c r="P83" s="81"/>
      <c r="Q83" s="81"/>
      <c r="R83" s="81"/>
      <c r="S83" s="81"/>
      <c r="T83" s="81"/>
      <c r="U83" s="81"/>
    </row>
    <row r="84" spans="1:21" s="73" customFormat="1">
      <c r="A84" s="85"/>
      <c r="B84" s="79"/>
      <c r="C84" s="86"/>
      <c r="D84" s="80"/>
      <c r="E84" s="80"/>
      <c r="F84" s="80"/>
      <c r="G84" s="80"/>
      <c r="H84" s="80"/>
      <c r="I84" s="80"/>
      <c r="J84" s="80"/>
      <c r="K84" s="80"/>
      <c r="L84" s="80"/>
      <c r="M84" s="80"/>
      <c r="N84" s="81"/>
      <c r="O84" s="81"/>
      <c r="P84" s="81"/>
      <c r="Q84" s="81"/>
      <c r="R84" s="81"/>
      <c r="S84" s="81"/>
      <c r="T84" s="81"/>
      <c r="U84" s="81"/>
    </row>
    <row r="85" spans="1:21" s="73" customFormat="1">
      <c r="A85" s="85"/>
      <c r="B85" s="79"/>
      <c r="C85" s="86"/>
      <c r="D85" s="80"/>
      <c r="E85" s="80"/>
      <c r="F85" s="80"/>
      <c r="G85" s="80"/>
      <c r="H85" s="80"/>
      <c r="I85" s="80"/>
      <c r="J85" s="80"/>
      <c r="K85" s="80"/>
      <c r="L85" s="80"/>
      <c r="M85" s="80"/>
      <c r="N85" s="81"/>
      <c r="O85" s="81"/>
      <c r="P85" s="81"/>
      <c r="Q85" s="81"/>
      <c r="R85" s="81"/>
      <c r="S85" s="81"/>
      <c r="T85" s="81"/>
      <c r="U85" s="81"/>
    </row>
    <row r="86" spans="1:21" s="73" customFormat="1">
      <c r="A86" s="85"/>
      <c r="B86" s="79"/>
      <c r="C86" s="86"/>
      <c r="D86" s="80"/>
      <c r="E86" s="80"/>
      <c r="F86" s="80"/>
      <c r="G86" s="80"/>
      <c r="H86" s="80"/>
      <c r="I86" s="80"/>
      <c r="J86" s="80"/>
      <c r="K86" s="80"/>
      <c r="L86" s="80"/>
      <c r="M86" s="80"/>
      <c r="N86" s="81"/>
      <c r="O86" s="81"/>
      <c r="P86" s="81"/>
      <c r="Q86" s="81"/>
      <c r="R86" s="81"/>
      <c r="S86" s="81"/>
      <c r="T86" s="81"/>
      <c r="U86" s="81"/>
    </row>
    <row r="87" spans="1:21" s="73" customFormat="1">
      <c r="A87" s="85"/>
      <c r="B87" s="79"/>
      <c r="C87" s="86"/>
      <c r="D87" s="80"/>
      <c r="E87" s="80"/>
      <c r="F87" s="80"/>
      <c r="G87" s="80"/>
      <c r="H87" s="80"/>
      <c r="I87" s="80"/>
      <c r="J87" s="80"/>
      <c r="K87" s="80"/>
      <c r="L87" s="80"/>
      <c r="M87" s="80"/>
      <c r="N87" s="81"/>
      <c r="O87" s="81"/>
      <c r="P87" s="81"/>
      <c r="Q87" s="81"/>
      <c r="R87" s="81"/>
      <c r="S87" s="81"/>
      <c r="T87" s="81"/>
      <c r="U87" s="81"/>
    </row>
    <row r="88" spans="1:21" s="73" customFormat="1">
      <c r="A88" s="85"/>
      <c r="B88" s="79"/>
      <c r="C88" s="86"/>
      <c r="D88" s="80"/>
      <c r="E88" s="80"/>
      <c r="F88" s="80"/>
      <c r="G88" s="80"/>
      <c r="H88" s="80"/>
      <c r="I88" s="80"/>
      <c r="J88" s="80"/>
      <c r="K88" s="80"/>
      <c r="L88" s="80"/>
      <c r="M88" s="80"/>
      <c r="N88" s="81"/>
      <c r="O88" s="81"/>
      <c r="P88" s="81"/>
      <c r="Q88" s="81"/>
      <c r="R88" s="81"/>
      <c r="S88" s="81"/>
      <c r="T88" s="81"/>
      <c r="U88" s="81"/>
    </row>
    <row r="89" spans="1:21" s="73" customFormat="1">
      <c r="A89" s="85"/>
      <c r="B89" s="79"/>
      <c r="C89" s="86"/>
      <c r="D89" s="80"/>
      <c r="E89" s="80"/>
      <c r="F89" s="80"/>
      <c r="G89" s="80"/>
      <c r="H89" s="80"/>
      <c r="I89" s="80"/>
      <c r="J89" s="80"/>
      <c r="K89" s="80"/>
      <c r="L89" s="80"/>
      <c r="M89" s="80"/>
      <c r="N89" s="81"/>
      <c r="O89" s="81"/>
      <c r="P89" s="81"/>
      <c r="Q89" s="81"/>
      <c r="R89" s="81"/>
      <c r="S89" s="81"/>
      <c r="T89" s="81"/>
      <c r="U89" s="81"/>
    </row>
    <row r="90" spans="1:21" s="73" customFormat="1">
      <c r="A90" s="85"/>
      <c r="B90" s="79"/>
      <c r="C90" s="86"/>
      <c r="D90" s="80"/>
      <c r="E90" s="80"/>
      <c r="F90" s="80"/>
      <c r="G90" s="80"/>
      <c r="H90" s="80"/>
      <c r="I90" s="80"/>
      <c r="J90" s="80"/>
      <c r="K90" s="80"/>
      <c r="L90" s="80"/>
      <c r="M90" s="80"/>
      <c r="N90" s="81"/>
      <c r="O90" s="81"/>
      <c r="P90" s="81"/>
      <c r="Q90" s="81"/>
      <c r="R90" s="81"/>
      <c r="S90" s="81"/>
      <c r="T90" s="81"/>
      <c r="U90" s="81"/>
    </row>
    <row r="91" spans="1:21" s="73" customFormat="1">
      <c r="A91" s="85"/>
      <c r="B91" s="79"/>
      <c r="C91" s="86"/>
      <c r="D91" s="80"/>
      <c r="E91" s="80"/>
      <c r="F91" s="80"/>
      <c r="G91" s="80"/>
      <c r="H91" s="80"/>
      <c r="I91" s="80"/>
      <c r="J91" s="80"/>
      <c r="K91" s="80"/>
      <c r="L91" s="80"/>
      <c r="M91" s="80"/>
      <c r="N91" s="81"/>
      <c r="O91" s="81"/>
      <c r="P91" s="81"/>
      <c r="Q91" s="81"/>
      <c r="R91" s="81"/>
      <c r="S91" s="81"/>
      <c r="T91" s="81"/>
      <c r="U91" s="81"/>
    </row>
    <row r="92" spans="1:21" s="73" customFormat="1">
      <c r="A92" s="85"/>
      <c r="B92" s="79"/>
      <c r="C92" s="86"/>
      <c r="D92" s="80"/>
      <c r="E92" s="80"/>
      <c r="F92" s="80"/>
      <c r="G92" s="80"/>
      <c r="H92" s="80"/>
      <c r="I92" s="80"/>
      <c r="J92" s="80"/>
      <c r="K92" s="80"/>
      <c r="L92" s="80"/>
      <c r="M92" s="80"/>
      <c r="N92" s="81"/>
      <c r="O92" s="81"/>
      <c r="P92" s="81"/>
      <c r="Q92" s="81"/>
      <c r="R92" s="81"/>
      <c r="S92" s="81"/>
      <c r="T92" s="81"/>
      <c r="U92" s="81"/>
    </row>
    <row r="93" spans="1:21" s="73" customFormat="1">
      <c r="A93" s="85"/>
      <c r="B93" s="79"/>
      <c r="C93" s="86"/>
      <c r="D93" s="80"/>
      <c r="E93" s="80"/>
      <c r="F93" s="80"/>
      <c r="G93" s="80"/>
      <c r="H93" s="80"/>
      <c r="I93" s="80"/>
      <c r="J93" s="80"/>
      <c r="K93" s="80"/>
      <c r="L93" s="80"/>
      <c r="M93" s="80"/>
      <c r="N93" s="81"/>
      <c r="O93" s="81"/>
      <c r="P93" s="81"/>
      <c r="Q93" s="81"/>
      <c r="R93" s="81"/>
      <c r="S93" s="81"/>
      <c r="T93" s="81"/>
      <c r="U93" s="81"/>
    </row>
    <row r="94" spans="1:21" s="73" customFormat="1">
      <c r="A94" s="85"/>
      <c r="B94" s="79"/>
      <c r="C94" s="86"/>
      <c r="D94" s="80"/>
      <c r="E94" s="80"/>
      <c r="F94" s="80"/>
      <c r="G94" s="80"/>
      <c r="H94" s="80"/>
      <c r="I94" s="80"/>
      <c r="J94" s="80"/>
      <c r="K94" s="80"/>
      <c r="L94" s="80"/>
      <c r="M94" s="80"/>
      <c r="N94" s="81"/>
      <c r="O94" s="81"/>
      <c r="P94" s="81"/>
      <c r="Q94" s="81"/>
      <c r="R94" s="81"/>
      <c r="S94" s="81"/>
      <c r="T94" s="81"/>
      <c r="U94" s="81"/>
    </row>
    <row r="95" spans="1:21" s="73" customFormat="1">
      <c r="A95" s="85"/>
      <c r="B95" s="79"/>
      <c r="C95" s="86"/>
      <c r="D95" s="80"/>
      <c r="E95" s="80"/>
      <c r="F95" s="80"/>
      <c r="G95" s="80"/>
      <c r="H95" s="80"/>
      <c r="I95" s="80"/>
      <c r="J95" s="80"/>
      <c r="K95" s="80"/>
      <c r="L95" s="80"/>
      <c r="M95" s="80"/>
      <c r="N95" s="81"/>
      <c r="O95" s="81"/>
      <c r="P95" s="81"/>
      <c r="Q95" s="81"/>
      <c r="R95" s="81"/>
      <c r="S95" s="81"/>
      <c r="T95" s="81"/>
      <c r="U95" s="81"/>
    </row>
    <row r="96" spans="1:21" s="73" customFormat="1">
      <c r="A96" s="85"/>
      <c r="B96" s="79"/>
      <c r="C96" s="86"/>
      <c r="D96" s="80"/>
      <c r="E96" s="80"/>
      <c r="F96" s="80"/>
      <c r="G96" s="80"/>
      <c r="H96" s="80"/>
      <c r="I96" s="80"/>
      <c r="J96" s="80"/>
      <c r="K96" s="80"/>
      <c r="L96" s="80"/>
      <c r="M96" s="80"/>
      <c r="N96" s="81"/>
      <c r="O96" s="81"/>
      <c r="P96" s="81"/>
      <c r="Q96" s="81"/>
      <c r="R96" s="81"/>
      <c r="S96" s="81"/>
      <c r="T96" s="81"/>
      <c r="U96" s="81"/>
    </row>
    <row r="97" spans="1:21" s="73" customFormat="1">
      <c r="A97" s="85"/>
      <c r="B97" s="79"/>
      <c r="C97" s="86"/>
      <c r="D97" s="80"/>
      <c r="E97" s="80"/>
      <c r="F97" s="80"/>
      <c r="G97" s="80"/>
      <c r="H97" s="80"/>
      <c r="I97" s="80"/>
      <c r="J97" s="80"/>
      <c r="K97" s="80"/>
      <c r="L97" s="80"/>
      <c r="M97" s="80"/>
      <c r="N97" s="81"/>
      <c r="O97" s="81"/>
      <c r="P97" s="81"/>
      <c r="Q97" s="81"/>
      <c r="R97" s="81"/>
      <c r="S97" s="81"/>
      <c r="T97" s="81"/>
      <c r="U97" s="81"/>
    </row>
    <row r="98" spans="1:21" s="73" customFormat="1">
      <c r="A98" s="85"/>
      <c r="B98" s="79"/>
      <c r="C98" s="86"/>
      <c r="D98" s="80"/>
      <c r="E98" s="80"/>
      <c r="F98" s="80"/>
      <c r="G98" s="80"/>
      <c r="H98" s="80"/>
      <c r="I98" s="80"/>
      <c r="J98" s="80"/>
      <c r="K98" s="80"/>
      <c r="L98" s="80"/>
      <c r="M98" s="80"/>
      <c r="N98" s="81"/>
      <c r="O98" s="81"/>
      <c r="P98" s="81"/>
      <c r="Q98" s="81"/>
      <c r="R98" s="81"/>
      <c r="S98" s="81"/>
      <c r="T98" s="81"/>
      <c r="U98" s="81"/>
    </row>
    <row r="99" spans="1:21" s="73" customFormat="1">
      <c r="A99" s="85"/>
      <c r="B99" s="79"/>
      <c r="C99" s="86"/>
      <c r="D99" s="80"/>
      <c r="E99" s="80"/>
      <c r="F99" s="80"/>
      <c r="G99" s="80"/>
      <c r="H99" s="80"/>
      <c r="I99" s="80"/>
      <c r="J99" s="80"/>
      <c r="K99" s="80"/>
      <c r="L99" s="80"/>
      <c r="M99" s="80"/>
      <c r="N99" s="81"/>
      <c r="O99" s="81"/>
      <c r="P99" s="81"/>
      <c r="Q99" s="81"/>
      <c r="R99" s="81"/>
      <c r="S99" s="81"/>
      <c r="T99" s="81"/>
      <c r="U99" s="81"/>
    </row>
    <row r="100" spans="1:21" s="73" customFormat="1">
      <c r="A100" s="85"/>
      <c r="B100" s="79"/>
      <c r="C100" s="86"/>
      <c r="D100" s="80"/>
      <c r="E100" s="80"/>
      <c r="F100" s="80"/>
      <c r="G100" s="80"/>
      <c r="H100" s="80"/>
      <c r="I100" s="80"/>
      <c r="J100" s="80"/>
      <c r="K100" s="80"/>
      <c r="L100" s="80"/>
      <c r="M100" s="80"/>
      <c r="N100" s="81"/>
      <c r="O100" s="81"/>
      <c r="P100" s="81"/>
      <c r="Q100" s="81"/>
      <c r="R100" s="81"/>
      <c r="S100" s="81"/>
      <c r="T100" s="81"/>
      <c r="U100" s="81"/>
    </row>
    <row r="101" spans="1:21" s="73" customFormat="1">
      <c r="A101" s="85"/>
      <c r="B101" s="79"/>
      <c r="C101" s="86"/>
      <c r="D101" s="80"/>
      <c r="E101" s="80"/>
      <c r="F101" s="80"/>
      <c r="G101" s="80"/>
      <c r="H101" s="80"/>
      <c r="I101" s="80"/>
      <c r="J101" s="80"/>
      <c r="K101" s="80"/>
      <c r="L101" s="80"/>
      <c r="M101" s="80"/>
      <c r="N101" s="81"/>
      <c r="O101" s="81"/>
      <c r="P101" s="81"/>
      <c r="Q101" s="81"/>
      <c r="R101" s="81"/>
      <c r="S101" s="81"/>
      <c r="T101" s="81"/>
      <c r="U101" s="81"/>
    </row>
    <row r="102" spans="1:21" s="73" customFormat="1">
      <c r="A102" s="85"/>
      <c r="B102" s="79"/>
      <c r="C102" s="86"/>
      <c r="D102" s="80"/>
      <c r="E102" s="80"/>
      <c r="F102" s="80"/>
      <c r="G102" s="80"/>
      <c r="H102" s="80"/>
      <c r="I102" s="80"/>
      <c r="J102" s="80"/>
      <c r="K102" s="80"/>
      <c r="L102" s="80"/>
      <c r="M102" s="80"/>
      <c r="N102" s="81"/>
      <c r="O102" s="81"/>
      <c r="P102" s="81"/>
      <c r="Q102" s="81"/>
      <c r="R102" s="81"/>
      <c r="S102" s="81"/>
      <c r="T102" s="81"/>
      <c r="U102" s="81"/>
    </row>
    <row r="103" spans="1:21" s="73" customFormat="1">
      <c r="A103" s="85"/>
      <c r="B103" s="79"/>
      <c r="C103" s="86"/>
      <c r="D103" s="80"/>
      <c r="E103" s="80"/>
      <c r="F103" s="80"/>
      <c r="G103" s="80"/>
      <c r="H103" s="80"/>
      <c r="I103" s="80"/>
      <c r="J103" s="80"/>
      <c r="K103" s="80"/>
      <c r="L103" s="80"/>
      <c r="M103" s="80"/>
      <c r="N103" s="81"/>
      <c r="O103" s="81"/>
      <c r="P103" s="81"/>
      <c r="Q103" s="81"/>
      <c r="R103" s="81"/>
      <c r="S103" s="81"/>
      <c r="T103" s="81"/>
      <c r="U103" s="81"/>
    </row>
    <row r="104" spans="1:21" s="73" customFormat="1">
      <c r="A104" s="85"/>
      <c r="B104" s="79"/>
      <c r="C104" s="86"/>
      <c r="D104" s="80"/>
      <c r="E104" s="80"/>
      <c r="F104" s="80"/>
      <c r="G104" s="80"/>
      <c r="H104" s="80"/>
      <c r="I104" s="80"/>
      <c r="J104" s="80"/>
      <c r="K104" s="80"/>
      <c r="L104" s="80"/>
      <c r="M104" s="80"/>
      <c r="N104" s="81"/>
      <c r="O104" s="81"/>
      <c r="P104" s="81"/>
      <c r="Q104" s="81"/>
      <c r="R104" s="81"/>
      <c r="S104" s="81"/>
      <c r="T104" s="81"/>
      <c r="U104" s="81"/>
    </row>
    <row r="105" spans="1:21" s="73" customFormat="1">
      <c r="A105" s="85"/>
      <c r="B105" s="79"/>
      <c r="C105" s="86"/>
      <c r="D105" s="80"/>
      <c r="E105" s="80"/>
      <c r="F105" s="80"/>
      <c r="G105" s="80"/>
      <c r="H105" s="80"/>
      <c r="I105" s="80"/>
      <c r="J105" s="80"/>
      <c r="K105" s="80"/>
      <c r="L105" s="80"/>
      <c r="M105" s="80"/>
      <c r="N105" s="81"/>
      <c r="O105" s="81"/>
      <c r="P105" s="81"/>
      <c r="Q105" s="81"/>
      <c r="R105" s="81"/>
      <c r="S105" s="81"/>
      <c r="T105" s="81"/>
      <c r="U105" s="81"/>
    </row>
    <row r="106" spans="1:21" s="73" customFormat="1">
      <c r="A106" s="85"/>
      <c r="B106" s="79"/>
      <c r="C106" s="86"/>
      <c r="D106" s="80"/>
      <c r="E106" s="80"/>
      <c r="F106" s="80"/>
      <c r="G106" s="80"/>
      <c r="H106" s="80"/>
      <c r="I106" s="80"/>
      <c r="J106" s="80"/>
      <c r="K106" s="80"/>
      <c r="L106" s="80"/>
      <c r="M106" s="80"/>
      <c r="N106" s="81"/>
      <c r="O106" s="81"/>
      <c r="P106" s="81"/>
      <c r="Q106" s="81"/>
      <c r="R106" s="81"/>
      <c r="S106" s="81"/>
      <c r="T106" s="81"/>
      <c r="U106" s="81"/>
    </row>
    <row r="107" spans="1:21" s="73" customFormat="1">
      <c r="A107" s="85"/>
      <c r="B107" s="79"/>
      <c r="C107" s="86"/>
      <c r="D107" s="80"/>
      <c r="E107" s="80"/>
      <c r="F107" s="80"/>
      <c r="G107" s="80"/>
      <c r="H107" s="80"/>
      <c r="I107" s="80"/>
      <c r="J107" s="80"/>
      <c r="K107" s="80"/>
      <c r="L107" s="80"/>
      <c r="M107" s="80"/>
      <c r="N107" s="81"/>
      <c r="O107" s="81"/>
      <c r="P107" s="81"/>
      <c r="Q107" s="81"/>
      <c r="R107" s="81"/>
      <c r="S107" s="81"/>
      <c r="T107" s="81"/>
      <c r="U107" s="81"/>
    </row>
    <row r="108" spans="1:21" s="73" customFormat="1">
      <c r="A108" s="85"/>
      <c r="B108" s="79"/>
      <c r="C108" s="86"/>
      <c r="D108" s="80"/>
      <c r="E108" s="80"/>
      <c r="F108" s="80"/>
      <c r="G108" s="80"/>
      <c r="H108" s="80"/>
      <c r="I108" s="80"/>
      <c r="J108" s="80"/>
      <c r="K108" s="80"/>
      <c r="L108" s="80"/>
      <c r="M108" s="80"/>
      <c r="N108" s="81"/>
      <c r="O108" s="81"/>
      <c r="P108" s="81"/>
      <c r="Q108" s="81"/>
      <c r="R108" s="81"/>
      <c r="S108" s="81"/>
      <c r="T108" s="81"/>
      <c r="U108" s="81"/>
    </row>
    <row r="109" spans="1:21" s="73" customFormat="1">
      <c r="A109" s="85"/>
      <c r="B109" s="79"/>
      <c r="C109" s="86"/>
      <c r="D109" s="80"/>
      <c r="E109" s="80"/>
      <c r="F109" s="80"/>
      <c r="G109" s="80"/>
      <c r="H109" s="80"/>
      <c r="I109" s="80"/>
      <c r="J109" s="80"/>
      <c r="K109" s="80"/>
      <c r="L109" s="80"/>
      <c r="M109" s="80"/>
      <c r="N109" s="81"/>
      <c r="O109" s="81"/>
      <c r="P109" s="81"/>
      <c r="Q109" s="81"/>
      <c r="R109" s="81"/>
      <c r="S109" s="81"/>
      <c r="T109" s="81"/>
      <c r="U109" s="81"/>
    </row>
    <row r="110" spans="1:21" s="73" customFormat="1">
      <c r="A110" s="85"/>
      <c r="B110" s="79"/>
      <c r="C110" s="86"/>
      <c r="D110" s="80"/>
      <c r="E110" s="80"/>
      <c r="F110" s="80"/>
      <c r="G110" s="80"/>
      <c r="H110" s="80"/>
      <c r="I110" s="80"/>
      <c r="J110" s="80"/>
      <c r="K110" s="80"/>
      <c r="L110" s="80"/>
      <c r="M110" s="80"/>
      <c r="N110" s="81"/>
      <c r="O110" s="81"/>
      <c r="P110" s="81"/>
      <c r="Q110" s="81"/>
      <c r="R110" s="81"/>
      <c r="S110" s="81"/>
      <c r="T110" s="81"/>
      <c r="U110" s="81"/>
    </row>
    <row r="111" spans="1:21" s="73" customFormat="1">
      <c r="A111" s="85"/>
      <c r="B111" s="79"/>
      <c r="C111" s="86"/>
      <c r="D111" s="80"/>
      <c r="E111" s="80"/>
      <c r="F111" s="80"/>
      <c r="G111" s="80"/>
      <c r="H111" s="80"/>
      <c r="I111" s="80"/>
      <c r="J111" s="80"/>
      <c r="K111" s="80"/>
      <c r="L111" s="80"/>
      <c r="M111" s="80"/>
      <c r="N111" s="81"/>
      <c r="O111" s="81"/>
      <c r="P111" s="81"/>
      <c r="Q111" s="81"/>
      <c r="R111" s="81"/>
      <c r="S111" s="81"/>
      <c r="T111" s="81"/>
      <c r="U111" s="81"/>
    </row>
    <row r="112" spans="1:21" s="73" customFormat="1">
      <c r="A112" s="85"/>
      <c r="B112" s="79"/>
      <c r="C112" s="86"/>
      <c r="D112" s="80"/>
      <c r="E112" s="80"/>
      <c r="F112" s="80"/>
      <c r="G112" s="80"/>
      <c r="H112" s="80"/>
      <c r="I112" s="80"/>
      <c r="J112" s="80"/>
      <c r="K112" s="80"/>
      <c r="L112" s="80"/>
      <c r="M112" s="80"/>
      <c r="N112" s="81"/>
      <c r="O112" s="81"/>
      <c r="P112" s="81"/>
      <c r="Q112" s="81"/>
      <c r="R112" s="81"/>
      <c r="S112" s="81"/>
      <c r="T112" s="81"/>
      <c r="U112" s="81"/>
    </row>
    <row r="113" spans="1:21" s="73" customFormat="1">
      <c r="A113" s="85"/>
      <c r="B113" s="79"/>
      <c r="C113" s="86"/>
      <c r="D113" s="80"/>
      <c r="E113" s="80"/>
      <c r="F113" s="80"/>
      <c r="G113" s="80"/>
      <c r="H113" s="80"/>
      <c r="I113" s="80"/>
      <c r="J113" s="80"/>
      <c r="K113" s="80"/>
      <c r="L113" s="80"/>
      <c r="M113" s="80"/>
      <c r="N113" s="81"/>
      <c r="O113" s="81"/>
      <c r="P113" s="81"/>
      <c r="Q113" s="81"/>
      <c r="R113" s="81"/>
      <c r="S113" s="81"/>
      <c r="T113" s="81"/>
      <c r="U113" s="81"/>
    </row>
    <row r="114" spans="1:21" s="73" customFormat="1">
      <c r="A114" s="85"/>
      <c r="B114" s="79"/>
      <c r="C114" s="86"/>
      <c r="D114" s="80"/>
      <c r="E114" s="80"/>
      <c r="F114" s="80"/>
      <c r="G114" s="80"/>
      <c r="H114" s="80"/>
      <c r="I114" s="80"/>
      <c r="J114" s="80"/>
      <c r="K114" s="80"/>
      <c r="L114" s="80"/>
      <c r="M114" s="80"/>
      <c r="N114" s="81"/>
      <c r="O114" s="81"/>
      <c r="P114" s="81"/>
      <c r="Q114" s="81"/>
      <c r="R114" s="81"/>
      <c r="S114" s="81"/>
      <c r="T114" s="81"/>
      <c r="U114" s="81"/>
    </row>
    <row r="115" spans="1:21" s="73" customFormat="1">
      <c r="A115" s="85"/>
      <c r="B115" s="79"/>
      <c r="C115" s="86"/>
      <c r="D115" s="80"/>
      <c r="E115" s="80"/>
      <c r="F115" s="80"/>
      <c r="G115" s="80"/>
      <c r="H115" s="80"/>
      <c r="I115" s="80"/>
      <c r="J115" s="80"/>
      <c r="K115" s="80"/>
      <c r="L115" s="80"/>
      <c r="M115" s="80"/>
      <c r="N115" s="81"/>
      <c r="O115" s="81"/>
      <c r="P115" s="81"/>
      <c r="Q115" s="81"/>
      <c r="R115" s="81"/>
      <c r="S115" s="81"/>
      <c r="T115" s="81"/>
      <c r="U115" s="81"/>
    </row>
    <row r="116" spans="1:21" s="73" customFormat="1">
      <c r="A116" s="85"/>
      <c r="B116" s="79"/>
      <c r="C116" s="86"/>
      <c r="D116" s="80"/>
      <c r="E116" s="80"/>
      <c r="F116" s="80"/>
      <c r="G116" s="80"/>
      <c r="H116" s="80"/>
      <c r="I116" s="80"/>
      <c r="J116" s="80"/>
      <c r="K116" s="80"/>
      <c r="L116" s="80"/>
      <c r="M116" s="80"/>
      <c r="N116" s="81"/>
      <c r="O116" s="81"/>
      <c r="P116" s="81"/>
      <c r="Q116" s="81"/>
      <c r="R116" s="81"/>
      <c r="S116" s="81"/>
      <c r="T116" s="81"/>
      <c r="U116" s="81"/>
    </row>
    <row r="117" spans="1:21" s="73" customFormat="1">
      <c r="A117" s="85"/>
      <c r="B117" s="79"/>
      <c r="C117" s="86"/>
      <c r="D117" s="80"/>
      <c r="E117" s="80"/>
      <c r="F117" s="80"/>
      <c r="G117" s="80"/>
      <c r="H117" s="80"/>
      <c r="I117" s="80"/>
      <c r="J117" s="80"/>
      <c r="K117" s="80"/>
      <c r="L117" s="80"/>
      <c r="M117" s="80"/>
      <c r="N117" s="81"/>
      <c r="O117" s="81"/>
      <c r="P117" s="81"/>
      <c r="Q117" s="81"/>
      <c r="R117" s="81"/>
      <c r="S117" s="81"/>
      <c r="T117" s="81"/>
      <c r="U117" s="81"/>
    </row>
    <row r="118" spans="1:21" s="73" customFormat="1">
      <c r="A118" s="85"/>
      <c r="B118" s="79"/>
      <c r="C118" s="86"/>
      <c r="D118" s="80"/>
      <c r="E118" s="80"/>
      <c r="F118" s="80"/>
      <c r="G118" s="80"/>
      <c r="H118" s="80"/>
      <c r="I118" s="80"/>
      <c r="J118" s="80"/>
      <c r="K118" s="80"/>
      <c r="L118" s="80"/>
      <c r="M118" s="80"/>
      <c r="N118" s="81"/>
      <c r="O118" s="81"/>
      <c r="P118" s="81"/>
      <c r="Q118" s="81"/>
      <c r="R118" s="81"/>
      <c r="S118" s="81"/>
      <c r="T118" s="81"/>
      <c r="U118" s="81"/>
    </row>
    <row r="119" spans="1:21" s="73" customFormat="1">
      <c r="A119" s="85"/>
      <c r="B119" s="79"/>
      <c r="C119" s="86"/>
      <c r="D119" s="80"/>
      <c r="E119" s="80"/>
      <c r="F119" s="80"/>
      <c r="G119" s="80"/>
      <c r="H119" s="80"/>
      <c r="I119" s="80"/>
      <c r="J119" s="80"/>
      <c r="K119" s="80"/>
      <c r="L119" s="80"/>
      <c r="M119" s="80"/>
      <c r="N119" s="81"/>
      <c r="O119" s="81"/>
      <c r="P119" s="81"/>
      <c r="Q119" s="81"/>
      <c r="R119" s="81"/>
      <c r="S119" s="81"/>
      <c r="T119" s="81"/>
      <c r="U119" s="81"/>
    </row>
    <row r="120" spans="1:21" s="73" customFormat="1">
      <c r="A120" s="85"/>
      <c r="B120" s="79"/>
      <c r="C120" s="86"/>
      <c r="D120" s="80"/>
      <c r="E120" s="80"/>
      <c r="F120" s="80"/>
      <c r="G120" s="80"/>
      <c r="H120" s="80"/>
      <c r="I120" s="80"/>
      <c r="J120" s="80"/>
      <c r="K120" s="80"/>
      <c r="L120" s="80"/>
      <c r="M120" s="80"/>
      <c r="N120" s="81"/>
      <c r="O120" s="81"/>
      <c r="P120" s="81"/>
      <c r="Q120" s="81"/>
      <c r="R120" s="81"/>
      <c r="S120" s="81"/>
      <c r="T120" s="81"/>
      <c r="U120" s="81"/>
    </row>
    <row r="121" spans="1:21" s="73" customFormat="1">
      <c r="A121" s="85"/>
      <c r="B121" s="79"/>
      <c r="C121" s="86"/>
      <c r="D121" s="80"/>
      <c r="E121" s="80"/>
      <c r="F121" s="80"/>
      <c r="G121" s="80"/>
      <c r="H121" s="80"/>
      <c r="I121" s="80"/>
      <c r="J121" s="80"/>
      <c r="K121" s="80"/>
      <c r="L121" s="80"/>
      <c r="M121" s="80"/>
      <c r="N121" s="81"/>
      <c r="O121" s="81"/>
      <c r="P121" s="81"/>
      <c r="Q121" s="81"/>
      <c r="R121" s="81"/>
      <c r="S121" s="81"/>
      <c r="T121" s="81"/>
      <c r="U121" s="81"/>
    </row>
    <row r="122" spans="1:21" s="73" customFormat="1">
      <c r="A122" s="85"/>
      <c r="B122" s="79"/>
      <c r="C122" s="86"/>
      <c r="D122" s="80"/>
      <c r="E122" s="80"/>
      <c r="F122" s="80"/>
      <c r="G122" s="80"/>
      <c r="H122" s="80"/>
      <c r="I122" s="80"/>
      <c r="J122" s="80"/>
      <c r="K122" s="80"/>
      <c r="L122" s="80"/>
      <c r="M122" s="80"/>
      <c r="N122" s="81"/>
      <c r="O122" s="81"/>
      <c r="P122" s="81"/>
      <c r="Q122" s="81"/>
      <c r="R122" s="81"/>
      <c r="S122" s="81"/>
      <c r="T122" s="81"/>
      <c r="U122" s="81"/>
    </row>
    <row r="123" spans="1:21" s="73" customFormat="1">
      <c r="A123" s="85"/>
      <c r="B123" s="79"/>
      <c r="C123" s="86"/>
      <c r="D123" s="80"/>
      <c r="E123" s="80"/>
      <c r="F123" s="80"/>
      <c r="G123" s="80"/>
      <c r="H123" s="80"/>
      <c r="I123" s="80"/>
      <c r="J123" s="80"/>
      <c r="K123" s="80"/>
      <c r="L123" s="80"/>
      <c r="M123" s="80"/>
      <c r="N123" s="81"/>
      <c r="O123" s="81"/>
      <c r="P123" s="81"/>
      <c r="Q123" s="81"/>
      <c r="R123" s="81"/>
      <c r="S123" s="81"/>
      <c r="T123" s="81"/>
      <c r="U123" s="81"/>
    </row>
    <row r="124" spans="1:21" s="73" customFormat="1">
      <c r="A124" s="85"/>
      <c r="B124" s="79"/>
      <c r="C124" s="86"/>
      <c r="D124" s="80"/>
      <c r="E124" s="80"/>
      <c r="F124" s="80"/>
      <c r="G124" s="80"/>
      <c r="H124" s="80"/>
      <c r="I124" s="80"/>
      <c r="J124" s="80"/>
      <c r="K124" s="80"/>
      <c r="L124" s="80"/>
      <c r="M124" s="80"/>
      <c r="N124" s="81"/>
      <c r="O124" s="81"/>
      <c r="P124" s="81"/>
      <c r="Q124" s="81"/>
      <c r="R124" s="81"/>
      <c r="S124" s="81"/>
      <c r="T124" s="81"/>
      <c r="U124" s="81"/>
    </row>
    <row r="125" spans="1:21" s="73" customFormat="1">
      <c r="A125" s="85"/>
      <c r="B125" s="79"/>
      <c r="C125" s="86"/>
      <c r="D125" s="80"/>
      <c r="E125" s="80"/>
      <c r="F125" s="80"/>
      <c r="G125" s="80"/>
      <c r="H125" s="80"/>
      <c r="I125" s="80"/>
      <c r="J125" s="80"/>
      <c r="K125" s="80"/>
      <c r="L125" s="80"/>
      <c r="M125" s="80"/>
      <c r="N125" s="81"/>
      <c r="O125" s="81"/>
      <c r="P125" s="81"/>
      <c r="Q125" s="81"/>
      <c r="R125" s="81"/>
      <c r="S125" s="81"/>
      <c r="T125" s="81"/>
      <c r="U125" s="81"/>
    </row>
    <row r="126" spans="1:21" s="73" customFormat="1">
      <c r="A126" s="85"/>
      <c r="B126" s="79"/>
      <c r="C126" s="86"/>
      <c r="D126" s="80"/>
      <c r="E126" s="80"/>
      <c r="F126" s="80"/>
      <c r="G126" s="80"/>
      <c r="H126" s="80"/>
      <c r="I126" s="80"/>
      <c r="J126" s="80"/>
      <c r="K126" s="80"/>
      <c r="L126" s="80"/>
      <c r="M126" s="80"/>
      <c r="N126" s="81"/>
      <c r="O126" s="81"/>
      <c r="P126" s="81"/>
      <c r="Q126" s="81"/>
      <c r="R126" s="81"/>
      <c r="S126" s="81"/>
      <c r="T126" s="81"/>
      <c r="U126" s="81"/>
    </row>
    <row r="127" spans="1:21" s="73" customFormat="1">
      <c r="A127" s="85"/>
      <c r="B127" s="79"/>
      <c r="C127" s="86"/>
      <c r="D127" s="80"/>
      <c r="E127" s="80"/>
      <c r="F127" s="80"/>
      <c r="G127" s="80"/>
      <c r="H127" s="80"/>
      <c r="I127" s="80"/>
      <c r="J127" s="80"/>
      <c r="K127" s="80"/>
      <c r="L127" s="80"/>
      <c r="M127" s="80"/>
      <c r="N127" s="81"/>
      <c r="O127" s="81"/>
      <c r="P127" s="81"/>
      <c r="Q127" s="81"/>
      <c r="R127" s="81"/>
      <c r="S127" s="81"/>
      <c r="T127" s="81"/>
      <c r="U127" s="81"/>
    </row>
    <row r="128" spans="1:21" s="73" customFormat="1">
      <c r="A128" s="85"/>
      <c r="B128" s="79"/>
      <c r="C128" s="86"/>
      <c r="D128" s="80"/>
      <c r="E128" s="80"/>
      <c r="F128" s="80"/>
      <c r="G128" s="80"/>
      <c r="H128" s="80"/>
      <c r="I128" s="80"/>
      <c r="J128" s="80"/>
      <c r="K128" s="80"/>
      <c r="L128" s="80"/>
      <c r="M128" s="80"/>
      <c r="N128" s="81"/>
      <c r="O128" s="81"/>
      <c r="P128" s="81"/>
      <c r="Q128" s="81"/>
      <c r="R128" s="81"/>
      <c r="S128" s="81"/>
      <c r="T128" s="81"/>
      <c r="U128" s="81"/>
    </row>
    <row r="129" spans="1:21" s="73" customFormat="1">
      <c r="A129" s="85"/>
      <c r="B129" s="79"/>
      <c r="C129" s="86"/>
      <c r="D129" s="80"/>
      <c r="E129" s="80"/>
      <c r="F129" s="80"/>
      <c r="G129" s="80"/>
      <c r="H129" s="80"/>
      <c r="I129" s="80"/>
      <c r="J129" s="80"/>
      <c r="K129" s="80"/>
      <c r="L129" s="80"/>
      <c r="M129" s="80"/>
      <c r="N129" s="81"/>
      <c r="O129" s="81"/>
      <c r="P129" s="81"/>
      <c r="Q129" s="81"/>
      <c r="R129" s="81"/>
      <c r="S129" s="81"/>
      <c r="T129" s="81"/>
      <c r="U129" s="81"/>
    </row>
    <row r="130" spans="1:21" s="73" customFormat="1">
      <c r="A130" s="85"/>
      <c r="B130" s="79"/>
      <c r="C130" s="86"/>
      <c r="D130" s="80"/>
      <c r="E130" s="80"/>
      <c r="F130" s="80"/>
      <c r="G130" s="80"/>
      <c r="H130" s="80"/>
      <c r="I130" s="80"/>
      <c r="J130" s="80"/>
      <c r="K130" s="80"/>
      <c r="L130" s="80"/>
      <c r="M130" s="80"/>
      <c r="N130" s="81"/>
      <c r="O130" s="81"/>
      <c r="P130" s="81"/>
      <c r="Q130" s="81"/>
      <c r="R130" s="81"/>
      <c r="S130" s="81"/>
      <c r="T130" s="81"/>
      <c r="U130" s="81"/>
    </row>
    <row r="131" spans="1:21" s="73" customFormat="1">
      <c r="A131" s="85"/>
      <c r="B131" s="79"/>
      <c r="C131" s="86"/>
      <c r="D131" s="80"/>
      <c r="E131" s="80"/>
      <c r="F131" s="80"/>
      <c r="G131" s="80"/>
      <c r="H131" s="80"/>
      <c r="I131" s="80"/>
      <c r="J131" s="80"/>
      <c r="K131" s="80"/>
      <c r="L131" s="80"/>
      <c r="M131" s="80"/>
      <c r="N131" s="81"/>
      <c r="O131" s="81"/>
      <c r="P131" s="81"/>
      <c r="Q131" s="81"/>
      <c r="R131" s="81"/>
      <c r="S131" s="81"/>
      <c r="T131" s="81"/>
      <c r="U131" s="81"/>
    </row>
    <row r="132" spans="1:21" s="73" customFormat="1">
      <c r="A132" s="85"/>
      <c r="B132" s="79"/>
      <c r="C132" s="86"/>
      <c r="D132" s="80"/>
      <c r="E132" s="80"/>
      <c r="F132" s="80"/>
      <c r="G132" s="80"/>
      <c r="H132" s="80"/>
      <c r="I132" s="80"/>
      <c r="J132" s="80"/>
      <c r="K132" s="80"/>
      <c r="L132" s="80"/>
      <c r="M132" s="80"/>
      <c r="N132" s="81"/>
      <c r="O132" s="81"/>
      <c r="P132" s="81"/>
      <c r="Q132" s="81"/>
      <c r="R132" s="81"/>
      <c r="S132" s="81"/>
      <c r="T132" s="81"/>
      <c r="U132" s="81"/>
    </row>
    <row r="133" spans="1:21" s="73" customFormat="1">
      <c r="A133" s="85"/>
      <c r="B133" s="79"/>
      <c r="C133" s="86"/>
      <c r="D133" s="80"/>
      <c r="E133" s="80"/>
      <c r="F133" s="80"/>
      <c r="G133" s="80"/>
      <c r="H133" s="80"/>
      <c r="I133" s="80"/>
      <c r="J133" s="80"/>
      <c r="K133" s="80"/>
      <c r="L133" s="80"/>
      <c r="M133" s="80"/>
      <c r="N133" s="81"/>
      <c r="O133" s="81"/>
      <c r="P133" s="81"/>
      <c r="Q133" s="81"/>
      <c r="R133" s="81"/>
      <c r="S133" s="81"/>
      <c r="T133" s="81"/>
      <c r="U133" s="81"/>
    </row>
    <row r="134" spans="1:21" s="73" customFormat="1">
      <c r="A134" s="85"/>
      <c r="B134" s="79"/>
      <c r="C134" s="86"/>
      <c r="D134" s="80"/>
      <c r="E134" s="80"/>
      <c r="F134" s="80"/>
      <c r="G134" s="80"/>
      <c r="H134" s="80"/>
      <c r="I134" s="80"/>
      <c r="J134" s="80"/>
      <c r="K134" s="80"/>
      <c r="L134" s="80"/>
      <c r="M134" s="80"/>
      <c r="N134" s="81"/>
      <c r="O134" s="81"/>
      <c r="P134" s="81"/>
      <c r="Q134" s="81"/>
      <c r="R134" s="81"/>
      <c r="S134" s="81"/>
      <c r="T134" s="81"/>
      <c r="U134" s="81"/>
    </row>
    <row r="135" spans="1:21" s="73" customFormat="1">
      <c r="A135" s="85"/>
      <c r="B135" s="79"/>
      <c r="C135" s="86"/>
      <c r="D135" s="80"/>
      <c r="E135" s="80"/>
      <c r="F135" s="80"/>
      <c r="G135" s="80"/>
      <c r="H135" s="80"/>
      <c r="I135" s="80"/>
      <c r="J135" s="80"/>
      <c r="K135" s="80"/>
      <c r="L135" s="80"/>
      <c r="M135" s="80"/>
      <c r="N135" s="81"/>
      <c r="O135" s="81"/>
      <c r="P135" s="81"/>
      <c r="Q135" s="81"/>
      <c r="R135" s="81"/>
      <c r="S135" s="81"/>
      <c r="T135" s="81"/>
      <c r="U135" s="81"/>
    </row>
    <row r="136" spans="1:21" s="73" customFormat="1">
      <c r="A136" s="85"/>
      <c r="B136" s="79"/>
      <c r="C136" s="86"/>
      <c r="D136" s="80"/>
      <c r="E136" s="80"/>
      <c r="F136" s="80"/>
      <c r="G136" s="80"/>
      <c r="H136" s="80"/>
      <c r="I136" s="80"/>
      <c r="J136" s="80"/>
      <c r="K136" s="80"/>
      <c r="L136" s="80"/>
      <c r="M136" s="80"/>
      <c r="N136" s="81"/>
      <c r="O136" s="81"/>
      <c r="P136" s="81"/>
      <c r="Q136" s="81"/>
      <c r="R136" s="81"/>
      <c r="S136" s="81"/>
      <c r="T136" s="81"/>
      <c r="U136" s="81"/>
    </row>
    <row r="137" spans="1:21" s="73" customFormat="1">
      <c r="A137" s="85"/>
      <c r="B137" s="79"/>
      <c r="C137" s="86"/>
      <c r="D137" s="80"/>
      <c r="E137" s="80"/>
      <c r="F137" s="80"/>
      <c r="G137" s="80"/>
      <c r="H137" s="80"/>
      <c r="I137" s="80"/>
      <c r="J137" s="80"/>
      <c r="K137" s="80"/>
      <c r="L137" s="80"/>
      <c r="M137" s="80"/>
      <c r="N137" s="81"/>
      <c r="O137" s="81"/>
      <c r="P137" s="81"/>
      <c r="Q137" s="81"/>
      <c r="R137" s="81"/>
      <c r="S137" s="81"/>
      <c r="T137" s="81"/>
      <c r="U137" s="81"/>
    </row>
    <row r="138" spans="1:21" s="73" customFormat="1">
      <c r="A138" s="85"/>
      <c r="B138" s="79"/>
      <c r="C138" s="86"/>
      <c r="D138" s="80"/>
      <c r="E138" s="80"/>
      <c r="F138" s="80"/>
      <c r="G138" s="80"/>
      <c r="H138" s="80"/>
      <c r="I138" s="80"/>
      <c r="J138" s="80"/>
      <c r="K138" s="80"/>
      <c r="L138" s="80"/>
      <c r="M138" s="80"/>
      <c r="N138" s="81"/>
      <c r="O138" s="81"/>
      <c r="P138" s="81"/>
      <c r="Q138" s="81"/>
      <c r="R138" s="81"/>
      <c r="S138" s="81"/>
      <c r="T138" s="81"/>
      <c r="U138" s="81"/>
    </row>
    <row r="139" spans="1:21" s="73" customFormat="1">
      <c r="A139" s="85"/>
      <c r="B139" s="79"/>
      <c r="C139" s="86"/>
      <c r="D139" s="80"/>
      <c r="E139" s="80"/>
      <c r="F139" s="80"/>
      <c r="G139" s="80"/>
      <c r="H139" s="80"/>
      <c r="I139" s="80"/>
      <c r="J139" s="80"/>
      <c r="K139" s="80"/>
      <c r="L139" s="80"/>
      <c r="M139" s="80"/>
      <c r="N139" s="81"/>
      <c r="O139" s="81"/>
      <c r="P139" s="81"/>
      <c r="Q139" s="81"/>
      <c r="R139" s="81"/>
      <c r="S139" s="81"/>
      <c r="T139" s="81"/>
      <c r="U139" s="81"/>
    </row>
    <row r="140" spans="1:21" s="73" customFormat="1">
      <c r="A140" s="85"/>
      <c r="B140" s="79"/>
      <c r="C140" s="86"/>
      <c r="D140" s="80"/>
      <c r="E140" s="80"/>
      <c r="F140" s="80"/>
      <c r="G140" s="80"/>
      <c r="H140" s="80"/>
      <c r="I140" s="80"/>
      <c r="J140" s="80"/>
      <c r="K140" s="80"/>
      <c r="L140" s="80"/>
      <c r="M140" s="80"/>
      <c r="N140" s="81"/>
      <c r="O140" s="81"/>
      <c r="P140" s="81"/>
      <c r="Q140" s="81"/>
      <c r="R140" s="81"/>
      <c r="S140" s="81"/>
      <c r="T140" s="81"/>
      <c r="U140" s="81"/>
    </row>
    <row r="141" spans="1:21" s="73" customFormat="1">
      <c r="A141" s="85"/>
      <c r="B141" s="79"/>
      <c r="C141" s="86"/>
      <c r="D141" s="80"/>
      <c r="E141" s="80"/>
      <c r="F141" s="80"/>
      <c r="G141" s="80"/>
      <c r="H141" s="80"/>
      <c r="I141" s="80"/>
      <c r="J141" s="80"/>
      <c r="K141" s="80"/>
      <c r="L141" s="80"/>
      <c r="M141" s="80"/>
      <c r="N141" s="81"/>
      <c r="O141" s="81"/>
      <c r="P141" s="81"/>
      <c r="Q141" s="81"/>
      <c r="R141" s="81"/>
      <c r="S141" s="81"/>
      <c r="T141" s="81"/>
      <c r="U141" s="81"/>
    </row>
    <row r="142" spans="1:21" s="73" customFormat="1">
      <c r="A142" s="85"/>
      <c r="B142" s="79"/>
      <c r="C142" s="86"/>
      <c r="D142" s="80"/>
      <c r="E142" s="80"/>
      <c r="F142" s="80"/>
      <c r="G142" s="80"/>
      <c r="H142" s="80"/>
      <c r="I142" s="80"/>
      <c r="J142" s="80"/>
      <c r="K142" s="80"/>
      <c r="L142" s="80"/>
      <c r="M142" s="80"/>
      <c r="N142" s="81"/>
      <c r="O142" s="81"/>
      <c r="P142" s="81"/>
      <c r="Q142" s="81"/>
      <c r="R142" s="81"/>
      <c r="S142" s="81"/>
      <c r="T142" s="81"/>
      <c r="U142" s="81"/>
    </row>
    <row r="143" spans="1:21" s="73" customFormat="1">
      <c r="A143" s="85"/>
      <c r="B143" s="79"/>
      <c r="C143" s="86"/>
      <c r="D143" s="80"/>
      <c r="E143" s="80"/>
      <c r="F143" s="80"/>
      <c r="G143" s="80"/>
      <c r="H143" s="80"/>
      <c r="I143" s="80"/>
      <c r="J143" s="80"/>
      <c r="K143" s="80"/>
      <c r="L143" s="80"/>
      <c r="M143" s="80"/>
      <c r="N143" s="81"/>
      <c r="O143" s="81"/>
      <c r="P143" s="81"/>
      <c r="Q143" s="81"/>
      <c r="R143" s="81"/>
      <c r="S143" s="81"/>
      <c r="T143" s="81"/>
      <c r="U143" s="81"/>
    </row>
    <row r="144" spans="1:21" s="73" customFormat="1">
      <c r="A144" s="85"/>
      <c r="B144" s="79"/>
      <c r="C144" s="86"/>
      <c r="D144" s="80"/>
      <c r="E144" s="80"/>
      <c r="F144" s="80"/>
      <c r="G144" s="80"/>
      <c r="H144" s="80"/>
      <c r="I144" s="80"/>
      <c r="J144" s="80"/>
      <c r="K144" s="80"/>
      <c r="L144" s="80"/>
      <c r="M144" s="80"/>
      <c r="N144" s="81"/>
      <c r="O144" s="81"/>
      <c r="P144" s="81"/>
      <c r="Q144" s="81"/>
      <c r="R144" s="81"/>
      <c r="S144" s="81"/>
      <c r="T144" s="81"/>
      <c r="U144" s="81"/>
    </row>
    <row r="145" spans="1:21" s="73" customFormat="1">
      <c r="A145" s="85"/>
      <c r="B145" s="79"/>
      <c r="C145" s="86"/>
      <c r="D145" s="80"/>
      <c r="E145" s="80"/>
      <c r="F145" s="80"/>
      <c r="G145" s="80"/>
      <c r="H145" s="80"/>
      <c r="I145" s="80"/>
      <c r="J145" s="80"/>
      <c r="K145" s="80"/>
      <c r="L145" s="80"/>
      <c r="M145" s="80"/>
      <c r="N145" s="81"/>
      <c r="O145" s="81"/>
      <c r="P145" s="81"/>
      <c r="Q145" s="81"/>
      <c r="R145" s="81"/>
      <c r="S145" s="81"/>
      <c r="T145" s="81"/>
      <c r="U145" s="81"/>
    </row>
    <row r="146" spans="1:21" s="73" customFormat="1">
      <c r="A146" s="85"/>
      <c r="B146" s="79"/>
      <c r="C146" s="86"/>
      <c r="D146" s="80"/>
      <c r="E146" s="80"/>
      <c r="F146" s="80"/>
      <c r="G146" s="80"/>
      <c r="H146" s="80"/>
      <c r="I146" s="80"/>
      <c r="J146" s="80"/>
      <c r="K146" s="80"/>
      <c r="L146" s="80"/>
      <c r="M146" s="80"/>
      <c r="N146" s="81"/>
      <c r="O146" s="81"/>
      <c r="P146" s="81"/>
      <c r="Q146" s="81"/>
      <c r="R146" s="81"/>
      <c r="S146" s="81"/>
      <c r="T146" s="81"/>
      <c r="U146" s="81"/>
    </row>
    <row r="147" spans="1:21" s="73" customFormat="1">
      <c r="A147" s="85"/>
      <c r="B147" s="79"/>
      <c r="C147" s="86"/>
      <c r="D147" s="80"/>
      <c r="E147" s="80"/>
      <c r="F147" s="80"/>
      <c r="G147" s="80"/>
      <c r="H147" s="80"/>
      <c r="I147" s="80"/>
      <c r="J147" s="80"/>
      <c r="K147" s="80"/>
      <c r="L147" s="80"/>
      <c r="M147" s="80"/>
      <c r="N147" s="81"/>
      <c r="O147" s="81"/>
      <c r="P147" s="81"/>
      <c r="Q147" s="81"/>
      <c r="R147" s="81"/>
      <c r="S147" s="81"/>
      <c r="T147" s="81"/>
      <c r="U147" s="81"/>
    </row>
    <row r="148" spans="1:21" s="73" customFormat="1">
      <c r="A148" s="85"/>
      <c r="B148" s="79"/>
      <c r="C148" s="86"/>
      <c r="D148" s="80"/>
      <c r="E148" s="80"/>
      <c r="F148" s="80"/>
      <c r="G148" s="80"/>
      <c r="H148" s="80"/>
      <c r="I148" s="80"/>
      <c r="J148" s="80"/>
      <c r="K148" s="80"/>
      <c r="L148" s="80"/>
      <c r="M148" s="80"/>
      <c r="N148" s="81"/>
      <c r="O148" s="81"/>
      <c r="P148" s="81"/>
      <c r="Q148" s="81"/>
      <c r="R148" s="81"/>
      <c r="S148" s="81"/>
      <c r="T148" s="81"/>
      <c r="U148" s="81"/>
    </row>
    <row r="149" spans="1:21" s="73" customFormat="1">
      <c r="A149" s="85"/>
      <c r="B149" s="79"/>
      <c r="C149" s="86"/>
      <c r="D149" s="80"/>
      <c r="E149" s="80"/>
      <c r="F149" s="80"/>
      <c r="G149" s="80"/>
      <c r="H149" s="80"/>
      <c r="I149" s="80"/>
      <c r="J149" s="80"/>
      <c r="K149" s="80"/>
      <c r="L149" s="80"/>
      <c r="M149" s="80"/>
      <c r="N149" s="81"/>
      <c r="O149" s="81"/>
      <c r="P149" s="81"/>
      <c r="Q149" s="81"/>
      <c r="R149" s="81"/>
      <c r="S149" s="81"/>
      <c r="T149" s="81"/>
      <c r="U149" s="81"/>
    </row>
    <row r="150" spans="1:21" s="73" customFormat="1">
      <c r="A150" s="85"/>
      <c r="B150" s="79"/>
      <c r="C150" s="86"/>
      <c r="D150" s="80"/>
      <c r="E150" s="80"/>
      <c r="F150" s="80"/>
      <c r="G150" s="80"/>
      <c r="H150" s="80"/>
      <c r="I150" s="80"/>
      <c r="J150" s="80"/>
      <c r="K150" s="80"/>
      <c r="L150" s="80"/>
      <c r="M150" s="80"/>
      <c r="N150" s="81"/>
      <c r="O150" s="81"/>
      <c r="P150" s="81"/>
      <c r="Q150" s="81"/>
      <c r="R150" s="81"/>
      <c r="S150" s="81"/>
      <c r="T150" s="81"/>
      <c r="U150" s="81"/>
    </row>
    <row r="151" spans="1:21" s="73" customFormat="1">
      <c r="A151" s="85"/>
      <c r="B151" s="79"/>
      <c r="C151" s="86"/>
      <c r="D151" s="80"/>
      <c r="E151" s="80"/>
      <c r="F151" s="80"/>
      <c r="G151" s="80"/>
      <c r="H151" s="80"/>
      <c r="I151" s="80"/>
      <c r="J151" s="80"/>
      <c r="K151" s="80"/>
      <c r="L151" s="80"/>
      <c r="M151" s="80"/>
      <c r="N151" s="81"/>
      <c r="O151" s="81"/>
      <c r="P151" s="81"/>
      <c r="Q151" s="81"/>
      <c r="R151" s="81"/>
      <c r="S151" s="81"/>
      <c r="T151" s="81"/>
      <c r="U151" s="81"/>
    </row>
    <row r="152" spans="1:21" s="73" customFormat="1">
      <c r="A152" s="85"/>
      <c r="B152" s="79"/>
      <c r="C152" s="86"/>
      <c r="D152" s="80"/>
      <c r="E152" s="80"/>
      <c r="F152" s="80"/>
      <c r="G152" s="80"/>
      <c r="H152" s="80"/>
      <c r="I152" s="80"/>
      <c r="J152" s="80"/>
      <c r="K152" s="80"/>
      <c r="L152" s="80"/>
      <c r="M152" s="80"/>
      <c r="N152" s="81"/>
      <c r="O152" s="81"/>
      <c r="P152" s="81"/>
      <c r="Q152" s="81"/>
      <c r="R152" s="81"/>
      <c r="S152" s="81"/>
      <c r="T152" s="81"/>
      <c r="U152" s="81"/>
    </row>
    <row r="153" spans="1:21" s="73" customFormat="1">
      <c r="A153" s="85"/>
      <c r="B153" s="79"/>
      <c r="C153" s="86"/>
      <c r="D153" s="80"/>
      <c r="E153" s="80"/>
      <c r="F153" s="80"/>
      <c r="G153" s="80"/>
      <c r="H153" s="80"/>
      <c r="I153" s="80"/>
      <c r="J153" s="80"/>
      <c r="K153" s="80"/>
      <c r="L153" s="80"/>
      <c r="M153" s="80"/>
      <c r="N153" s="81"/>
      <c r="O153" s="81"/>
      <c r="P153" s="81"/>
      <c r="Q153" s="81"/>
      <c r="R153" s="81"/>
      <c r="S153" s="81"/>
      <c r="T153" s="81"/>
      <c r="U153" s="81"/>
    </row>
    <row r="154" spans="1:21" s="73" customFormat="1">
      <c r="A154" s="85"/>
      <c r="B154" s="79"/>
      <c r="C154" s="86"/>
      <c r="D154" s="80"/>
      <c r="E154" s="80"/>
      <c r="F154" s="80"/>
      <c r="G154" s="80"/>
      <c r="H154" s="80"/>
      <c r="I154" s="80"/>
      <c r="J154" s="80"/>
      <c r="K154" s="80"/>
      <c r="L154" s="80"/>
      <c r="M154" s="80"/>
      <c r="N154" s="81"/>
      <c r="O154" s="81"/>
      <c r="P154" s="81"/>
      <c r="Q154" s="81"/>
      <c r="R154" s="81"/>
      <c r="S154" s="81"/>
      <c r="T154" s="81"/>
      <c r="U154" s="81"/>
    </row>
    <row r="155" spans="1:21" s="73" customFormat="1">
      <c r="A155" s="85"/>
      <c r="B155" s="79"/>
      <c r="C155" s="86"/>
      <c r="D155" s="80"/>
      <c r="E155" s="80"/>
      <c r="F155" s="80"/>
      <c r="G155" s="80"/>
      <c r="H155" s="80"/>
      <c r="I155" s="80"/>
      <c r="J155" s="80"/>
      <c r="K155" s="80"/>
      <c r="L155" s="80"/>
      <c r="M155" s="80"/>
      <c r="N155" s="81"/>
      <c r="O155" s="81"/>
      <c r="P155" s="81"/>
      <c r="Q155" s="81"/>
      <c r="R155" s="81"/>
      <c r="S155" s="81"/>
      <c r="T155" s="81"/>
      <c r="U155" s="81"/>
    </row>
    <row r="156" spans="1:21" s="73" customFormat="1">
      <c r="A156" s="85"/>
      <c r="B156" s="79"/>
      <c r="C156" s="86"/>
      <c r="D156" s="80"/>
      <c r="E156" s="80"/>
      <c r="F156" s="80"/>
      <c r="G156" s="80"/>
      <c r="H156" s="80"/>
      <c r="I156" s="80"/>
      <c r="J156" s="80"/>
      <c r="K156" s="80"/>
      <c r="L156" s="80"/>
      <c r="M156" s="80"/>
      <c r="N156" s="81"/>
      <c r="O156" s="81"/>
      <c r="P156" s="81"/>
      <c r="Q156" s="81"/>
      <c r="R156" s="81"/>
      <c r="S156" s="81"/>
      <c r="T156" s="81"/>
      <c r="U156" s="81"/>
    </row>
    <row r="157" spans="1:21" s="73" customFormat="1">
      <c r="A157" s="85"/>
      <c r="B157" s="79"/>
      <c r="C157" s="86"/>
      <c r="D157" s="80"/>
      <c r="E157" s="80"/>
      <c r="F157" s="80"/>
      <c r="G157" s="80"/>
      <c r="H157" s="80"/>
      <c r="I157" s="80"/>
      <c r="J157" s="80"/>
      <c r="K157" s="80"/>
      <c r="L157" s="80"/>
      <c r="M157" s="80"/>
      <c r="N157" s="81"/>
      <c r="O157" s="81"/>
      <c r="P157" s="81"/>
      <c r="Q157" s="81"/>
      <c r="R157" s="81"/>
      <c r="S157" s="81"/>
      <c r="T157" s="81"/>
      <c r="U157" s="81"/>
    </row>
    <row r="158" spans="1:21" s="73" customFormat="1">
      <c r="A158" s="85"/>
      <c r="B158" s="79"/>
      <c r="C158" s="86"/>
      <c r="D158" s="80"/>
      <c r="E158" s="80"/>
      <c r="F158" s="80"/>
      <c r="G158" s="80"/>
      <c r="H158" s="80"/>
      <c r="I158" s="80"/>
      <c r="J158" s="80"/>
      <c r="K158" s="80"/>
      <c r="L158" s="80"/>
      <c r="M158" s="80"/>
      <c r="N158" s="81"/>
      <c r="O158" s="81"/>
      <c r="P158" s="81"/>
      <c r="Q158" s="81"/>
      <c r="R158" s="81"/>
      <c r="S158" s="81"/>
      <c r="T158" s="81"/>
      <c r="U158" s="81"/>
    </row>
    <row r="159" spans="1:21" s="73" customFormat="1">
      <c r="A159" s="85"/>
      <c r="B159" s="79"/>
      <c r="C159" s="86"/>
      <c r="D159" s="80"/>
      <c r="E159" s="80"/>
      <c r="F159" s="80"/>
      <c r="G159" s="80"/>
      <c r="H159" s="80"/>
      <c r="I159" s="80"/>
      <c r="J159" s="80"/>
      <c r="K159" s="80"/>
      <c r="L159" s="80"/>
      <c r="M159" s="80"/>
      <c r="N159" s="81"/>
      <c r="O159" s="81"/>
      <c r="P159" s="81"/>
      <c r="Q159" s="81"/>
      <c r="R159" s="81"/>
      <c r="S159" s="81"/>
      <c r="T159" s="81"/>
      <c r="U159" s="81"/>
    </row>
    <row r="160" spans="1:21" s="73" customFormat="1">
      <c r="A160" s="85"/>
      <c r="B160" s="79"/>
      <c r="C160" s="86"/>
      <c r="D160" s="80"/>
      <c r="E160" s="80"/>
      <c r="F160" s="80"/>
      <c r="G160" s="80"/>
      <c r="H160" s="80"/>
      <c r="I160" s="80"/>
      <c r="J160" s="80"/>
      <c r="K160" s="80"/>
      <c r="L160" s="80"/>
      <c r="M160" s="80"/>
      <c r="N160" s="81"/>
      <c r="O160" s="81"/>
      <c r="P160" s="81"/>
      <c r="Q160" s="81"/>
      <c r="R160" s="81"/>
      <c r="S160" s="81"/>
      <c r="T160" s="81"/>
      <c r="U160" s="81"/>
    </row>
    <row r="161" spans="1:21" s="73" customFormat="1">
      <c r="A161" s="85"/>
      <c r="B161" s="79"/>
      <c r="C161" s="86"/>
      <c r="D161" s="80"/>
      <c r="E161" s="80"/>
      <c r="F161" s="80"/>
      <c r="G161" s="80"/>
      <c r="H161" s="80"/>
      <c r="I161" s="80"/>
      <c r="J161" s="80"/>
      <c r="K161" s="80"/>
      <c r="L161" s="80"/>
      <c r="M161" s="80"/>
      <c r="N161" s="81"/>
      <c r="O161" s="81"/>
      <c r="P161" s="81"/>
      <c r="Q161" s="81"/>
      <c r="R161" s="81"/>
      <c r="S161" s="81"/>
      <c r="T161" s="81"/>
      <c r="U161" s="81"/>
    </row>
    <row r="162" spans="1:21" s="73" customFormat="1">
      <c r="A162" s="85"/>
      <c r="B162" s="79"/>
      <c r="C162" s="86"/>
      <c r="D162" s="80"/>
      <c r="E162" s="80"/>
      <c r="F162" s="80"/>
      <c r="G162" s="80"/>
      <c r="H162" s="80"/>
      <c r="I162" s="80"/>
      <c r="J162" s="80"/>
      <c r="K162" s="80"/>
      <c r="L162" s="80"/>
      <c r="M162" s="80"/>
      <c r="N162" s="81"/>
      <c r="O162" s="81"/>
      <c r="P162" s="81"/>
      <c r="Q162" s="81"/>
      <c r="R162" s="81"/>
      <c r="S162" s="81"/>
      <c r="T162" s="81"/>
      <c r="U162" s="81"/>
    </row>
    <row r="163" spans="1:21" s="73" customFormat="1">
      <c r="A163" s="85"/>
      <c r="B163" s="79"/>
      <c r="C163" s="86"/>
      <c r="D163" s="80"/>
      <c r="E163" s="80"/>
      <c r="F163" s="80"/>
      <c r="G163" s="80"/>
      <c r="H163" s="80"/>
      <c r="I163" s="80"/>
      <c r="J163" s="80"/>
      <c r="K163" s="80"/>
      <c r="L163" s="80"/>
      <c r="M163" s="80"/>
      <c r="N163" s="81"/>
      <c r="O163" s="81"/>
      <c r="P163" s="81"/>
      <c r="Q163" s="81"/>
      <c r="R163" s="81"/>
      <c r="S163" s="81"/>
      <c r="T163" s="81"/>
      <c r="U163" s="81"/>
    </row>
    <row r="164" spans="1:21" s="73" customFormat="1">
      <c r="A164" s="85"/>
      <c r="B164" s="79"/>
      <c r="C164" s="86"/>
      <c r="D164" s="80"/>
      <c r="E164" s="80"/>
      <c r="F164" s="80"/>
      <c r="G164" s="80"/>
      <c r="H164" s="80"/>
      <c r="I164" s="80"/>
      <c r="J164" s="80"/>
      <c r="K164" s="80"/>
      <c r="L164" s="80"/>
      <c r="M164" s="80"/>
      <c r="N164" s="81"/>
      <c r="O164" s="81"/>
      <c r="P164" s="81"/>
      <c r="Q164" s="81"/>
      <c r="R164" s="81"/>
      <c r="S164" s="81"/>
      <c r="T164" s="81"/>
      <c r="U164" s="81"/>
    </row>
    <row r="165" spans="1:21" s="73" customFormat="1">
      <c r="A165" s="85"/>
      <c r="B165" s="79"/>
      <c r="C165" s="86"/>
      <c r="D165" s="80"/>
      <c r="E165" s="80"/>
      <c r="F165" s="80"/>
      <c r="G165" s="80"/>
      <c r="H165" s="80"/>
      <c r="I165" s="80"/>
      <c r="J165" s="80"/>
      <c r="K165" s="80"/>
      <c r="L165" s="80"/>
      <c r="M165" s="80"/>
      <c r="N165" s="81"/>
      <c r="O165" s="81"/>
      <c r="P165" s="81"/>
      <c r="Q165" s="81"/>
      <c r="R165" s="81"/>
      <c r="S165" s="81"/>
      <c r="T165" s="81"/>
      <c r="U165" s="81"/>
    </row>
    <row r="166" spans="1:21" s="73" customFormat="1">
      <c r="A166" s="85"/>
      <c r="B166" s="79"/>
      <c r="C166" s="86"/>
      <c r="D166" s="80"/>
      <c r="E166" s="80"/>
      <c r="F166" s="80"/>
      <c r="G166" s="80"/>
      <c r="H166" s="80"/>
      <c r="I166" s="80"/>
      <c r="J166" s="80"/>
      <c r="K166" s="80"/>
      <c r="L166" s="80"/>
      <c r="M166" s="80"/>
      <c r="N166" s="81"/>
      <c r="O166" s="81"/>
      <c r="P166" s="81"/>
      <c r="Q166" s="81"/>
      <c r="R166" s="81"/>
      <c r="S166" s="81"/>
      <c r="T166" s="81"/>
      <c r="U166" s="81"/>
    </row>
    <row r="167" spans="1:21" s="73" customFormat="1">
      <c r="A167" s="85"/>
      <c r="B167" s="79"/>
      <c r="C167" s="86"/>
      <c r="D167" s="80"/>
      <c r="E167" s="80"/>
      <c r="F167" s="80"/>
      <c r="G167" s="80"/>
      <c r="H167" s="80"/>
      <c r="I167" s="80"/>
      <c r="J167" s="80"/>
      <c r="K167" s="80"/>
      <c r="L167" s="80"/>
      <c r="M167" s="80"/>
      <c r="N167" s="81"/>
      <c r="O167" s="81"/>
      <c r="P167" s="81"/>
      <c r="Q167" s="81"/>
      <c r="R167" s="81"/>
      <c r="S167" s="81"/>
      <c r="T167" s="81"/>
      <c r="U167" s="81"/>
    </row>
    <row r="168" spans="1:21" s="73" customFormat="1">
      <c r="A168" s="85"/>
      <c r="B168" s="79"/>
      <c r="C168" s="86"/>
      <c r="D168" s="80"/>
      <c r="E168" s="80"/>
      <c r="F168" s="80"/>
      <c r="G168" s="80"/>
      <c r="H168" s="80"/>
      <c r="I168" s="80"/>
      <c r="J168" s="80"/>
      <c r="K168" s="80"/>
      <c r="L168" s="80"/>
      <c r="M168" s="80"/>
      <c r="N168" s="81"/>
      <c r="O168" s="81"/>
      <c r="P168" s="81"/>
      <c r="Q168" s="81"/>
      <c r="R168" s="81"/>
      <c r="S168" s="81"/>
      <c r="T168" s="81"/>
      <c r="U168" s="81"/>
    </row>
    <row r="169" spans="1:21" s="73" customFormat="1">
      <c r="A169" s="85"/>
      <c r="B169" s="79"/>
      <c r="C169" s="86"/>
      <c r="D169" s="80"/>
      <c r="E169" s="80"/>
      <c r="F169" s="80"/>
      <c r="G169" s="80"/>
      <c r="H169" s="80"/>
      <c r="I169" s="80"/>
      <c r="J169" s="80"/>
      <c r="K169" s="80"/>
      <c r="L169" s="80"/>
      <c r="M169" s="80"/>
      <c r="N169" s="81"/>
      <c r="O169" s="81"/>
      <c r="P169" s="81"/>
      <c r="Q169" s="81"/>
      <c r="R169" s="81"/>
      <c r="S169" s="81"/>
      <c r="T169" s="81"/>
      <c r="U169" s="81"/>
    </row>
    <row r="170" spans="1:21" s="73" customFormat="1">
      <c r="A170" s="85"/>
      <c r="B170" s="79"/>
      <c r="C170" s="86"/>
      <c r="D170" s="80"/>
      <c r="E170" s="80"/>
      <c r="F170" s="80"/>
      <c r="G170" s="80"/>
      <c r="H170" s="80"/>
      <c r="I170" s="80"/>
      <c r="J170" s="80"/>
      <c r="K170" s="80"/>
      <c r="L170" s="80"/>
      <c r="M170" s="80"/>
      <c r="N170" s="81"/>
      <c r="O170" s="81"/>
      <c r="P170" s="81"/>
      <c r="Q170" s="81"/>
      <c r="R170" s="81"/>
      <c r="S170" s="81"/>
      <c r="T170" s="81"/>
      <c r="U170" s="81"/>
    </row>
    <row r="171" spans="1:21" s="73" customFormat="1">
      <c r="A171" s="85"/>
      <c r="B171" s="79"/>
      <c r="C171" s="86"/>
      <c r="D171" s="80"/>
      <c r="E171" s="80"/>
      <c r="F171" s="80"/>
      <c r="G171" s="80"/>
      <c r="H171" s="80"/>
      <c r="I171" s="80"/>
      <c r="J171" s="80"/>
      <c r="K171" s="80"/>
      <c r="L171" s="80"/>
      <c r="M171" s="80"/>
      <c r="N171" s="81"/>
      <c r="O171" s="81"/>
      <c r="P171" s="81"/>
      <c r="Q171" s="81"/>
      <c r="R171" s="81"/>
      <c r="S171" s="81"/>
      <c r="T171" s="81"/>
      <c r="U171" s="81"/>
    </row>
    <row r="172" spans="1:21" s="73" customFormat="1">
      <c r="A172" s="85"/>
      <c r="B172" s="79"/>
      <c r="C172" s="86"/>
      <c r="D172" s="80"/>
      <c r="E172" s="80"/>
      <c r="F172" s="80"/>
      <c r="G172" s="80"/>
      <c r="H172" s="80"/>
      <c r="I172" s="80"/>
      <c r="J172" s="80"/>
      <c r="K172" s="80"/>
      <c r="L172" s="80"/>
      <c r="M172" s="80"/>
      <c r="N172" s="81"/>
      <c r="O172" s="81"/>
      <c r="P172" s="81"/>
      <c r="Q172" s="81"/>
      <c r="R172" s="81"/>
      <c r="S172" s="81"/>
      <c r="T172" s="81"/>
      <c r="U172" s="81"/>
    </row>
    <row r="173" spans="1:21" s="73" customFormat="1">
      <c r="A173" s="85"/>
      <c r="B173" s="79"/>
      <c r="C173" s="86"/>
      <c r="D173" s="80"/>
      <c r="E173" s="80"/>
      <c r="F173" s="80"/>
      <c r="G173" s="80"/>
      <c r="H173" s="80"/>
      <c r="I173" s="80"/>
      <c r="J173" s="80"/>
      <c r="K173" s="80"/>
      <c r="L173" s="80"/>
      <c r="M173" s="80"/>
      <c r="N173" s="81"/>
      <c r="O173" s="81"/>
      <c r="P173" s="81"/>
      <c r="Q173" s="81"/>
      <c r="R173" s="81"/>
      <c r="S173" s="81"/>
      <c r="T173" s="81"/>
      <c r="U173" s="81"/>
    </row>
    <row r="174" spans="1:21" s="73" customFormat="1">
      <c r="A174" s="85"/>
      <c r="B174" s="79"/>
      <c r="C174" s="86"/>
      <c r="D174" s="80"/>
      <c r="E174" s="80"/>
      <c r="F174" s="80"/>
      <c r="G174" s="80"/>
      <c r="H174" s="80"/>
      <c r="I174" s="80"/>
      <c r="J174" s="80"/>
      <c r="K174" s="80"/>
      <c r="L174" s="80"/>
      <c r="M174" s="80"/>
      <c r="N174" s="81"/>
      <c r="O174" s="81"/>
      <c r="P174" s="81"/>
      <c r="Q174" s="81"/>
      <c r="R174" s="81"/>
      <c r="S174" s="81"/>
      <c r="T174" s="81"/>
      <c r="U174" s="81"/>
    </row>
    <row r="175" spans="1:21" s="73" customFormat="1">
      <c r="A175" s="85"/>
      <c r="B175" s="79"/>
      <c r="C175" s="86"/>
      <c r="D175" s="80"/>
      <c r="E175" s="80"/>
      <c r="F175" s="80"/>
      <c r="G175" s="80"/>
      <c r="H175" s="80"/>
      <c r="I175" s="80"/>
      <c r="J175" s="80"/>
      <c r="K175" s="80"/>
      <c r="L175" s="80"/>
      <c r="M175" s="80"/>
      <c r="N175" s="81"/>
      <c r="O175" s="81"/>
      <c r="P175" s="81"/>
      <c r="Q175" s="81"/>
      <c r="R175" s="81"/>
      <c r="S175" s="81"/>
      <c r="T175" s="81"/>
      <c r="U175" s="81"/>
    </row>
    <row r="176" spans="1:21" s="73" customFormat="1">
      <c r="A176" s="85"/>
      <c r="B176" s="79"/>
      <c r="C176" s="86"/>
      <c r="D176" s="80"/>
      <c r="E176" s="80"/>
      <c r="F176" s="80"/>
      <c r="G176" s="80"/>
      <c r="H176" s="80"/>
      <c r="I176" s="80"/>
      <c r="J176" s="80"/>
      <c r="K176" s="80"/>
      <c r="L176" s="80"/>
      <c r="M176" s="80"/>
      <c r="N176" s="81"/>
      <c r="O176" s="81"/>
      <c r="P176" s="81"/>
      <c r="Q176" s="81"/>
      <c r="R176" s="81"/>
      <c r="S176" s="81"/>
      <c r="T176" s="81"/>
      <c r="U176" s="81"/>
    </row>
    <row r="177" spans="1:21" s="73" customFormat="1">
      <c r="A177" s="85"/>
      <c r="B177" s="79"/>
      <c r="C177" s="86"/>
      <c r="D177" s="80"/>
      <c r="E177" s="80"/>
      <c r="F177" s="80"/>
      <c r="G177" s="80"/>
      <c r="H177" s="80"/>
      <c r="I177" s="80"/>
      <c r="J177" s="80"/>
      <c r="K177" s="80"/>
      <c r="L177" s="80"/>
      <c r="M177" s="80"/>
      <c r="N177" s="81"/>
      <c r="O177" s="81"/>
      <c r="P177" s="81"/>
      <c r="Q177" s="81"/>
      <c r="R177" s="81"/>
      <c r="S177" s="81"/>
      <c r="T177" s="81"/>
      <c r="U177" s="81"/>
    </row>
    <row r="178" spans="1:21" s="73" customFormat="1">
      <c r="A178" s="85"/>
      <c r="B178" s="79"/>
      <c r="C178" s="86"/>
      <c r="D178" s="80"/>
      <c r="E178" s="80"/>
      <c r="F178" s="80"/>
      <c r="G178" s="80"/>
      <c r="H178" s="80"/>
      <c r="I178" s="80"/>
      <c r="J178" s="80"/>
      <c r="K178" s="80"/>
      <c r="L178" s="80"/>
      <c r="M178" s="80"/>
      <c r="N178" s="81"/>
      <c r="O178" s="81"/>
      <c r="P178" s="81"/>
      <c r="Q178" s="81"/>
      <c r="R178" s="81"/>
      <c r="S178" s="81"/>
      <c r="T178" s="81"/>
      <c r="U178" s="81"/>
    </row>
    <row r="179" spans="1:21" s="73" customFormat="1">
      <c r="A179" s="85"/>
      <c r="B179" s="79"/>
      <c r="C179" s="86"/>
      <c r="D179" s="80"/>
      <c r="E179" s="80"/>
      <c r="F179" s="80"/>
      <c r="G179" s="80"/>
      <c r="H179" s="80"/>
      <c r="I179" s="80"/>
      <c r="J179" s="80"/>
      <c r="K179" s="80"/>
      <c r="L179" s="80"/>
      <c r="M179" s="80"/>
      <c r="N179" s="81"/>
      <c r="O179" s="81"/>
      <c r="P179" s="81"/>
      <c r="Q179" s="81"/>
      <c r="R179" s="81"/>
      <c r="S179" s="81"/>
      <c r="T179" s="81"/>
      <c r="U179" s="81"/>
    </row>
    <row r="180" spans="1:21" s="73" customFormat="1">
      <c r="A180" s="85"/>
      <c r="B180" s="79"/>
      <c r="C180" s="86"/>
      <c r="D180" s="80"/>
      <c r="E180" s="80"/>
      <c r="F180" s="80"/>
      <c r="G180" s="80"/>
      <c r="H180" s="80"/>
      <c r="I180" s="80"/>
      <c r="J180" s="80"/>
      <c r="K180" s="80"/>
      <c r="L180" s="80"/>
      <c r="M180" s="80"/>
      <c r="N180" s="81"/>
      <c r="O180" s="81"/>
      <c r="P180" s="81"/>
      <c r="Q180" s="81"/>
      <c r="R180" s="81"/>
      <c r="S180" s="81"/>
      <c r="T180" s="81"/>
      <c r="U180" s="81"/>
    </row>
    <row r="181" spans="1:21" s="73" customFormat="1">
      <c r="A181" s="85"/>
      <c r="B181" s="79"/>
      <c r="C181" s="86"/>
      <c r="D181" s="80"/>
      <c r="E181" s="80"/>
      <c r="F181" s="80"/>
      <c r="G181" s="80"/>
      <c r="H181" s="80"/>
      <c r="I181" s="80"/>
      <c r="J181" s="80"/>
      <c r="K181" s="80"/>
      <c r="L181" s="80"/>
      <c r="M181" s="80"/>
      <c r="N181" s="81"/>
      <c r="O181" s="81"/>
      <c r="P181" s="81"/>
      <c r="Q181" s="81"/>
      <c r="R181" s="81"/>
      <c r="S181" s="81"/>
      <c r="T181" s="81"/>
      <c r="U181" s="81"/>
    </row>
    <row r="182" spans="1:21" s="73" customFormat="1">
      <c r="A182" s="85"/>
      <c r="B182" s="79"/>
      <c r="C182" s="86"/>
      <c r="D182" s="80"/>
      <c r="E182" s="80"/>
      <c r="F182" s="80"/>
      <c r="G182" s="80"/>
      <c r="H182" s="80"/>
      <c r="I182" s="80"/>
      <c r="J182" s="80"/>
      <c r="K182" s="80"/>
      <c r="L182" s="80"/>
      <c r="M182" s="80"/>
      <c r="N182" s="81"/>
      <c r="O182" s="81"/>
      <c r="P182" s="81"/>
      <c r="Q182" s="81"/>
      <c r="R182" s="81"/>
      <c r="S182" s="81"/>
      <c r="T182" s="81"/>
      <c r="U182" s="81"/>
    </row>
    <row r="183" spans="1:21" s="73" customFormat="1">
      <c r="A183" s="85"/>
      <c r="B183" s="79"/>
      <c r="C183" s="86"/>
      <c r="D183" s="80"/>
      <c r="E183" s="80"/>
      <c r="F183" s="80"/>
      <c r="G183" s="80"/>
      <c r="H183" s="80"/>
      <c r="I183" s="80"/>
      <c r="J183" s="80"/>
      <c r="K183" s="80"/>
      <c r="L183" s="80"/>
      <c r="M183" s="80"/>
      <c r="N183" s="81"/>
      <c r="O183" s="81"/>
      <c r="P183" s="81"/>
      <c r="Q183" s="81"/>
      <c r="R183" s="81"/>
      <c r="S183" s="81"/>
      <c r="T183" s="81"/>
      <c r="U183" s="81"/>
    </row>
    <row r="184" spans="1:21" s="73" customFormat="1">
      <c r="A184" s="85"/>
      <c r="B184" s="79"/>
      <c r="C184" s="86"/>
      <c r="D184" s="80"/>
      <c r="E184" s="80"/>
      <c r="F184" s="80"/>
      <c r="G184" s="80"/>
      <c r="H184" s="80"/>
      <c r="I184" s="80"/>
      <c r="J184" s="80"/>
      <c r="K184" s="80"/>
      <c r="L184" s="80"/>
      <c r="M184" s="80"/>
      <c r="N184" s="81"/>
      <c r="O184" s="81"/>
      <c r="P184" s="81"/>
      <c r="Q184" s="81"/>
      <c r="R184" s="81"/>
      <c r="S184" s="81"/>
      <c r="T184" s="81"/>
      <c r="U184" s="81"/>
    </row>
    <row r="185" spans="1:21" s="73" customFormat="1">
      <c r="A185" s="85"/>
      <c r="B185" s="79"/>
      <c r="C185" s="86"/>
      <c r="D185" s="80"/>
      <c r="E185" s="80"/>
      <c r="F185" s="80"/>
      <c r="G185" s="80"/>
      <c r="H185" s="80"/>
      <c r="I185" s="80"/>
      <c r="J185" s="80"/>
      <c r="K185" s="80"/>
      <c r="L185" s="80"/>
      <c r="M185" s="80"/>
      <c r="N185" s="81"/>
      <c r="O185" s="81"/>
      <c r="P185" s="81"/>
      <c r="Q185" s="81"/>
      <c r="R185" s="81"/>
      <c r="S185" s="81"/>
      <c r="T185" s="81"/>
      <c r="U185" s="81"/>
    </row>
    <row r="186" spans="1:21" s="73" customFormat="1">
      <c r="A186" s="85"/>
      <c r="B186" s="79"/>
      <c r="C186" s="86"/>
      <c r="D186" s="80"/>
      <c r="E186" s="80"/>
      <c r="F186" s="80"/>
      <c r="G186" s="80"/>
      <c r="H186" s="80"/>
      <c r="I186" s="80"/>
      <c r="J186" s="80"/>
      <c r="K186" s="80"/>
      <c r="L186" s="80"/>
      <c r="M186" s="80"/>
      <c r="N186" s="81"/>
      <c r="O186" s="81"/>
      <c r="P186" s="81"/>
      <c r="Q186" s="81"/>
      <c r="R186" s="81"/>
      <c r="S186" s="81"/>
      <c r="T186" s="81"/>
      <c r="U186" s="81"/>
    </row>
    <row r="187" spans="1:21" s="73" customFormat="1">
      <c r="A187" s="85"/>
      <c r="B187" s="79"/>
      <c r="C187" s="86"/>
      <c r="D187" s="80"/>
      <c r="E187" s="80"/>
      <c r="F187" s="80"/>
      <c r="G187" s="80"/>
      <c r="H187" s="80"/>
      <c r="I187" s="80"/>
      <c r="J187" s="80"/>
      <c r="K187" s="80"/>
      <c r="L187" s="80"/>
      <c r="M187" s="80"/>
      <c r="N187" s="81"/>
      <c r="O187" s="81"/>
      <c r="P187" s="81"/>
      <c r="Q187" s="81"/>
      <c r="R187" s="81"/>
      <c r="S187" s="81"/>
      <c r="T187" s="81"/>
      <c r="U187" s="81"/>
    </row>
    <row r="188" spans="1:21" s="73" customFormat="1">
      <c r="A188" s="85"/>
      <c r="B188" s="79"/>
      <c r="C188" s="86"/>
      <c r="D188" s="80"/>
      <c r="E188" s="80"/>
      <c r="F188" s="80"/>
      <c r="G188" s="80"/>
      <c r="H188" s="80"/>
      <c r="I188" s="80"/>
      <c r="J188" s="80"/>
      <c r="K188" s="80"/>
      <c r="L188" s="80"/>
      <c r="M188" s="80"/>
      <c r="N188" s="81"/>
      <c r="O188" s="81"/>
      <c r="P188" s="81"/>
      <c r="Q188" s="81"/>
      <c r="R188" s="81"/>
      <c r="S188" s="81"/>
      <c r="T188" s="81"/>
      <c r="U188" s="81"/>
    </row>
    <row r="189" spans="1:21" s="73" customFormat="1">
      <c r="A189" s="85"/>
      <c r="B189" s="79"/>
      <c r="C189" s="86"/>
      <c r="D189" s="80"/>
      <c r="E189" s="80"/>
      <c r="F189" s="80"/>
      <c r="G189" s="80"/>
      <c r="H189" s="80"/>
      <c r="I189" s="80"/>
      <c r="J189" s="80"/>
      <c r="K189" s="80"/>
      <c r="L189" s="80"/>
      <c r="M189" s="80"/>
      <c r="N189" s="81"/>
      <c r="O189" s="81"/>
      <c r="P189" s="81"/>
      <c r="Q189" s="81"/>
      <c r="R189" s="81"/>
      <c r="S189" s="81"/>
      <c r="T189" s="81"/>
      <c r="U189" s="81"/>
    </row>
    <row r="190" spans="1:21" s="73" customFormat="1">
      <c r="A190" s="85"/>
      <c r="B190" s="79"/>
      <c r="C190" s="86"/>
      <c r="D190" s="80"/>
      <c r="E190" s="80"/>
      <c r="F190" s="80"/>
      <c r="G190" s="80"/>
      <c r="H190" s="80"/>
      <c r="I190" s="80"/>
      <c r="J190" s="80"/>
      <c r="K190" s="80"/>
      <c r="L190" s="80"/>
      <c r="M190" s="80"/>
      <c r="N190" s="81"/>
      <c r="O190" s="81"/>
      <c r="P190" s="81"/>
      <c r="Q190" s="81"/>
      <c r="R190" s="81"/>
      <c r="S190" s="81"/>
      <c r="T190" s="81"/>
      <c r="U190" s="81"/>
    </row>
    <row r="191" spans="1:21" s="73" customFormat="1">
      <c r="A191" s="85"/>
      <c r="B191" s="79"/>
      <c r="C191" s="86"/>
      <c r="D191" s="80"/>
      <c r="E191" s="80"/>
      <c r="F191" s="80"/>
      <c r="G191" s="80"/>
      <c r="H191" s="80"/>
      <c r="I191" s="80"/>
      <c r="J191" s="80"/>
      <c r="K191" s="80"/>
      <c r="L191" s="80"/>
      <c r="M191" s="80"/>
      <c r="N191" s="81"/>
      <c r="O191" s="81"/>
      <c r="P191" s="81"/>
      <c r="Q191" s="81"/>
      <c r="R191" s="81"/>
      <c r="S191" s="81"/>
      <c r="T191" s="81"/>
      <c r="U191" s="81"/>
    </row>
    <row r="192" spans="1:21" s="73" customFormat="1">
      <c r="A192" s="85"/>
      <c r="B192" s="79"/>
      <c r="C192" s="86"/>
      <c r="D192" s="80"/>
      <c r="E192" s="80"/>
      <c r="F192" s="80"/>
      <c r="G192" s="80"/>
      <c r="H192" s="80"/>
      <c r="I192" s="80"/>
      <c r="J192" s="80"/>
      <c r="K192" s="80"/>
      <c r="L192" s="80"/>
      <c r="M192" s="80"/>
      <c r="N192" s="81"/>
      <c r="O192" s="81"/>
      <c r="P192" s="81"/>
      <c r="Q192" s="81"/>
      <c r="R192" s="81"/>
      <c r="S192" s="81"/>
      <c r="T192" s="81"/>
      <c r="U192" s="81"/>
    </row>
    <row r="193" spans="1:21" s="73" customFormat="1">
      <c r="A193" s="85"/>
      <c r="B193" s="79"/>
      <c r="C193" s="86"/>
      <c r="D193" s="80"/>
      <c r="E193" s="80"/>
      <c r="F193" s="80"/>
      <c r="G193" s="80"/>
      <c r="H193" s="80"/>
      <c r="I193" s="80"/>
      <c r="J193" s="80"/>
      <c r="K193" s="80"/>
      <c r="L193" s="80"/>
      <c r="M193" s="80"/>
      <c r="N193" s="81"/>
      <c r="O193" s="81"/>
      <c r="P193" s="81"/>
      <c r="Q193" s="81"/>
      <c r="R193" s="81"/>
      <c r="S193" s="81"/>
      <c r="T193" s="81"/>
      <c r="U193" s="81"/>
    </row>
    <row r="194" spans="1:21" s="73" customFormat="1">
      <c r="A194" s="85"/>
      <c r="B194" s="79"/>
      <c r="C194" s="86"/>
      <c r="D194" s="80"/>
      <c r="E194" s="80"/>
      <c r="F194" s="80"/>
      <c r="G194" s="80"/>
      <c r="H194" s="80"/>
      <c r="I194" s="80"/>
      <c r="J194" s="80"/>
      <c r="K194" s="80"/>
      <c r="L194" s="80"/>
      <c r="M194" s="80"/>
      <c r="N194" s="81"/>
      <c r="O194" s="81"/>
      <c r="P194" s="81"/>
      <c r="Q194" s="81"/>
      <c r="R194" s="81"/>
      <c r="S194" s="81"/>
      <c r="T194" s="81"/>
      <c r="U194" s="81"/>
    </row>
    <row r="195" spans="1:21" s="73" customFormat="1">
      <c r="A195" s="85"/>
      <c r="B195" s="79"/>
      <c r="C195" s="86"/>
      <c r="D195" s="80"/>
      <c r="E195" s="80"/>
      <c r="F195" s="80"/>
      <c r="G195" s="80"/>
      <c r="H195" s="80"/>
      <c r="I195" s="80"/>
      <c r="J195" s="80"/>
      <c r="K195" s="80"/>
      <c r="L195" s="80"/>
      <c r="M195" s="80"/>
      <c r="N195" s="81"/>
      <c r="O195" s="81"/>
      <c r="P195" s="81"/>
      <c r="Q195" s="81"/>
      <c r="R195" s="81"/>
      <c r="S195" s="81"/>
      <c r="T195" s="81"/>
      <c r="U195" s="81"/>
    </row>
    <row r="196" spans="1:21" s="73" customFormat="1">
      <c r="A196" s="85"/>
      <c r="B196" s="79"/>
      <c r="C196" s="86"/>
      <c r="D196" s="80"/>
      <c r="E196" s="80"/>
      <c r="F196" s="80"/>
      <c r="G196" s="80"/>
      <c r="H196" s="80"/>
      <c r="I196" s="80"/>
      <c r="J196" s="80"/>
      <c r="K196" s="80"/>
      <c r="L196" s="80"/>
      <c r="M196" s="80"/>
      <c r="N196" s="81"/>
      <c r="O196" s="81"/>
      <c r="P196" s="81"/>
      <c r="Q196" s="81"/>
      <c r="R196" s="81"/>
      <c r="S196" s="81"/>
      <c r="T196" s="81"/>
      <c r="U196" s="81"/>
    </row>
    <row r="197" spans="1:21" s="73" customFormat="1">
      <c r="A197" s="85"/>
      <c r="B197" s="79"/>
      <c r="C197" s="86"/>
      <c r="D197" s="80"/>
      <c r="E197" s="80"/>
      <c r="F197" s="80"/>
      <c r="G197" s="80"/>
      <c r="H197" s="80"/>
      <c r="I197" s="80"/>
      <c r="J197" s="80"/>
      <c r="K197" s="80"/>
      <c r="L197" s="80"/>
      <c r="M197" s="80"/>
      <c r="N197" s="81"/>
      <c r="O197" s="81"/>
      <c r="P197" s="81"/>
      <c r="Q197" s="81"/>
      <c r="R197" s="81"/>
      <c r="S197" s="81"/>
      <c r="T197" s="81"/>
      <c r="U197" s="81"/>
    </row>
    <row r="198" spans="1:21" s="73" customFormat="1">
      <c r="A198" s="85"/>
      <c r="B198" s="79"/>
      <c r="C198" s="86"/>
      <c r="D198" s="80"/>
      <c r="E198" s="80"/>
      <c r="F198" s="80"/>
      <c r="G198" s="80"/>
      <c r="H198" s="80"/>
      <c r="I198" s="80"/>
      <c r="J198" s="80"/>
      <c r="K198" s="80"/>
      <c r="L198" s="80"/>
      <c r="M198" s="80"/>
      <c r="N198" s="81"/>
      <c r="O198" s="81"/>
      <c r="P198" s="81"/>
      <c r="Q198" s="81"/>
      <c r="R198" s="81"/>
      <c r="S198" s="81"/>
      <c r="T198" s="81"/>
      <c r="U198" s="81"/>
    </row>
    <row r="199" spans="1:21" s="73" customFormat="1">
      <c r="A199" s="85"/>
      <c r="B199" s="79"/>
      <c r="C199" s="86"/>
      <c r="D199" s="80"/>
      <c r="E199" s="80"/>
      <c r="F199" s="80"/>
      <c r="G199" s="80"/>
      <c r="H199" s="80"/>
      <c r="I199" s="80"/>
      <c r="J199" s="80"/>
      <c r="K199" s="80"/>
      <c r="L199" s="80"/>
      <c r="M199" s="80"/>
      <c r="N199" s="81"/>
      <c r="O199" s="81"/>
      <c r="P199" s="81"/>
      <c r="Q199" s="81"/>
      <c r="R199" s="81"/>
      <c r="S199" s="81"/>
      <c r="T199" s="81"/>
      <c r="U199" s="81"/>
    </row>
    <row r="200" spans="1:21" s="73" customFormat="1">
      <c r="A200" s="85"/>
      <c r="B200" s="79"/>
      <c r="C200" s="86"/>
      <c r="D200" s="80"/>
      <c r="E200" s="80"/>
      <c r="F200" s="80"/>
      <c r="G200" s="80"/>
      <c r="H200" s="80"/>
      <c r="I200" s="80"/>
      <c r="J200" s="80"/>
      <c r="K200" s="80"/>
      <c r="L200" s="80"/>
      <c r="M200" s="80"/>
      <c r="N200" s="81"/>
      <c r="O200" s="81"/>
      <c r="P200" s="81"/>
      <c r="Q200" s="81"/>
      <c r="R200" s="81"/>
      <c r="S200" s="81"/>
      <c r="T200" s="81"/>
      <c r="U200" s="81"/>
    </row>
    <row r="201" spans="1:21" s="73" customFormat="1">
      <c r="A201" s="85"/>
      <c r="B201" s="79"/>
      <c r="C201" s="86"/>
      <c r="D201" s="80"/>
      <c r="E201" s="80"/>
      <c r="F201" s="80"/>
      <c r="G201" s="80"/>
      <c r="H201" s="80"/>
      <c r="I201" s="80"/>
      <c r="J201" s="80"/>
      <c r="K201" s="80"/>
      <c r="L201" s="80"/>
      <c r="M201" s="80"/>
      <c r="N201" s="81"/>
      <c r="O201" s="81"/>
      <c r="P201" s="81"/>
      <c r="Q201" s="81"/>
      <c r="R201" s="81"/>
      <c r="S201" s="81"/>
      <c r="T201" s="81"/>
      <c r="U201" s="81"/>
    </row>
    <row r="202" spans="1:21" s="73" customFormat="1">
      <c r="A202" s="85"/>
      <c r="B202" s="79"/>
      <c r="C202" s="86"/>
      <c r="D202" s="80"/>
      <c r="E202" s="80"/>
      <c r="F202" s="80"/>
      <c r="G202" s="80"/>
      <c r="H202" s="80"/>
      <c r="I202" s="80"/>
      <c r="J202" s="80"/>
      <c r="K202" s="80"/>
      <c r="L202" s="80"/>
      <c r="M202" s="80"/>
      <c r="N202" s="81"/>
      <c r="O202" s="81"/>
      <c r="P202" s="81"/>
      <c r="Q202" s="81"/>
      <c r="R202" s="81"/>
      <c r="S202" s="81"/>
      <c r="T202" s="81"/>
      <c r="U202" s="81"/>
    </row>
    <row r="203" spans="1:21" s="73" customFormat="1">
      <c r="A203" s="85"/>
      <c r="B203" s="79"/>
      <c r="C203" s="86"/>
      <c r="D203" s="80"/>
      <c r="E203" s="80"/>
      <c r="F203" s="80"/>
      <c r="G203" s="80"/>
      <c r="H203" s="80"/>
      <c r="I203" s="80"/>
      <c r="J203" s="80"/>
      <c r="K203" s="80"/>
      <c r="L203" s="80"/>
      <c r="M203" s="80"/>
      <c r="N203" s="81"/>
      <c r="O203" s="81"/>
      <c r="P203" s="81"/>
      <c r="Q203" s="81"/>
      <c r="R203" s="81"/>
      <c r="S203" s="81"/>
      <c r="T203" s="81"/>
      <c r="U203" s="81"/>
    </row>
    <row r="204" spans="1:21" s="73" customFormat="1">
      <c r="A204" s="85"/>
      <c r="B204" s="79"/>
      <c r="C204" s="86"/>
      <c r="D204" s="80"/>
      <c r="E204" s="80"/>
      <c r="F204" s="80"/>
      <c r="G204" s="80"/>
      <c r="H204" s="80"/>
      <c r="I204" s="80"/>
      <c r="J204" s="80"/>
      <c r="K204" s="80"/>
      <c r="L204" s="80"/>
      <c r="M204" s="80"/>
      <c r="N204" s="81"/>
      <c r="O204" s="81"/>
      <c r="P204" s="81"/>
      <c r="Q204" s="81"/>
      <c r="R204" s="81"/>
      <c r="S204" s="81"/>
      <c r="T204" s="81"/>
      <c r="U204" s="81"/>
    </row>
    <row r="205" spans="1:21" s="73" customFormat="1">
      <c r="A205" s="85"/>
      <c r="B205" s="79"/>
      <c r="C205" s="86"/>
      <c r="D205" s="80"/>
      <c r="E205" s="80"/>
      <c r="F205" s="80"/>
      <c r="G205" s="80"/>
      <c r="H205" s="80"/>
      <c r="I205" s="80"/>
      <c r="J205" s="80"/>
      <c r="K205" s="80"/>
      <c r="L205" s="80"/>
      <c r="M205" s="80"/>
      <c r="N205" s="81"/>
      <c r="O205" s="81"/>
      <c r="P205" s="81"/>
      <c r="Q205" s="81"/>
      <c r="R205" s="81"/>
      <c r="S205" s="81"/>
      <c r="T205" s="81"/>
      <c r="U205" s="81"/>
    </row>
    <row r="206" spans="1:21" s="73" customFormat="1">
      <c r="A206" s="85"/>
      <c r="B206" s="79"/>
      <c r="C206" s="86"/>
      <c r="D206" s="80"/>
      <c r="E206" s="80"/>
      <c r="F206" s="80"/>
      <c r="G206" s="80"/>
      <c r="H206" s="80"/>
      <c r="I206" s="80"/>
      <c r="J206" s="80"/>
      <c r="K206" s="80"/>
      <c r="L206" s="80"/>
      <c r="M206" s="80"/>
      <c r="N206" s="81"/>
      <c r="O206" s="81"/>
      <c r="P206" s="81"/>
      <c r="Q206" s="81"/>
      <c r="R206" s="81"/>
      <c r="S206" s="81"/>
      <c r="T206" s="81"/>
      <c r="U206" s="81"/>
    </row>
    <row r="207" spans="1:21" s="73" customFormat="1">
      <c r="A207" s="85"/>
      <c r="B207" s="79"/>
      <c r="C207" s="86"/>
      <c r="D207" s="80"/>
      <c r="E207" s="80"/>
      <c r="F207" s="80"/>
      <c r="G207" s="80"/>
      <c r="H207" s="80"/>
      <c r="I207" s="80"/>
      <c r="J207" s="80"/>
      <c r="K207" s="80"/>
      <c r="L207" s="80"/>
      <c r="M207" s="80"/>
      <c r="N207" s="81"/>
      <c r="O207" s="81"/>
      <c r="P207" s="81"/>
      <c r="Q207" s="81"/>
      <c r="R207" s="81"/>
      <c r="S207" s="81"/>
      <c r="T207" s="81"/>
      <c r="U207" s="81"/>
    </row>
    <row r="208" spans="1:21" s="73" customFormat="1">
      <c r="A208" s="85"/>
      <c r="B208" s="79"/>
      <c r="C208" s="86"/>
      <c r="D208" s="80"/>
      <c r="E208" s="80"/>
      <c r="F208" s="80"/>
      <c r="G208" s="80"/>
      <c r="H208" s="80"/>
      <c r="I208" s="80"/>
      <c r="J208" s="80"/>
      <c r="K208" s="80"/>
      <c r="L208" s="80"/>
      <c r="M208" s="80"/>
      <c r="N208" s="81"/>
      <c r="O208" s="81"/>
      <c r="P208" s="81"/>
      <c r="Q208" s="81"/>
      <c r="R208" s="81"/>
      <c r="S208" s="81"/>
      <c r="T208" s="81"/>
      <c r="U208" s="81"/>
    </row>
    <row r="209" spans="1:21" s="73" customFormat="1">
      <c r="A209" s="85"/>
      <c r="B209" s="79"/>
      <c r="C209" s="86"/>
      <c r="D209" s="80"/>
      <c r="E209" s="80"/>
      <c r="F209" s="80"/>
      <c r="G209" s="80"/>
      <c r="H209" s="80"/>
      <c r="I209" s="80"/>
      <c r="J209" s="80"/>
      <c r="K209" s="80"/>
      <c r="L209" s="80"/>
      <c r="M209" s="80"/>
      <c r="N209" s="81"/>
      <c r="O209" s="81"/>
      <c r="P209" s="81"/>
      <c r="Q209" s="81"/>
      <c r="R209" s="81"/>
      <c r="S209" s="81"/>
      <c r="T209" s="81"/>
      <c r="U209" s="81"/>
    </row>
    <row r="210" spans="1:21" s="73" customFormat="1">
      <c r="A210" s="85"/>
      <c r="B210" s="79"/>
      <c r="C210" s="86"/>
      <c r="D210" s="80"/>
      <c r="E210" s="80"/>
      <c r="F210" s="80"/>
      <c r="G210" s="80"/>
      <c r="H210" s="80"/>
      <c r="I210" s="80"/>
      <c r="J210" s="80"/>
      <c r="K210" s="80"/>
      <c r="L210" s="80"/>
      <c r="M210" s="80"/>
      <c r="N210" s="81"/>
      <c r="O210" s="81"/>
      <c r="P210" s="81"/>
      <c r="Q210" s="81"/>
      <c r="R210" s="81"/>
      <c r="S210" s="81"/>
      <c r="T210" s="81"/>
      <c r="U210" s="81"/>
    </row>
    <row r="211" spans="1:21" s="73" customFormat="1">
      <c r="A211" s="85"/>
      <c r="B211" s="79"/>
      <c r="C211" s="86"/>
      <c r="D211" s="80"/>
      <c r="E211" s="80"/>
      <c r="F211" s="80"/>
      <c r="G211" s="80"/>
      <c r="H211" s="80"/>
      <c r="I211" s="80"/>
      <c r="J211" s="80"/>
      <c r="K211" s="80"/>
      <c r="L211" s="80"/>
      <c r="M211" s="80"/>
      <c r="N211" s="81"/>
      <c r="O211" s="81"/>
      <c r="P211" s="81"/>
      <c r="Q211" s="81"/>
      <c r="R211" s="81"/>
      <c r="S211" s="81"/>
      <c r="T211" s="81"/>
      <c r="U211" s="81"/>
    </row>
    <row r="212" spans="1:21" s="73" customFormat="1">
      <c r="A212" s="85"/>
      <c r="B212" s="79"/>
      <c r="C212" s="86"/>
      <c r="D212" s="80"/>
      <c r="E212" s="80"/>
      <c r="F212" s="80"/>
      <c r="G212" s="80"/>
      <c r="H212" s="80"/>
      <c r="I212" s="80"/>
      <c r="J212" s="80"/>
      <c r="K212" s="80"/>
      <c r="L212" s="80"/>
      <c r="M212" s="80"/>
      <c r="N212" s="81"/>
      <c r="O212" s="81"/>
      <c r="P212" s="81"/>
      <c r="Q212" s="81"/>
      <c r="R212" s="81"/>
      <c r="S212" s="81"/>
      <c r="T212" s="81"/>
      <c r="U212" s="81"/>
    </row>
    <row r="213" spans="1:21" s="73" customFormat="1">
      <c r="A213" s="85"/>
      <c r="B213" s="79"/>
      <c r="C213" s="86"/>
      <c r="D213" s="80"/>
      <c r="E213" s="80"/>
      <c r="F213" s="80"/>
      <c r="G213" s="80"/>
      <c r="H213" s="80"/>
      <c r="I213" s="80"/>
      <c r="J213" s="80"/>
      <c r="K213" s="80"/>
      <c r="L213" s="80"/>
      <c r="M213" s="80"/>
      <c r="N213" s="81"/>
      <c r="O213" s="81"/>
      <c r="P213" s="81"/>
      <c r="Q213" s="81"/>
      <c r="R213" s="81"/>
      <c r="S213" s="81"/>
      <c r="T213" s="81"/>
      <c r="U213" s="81"/>
    </row>
    <row r="214" spans="1:21" s="73" customFormat="1">
      <c r="A214" s="85"/>
      <c r="B214" s="79"/>
      <c r="C214" s="86"/>
      <c r="D214" s="80"/>
      <c r="E214" s="80"/>
      <c r="F214" s="80"/>
      <c r="G214" s="80"/>
      <c r="H214" s="80"/>
      <c r="I214" s="80"/>
      <c r="J214" s="80"/>
      <c r="K214" s="80"/>
      <c r="L214" s="80"/>
      <c r="M214" s="80"/>
      <c r="N214" s="81"/>
      <c r="O214" s="81"/>
      <c r="P214" s="81"/>
      <c r="Q214" s="81"/>
      <c r="R214" s="81"/>
      <c r="S214" s="81"/>
      <c r="T214" s="81"/>
      <c r="U214" s="81"/>
    </row>
    <row r="215" spans="1:21" s="73" customFormat="1">
      <c r="A215" s="85"/>
      <c r="B215" s="79"/>
      <c r="C215" s="86"/>
      <c r="D215" s="80"/>
      <c r="E215" s="80"/>
      <c r="F215" s="80"/>
      <c r="G215" s="80"/>
      <c r="H215" s="80"/>
      <c r="I215" s="80"/>
      <c r="J215" s="80"/>
      <c r="K215" s="80"/>
      <c r="L215" s="80"/>
      <c r="M215" s="80"/>
      <c r="N215" s="81"/>
      <c r="O215" s="81"/>
      <c r="P215" s="81"/>
      <c r="Q215" s="81"/>
      <c r="R215" s="81"/>
      <c r="S215" s="81"/>
      <c r="T215" s="81"/>
      <c r="U215" s="81"/>
    </row>
    <row r="216" spans="1:21" s="73" customFormat="1">
      <c r="A216" s="85"/>
      <c r="B216" s="79"/>
      <c r="C216" s="86"/>
      <c r="D216" s="80"/>
      <c r="E216" s="80"/>
      <c r="F216" s="80"/>
      <c r="G216" s="80"/>
      <c r="H216" s="80"/>
      <c r="I216" s="80"/>
      <c r="J216" s="80"/>
      <c r="K216" s="80"/>
      <c r="L216" s="80"/>
      <c r="M216" s="80"/>
      <c r="N216" s="81"/>
      <c r="O216" s="81"/>
      <c r="P216" s="81"/>
      <c r="Q216" s="81"/>
      <c r="R216" s="81"/>
      <c r="S216" s="81"/>
      <c r="T216" s="81"/>
      <c r="U216" s="81"/>
    </row>
    <row r="217" spans="1:21" s="73" customFormat="1">
      <c r="A217" s="85"/>
      <c r="B217" s="79"/>
      <c r="C217" s="86"/>
      <c r="D217" s="80"/>
      <c r="E217" s="80"/>
      <c r="F217" s="80"/>
      <c r="G217" s="80"/>
      <c r="H217" s="80"/>
      <c r="I217" s="80"/>
      <c r="J217" s="80"/>
      <c r="K217" s="80"/>
      <c r="L217" s="80"/>
      <c r="M217" s="80"/>
      <c r="N217" s="81"/>
      <c r="O217" s="81"/>
      <c r="P217" s="81"/>
      <c r="Q217" s="81"/>
      <c r="R217" s="81"/>
      <c r="S217" s="81"/>
      <c r="T217" s="81"/>
      <c r="U217" s="81"/>
    </row>
    <row r="218" spans="1:21" s="73" customFormat="1">
      <c r="A218" s="85"/>
      <c r="B218" s="79"/>
      <c r="C218" s="86"/>
      <c r="D218" s="80"/>
      <c r="E218" s="80"/>
      <c r="F218" s="80"/>
      <c r="G218" s="80"/>
      <c r="H218" s="80"/>
      <c r="I218" s="80"/>
      <c r="J218" s="80"/>
      <c r="K218" s="80"/>
      <c r="L218" s="80"/>
      <c r="M218" s="80"/>
      <c r="N218" s="81"/>
      <c r="O218" s="81"/>
      <c r="P218" s="81"/>
      <c r="Q218" s="81"/>
      <c r="R218" s="81"/>
      <c r="S218" s="81"/>
      <c r="T218" s="81"/>
      <c r="U218" s="81"/>
    </row>
    <row r="219" spans="1:21" s="73" customFormat="1">
      <c r="A219" s="85"/>
      <c r="B219" s="79"/>
      <c r="C219" s="86"/>
      <c r="D219" s="80"/>
      <c r="E219" s="80"/>
      <c r="F219" s="80"/>
      <c r="G219" s="80"/>
      <c r="H219" s="80"/>
      <c r="I219" s="80"/>
      <c r="J219" s="80"/>
      <c r="K219" s="80"/>
      <c r="L219" s="80"/>
      <c r="M219" s="80"/>
      <c r="N219" s="81"/>
      <c r="O219" s="81"/>
      <c r="P219" s="81"/>
      <c r="Q219" s="81"/>
      <c r="R219" s="81"/>
      <c r="S219" s="81"/>
      <c r="T219" s="81"/>
      <c r="U219" s="81"/>
    </row>
    <row r="220" spans="1:21" s="73" customFormat="1">
      <c r="A220" s="85"/>
      <c r="B220" s="79"/>
      <c r="C220" s="86"/>
      <c r="D220" s="80"/>
      <c r="E220" s="80"/>
      <c r="F220" s="80"/>
      <c r="G220" s="80"/>
      <c r="H220" s="80"/>
      <c r="I220" s="80"/>
      <c r="J220" s="80"/>
      <c r="K220" s="80"/>
      <c r="L220" s="80"/>
      <c r="M220" s="80"/>
      <c r="N220" s="81"/>
      <c r="O220" s="81"/>
      <c r="P220" s="81"/>
      <c r="Q220" s="81"/>
      <c r="R220" s="81"/>
      <c r="S220" s="81"/>
      <c r="T220" s="81"/>
      <c r="U220" s="81"/>
    </row>
    <row r="221" spans="1:21" s="73" customFormat="1">
      <c r="A221" s="85"/>
      <c r="B221" s="79"/>
      <c r="C221" s="86"/>
      <c r="D221" s="80"/>
      <c r="E221" s="80"/>
      <c r="F221" s="80"/>
      <c r="G221" s="80"/>
      <c r="H221" s="80"/>
      <c r="I221" s="80"/>
      <c r="J221" s="80"/>
      <c r="K221" s="80"/>
      <c r="L221" s="80"/>
      <c r="M221" s="80"/>
      <c r="N221" s="81"/>
      <c r="O221" s="81"/>
      <c r="P221" s="81"/>
      <c r="Q221" s="81"/>
      <c r="R221" s="81"/>
      <c r="S221" s="81"/>
      <c r="T221" s="81"/>
      <c r="U221" s="81"/>
    </row>
    <row r="222" spans="1:21" s="73" customFormat="1">
      <c r="A222" s="85"/>
      <c r="B222" s="79"/>
      <c r="C222" s="86"/>
      <c r="D222" s="80"/>
      <c r="E222" s="80"/>
      <c r="F222" s="80"/>
      <c r="G222" s="80"/>
      <c r="H222" s="80"/>
      <c r="I222" s="80"/>
      <c r="J222" s="80"/>
      <c r="K222" s="80"/>
      <c r="L222" s="80"/>
      <c r="M222" s="80"/>
      <c r="N222" s="81"/>
      <c r="O222" s="81"/>
      <c r="P222" s="81"/>
      <c r="Q222" s="81"/>
      <c r="R222" s="81"/>
      <c r="S222" s="81"/>
      <c r="T222" s="81"/>
      <c r="U222" s="81"/>
    </row>
    <row r="223" spans="1:21" s="73" customFormat="1">
      <c r="A223" s="85"/>
      <c r="B223" s="79"/>
      <c r="C223" s="86"/>
      <c r="D223" s="80"/>
      <c r="E223" s="80"/>
      <c r="F223" s="80"/>
      <c r="G223" s="80"/>
      <c r="H223" s="80"/>
      <c r="I223" s="80"/>
      <c r="J223" s="80"/>
      <c r="K223" s="80"/>
      <c r="L223" s="80"/>
      <c r="M223" s="80"/>
      <c r="N223" s="81"/>
      <c r="O223" s="81"/>
      <c r="P223" s="81"/>
      <c r="Q223" s="81"/>
      <c r="R223" s="81"/>
      <c r="S223" s="81"/>
      <c r="T223" s="81"/>
      <c r="U223" s="81"/>
    </row>
    <row r="224" spans="1:21" s="73" customFormat="1">
      <c r="A224" s="85"/>
      <c r="B224" s="79"/>
      <c r="C224" s="86"/>
      <c r="D224" s="80"/>
      <c r="E224" s="80"/>
      <c r="F224" s="80"/>
      <c r="G224" s="80"/>
      <c r="H224" s="80"/>
      <c r="I224" s="80"/>
      <c r="J224" s="80"/>
      <c r="K224" s="80"/>
      <c r="L224" s="80"/>
      <c r="M224" s="80"/>
      <c r="N224" s="81"/>
      <c r="O224" s="81"/>
      <c r="P224" s="81"/>
      <c r="Q224" s="81"/>
      <c r="R224" s="81"/>
      <c r="S224" s="81"/>
      <c r="T224" s="81"/>
      <c r="U224" s="81"/>
    </row>
    <row r="225" spans="1:21" s="73" customFormat="1">
      <c r="A225" s="85"/>
      <c r="B225" s="79"/>
      <c r="C225" s="86"/>
      <c r="D225" s="80"/>
      <c r="E225" s="80"/>
      <c r="F225" s="80"/>
      <c r="G225" s="80"/>
      <c r="H225" s="80"/>
      <c r="I225" s="80"/>
      <c r="J225" s="80"/>
      <c r="K225" s="80"/>
      <c r="L225" s="80"/>
      <c r="M225" s="80"/>
      <c r="N225" s="81"/>
      <c r="O225" s="81"/>
      <c r="P225" s="81"/>
      <c r="Q225" s="81"/>
      <c r="R225" s="81"/>
      <c r="S225" s="81"/>
      <c r="T225" s="81"/>
      <c r="U225" s="81"/>
    </row>
    <row r="226" spans="1:21" s="73" customFormat="1">
      <c r="A226" s="85"/>
      <c r="B226" s="79"/>
      <c r="C226" s="86"/>
      <c r="D226" s="80"/>
      <c r="E226" s="80"/>
      <c r="F226" s="80"/>
      <c r="G226" s="80"/>
      <c r="H226" s="80"/>
      <c r="I226" s="80"/>
      <c r="J226" s="80"/>
      <c r="K226" s="80"/>
      <c r="L226" s="80"/>
      <c r="M226" s="80"/>
      <c r="N226" s="81"/>
      <c r="O226" s="81"/>
      <c r="P226" s="81"/>
      <c r="Q226" s="81"/>
      <c r="R226" s="81"/>
      <c r="S226" s="81"/>
      <c r="T226" s="81"/>
      <c r="U226" s="81"/>
    </row>
    <row r="227" spans="1:21" s="73" customFormat="1">
      <c r="A227" s="85"/>
      <c r="B227" s="79"/>
      <c r="C227" s="86"/>
      <c r="D227" s="80"/>
      <c r="E227" s="80"/>
      <c r="F227" s="80"/>
      <c r="G227" s="80"/>
      <c r="H227" s="80"/>
      <c r="I227" s="80"/>
      <c r="J227" s="80"/>
      <c r="K227" s="80"/>
      <c r="L227" s="80"/>
      <c r="M227" s="80"/>
      <c r="N227" s="81"/>
      <c r="O227" s="81"/>
      <c r="P227" s="81"/>
      <c r="Q227" s="81"/>
      <c r="R227" s="81"/>
      <c r="S227" s="81"/>
      <c r="T227" s="81"/>
      <c r="U227" s="81"/>
    </row>
    <row r="228" spans="1:21" s="73" customFormat="1">
      <c r="A228" s="85"/>
      <c r="B228" s="79"/>
      <c r="C228" s="86"/>
      <c r="D228" s="80"/>
      <c r="E228" s="80"/>
      <c r="F228" s="80"/>
      <c r="G228" s="80"/>
      <c r="H228" s="80"/>
      <c r="I228" s="80"/>
      <c r="J228" s="80"/>
      <c r="K228" s="80"/>
      <c r="L228" s="80"/>
      <c r="M228" s="80"/>
      <c r="N228" s="81"/>
      <c r="O228" s="81"/>
      <c r="P228" s="81"/>
      <c r="Q228" s="81"/>
      <c r="R228" s="81"/>
      <c r="S228" s="81"/>
      <c r="T228" s="81"/>
      <c r="U228" s="81"/>
    </row>
    <row r="229" spans="1:21" s="73" customFormat="1">
      <c r="A229" s="85"/>
      <c r="B229" s="79"/>
      <c r="C229" s="86"/>
      <c r="D229" s="80"/>
      <c r="E229" s="80"/>
      <c r="F229" s="80"/>
      <c r="G229" s="80"/>
      <c r="H229" s="80"/>
      <c r="I229" s="80"/>
      <c r="J229" s="80"/>
      <c r="K229" s="80"/>
      <c r="L229" s="80"/>
      <c r="M229" s="80"/>
      <c r="N229" s="81"/>
      <c r="O229" s="81"/>
      <c r="P229" s="81"/>
      <c r="Q229" s="81"/>
      <c r="R229" s="81"/>
      <c r="S229" s="81"/>
      <c r="T229" s="81"/>
      <c r="U229" s="81"/>
    </row>
    <row r="230" spans="1:21" s="73" customFormat="1">
      <c r="A230" s="85"/>
      <c r="B230" s="79"/>
      <c r="C230" s="86"/>
      <c r="D230" s="80"/>
      <c r="E230" s="80"/>
      <c r="F230" s="80"/>
      <c r="G230" s="80"/>
      <c r="H230" s="80"/>
      <c r="I230" s="80"/>
      <c r="J230" s="80"/>
      <c r="K230" s="80"/>
      <c r="L230" s="80"/>
      <c r="M230" s="80"/>
      <c r="N230" s="81"/>
      <c r="O230" s="81"/>
      <c r="P230" s="81"/>
      <c r="Q230" s="81"/>
      <c r="R230" s="81"/>
      <c r="S230" s="81"/>
      <c r="T230" s="81"/>
      <c r="U230" s="81"/>
    </row>
    <row r="231" spans="1:21" s="73" customFormat="1">
      <c r="A231" s="85"/>
      <c r="B231" s="79"/>
      <c r="C231" s="86"/>
      <c r="D231" s="80"/>
      <c r="E231" s="80"/>
      <c r="F231" s="80"/>
      <c r="G231" s="80"/>
      <c r="H231" s="80"/>
      <c r="I231" s="80"/>
      <c r="J231" s="80"/>
      <c r="K231" s="80"/>
      <c r="L231" s="80"/>
      <c r="M231" s="80"/>
      <c r="N231" s="81"/>
      <c r="O231" s="81"/>
      <c r="P231" s="81"/>
      <c r="Q231" s="81"/>
      <c r="R231" s="81"/>
      <c r="S231" s="81"/>
      <c r="T231" s="81"/>
      <c r="U231" s="81"/>
    </row>
    <row r="232" spans="1:21" s="73" customFormat="1">
      <c r="A232" s="85"/>
      <c r="B232" s="79"/>
      <c r="C232" s="86"/>
      <c r="D232" s="80"/>
      <c r="E232" s="80"/>
      <c r="F232" s="80"/>
      <c r="G232" s="80"/>
      <c r="H232" s="80"/>
      <c r="I232" s="80"/>
      <c r="J232" s="80"/>
      <c r="K232" s="80"/>
      <c r="L232" s="80"/>
      <c r="M232" s="80"/>
      <c r="N232" s="81"/>
      <c r="O232" s="81"/>
      <c r="P232" s="81"/>
      <c r="Q232" s="81"/>
      <c r="R232" s="81"/>
      <c r="S232" s="81"/>
      <c r="T232" s="81"/>
      <c r="U232" s="81"/>
    </row>
    <row r="233" spans="1:21" s="73" customFormat="1">
      <c r="A233" s="85"/>
      <c r="B233" s="79"/>
      <c r="C233" s="86"/>
      <c r="D233" s="80"/>
      <c r="E233" s="80"/>
      <c r="F233" s="80"/>
      <c r="G233" s="80"/>
      <c r="H233" s="80"/>
      <c r="I233" s="80"/>
      <c r="J233" s="80"/>
      <c r="K233" s="80"/>
      <c r="L233" s="80"/>
      <c r="M233" s="80"/>
      <c r="N233" s="81"/>
      <c r="O233" s="81"/>
      <c r="P233" s="81"/>
      <c r="Q233" s="81"/>
      <c r="R233" s="81"/>
      <c r="S233" s="81"/>
      <c r="T233" s="81"/>
      <c r="U233" s="81"/>
    </row>
    <row r="234" spans="1:21" s="73" customFormat="1">
      <c r="A234" s="85"/>
      <c r="B234" s="79"/>
      <c r="C234" s="86"/>
      <c r="D234" s="80"/>
      <c r="E234" s="80"/>
      <c r="F234" s="80"/>
      <c r="G234" s="80"/>
      <c r="H234" s="80"/>
      <c r="I234" s="80"/>
      <c r="J234" s="80"/>
      <c r="K234" s="80"/>
      <c r="L234" s="80"/>
      <c r="M234" s="80"/>
      <c r="N234" s="81"/>
      <c r="O234" s="81"/>
      <c r="P234" s="81"/>
      <c r="Q234" s="81"/>
      <c r="R234" s="81"/>
      <c r="S234" s="81"/>
      <c r="T234" s="81"/>
      <c r="U234" s="81"/>
    </row>
    <row r="235" spans="1:21" s="73" customFormat="1">
      <c r="A235" s="85"/>
      <c r="B235" s="79"/>
      <c r="C235" s="86"/>
      <c r="D235" s="80"/>
      <c r="E235" s="80"/>
      <c r="F235" s="80"/>
      <c r="G235" s="80"/>
      <c r="H235" s="80"/>
      <c r="I235" s="80"/>
      <c r="J235" s="80"/>
      <c r="K235" s="80"/>
      <c r="L235" s="80"/>
      <c r="M235" s="80"/>
      <c r="N235" s="81"/>
      <c r="O235" s="81"/>
      <c r="P235" s="81"/>
      <c r="Q235" s="81"/>
      <c r="R235" s="81"/>
      <c r="S235" s="81"/>
      <c r="T235" s="81"/>
      <c r="U235" s="81"/>
    </row>
    <row r="236" spans="1:21" s="73" customFormat="1">
      <c r="A236" s="85"/>
      <c r="B236" s="79"/>
      <c r="C236" s="86"/>
      <c r="D236" s="80"/>
      <c r="E236" s="80"/>
      <c r="F236" s="80"/>
      <c r="G236" s="80"/>
      <c r="H236" s="80"/>
      <c r="I236" s="80"/>
      <c r="J236" s="80"/>
      <c r="K236" s="80"/>
      <c r="L236" s="80"/>
      <c r="M236" s="80"/>
      <c r="N236" s="81"/>
      <c r="O236" s="81"/>
      <c r="P236" s="81"/>
      <c r="Q236" s="81"/>
      <c r="R236" s="81"/>
      <c r="S236" s="81"/>
      <c r="T236" s="81"/>
      <c r="U236" s="81"/>
    </row>
    <row r="237" spans="1:21" s="73" customFormat="1">
      <c r="A237" s="85"/>
      <c r="B237" s="79"/>
      <c r="C237" s="86"/>
      <c r="D237" s="80"/>
      <c r="E237" s="80"/>
      <c r="F237" s="80"/>
      <c r="G237" s="80"/>
      <c r="H237" s="80"/>
      <c r="I237" s="80"/>
      <c r="J237" s="80"/>
      <c r="K237" s="80"/>
      <c r="L237" s="80"/>
      <c r="M237" s="80"/>
      <c r="N237" s="81"/>
      <c r="O237" s="81"/>
      <c r="P237" s="81"/>
      <c r="Q237" s="81"/>
      <c r="R237" s="81"/>
      <c r="S237" s="81"/>
      <c r="T237" s="81"/>
      <c r="U237" s="81"/>
    </row>
    <row r="238" spans="1:21" s="73" customFormat="1">
      <c r="A238" s="85"/>
      <c r="B238" s="79"/>
      <c r="C238" s="86"/>
      <c r="D238" s="80"/>
      <c r="E238" s="80"/>
      <c r="F238" s="80"/>
      <c r="G238" s="80"/>
      <c r="H238" s="80"/>
      <c r="I238" s="80"/>
      <c r="J238" s="80"/>
      <c r="K238" s="80"/>
      <c r="L238" s="80"/>
      <c r="M238" s="80"/>
      <c r="N238" s="81"/>
      <c r="O238" s="81"/>
      <c r="P238" s="81"/>
      <c r="Q238" s="81"/>
      <c r="R238" s="81"/>
      <c r="S238" s="81"/>
      <c r="T238" s="81"/>
      <c r="U238" s="81"/>
    </row>
    <row r="239" spans="1:21" s="73" customFormat="1">
      <c r="A239" s="85"/>
      <c r="B239" s="79"/>
      <c r="C239" s="86"/>
      <c r="D239" s="80"/>
      <c r="E239" s="80"/>
      <c r="F239" s="80"/>
      <c r="G239" s="80"/>
      <c r="H239" s="80"/>
      <c r="I239" s="80"/>
      <c r="J239" s="80"/>
      <c r="K239" s="80"/>
      <c r="L239" s="80"/>
      <c r="M239" s="80"/>
      <c r="N239" s="81"/>
      <c r="O239" s="81"/>
      <c r="P239" s="81"/>
      <c r="Q239" s="81"/>
      <c r="R239" s="81"/>
      <c r="S239" s="81"/>
      <c r="T239" s="81"/>
      <c r="U239" s="81"/>
    </row>
    <row r="240" spans="1:21" s="73" customFormat="1">
      <c r="A240" s="85"/>
      <c r="B240" s="79"/>
      <c r="C240" s="86"/>
      <c r="D240" s="80"/>
      <c r="E240" s="80"/>
      <c r="F240" s="80"/>
      <c r="G240" s="80"/>
      <c r="H240" s="80"/>
      <c r="I240" s="80"/>
      <c r="J240" s="80"/>
      <c r="K240" s="80"/>
      <c r="L240" s="80"/>
      <c r="M240" s="80"/>
      <c r="N240" s="81"/>
      <c r="O240" s="81"/>
      <c r="P240" s="81"/>
      <c r="Q240" s="81"/>
      <c r="R240" s="81"/>
      <c r="S240" s="81"/>
      <c r="T240" s="81"/>
      <c r="U240" s="81"/>
    </row>
    <row r="241" spans="1:21" s="73" customFormat="1">
      <c r="A241" s="85"/>
      <c r="B241" s="79"/>
      <c r="C241" s="86"/>
      <c r="D241" s="80"/>
      <c r="E241" s="80"/>
      <c r="F241" s="80"/>
      <c r="G241" s="80"/>
      <c r="H241" s="80"/>
      <c r="I241" s="80"/>
      <c r="J241" s="80"/>
      <c r="K241" s="80"/>
      <c r="L241" s="80"/>
      <c r="M241" s="80"/>
      <c r="N241" s="81"/>
      <c r="O241" s="81"/>
      <c r="P241" s="81"/>
      <c r="Q241" s="81"/>
      <c r="R241" s="81"/>
      <c r="S241" s="81"/>
      <c r="T241" s="81"/>
      <c r="U241" s="81"/>
    </row>
    <row r="242" spans="1:21" s="73" customFormat="1">
      <c r="A242" s="85"/>
      <c r="B242" s="79"/>
      <c r="C242" s="86"/>
      <c r="D242" s="80"/>
      <c r="E242" s="80"/>
      <c r="F242" s="80"/>
      <c r="G242" s="80"/>
      <c r="H242" s="80"/>
      <c r="I242" s="80"/>
      <c r="J242" s="80"/>
      <c r="K242" s="80"/>
      <c r="L242" s="80"/>
      <c r="M242" s="80"/>
      <c r="N242" s="81"/>
      <c r="O242" s="81"/>
      <c r="P242" s="81"/>
      <c r="Q242" s="81"/>
      <c r="R242" s="81"/>
      <c r="S242" s="81"/>
      <c r="T242" s="81"/>
      <c r="U242" s="81"/>
    </row>
    <row r="243" spans="1:21" s="73" customFormat="1">
      <c r="A243" s="85"/>
      <c r="B243" s="79"/>
      <c r="C243" s="86"/>
      <c r="D243" s="80"/>
      <c r="E243" s="80"/>
      <c r="F243" s="80"/>
      <c r="G243" s="80"/>
      <c r="H243" s="80"/>
      <c r="I243" s="80"/>
      <c r="J243" s="80"/>
      <c r="K243" s="80"/>
      <c r="L243" s="80"/>
      <c r="M243" s="80"/>
      <c r="N243" s="81"/>
      <c r="O243" s="81"/>
      <c r="P243" s="81"/>
      <c r="Q243" s="81"/>
      <c r="R243" s="81"/>
      <c r="S243" s="81"/>
      <c r="T243" s="81"/>
      <c r="U243" s="81"/>
    </row>
    <row r="244" spans="1:21" s="73" customFormat="1">
      <c r="A244" s="85"/>
      <c r="B244" s="79"/>
      <c r="C244" s="86"/>
      <c r="D244" s="80"/>
      <c r="E244" s="80"/>
      <c r="F244" s="80"/>
      <c r="G244" s="80"/>
      <c r="H244" s="80"/>
      <c r="I244" s="80"/>
      <c r="J244" s="80"/>
      <c r="K244" s="80"/>
      <c r="L244" s="80"/>
      <c r="M244" s="80"/>
      <c r="N244" s="81"/>
      <c r="O244" s="81"/>
      <c r="P244" s="81"/>
      <c r="Q244" s="81"/>
      <c r="R244" s="81"/>
      <c r="S244" s="81"/>
      <c r="T244" s="81"/>
      <c r="U244" s="81"/>
    </row>
    <row r="245" spans="1:21" s="73" customFormat="1">
      <c r="A245" s="85"/>
      <c r="B245" s="79"/>
      <c r="C245" s="86"/>
      <c r="D245" s="80"/>
      <c r="E245" s="80"/>
      <c r="F245" s="80"/>
      <c r="G245" s="80"/>
      <c r="H245" s="80"/>
      <c r="I245" s="80"/>
      <c r="J245" s="80"/>
      <c r="K245" s="80"/>
      <c r="L245" s="80"/>
      <c r="M245" s="80"/>
      <c r="N245" s="81"/>
      <c r="O245" s="81"/>
      <c r="P245" s="81"/>
      <c r="Q245" s="81"/>
      <c r="R245" s="81"/>
      <c r="S245" s="81"/>
      <c r="T245" s="81"/>
      <c r="U245" s="81"/>
    </row>
    <row r="246" spans="1:21" s="73" customFormat="1">
      <c r="A246" s="85"/>
      <c r="B246" s="79"/>
      <c r="C246" s="86"/>
      <c r="D246" s="80"/>
      <c r="E246" s="80"/>
      <c r="F246" s="80"/>
      <c r="G246" s="80"/>
      <c r="H246" s="80"/>
      <c r="I246" s="80"/>
      <c r="J246" s="80"/>
      <c r="K246" s="80"/>
      <c r="L246" s="80"/>
      <c r="M246" s="80"/>
      <c r="N246" s="81"/>
      <c r="O246" s="81"/>
      <c r="P246" s="81"/>
      <c r="Q246" s="81"/>
      <c r="R246" s="81"/>
      <c r="S246" s="81"/>
      <c r="T246" s="81"/>
      <c r="U246" s="81"/>
    </row>
    <row r="247" spans="1:21" s="73" customFormat="1">
      <c r="A247" s="85"/>
      <c r="B247" s="79"/>
      <c r="C247" s="86"/>
      <c r="D247" s="80"/>
      <c r="E247" s="80"/>
      <c r="F247" s="80"/>
      <c r="G247" s="80"/>
      <c r="H247" s="80"/>
      <c r="I247" s="80"/>
      <c r="J247" s="80"/>
      <c r="K247" s="80"/>
      <c r="L247" s="80"/>
      <c r="M247" s="80"/>
      <c r="N247" s="81"/>
      <c r="O247" s="81"/>
      <c r="P247" s="81"/>
      <c r="Q247" s="81"/>
      <c r="R247" s="81"/>
      <c r="S247" s="81"/>
      <c r="T247" s="81"/>
      <c r="U247" s="81"/>
    </row>
    <row r="248" spans="1:21" s="73" customFormat="1">
      <c r="A248" s="85"/>
      <c r="B248" s="79"/>
      <c r="C248" s="86"/>
      <c r="D248" s="80"/>
      <c r="E248" s="80"/>
      <c r="F248" s="80"/>
      <c r="G248" s="80"/>
      <c r="H248" s="80"/>
      <c r="I248" s="80"/>
      <c r="J248" s="80"/>
      <c r="K248" s="80"/>
      <c r="L248" s="80"/>
      <c r="M248" s="80"/>
      <c r="N248" s="81"/>
      <c r="O248" s="81"/>
      <c r="P248" s="81"/>
      <c r="Q248" s="81"/>
      <c r="R248" s="81"/>
      <c r="S248" s="81"/>
      <c r="T248" s="81"/>
      <c r="U248" s="81"/>
    </row>
    <row r="249" spans="1:21" s="73" customFormat="1">
      <c r="A249" s="85"/>
      <c r="B249" s="79"/>
      <c r="C249" s="86"/>
      <c r="D249" s="80"/>
      <c r="E249" s="80"/>
      <c r="F249" s="80"/>
      <c r="G249" s="80"/>
      <c r="H249" s="80"/>
      <c r="I249" s="80"/>
      <c r="J249" s="80"/>
      <c r="K249" s="80"/>
      <c r="L249" s="80"/>
      <c r="M249" s="80"/>
      <c r="N249" s="81"/>
      <c r="O249" s="81"/>
      <c r="P249" s="81"/>
      <c r="Q249" s="81"/>
      <c r="R249" s="81"/>
      <c r="S249" s="81"/>
      <c r="T249" s="81"/>
      <c r="U249" s="81"/>
    </row>
    <row r="250" spans="1:21" s="73" customFormat="1">
      <c r="A250" s="85"/>
      <c r="B250" s="79"/>
      <c r="C250" s="86"/>
      <c r="D250" s="80"/>
      <c r="E250" s="80"/>
      <c r="F250" s="80"/>
      <c r="G250" s="80"/>
      <c r="H250" s="80"/>
      <c r="I250" s="80"/>
      <c r="J250" s="80"/>
      <c r="K250" s="80"/>
      <c r="L250" s="80"/>
      <c r="M250" s="80"/>
      <c r="N250" s="81"/>
      <c r="O250" s="81"/>
      <c r="P250" s="81"/>
      <c r="Q250" s="81"/>
      <c r="R250" s="81"/>
      <c r="S250" s="81"/>
      <c r="T250" s="81"/>
      <c r="U250" s="81"/>
    </row>
    <row r="251" spans="1:21" s="73" customFormat="1">
      <c r="A251" s="85"/>
      <c r="B251" s="79"/>
      <c r="C251" s="86"/>
      <c r="D251" s="80"/>
      <c r="E251" s="80"/>
      <c r="F251" s="80"/>
      <c r="G251" s="80"/>
      <c r="H251" s="80"/>
      <c r="I251" s="80"/>
      <c r="J251" s="80"/>
      <c r="K251" s="80"/>
      <c r="L251" s="80"/>
      <c r="M251" s="80"/>
      <c r="N251" s="81"/>
      <c r="O251" s="81"/>
      <c r="P251" s="81"/>
      <c r="Q251" s="81"/>
      <c r="R251" s="81"/>
      <c r="S251" s="81"/>
      <c r="T251" s="81"/>
      <c r="U251" s="81"/>
    </row>
    <row r="252" spans="1:21" s="73" customFormat="1">
      <c r="A252" s="85"/>
      <c r="B252" s="79"/>
      <c r="C252" s="86"/>
      <c r="D252" s="80"/>
      <c r="E252" s="80"/>
      <c r="F252" s="80"/>
      <c r="G252" s="80"/>
      <c r="H252" s="80"/>
      <c r="I252" s="80"/>
      <c r="J252" s="80"/>
      <c r="K252" s="80"/>
      <c r="L252" s="80"/>
      <c r="M252" s="80"/>
      <c r="N252" s="81"/>
      <c r="O252" s="81"/>
      <c r="P252" s="81"/>
      <c r="Q252" s="81"/>
      <c r="R252" s="81"/>
      <c r="S252" s="81"/>
      <c r="T252" s="81"/>
      <c r="U252" s="81"/>
    </row>
    <row r="253" spans="1:21" s="73" customFormat="1">
      <c r="A253" s="85"/>
      <c r="B253" s="79"/>
      <c r="C253" s="86"/>
      <c r="D253" s="80"/>
      <c r="E253" s="80"/>
      <c r="F253" s="80"/>
      <c r="G253" s="80"/>
      <c r="H253" s="80"/>
      <c r="I253" s="80"/>
      <c r="J253" s="80"/>
      <c r="K253" s="80"/>
      <c r="L253" s="80"/>
      <c r="M253" s="80"/>
      <c r="N253" s="81"/>
      <c r="O253" s="81"/>
      <c r="P253" s="81"/>
      <c r="Q253" s="81"/>
      <c r="R253" s="81"/>
      <c r="S253" s="81"/>
      <c r="T253" s="81"/>
      <c r="U253" s="81"/>
    </row>
    <row r="254" spans="1:21" s="73" customFormat="1">
      <c r="A254" s="85"/>
      <c r="B254" s="79"/>
      <c r="C254" s="86"/>
      <c r="D254" s="80"/>
      <c r="E254" s="80"/>
      <c r="F254" s="80"/>
      <c r="G254" s="80"/>
      <c r="H254" s="80"/>
      <c r="I254" s="80"/>
      <c r="J254" s="80"/>
      <c r="K254" s="80"/>
      <c r="L254" s="80"/>
      <c r="M254" s="80"/>
      <c r="N254" s="81"/>
      <c r="O254" s="81"/>
      <c r="P254" s="81"/>
      <c r="Q254" s="81"/>
      <c r="R254" s="81"/>
      <c r="S254" s="81"/>
      <c r="T254" s="81"/>
      <c r="U254" s="81"/>
    </row>
    <row r="255" spans="1:21" s="73" customFormat="1">
      <c r="A255" s="85"/>
      <c r="B255" s="79"/>
      <c r="C255" s="86"/>
      <c r="D255" s="80"/>
      <c r="E255" s="80"/>
      <c r="F255" s="80"/>
      <c r="G255" s="80"/>
      <c r="H255" s="80"/>
      <c r="I255" s="80"/>
      <c r="J255" s="80"/>
      <c r="K255" s="80"/>
      <c r="L255" s="80"/>
      <c r="M255" s="80"/>
      <c r="N255" s="81"/>
      <c r="O255" s="81"/>
      <c r="P255" s="81"/>
      <c r="Q255" s="81"/>
      <c r="R255" s="81"/>
      <c r="S255" s="81"/>
      <c r="T255" s="81"/>
      <c r="U255" s="81"/>
    </row>
    <row r="256" spans="1:21" s="73" customFormat="1">
      <c r="A256" s="85"/>
      <c r="B256" s="79"/>
      <c r="C256" s="86"/>
      <c r="D256" s="80"/>
      <c r="E256" s="80"/>
      <c r="F256" s="80"/>
      <c r="G256" s="80"/>
      <c r="H256" s="80"/>
      <c r="I256" s="80"/>
      <c r="J256" s="80"/>
      <c r="K256" s="80"/>
      <c r="L256" s="80"/>
      <c r="M256" s="80"/>
      <c r="N256" s="81"/>
      <c r="O256" s="81"/>
      <c r="P256" s="81"/>
      <c r="Q256" s="81"/>
      <c r="R256" s="81"/>
      <c r="S256" s="81"/>
      <c r="T256" s="81"/>
      <c r="U256" s="81"/>
    </row>
    <row r="257" spans="1:21" s="73" customFormat="1">
      <c r="A257" s="85"/>
      <c r="B257" s="79"/>
      <c r="C257" s="86"/>
      <c r="D257" s="80"/>
      <c r="E257" s="80"/>
      <c r="F257" s="80"/>
      <c r="G257" s="80"/>
      <c r="H257" s="80"/>
      <c r="I257" s="80"/>
      <c r="J257" s="80"/>
      <c r="K257" s="80"/>
      <c r="L257" s="80"/>
      <c r="M257" s="80"/>
      <c r="N257" s="81"/>
      <c r="O257" s="81"/>
      <c r="P257" s="81"/>
      <c r="Q257" s="81"/>
      <c r="R257" s="81"/>
      <c r="S257" s="81"/>
      <c r="T257" s="81"/>
      <c r="U257" s="81"/>
    </row>
    <row r="258" spans="1:21" s="73" customFormat="1">
      <c r="A258" s="85"/>
      <c r="B258" s="79"/>
      <c r="C258" s="86"/>
      <c r="D258" s="80"/>
      <c r="E258" s="80"/>
      <c r="F258" s="80"/>
      <c r="G258" s="80"/>
      <c r="H258" s="80"/>
      <c r="I258" s="80"/>
      <c r="J258" s="80"/>
      <c r="K258" s="80"/>
      <c r="L258" s="80"/>
      <c r="M258" s="80"/>
      <c r="N258" s="81"/>
      <c r="O258" s="81"/>
      <c r="P258" s="81"/>
      <c r="Q258" s="81"/>
      <c r="R258" s="81"/>
      <c r="S258" s="81"/>
      <c r="T258" s="81"/>
      <c r="U258" s="81"/>
    </row>
    <row r="259" spans="1:21" s="73" customFormat="1">
      <c r="A259" s="85"/>
      <c r="B259" s="79"/>
      <c r="C259" s="86"/>
      <c r="D259" s="80"/>
      <c r="E259" s="80"/>
      <c r="F259" s="80"/>
      <c r="G259" s="80"/>
      <c r="H259" s="80"/>
      <c r="I259" s="80"/>
      <c r="J259" s="80"/>
      <c r="K259" s="80"/>
      <c r="L259" s="80"/>
      <c r="M259" s="80"/>
      <c r="N259" s="81"/>
      <c r="O259" s="81"/>
      <c r="P259" s="81"/>
      <c r="Q259" s="81"/>
      <c r="R259" s="81"/>
      <c r="S259" s="81"/>
      <c r="T259" s="81"/>
      <c r="U259" s="81"/>
    </row>
    <row r="260" spans="1:21" s="73" customFormat="1">
      <c r="A260" s="85"/>
      <c r="B260" s="79"/>
      <c r="C260" s="86"/>
      <c r="D260" s="80"/>
      <c r="E260" s="80"/>
      <c r="F260" s="80"/>
      <c r="G260" s="80"/>
      <c r="H260" s="80"/>
      <c r="I260" s="80"/>
      <c r="J260" s="80"/>
      <c r="K260" s="80"/>
      <c r="L260" s="80"/>
      <c r="M260" s="80"/>
      <c r="N260" s="81"/>
      <c r="O260" s="81"/>
      <c r="P260" s="81"/>
      <c r="Q260" s="81"/>
      <c r="R260" s="81"/>
      <c r="S260" s="81"/>
      <c r="T260" s="81"/>
      <c r="U260" s="81"/>
    </row>
    <row r="261" spans="1:21" s="73" customFormat="1">
      <c r="A261" s="85"/>
      <c r="B261" s="79"/>
      <c r="C261" s="86"/>
      <c r="D261" s="80"/>
      <c r="E261" s="80"/>
      <c r="F261" s="80"/>
      <c r="G261" s="80"/>
      <c r="H261" s="80"/>
      <c r="I261" s="80"/>
      <c r="J261" s="80"/>
      <c r="K261" s="80"/>
      <c r="L261" s="80"/>
      <c r="M261" s="80"/>
      <c r="N261" s="81"/>
      <c r="O261" s="81"/>
      <c r="P261" s="81"/>
      <c r="Q261" s="81"/>
      <c r="R261" s="81"/>
      <c r="S261" s="81"/>
      <c r="T261" s="81"/>
      <c r="U261" s="81"/>
    </row>
    <row r="262" spans="1:21" s="73" customFormat="1">
      <c r="A262" s="85"/>
      <c r="B262" s="79"/>
      <c r="C262" s="86"/>
      <c r="D262" s="80"/>
      <c r="E262" s="80"/>
      <c r="F262" s="80"/>
      <c r="G262" s="80"/>
      <c r="H262" s="80"/>
      <c r="I262" s="80"/>
      <c r="J262" s="80"/>
      <c r="K262" s="80"/>
      <c r="L262" s="80"/>
      <c r="M262" s="80"/>
      <c r="N262" s="81"/>
      <c r="O262" s="81"/>
      <c r="P262" s="81"/>
      <c r="Q262" s="81"/>
      <c r="R262" s="81"/>
      <c r="S262" s="81"/>
      <c r="T262" s="81"/>
      <c r="U262" s="81"/>
    </row>
    <row r="263" spans="1:21" s="73" customFormat="1">
      <c r="A263" s="85"/>
      <c r="B263" s="79"/>
      <c r="C263" s="86"/>
      <c r="D263" s="80"/>
      <c r="E263" s="80"/>
      <c r="F263" s="80"/>
      <c r="G263" s="80"/>
      <c r="H263" s="80"/>
      <c r="I263" s="80"/>
      <c r="J263" s="80"/>
      <c r="K263" s="80"/>
      <c r="L263" s="80"/>
      <c r="M263" s="80"/>
      <c r="N263" s="81"/>
      <c r="O263" s="81"/>
      <c r="P263" s="81"/>
      <c r="Q263" s="81"/>
      <c r="R263" s="81"/>
      <c r="S263" s="81"/>
      <c r="T263" s="81"/>
      <c r="U263" s="81"/>
    </row>
    <row r="264" spans="1:21" s="73" customFormat="1">
      <c r="A264" s="85"/>
      <c r="B264" s="79"/>
      <c r="C264" s="86"/>
      <c r="D264" s="80"/>
      <c r="E264" s="80"/>
      <c r="F264" s="80"/>
      <c r="G264" s="80"/>
      <c r="H264" s="80"/>
      <c r="I264" s="80"/>
      <c r="J264" s="80"/>
      <c r="K264" s="80"/>
      <c r="L264" s="80"/>
      <c r="M264" s="80"/>
      <c r="N264" s="81"/>
      <c r="O264" s="81"/>
      <c r="P264" s="81"/>
      <c r="Q264" s="81"/>
      <c r="R264" s="81"/>
      <c r="S264" s="81"/>
      <c r="T264" s="81"/>
      <c r="U264" s="81"/>
    </row>
    <row r="265" spans="1:21" s="73" customFormat="1">
      <c r="A265" s="85"/>
      <c r="B265" s="79"/>
      <c r="C265" s="86"/>
      <c r="D265" s="80"/>
      <c r="E265" s="80"/>
      <c r="F265" s="80"/>
      <c r="G265" s="80"/>
      <c r="H265" s="80"/>
      <c r="I265" s="80"/>
      <c r="J265" s="80"/>
      <c r="K265" s="80"/>
      <c r="L265" s="80"/>
      <c r="M265" s="80"/>
      <c r="N265" s="81"/>
      <c r="O265" s="81"/>
      <c r="P265" s="81"/>
      <c r="Q265" s="81"/>
      <c r="R265" s="81"/>
      <c r="S265" s="81"/>
      <c r="T265" s="81"/>
      <c r="U265" s="81"/>
    </row>
    <row r="266" spans="1:21" s="73" customFormat="1">
      <c r="A266" s="85"/>
      <c r="B266" s="79"/>
      <c r="C266" s="86"/>
      <c r="D266" s="80"/>
      <c r="E266" s="80"/>
      <c r="F266" s="80"/>
      <c r="G266" s="80"/>
      <c r="H266" s="80"/>
      <c r="I266" s="80"/>
      <c r="J266" s="80"/>
      <c r="K266" s="80"/>
      <c r="L266" s="80"/>
      <c r="M266" s="80"/>
      <c r="N266" s="81"/>
      <c r="O266" s="81"/>
      <c r="P266" s="81"/>
      <c r="Q266" s="81"/>
      <c r="R266" s="81"/>
      <c r="S266" s="81"/>
      <c r="T266" s="81"/>
      <c r="U266" s="81"/>
    </row>
    <row r="267" spans="1:21" s="73" customFormat="1">
      <c r="A267" s="85"/>
      <c r="B267" s="79"/>
      <c r="C267" s="86"/>
      <c r="D267" s="80"/>
      <c r="E267" s="80"/>
      <c r="F267" s="80"/>
      <c r="G267" s="80"/>
      <c r="H267" s="80"/>
      <c r="I267" s="80"/>
      <c r="J267" s="80"/>
      <c r="K267" s="80"/>
      <c r="L267" s="80"/>
      <c r="M267" s="80"/>
      <c r="N267" s="81"/>
      <c r="O267" s="81"/>
      <c r="P267" s="81"/>
      <c r="Q267" s="81"/>
      <c r="R267" s="81"/>
      <c r="S267" s="81"/>
      <c r="T267" s="81"/>
      <c r="U267" s="81"/>
    </row>
    <row r="268" spans="1:21" s="73" customFormat="1">
      <c r="A268" s="85"/>
      <c r="B268" s="79"/>
      <c r="C268" s="86"/>
      <c r="D268" s="80"/>
      <c r="E268" s="80"/>
      <c r="F268" s="80"/>
      <c r="G268" s="80"/>
      <c r="H268" s="80"/>
      <c r="I268" s="80"/>
      <c r="J268" s="80"/>
      <c r="K268" s="80"/>
      <c r="L268" s="80"/>
      <c r="M268" s="80"/>
      <c r="N268" s="81"/>
      <c r="O268" s="81"/>
      <c r="P268" s="81"/>
      <c r="Q268" s="81"/>
      <c r="R268" s="81"/>
      <c r="S268" s="81"/>
      <c r="T268" s="81"/>
      <c r="U268" s="81"/>
    </row>
    <row r="269" spans="1:21" s="73" customFormat="1">
      <c r="A269" s="85"/>
      <c r="B269" s="79"/>
      <c r="C269" s="86"/>
      <c r="D269" s="80"/>
      <c r="E269" s="80"/>
      <c r="F269" s="80"/>
      <c r="G269" s="80"/>
      <c r="H269" s="80"/>
      <c r="I269" s="80"/>
      <c r="J269" s="80"/>
      <c r="K269" s="80"/>
      <c r="L269" s="80"/>
      <c r="M269" s="80"/>
      <c r="N269" s="81"/>
      <c r="O269" s="81"/>
      <c r="P269" s="81"/>
      <c r="Q269" s="81"/>
      <c r="R269" s="81"/>
      <c r="S269" s="81"/>
      <c r="T269" s="81"/>
      <c r="U269" s="81"/>
    </row>
    <row r="270" spans="1:21" s="73" customFormat="1">
      <c r="A270" s="85"/>
      <c r="B270" s="79"/>
      <c r="C270" s="86"/>
      <c r="D270" s="80"/>
      <c r="E270" s="80"/>
      <c r="F270" s="80"/>
      <c r="G270" s="80"/>
      <c r="H270" s="80"/>
      <c r="I270" s="80"/>
      <c r="J270" s="80"/>
      <c r="K270" s="80"/>
      <c r="L270" s="80"/>
      <c r="M270" s="80"/>
      <c r="N270" s="81"/>
      <c r="O270" s="81"/>
      <c r="P270" s="81"/>
      <c r="Q270" s="81"/>
      <c r="R270" s="81"/>
      <c r="S270" s="81"/>
      <c r="T270" s="81"/>
      <c r="U270" s="81"/>
    </row>
    <row r="271" spans="1:21" s="73" customFormat="1">
      <c r="A271" s="85"/>
      <c r="B271" s="79"/>
      <c r="C271" s="86"/>
      <c r="D271" s="80"/>
      <c r="E271" s="80"/>
      <c r="F271" s="80"/>
      <c r="G271" s="80"/>
      <c r="H271" s="80"/>
      <c r="I271" s="80"/>
      <c r="J271" s="80"/>
      <c r="K271" s="80"/>
      <c r="L271" s="80"/>
      <c r="M271" s="80"/>
      <c r="N271" s="81"/>
      <c r="O271" s="81"/>
      <c r="P271" s="81"/>
      <c r="Q271" s="81"/>
      <c r="R271" s="81"/>
      <c r="S271" s="81"/>
      <c r="T271" s="81"/>
      <c r="U271" s="81"/>
    </row>
    <row r="272" spans="1:21" s="73" customFormat="1">
      <c r="A272" s="85"/>
      <c r="B272" s="79"/>
      <c r="C272" s="86"/>
      <c r="D272" s="80"/>
      <c r="E272" s="80"/>
      <c r="F272" s="80"/>
      <c r="G272" s="80"/>
      <c r="H272" s="80"/>
      <c r="I272" s="80"/>
      <c r="J272" s="80"/>
      <c r="K272" s="80"/>
      <c r="L272" s="80"/>
      <c r="M272" s="80"/>
      <c r="N272" s="81"/>
      <c r="O272" s="81"/>
      <c r="P272" s="81"/>
      <c r="Q272" s="81"/>
      <c r="R272" s="81"/>
      <c r="S272" s="81"/>
      <c r="T272" s="81"/>
      <c r="U272" s="81"/>
    </row>
    <row r="273" spans="1:21" s="73" customFormat="1">
      <c r="A273" s="85"/>
      <c r="B273" s="79"/>
      <c r="C273" s="86"/>
      <c r="D273" s="80"/>
      <c r="E273" s="80"/>
      <c r="F273" s="80"/>
      <c r="G273" s="80"/>
      <c r="H273" s="80"/>
      <c r="I273" s="80"/>
      <c r="J273" s="80"/>
      <c r="K273" s="80"/>
      <c r="L273" s="80"/>
      <c r="M273" s="80"/>
      <c r="N273" s="81"/>
      <c r="O273" s="81"/>
      <c r="P273" s="81"/>
      <c r="Q273" s="81"/>
      <c r="R273" s="81"/>
      <c r="S273" s="81"/>
      <c r="T273" s="81"/>
      <c r="U273" s="81"/>
    </row>
    <row r="274" spans="1:21" s="73" customFormat="1">
      <c r="A274" s="85"/>
      <c r="B274" s="79"/>
      <c r="C274" s="86"/>
      <c r="D274" s="80"/>
      <c r="E274" s="80"/>
      <c r="F274" s="80"/>
      <c r="G274" s="80"/>
      <c r="H274" s="80"/>
      <c r="I274" s="80"/>
      <c r="J274" s="80"/>
      <c r="K274" s="80"/>
      <c r="L274" s="80"/>
      <c r="M274" s="80"/>
      <c r="N274" s="81"/>
      <c r="O274" s="81"/>
      <c r="P274" s="81"/>
      <c r="Q274" s="81"/>
      <c r="R274" s="81"/>
      <c r="S274" s="81"/>
      <c r="T274" s="81"/>
      <c r="U274" s="81"/>
    </row>
    <row r="275" spans="1:21" s="73" customFormat="1">
      <c r="A275" s="85"/>
      <c r="B275" s="79"/>
      <c r="C275" s="86"/>
      <c r="D275" s="80"/>
      <c r="E275" s="80"/>
      <c r="F275" s="80"/>
      <c r="G275" s="80"/>
      <c r="H275" s="80"/>
      <c r="I275" s="80"/>
      <c r="J275" s="80"/>
      <c r="K275" s="80"/>
      <c r="L275" s="80"/>
      <c r="M275" s="80"/>
      <c r="N275" s="81"/>
      <c r="O275" s="81"/>
      <c r="P275" s="81"/>
      <c r="Q275" s="81"/>
      <c r="R275" s="81"/>
      <c r="S275" s="81"/>
      <c r="T275" s="81"/>
      <c r="U275" s="81"/>
    </row>
    <row r="276" spans="1:21" s="73" customFormat="1">
      <c r="A276" s="85"/>
      <c r="B276" s="79"/>
      <c r="C276" s="86"/>
      <c r="D276" s="80"/>
      <c r="E276" s="80"/>
      <c r="F276" s="80"/>
      <c r="G276" s="80"/>
      <c r="H276" s="80"/>
      <c r="I276" s="80"/>
      <c r="J276" s="80"/>
      <c r="K276" s="80"/>
      <c r="L276" s="80"/>
      <c r="M276" s="80"/>
      <c r="N276" s="81"/>
      <c r="O276" s="81"/>
      <c r="P276" s="81"/>
      <c r="Q276" s="81"/>
      <c r="R276" s="81"/>
      <c r="S276" s="81"/>
      <c r="T276" s="81"/>
      <c r="U276" s="81"/>
    </row>
    <row r="277" spans="1:21" s="73" customFormat="1">
      <c r="A277" s="85"/>
      <c r="B277" s="79"/>
      <c r="C277" s="86"/>
      <c r="D277" s="80"/>
      <c r="E277" s="80"/>
      <c r="F277" s="80"/>
      <c r="G277" s="80"/>
      <c r="H277" s="80"/>
      <c r="I277" s="80"/>
      <c r="J277" s="80"/>
      <c r="K277" s="80"/>
      <c r="L277" s="80"/>
      <c r="M277" s="80"/>
      <c r="N277" s="81"/>
      <c r="O277" s="81"/>
      <c r="P277" s="81"/>
      <c r="Q277" s="81"/>
      <c r="R277" s="81"/>
      <c r="S277" s="81"/>
      <c r="T277" s="81"/>
      <c r="U277" s="81"/>
    </row>
    <row r="278" spans="1:21" s="73" customFormat="1">
      <c r="A278" s="85"/>
      <c r="B278" s="79"/>
      <c r="C278" s="86"/>
      <c r="D278" s="80"/>
      <c r="E278" s="80"/>
      <c r="F278" s="80"/>
      <c r="G278" s="80"/>
      <c r="H278" s="80"/>
      <c r="I278" s="80"/>
      <c r="J278" s="80"/>
      <c r="K278" s="80"/>
      <c r="L278" s="80"/>
      <c r="M278" s="80"/>
      <c r="N278" s="81"/>
      <c r="O278" s="81"/>
      <c r="P278" s="81"/>
      <c r="Q278" s="81"/>
      <c r="R278" s="81"/>
      <c r="S278" s="81"/>
      <c r="T278" s="81"/>
      <c r="U278" s="81"/>
    </row>
    <row r="279" spans="1:21" s="73" customFormat="1">
      <c r="A279" s="85"/>
      <c r="B279" s="79"/>
      <c r="C279" s="86"/>
      <c r="D279" s="80"/>
      <c r="E279" s="80"/>
      <c r="F279" s="80"/>
      <c r="G279" s="80"/>
      <c r="H279" s="80"/>
      <c r="I279" s="80"/>
      <c r="J279" s="80"/>
      <c r="K279" s="80"/>
      <c r="L279" s="80"/>
      <c r="M279" s="80"/>
      <c r="N279" s="81"/>
      <c r="O279" s="81"/>
      <c r="P279" s="81"/>
      <c r="Q279" s="81"/>
      <c r="R279" s="81"/>
      <c r="S279" s="81"/>
      <c r="T279" s="81"/>
      <c r="U279" s="81"/>
    </row>
    <row r="280" spans="1:21" s="73" customFormat="1">
      <c r="A280" s="85"/>
      <c r="B280" s="79"/>
      <c r="C280" s="86"/>
      <c r="D280" s="80"/>
      <c r="E280" s="80"/>
      <c r="F280" s="80"/>
      <c r="G280" s="80"/>
      <c r="H280" s="80"/>
      <c r="I280" s="80"/>
      <c r="J280" s="80"/>
      <c r="K280" s="80"/>
      <c r="L280" s="80"/>
      <c r="M280" s="80"/>
      <c r="N280" s="81"/>
      <c r="O280" s="81"/>
      <c r="P280" s="81"/>
      <c r="Q280" s="81"/>
      <c r="R280" s="81"/>
      <c r="S280" s="81"/>
      <c r="T280" s="81"/>
      <c r="U280" s="81"/>
    </row>
    <row r="281" spans="1:21" s="73" customFormat="1">
      <c r="A281" s="85"/>
      <c r="B281" s="79"/>
      <c r="C281" s="86"/>
      <c r="D281" s="80"/>
      <c r="E281" s="80"/>
      <c r="F281" s="80"/>
      <c r="G281" s="80"/>
      <c r="H281" s="80"/>
      <c r="I281" s="80"/>
      <c r="J281" s="80"/>
      <c r="K281" s="80"/>
      <c r="L281" s="80"/>
      <c r="M281" s="80"/>
      <c r="N281" s="81"/>
      <c r="O281" s="81"/>
      <c r="P281" s="81"/>
      <c r="Q281" s="81"/>
      <c r="R281" s="81"/>
      <c r="S281" s="81"/>
      <c r="T281" s="81"/>
      <c r="U281" s="81"/>
    </row>
    <row r="282" spans="1:21" s="73" customFormat="1">
      <c r="A282" s="85"/>
      <c r="B282" s="79"/>
      <c r="C282" s="86"/>
      <c r="D282" s="80"/>
      <c r="E282" s="80"/>
      <c r="F282" s="80"/>
      <c r="G282" s="80"/>
      <c r="H282" s="80"/>
      <c r="I282" s="80"/>
      <c r="J282" s="80"/>
      <c r="K282" s="80"/>
      <c r="L282" s="80"/>
      <c r="M282" s="80"/>
      <c r="N282" s="81"/>
      <c r="O282" s="81"/>
      <c r="P282" s="81"/>
      <c r="Q282" s="81"/>
      <c r="R282" s="81"/>
      <c r="S282" s="81"/>
      <c r="T282" s="81"/>
      <c r="U282" s="81"/>
    </row>
    <row r="283" spans="1:21" s="73" customFormat="1">
      <c r="A283" s="85"/>
      <c r="B283" s="79"/>
      <c r="C283" s="86"/>
      <c r="D283" s="80"/>
      <c r="E283" s="80"/>
      <c r="F283" s="80"/>
      <c r="G283" s="80"/>
      <c r="H283" s="80"/>
      <c r="I283" s="80"/>
      <c r="J283" s="80"/>
      <c r="K283" s="80"/>
      <c r="L283" s="80"/>
      <c r="M283" s="80"/>
      <c r="N283" s="81"/>
      <c r="O283" s="81"/>
      <c r="P283" s="81"/>
      <c r="Q283" s="81"/>
      <c r="R283" s="81"/>
      <c r="S283" s="81"/>
      <c r="T283" s="81"/>
      <c r="U283" s="81"/>
    </row>
    <row r="284" spans="1:21" s="73" customFormat="1">
      <c r="A284" s="85"/>
      <c r="B284" s="79"/>
      <c r="C284" s="86"/>
      <c r="D284" s="80"/>
      <c r="E284" s="80"/>
      <c r="F284" s="80"/>
      <c r="G284" s="80"/>
      <c r="H284" s="80"/>
      <c r="I284" s="80"/>
      <c r="J284" s="80"/>
      <c r="K284" s="80"/>
      <c r="L284" s="80"/>
      <c r="M284" s="80"/>
      <c r="N284" s="81"/>
      <c r="O284" s="81"/>
      <c r="P284" s="81"/>
      <c r="Q284" s="81"/>
      <c r="R284" s="81"/>
      <c r="S284" s="81"/>
      <c r="T284" s="81"/>
      <c r="U284" s="81"/>
    </row>
    <row r="285" spans="1:21" s="73" customFormat="1">
      <c r="A285" s="85"/>
      <c r="B285" s="79"/>
      <c r="C285" s="86"/>
      <c r="D285" s="80"/>
      <c r="E285" s="80"/>
      <c r="F285" s="80"/>
      <c r="G285" s="80"/>
      <c r="H285" s="80"/>
      <c r="I285" s="80"/>
      <c r="J285" s="80"/>
      <c r="K285" s="80"/>
      <c r="L285" s="80"/>
      <c r="M285" s="80"/>
      <c r="N285" s="81"/>
      <c r="O285" s="81"/>
      <c r="P285" s="81"/>
      <c r="Q285" s="81"/>
      <c r="R285" s="81"/>
      <c r="S285" s="81"/>
      <c r="T285" s="81"/>
      <c r="U285" s="81"/>
    </row>
    <row r="286" spans="1:21" s="73" customFormat="1">
      <c r="A286" s="85"/>
      <c r="B286" s="79"/>
      <c r="C286" s="86"/>
      <c r="D286" s="80"/>
      <c r="E286" s="80"/>
      <c r="F286" s="80"/>
      <c r="G286" s="80"/>
      <c r="H286" s="80"/>
      <c r="I286" s="80"/>
      <c r="J286" s="80"/>
      <c r="K286" s="80"/>
      <c r="L286" s="80"/>
      <c r="M286" s="80"/>
      <c r="N286" s="81"/>
      <c r="O286" s="81"/>
      <c r="P286" s="81"/>
      <c r="Q286" s="81"/>
      <c r="R286" s="81"/>
      <c r="S286" s="81"/>
      <c r="T286" s="81"/>
      <c r="U286" s="81"/>
    </row>
    <row r="287" spans="1:21" s="73" customFormat="1">
      <c r="A287" s="85"/>
      <c r="B287" s="79"/>
      <c r="C287" s="86"/>
      <c r="D287" s="80"/>
      <c r="E287" s="80"/>
      <c r="F287" s="80"/>
      <c r="G287" s="80"/>
      <c r="H287" s="80"/>
      <c r="I287" s="80"/>
      <c r="J287" s="80"/>
      <c r="K287" s="80"/>
      <c r="L287" s="80"/>
      <c r="M287" s="80"/>
      <c r="N287" s="81"/>
      <c r="O287" s="81"/>
      <c r="P287" s="81"/>
      <c r="Q287" s="81"/>
      <c r="R287" s="81"/>
      <c r="S287" s="81"/>
      <c r="T287" s="81"/>
      <c r="U287" s="81"/>
    </row>
    <row r="288" spans="1:21" s="73" customFormat="1">
      <c r="A288" s="85"/>
      <c r="B288" s="79"/>
      <c r="C288" s="86"/>
      <c r="D288" s="80"/>
      <c r="E288" s="80"/>
      <c r="F288" s="80"/>
      <c r="G288" s="80"/>
      <c r="H288" s="80"/>
      <c r="I288" s="80"/>
      <c r="J288" s="80"/>
      <c r="K288" s="80"/>
      <c r="L288" s="80"/>
      <c r="M288" s="80"/>
      <c r="N288" s="81"/>
      <c r="O288" s="81"/>
      <c r="P288" s="81"/>
      <c r="Q288" s="81"/>
      <c r="R288" s="81"/>
      <c r="S288" s="81"/>
      <c r="T288" s="81"/>
      <c r="U288" s="81"/>
    </row>
    <row r="289" spans="1:21" s="73" customFormat="1">
      <c r="A289" s="85"/>
      <c r="B289" s="79"/>
      <c r="C289" s="86"/>
      <c r="D289" s="80"/>
      <c r="E289" s="80"/>
      <c r="F289" s="80"/>
      <c r="G289" s="80"/>
      <c r="H289" s="80"/>
      <c r="I289" s="80"/>
      <c r="J289" s="80"/>
      <c r="K289" s="80"/>
      <c r="L289" s="80"/>
      <c r="M289" s="80"/>
      <c r="N289" s="81"/>
      <c r="O289" s="81"/>
      <c r="P289" s="81"/>
      <c r="Q289" s="81"/>
      <c r="R289" s="81"/>
      <c r="S289" s="81"/>
      <c r="T289" s="81"/>
      <c r="U289" s="81"/>
    </row>
    <row r="290" spans="1:21" s="73" customFormat="1">
      <c r="A290" s="85"/>
      <c r="B290" s="79"/>
      <c r="C290" s="86"/>
      <c r="D290" s="80"/>
      <c r="E290" s="80"/>
      <c r="F290" s="80"/>
      <c r="G290" s="80"/>
      <c r="H290" s="80"/>
      <c r="I290" s="80"/>
      <c r="J290" s="80"/>
      <c r="K290" s="80"/>
      <c r="L290" s="80"/>
      <c r="M290" s="80"/>
      <c r="N290" s="81"/>
      <c r="O290" s="81"/>
      <c r="P290" s="81"/>
      <c r="Q290" s="81"/>
      <c r="R290" s="81"/>
      <c r="S290" s="81"/>
      <c r="T290" s="81"/>
      <c r="U290" s="81"/>
    </row>
    <row r="291" spans="1:21" s="73" customFormat="1">
      <c r="A291" s="85"/>
      <c r="B291" s="79"/>
      <c r="C291" s="86"/>
      <c r="D291" s="80"/>
      <c r="E291" s="80"/>
      <c r="F291" s="80"/>
      <c r="G291" s="80"/>
      <c r="H291" s="80"/>
      <c r="I291" s="80"/>
      <c r="J291" s="80"/>
      <c r="K291" s="80"/>
      <c r="L291" s="80"/>
      <c r="M291" s="80"/>
      <c r="N291" s="81"/>
      <c r="O291" s="81"/>
      <c r="P291" s="81"/>
      <c r="Q291" s="81"/>
      <c r="R291" s="81"/>
      <c r="S291" s="81"/>
      <c r="T291" s="81"/>
      <c r="U291" s="81"/>
    </row>
    <row r="292" spans="1:21" s="73" customFormat="1">
      <c r="A292" s="85"/>
      <c r="B292" s="79"/>
      <c r="C292" s="86"/>
      <c r="D292" s="80"/>
      <c r="E292" s="80"/>
      <c r="F292" s="80"/>
      <c r="G292" s="80"/>
      <c r="H292" s="80"/>
      <c r="I292" s="80"/>
      <c r="J292" s="80"/>
      <c r="K292" s="80"/>
      <c r="L292" s="80"/>
      <c r="M292" s="80"/>
      <c r="N292" s="81"/>
      <c r="O292" s="81"/>
      <c r="P292" s="81"/>
      <c r="Q292" s="81"/>
      <c r="R292" s="81"/>
      <c r="S292" s="81"/>
      <c r="T292" s="81"/>
      <c r="U292" s="81"/>
    </row>
    <row r="293" spans="1:21" s="73" customFormat="1">
      <c r="A293" s="85"/>
      <c r="B293" s="79"/>
      <c r="C293" s="86"/>
      <c r="D293" s="80"/>
      <c r="E293" s="80"/>
      <c r="F293" s="80"/>
      <c r="G293" s="80"/>
      <c r="H293" s="80"/>
      <c r="I293" s="80"/>
      <c r="J293" s="80"/>
      <c r="K293" s="80"/>
      <c r="L293" s="80"/>
      <c r="M293" s="80"/>
      <c r="N293" s="81"/>
      <c r="O293" s="81"/>
      <c r="P293" s="81"/>
      <c r="Q293" s="81"/>
      <c r="R293" s="81"/>
      <c r="S293" s="81"/>
      <c r="T293" s="81"/>
      <c r="U293" s="81"/>
    </row>
    <row r="294" spans="1:21" s="73" customFormat="1">
      <c r="A294" s="85"/>
      <c r="B294" s="79"/>
      <c r="C294" s="86"/>
      <c r="D294" s="80"/>
      <c r="E294" s="80"/>
      <c r="F294" s="80"/>
      <c r="G294" s="80"/>
      <c r="H294" s="80"/>
      <c r="I294" s="80"/>
      <c r="J294" s="80"/>
      <c r="K294" s="80"/>
      <c r="L294" s="80"/>
      <c r="M294" s="80"/>
      <c r="N294" s="81"/>
      <c r="O294" s="81"/>
      <c r="P294" s="81"/>
      <c r="Q294" s="81"/>
      <c r="R294" s="81"/>
      <c r="S294" s="81"/>
      <c r="T294" s="81"/>
      <c r="U294" s="81"/>
    </row>
  </sheetData>
  <mergeCells count="31">
    <mergeCell ref="A44:A48"/>
    <mergeCell ref="A49:A54"/>
    <mergeCell ref="A55:A58"/>
    <mergeCell ref="B63:I63"/>
    <mergeCell ref="A12:A23"/>
    <mergeCell ref="A24:A26"/>
    <mergeCell ref="A27:A29"/>
    <mergeCell ref="A30:A35"/>
    <mergeCell ref="A39:A43"/>
    <mergeCell ref="A36:A38"/>
    <mergeCell ref="U9:U11"/>
    <mergeCell ref="D10:D11"/>
    <mergeCell ref="E10:E11"/>
    <mergeCell ref="F10:F11"/>
    <mergeCell ref="G10:G11"/>
    <mergeCell ref="H10:H11"/>
    <mergeCell ref="I10:I11"/>
    <mergeCell ref="J10:J11"/>
    <mergeCell ref="K10:K11"/>
    <mergeCell ref="L10:L11"/>
    <mergeCell ref="N9:T9"/>
    <mergeCell ref="N10:O10"/>
    <mergeCell ref="P10:R10"/>
    <mergeCell ref="S10:S11"/>
    <mergeCell ref="T10:T11"/>
    <mergeCell ref="A9:A11"/>
    <mergeCell ref="B9:B11"/>
    <mergeCell ref="C9:C11"/>
    <mergeCell ref="D9:H9"/>
    <mergeCell ref="I9:M9"/>
    <mergeCell ref="M10:M11"/>
  </mergeCells>
  <pageMargins left="0.70866141732283472" right="0.70866141732283472" top="0.72499999999999998" bottom="0.74803149606299213" header="0.31496062992125984" footer="0.31496062992125984"/>
  <pageSetup paperSize="9" scale="22"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193"/>
  <sheetViews>
    <sheetView topLeftCell="F164" workbookViewId="0">
      <selection activeCell="T2" sqref="T2:T193"/>
    </sheetView>
  </sheetViews>
  <sheetFormatPr defaultRowHeight="15"/>
  <cols>
    <col min="1" max="1" width="45.7109375" customWidth="1"/>
    <col min="3" max="3" width="29.85546875" customWidth="1"/>
    <col min="5" max="5" width="19.140625" customWidth="1"/>
    <col min="6" max="6" width="9.7109375" customWidth="1"/>
    <col min="9" max="9" width="16.5703125" customWidth="1"/>
    <col min="18" max="18" width="19.7109375" customWidth="1"/>
    <col min="20" max="20" width="17.140625" customWidth="1"/>
  </cols>
  <sheetData>
    <row r="1" spans="1:20">
      <c r="A1" t="s">
        <v>324</v>
      </c>
      <c r="C1" t="s">
        <v>328</v>
      </c>
      <c r="E1" t="s">
        <v>335</v>
      </c>
      <c r="G1" t="s">
        <v>334</v>
      </c>
      <c r="I1" s="89" t="s">
        <v>340</v>
      </c>
      <c r="K1" s="89" t="s">
        <v>317</v>
      </c>
      <c r="M1" s="89" t="s">
        <v>316</v>
      </c>
      <c r="N1" s="89" t="s">
        <v>341</v>
      </c>
      <c r="O1" s="89" t="s">
        <v>342</v>
      </c>
      <c r="P1" s="89" t="s">
        <v>343</v>
      </c>
      <c r="R1" s="89" t="s">
        <v>344</v>
      </c>
      <c r="T1" s="89" t="s">
        <v>347</v>
      </c>
    </row>
    <row r="2" spans="1:20">
      <c r="A2" t="s">
        <v>419</v>
      </c>
      <c r="C2" t="s">
        <v>329</v>
      </c>
      <c r="E2" t="s">
        <v>336</v>
      </c>
      <c r="G2" t="s">
        <v>307</v>
      </c>
      <c r="I2" s="90" t="s">
        <v>338</v>
      </c>
      <c r="K2" s="90" t="s">
        <v>315</v>
      </c>
      <c r="M2" s="90">
        <v>1</v>
      </c>
      <c r="N2" s="91">
        <v>2015</v>
      </c>
      <c r="O2" s="91">
        <v>2015</v>
      </c>
      <c r="P2" s="91">
        <v>2014</v>
      </c>
      <c r="R2" s="90" t="s">
        <v>321</v>
      </c>
      <c r="T2" s="93" t="s">
        <v>454</v>
      </c>
    </row>
    <row r="3" spans="1:20">
      <c r="A3" t="s">
        <v>323</v>
      </c>
      <c r="C3" t="s">
        <v>330</v>
      </c>
      <c r="G3" t="s">
        <v>337</v>
      </c>
      <c r="I3" s="90" t="s">
        <v>339</v>
      </c>
      <c r="K3" s="90" t="s">
        <v>313</v>
      </c>
      <c r="M3" s="90">
        <v>2</v>
      </c>
      <c r="N3" s="91">
        <v>2014</v>
      </c>
      <c r="O3" s="91">
        <v>2014</v>
      </c>
      <c r="P3" s="91">
        <v>2013</v>
      </c>
      <c r="R3" s="90" t="s">
        <v>345</v>
      </c>
      <c r="T3" s="93" t="s">
        <v>455</v>
      </c>
    </row>
    <row r="4" spans="1:20">
      <c r="A4" t="s">
        <v>332</v>
      </c>
      <c r="I4" s="90" t="s">
        <v>312</v>
      </c>
      <c r="M4" s="90">
        <v>3</v>
      </c>
      <c r="N4" s="91">
        <v>2013</v>
      </c>
      <c r="O4" s="91">
        <v>2013</v>
      </c>
      <c r="P4" s="91">
        <v>2012</v>
      </c>
      <c r="R4" s="90" t="s">
        <v>346</v>
      </c>
      <c r="T4" s="93" t="s">
        <v>456</v>
      </c>
    </row>
    <row r="5" spans="1:20">
      <c r="A5" t="s">
        <v>331</v>
      </c>
      <c r="M5" s="90">
        <v>4</v>
      </c>
      <c r="N5" s="91">
        <v>2012</v>
      </c>
      <c r="O5" s="91">
        <v>2012</v>
      </c>
      <c r="P5" s="91">
        <v>2011</v>
      </c>
      <c r="T5" s="93" t="s">
        <v>457</v>
      </c>
    </row>
    <row r="6" spans="1:20">
      <c r="A6" t="s">
        <v>348</v>
      </c>
      <c r="M6" s="90">
        <v>5</v>
      </c>
      <c r="N6" s="91">
        <v>2011</v>
      </c>
      <c r="O6" s="91">
        <v>2011</v>
      </c>
      <c r="P6" s="91">
        <v>2010</v>
      </c>
      <c r="T6" s="93" t="s">
        <v>458</v>
      </c>
    </row>
    <row r="7" spans="1:20">
      <c r="M7" s="90">
        <v>6</v>
      </c>
      <c r="N7" s="91">
        <v>2010</v>
      </c>
      <c r="O7" s="91">
        <v>2010</v>
      </c>
      <c r="P7" s="91">
        <v>2009</v>
      </c>
      <c r="T7" s="93" t="s">
        <v>459</v>
      </c>
    </row>
    <row r="8" spans="1:20">
      <c r="M8" s="90">
        <v>7</v>
      </c>
      <c r="N8" s="91">
        <v>2009</v>
      </c>
      <c r="O8" s="91">
        <v>2009</v>
      </c>
      <c r="P8" s="91">
        <v>2008</v>
      </c>
      <c r="T8" s="93" t="s">
        <v>460</v>
      </c>
    </row>
    <row r="9" spans="1:20">
      <c r="M9" s="90">
        <v>8</v>
      </c>
      <c r="N9" s="91">
        <v>2008</v>
      </c>
      <c r="O9" s="91">
        <v>2008</v>
      </c>
      <c r="P9" s="91">
        <v>2007</v>
      </c>
      <c r="T9" s="93" t="s">
        <v>461</v>
      </c>
    </row>
    <row r="10" spans="1:20">
      <c r="M10" s="90">
        <v>9</v>
      </c>
      <c r="N10" s="91">
        <v>2007</v>
      </c>
      <c r="O10" s="91">
        <v>2007</v>
      </c>
      <c r="P10" s="91">
        <v>2006</v>
      </c>
      <c r="T10" s="93" t="s">
        <v>462</v>
      </c>
    </row>
    <row r="11" spans="1:20">
      <c r="M11" s="90">
        <v>10</v>
      </c>
      <c r="N11" s="91">
        <v>2006</v>
      </c>
      <c r="O11" s="91">
        <v>2006</v>
      </c>
      <c r="P11" s="91">
        <v>2005</v>
      </c>
      <c r="T11" s="93" t="s">
        <v>463</v>
      </c>
    </row>
    <row r="12" spans="1:20">
      <c r="M12" s="90">
        <v>11</v>
      </c>
      <c r="N12" s="91">
        <v>2005</v>
      </c>
      <c r="O12" s="91">
        <v>2005</v>
      </c>
      <c r="P12" s="91">
        <v>2004</v>
      </c>
      <c r="T12" s="93" t="s">
        <v>464</v>
      </c>
    </row>
    <row r="13" spans="1:20">
      <c r="M13" s="90">
        <v>12</v>
      </c>
      <c r="N13" s="91">
        <v>2004</v>
      </c>
      <c r="O13" s="91">
        <v>2004</v>
      </c>
      <c r="P13" s="91">
        <v>2003</v>
      </c>
      <c r="T13" s="93" t="s">
        <v>465</v>
      </c>
    </row>
    <row r="14" spans="1:20">
      <c r="M14" s="92"/>
      <c r="N14" s="91">
        <v>2003</v>
      </c>
      <c r="O14" s="91">
        <v>2003</v>
      </c>
      <c r="P14" s="91">
        <v>2002</v>
      </c>
      <c r="T14" s="93" t="s">
        <v>466</v>
      </c>
    </row>
    <row r="15" spans="1:20">
      <c r="M15" s="92"/>
      <c r="N15" s="91">
        <v>2002</v>
      </c>
      <c r="O15" s="91">
        <v>2002</v>
      </c>
      <c r="P15" s="91">
        <v>2001</v>
      </c>
      <c r="T15" s="93" t="s">
        <v>467</v>
      </c>
    </row>
    <row r="16" spans="1:20">
      <c r="M16" s="92"/>
      <c r="N16" s="92"/>
      <c r="O16" s="91">
        <v>2001</v>
      </c>
      <c r="P16" s="92"/>
      <c r="T16" s="93" t="s">
        <v>468</v>
      </c>
    </row>
    <row r="17" spans="13:20">
      <c r="M17" s="92"/>
      <c r="N17" s="92"/>
      <c r="O17" s="92"/>
      <c r="P17" s="92"/>
      <c r="T17" s="93" t="s">
        <v>469</v>
      </c>
    </row>
    <row r="18" spans="13:20">
      <c r="T18" s="93" t="s">
        <v>470</v>
      </c>
    </row>
    <row r="19" spans="13:20">
      <c r="T19" s="93" t="s">
        <v>471</v>
      </c>
    </row>
    <row r="20" spans="13:20">
      <c r="T20" s="93" t="s">
        <v>472</v>
      </c>
    </row>
    <row r="21" spans="13:20">
      <c r="T21" s="93" t="s">
        <v>473</v>
      </c>
    </row>
    <row r="22" spans="13:20">
      <c r="T22" s="93" t="s">
        <v>474</v>
      </c>
    </row>
    <row r="23" spans="13:20">
      <c r="T23" s="93" t="s">
        <v>475</v>
      </c>
    </row>
    <row r="24" spans="13:20">
      <c r="T24" s="93" t="s">
        <v>476</v>
      </c>
    </row>
    <row r="25" spans="13:20">
      <c r="T25" s="93" t="s">
        <v>477</v>
      </c>
    </row>
    <row r="26" spans="13:20">
      <c r="T26" s="93" t="s">
        <v>478</v>
      </c>
    </row>
    <row r="27" spans="13:20">
      <c r="T27" s="93" t="s">
        <v>479</v>
      </c>
    </row>
    <row r="28" spans="13:20">
      <c r="T28" s="93" t="s">
        <v>480</v>
      </c>
    </row>
    <row r="29" spans="13:20">
      <c r="T29" s="93" t="s">
        <v>481</v>
      </c>
    </row>
    <row r="30" spans="13:20">
      <c r="T30" s="93" t="s">
        <v>482</v>
      </c>
    </row>
    <row r="31" spans="13:20">
      <c r="T31" s="93" t="s">
        <v>483</v>
      </c>
    </row>
    <row r="32" spans="13:20">
      <c r="T32" s="93" t="s">
        <v>484</v>
      </c>
    </row>
    <row r="33" spans="20:20">
      <c r="T33" s="93" t="s">
        <v>485</v>
      </c>
    </row>
    <row r="34" spans="20:20">
      <c r="T34" s="93" t="s">
        <v>486</v>
      </c>
    </row>
    <row r="35" spans="20:20">
      <c r="T35" s="93" t="s">
        <v>487</v>
      </c>
    </row>
    <row r="36" spans="20:20">
      <c r="T36" s="93" t="s">
        <v>488</v>
      </c>
    </row>
    <row r="37" spans="20:20">
      <c r="T37" s="93" t="s">
        <v>489</v>
      </c>
    </row>
    <row r="38" spans="20:20">
      <c r="T38" s="93" t="s">
        <v>490</v>
      </c>
    </row>
    <row r="39" spans="20:20">
      <c r="T39" s="93" t="s">
        <v>491</v>
      </c>
    </row>
    <row r="40" spans="20:20">
      <c r="T40" s="93" t="s">
        <v>492</v>
      </c>
    </row>
    <row r="41" spans="20:20">
      <c r="T41" s="93" t="s">
        <v>493</v>
      </c>
    </row>
    <row r="42" spans="20:20">
      <c r="T42" s="93" t="s">
        <v>494</v>
      </c>
    </row>
    <row r="43" spans="20:20">
      <c r="T43" s="93" t="s">
        <v>495</v>
      </c>
    </row>
    <row r="44" spans="20:20">
      <c r="T44" s="93" t="s">
        <v>496</v>
      </c>
    </row>
    <row r="45" spans="20:20">
      <c r="T45" s="93" t="s">
        <v>497</v>
      </c>
    </row>
    <row r="46" spans="20:20">
      <c r="T46" s="93" t="s">
        <v>498</v>
      </c>
    </row>
    <row r="47" spans="20:20">
      <c r="T47" s="93" t="s">
        <v>499</v>
      </c>
    </row>
    <row r="48" spans="20:20">
      <c r="T48" s="93" t="s">
        <v>500</v>
      </c>
    </row>
    <row r="49" spans="20:20">
      <c r="T49" s="93" t="s">
        <v>501</v>
      </c>
    </row>
    <row r="50" spans="20:20">
      <c r="T50" s="93" t="s">
        <v>502</v>
      </c>
    </row>
    <row r="51" spans="20:20">
      <c r="T51" s="93" t="s">
        <v>503</v>
      </c>
    </row>
    <row r="52" spans="20:20">
      <c r="T52" s="93" t="s">
        <v>504</v>
      </c>
    </row>
    <row r="53" spans="20:20">
      <c r="T53" s="93" t="s">
        <v>505</v>
      </c>
    </row>
    <row r="54" spans="20:20">
      <c r="T54" s="93" t="s">
        <v>506</v>
      </c>
    </row>
    <row r="55" spans="20:20">
      <c r="T55" s="93" t="s">
        <v>507</v>
      </c>
    </row>
    <row r="56" spans="20:20">
      <c r="T56" s="93" t="s">
        <v>508</v>
      </c>
    </row>
    <row r="57" spans="20:20">
      <c r="T57" s="93" t="s">
        <v>509</v>
      </c>
    </row>
    <row r="58" spans="20:20">
      <c r="T58" s="93" t="s">
        <v>510</v>
      </c>
    </row>
    <row r="59" spans="20:20">
      <c r="T59" s="93" t="s">
        <v>511</v>
      </c>
    </row>
    <row r="60" spans="20:20">
      <c r="T60" s="93" t="s">
        <v>512</v>
      </c>
    </row>
    <row r="61" spans="20:20">
      <c r="T61" s="93" t="s">
        <v>513</v>
      </c>
    </row>
    <row r="62" spans="20:20">
      <c r="T62" s="93" t="s">
        <v>514</v>
      </c>
    </row>
    <row r="63" spans="20:20">
      <c r="T63" s="93" t="s">
        <v>515</v>
      </c>
    </row>
    <row r="64" spans="20:20">
      <c r="T64" s="93" t="s">
        <v>516</v>
      </c>
    </row>
    <row r="65" spans="20:20">
      <c r="T65" s="93" t="s">
        <v>517</v>
      </c>
    </row>
    <row r="66" spans="20:20">
      <c r="T66" s="93" t="s">
        <v>518</v>
      </c>
    </row>
    <row r="67" spans="20:20">
      <c r="T67" s="93" t="s">
        <v>519</v>
      </c>
    </row>
    <row r="68" spans="20:20">
      <c r="T68" s="93" t="s">
        <v>520</v>
      </c>
    </row>
    <row r="69" spans="20:20">
      <c r="T69" s="93" t="s">
        <v>521</v>
      </c>
    </row>
    <row r="70" spans="20:20">
      <c r="T70" s="93" t="s">
        <v>522</v>
      </c>
    </row>
    <row r="71" spans="20:20">
      <c r="T71" s="93" t="s">
        <v>523</v>
      </c>
    </row>
    <row r="72" spans="20:20">
      <c r="T72" s="93" t="s">
        <v>524</v>
      </c>
    </row>
    <row r="73" spans="20:20">
      <c r="T73" s="93" t="s">
        <v>525</v>
      </c>
    </row>
    <row r="74" spans="20:20">
      <c r="T74" s="93" t="s">
        <v>526</v>
      </c>
    </row>
    <row r="75" spans="20:20">
      <c r="T75" s="93" t="s">
        <v>527</v>
      </c>
    </row>
    <row r="76" spans="20:20">
      <c r="T76" s="93" t="s">
        <v>528</v>
      </c>
    </row>
    <row r="77" spans="20:20">
      <c r="T77" s="93" t="s">
        <v>529</v>
      </c>
    </row>
    <row r="78" spans="20:20">
      <c r="T78" s="93" t="s">
        <v>530</v>
      </c>
    </row>
    <row r="79" spans="20:20">
      <c r="T79" s="93" t="s">
        <v>531</v>
      </c>
    </row>
    <row r="80" spans="20:20">
      <c r="T80" s="93" t="s">
        <v>532</v>
      </c>
    </row>
    <row r="81" spans="20:20">
      <c r="T81" s="93" t="s">
        <v>533</v>
      </c>
    </row>
    <row r="82" spans="20:20">
      <c r="T82" s="93" t="s">
        <v>534</v>
      </c>
    </row>
    <row r="83" spans="20:20">
      <c r="T83" s="93" t="s">
        <v>535</v>
      </c>
    </row>
    <row r="84" spans="20:20">
      <c r="T84" s="93" t="s">
        <v>536</v>
      </c>
    </row>
    <row r="85" spans="20:20">
      <c r="T85" s="93" t="s">
        <v>537</v>
      </c>
    </row>
    <row r="86" spans="20:20">
      <c r="T86" s="93" t="s">
        <v>538</v>
      </c>
    </row>
    <row r="87" spans="20:20">
      <c r="T87" s="93" t="s">
        <v>539</v>
      </c>
    </row>
    <row r="88" spans="20:20">
      <c r="T88" s="93" t="s">
        <v>540</v>
      </c>
    </row>
    <row r="89" spans="20:20">
      <c r="T89" s="93" t="s">
        <v>541</v>
      </c>
    </row>
    <row r="90" spans="20:20">
      <c r="T90" s="93" t="s">
        <v>542</v>
      </c>
    </row>
    <row r="91" spans="20:20">
      <c r="T91" s="93" t="s">
        <v>543</v>
      </c>
    </row>
    <row r="92" spans="20:20">
      <c r="T92" s="93" t="s">
        <v>544</v>
      </c>
    </row>
    <row r="93" spans="20:20">
      <c r="T93" s="93" t="s">
        <v>545</v>
      </c>
    </row>
    <row r="94" spans="20:20">
      <c r="T94" s="93" t="s">
        <v>546</v>
      </c>
    </row>
    <row r="95" spans="20:20">
      <c r="T95" s="93" t="s">
        <v>547</v>
      </c>
    </row>
    <row r="96" spans="20:20">
      <c r="T96" s="93" t="s">
        <v>548</v>
      </c>
    </row>
    <row r="97" spans="20:20">
      <c r="T97" s="93" t="s">
        <v>549</v>
      </c>
    </row>
    <row r="98" spans="20:20">
      <c r="T98" s="93" t="s">
        <v>550</v>
      </c>
    </row>
    <row r="99" spans="20:20">
      <c r="T99" s="93" t="s">
        <v>551</v>
      </c>
    </row>
    <row r="100" spans="20:20">
      <c r="T100" s="93" t="s">
        <v>552</v>
      </c>
    </row>
    <row r="101" spans="20:20">
      <c r="T101" s="93" t="s">
        <v>553</v>
      </c>
    </row>
    <row r="102" spans="20:20">
      <c r="T102" s="93" t="s">
        <v>554</v>
      </c>
    </row>
    <row r="103" spans="20:20">
      <c r="T103" s="93" t="s">
        <v>555</v>
      </c>
    </row>
    <row r="104" spans="20:20">
      <c r="T104" s="93" t="s">
        <v>556</v>
      </c>
    </row>
    <row r="105" spans="20:20">
      <c r="T105" s="93" t="s">
        <v>557</v>
      </c>
    </row>
    <row r="106" spans="20:20">
      <c r="T106" s="93" t="s">
        <v>558</v>
      </c>
    </row>
    <row r="107" spans="20:20">
      <c r="T107" s="93" t="s">
        <v>559</v>
      </c>
    </row>
    <row r="108" spans="20:20">
      <c r="T108" s="93" t="s">
        <v>560</v>
      </c>
    </row>
    <row r="109" spans="20:20">
      <c r="T109" s="93" t="s">
        <v>561</v>
      </c>
    </row>
    <row r="110" spans="20:20">
      <c r="T110" s="93" t="s">
        <v>562</v>
      </c>
    </row>
    <row r="111" spans="20:20">
      <c r="T111" s="93" t="s">
        <v>563</v>
      </c>
    </row>
    <row r="112" spans="20:20">
      <c r="T112" s="93" t="s">
        <v>564</v>
      </c>
    </row>
    <row r="113" spans="20:20">
      <c r="T113" s="93" t="s">
        <v>565</v>
      </c>
    </row>
    <row r="114" spans="20:20">
      <c r="T114" s="93" t="s">
        <v>566</v>
      </c>
    </row>
    <row r="115" spans="20:20">
      <c r="T115" s="93" t="s">
        <v>567</v>
      </c>
    </row>
    <row r="116" spans="20:20">
      <c r="T116" s="93" t="s">
        <v>568</v>
      </c>
    </row>
    <row r="117" spans="20:20">
      <c r="T117" s="93" t="s">
        <v>569</v>
      </c>
    </row>
    <row r="118" spans="20:20">
      <c r="T118" s="93" t="s">
        <v>570</v>
      </c>
    </row>
    <row r="119" spans="20:20">
      <c r="T119" s="93" t="s">
        <v>571</v>
      </c>
    </row>
    <row r="120" spans="20:20">
      <c r="T120" s="93" t="s">
        <v>572</v>
      </c>
    </row>
    <row r="121" spans="20:20">
      <c r="T121" s="93" t="s">
        <v>573</v>
      </c>
    </row>
    <row r="122" spans="20:20">
      <c r="T122" s="93" t="s">
        <v>574</v>
      </c>
    </row>
    <row r="123" spans="20:20">
      <c r="T123" s="93" t="s">
        <v>575</v>
      </c>
    </row>
    <row r="124" spans="20:20">
      <c r="T124" s="93" t="s">
        <v>576</v>
      </c>
    </row>
    <row r="125" spans="20:20">
      <c r="T125" s="93" t="s">
        <v>577</v>
      </c>
    </row>
    <row r="126" spans="20:20">
      <c r="T126" s="93" t="s">
        <v>578</v>
      </c>
    </row>
    <row r="127" spans="20:20">
      <c r="T127" s="93" t="s">
        <v>579</v>
      </c>
    </row>
    <row r="128" spans="20:20">
      <c r="T128" s="93" t="s">
        <v>580</v>
      </c>
    </row>
    <row r="129" spans="20:20">
      <c r="T129" s="93" t="s">
        <v>581</v>
      </c>
    </row>
    <row r="130" spans="20:20">
      <c r="T130" s="93" t="s">
        <v>582</v>
      </c>
    </row>
    <row r="131" spans="20:20">
      <c r="T131" s="93" t="s">
        <v>583</v>
      </c>
    </row>
    <row r="132" spans="20:20">
      <c r="T132" s="93" t="s">
        <v>584</v>
      </c>
    </row>
    <row r="133" spans="20:20">
      <c r="T133" s="93" t="s">
        <v>585</v>
      </c>
    </row>
    <row r="134" spans="20:20">
      <c r="T134" s="93" t="s">
        <v>586</v>
      </c>
    </row>
    <row r="135" spans="20:20">
      <c r="T135" s="93" t="s">
        <v>587</v>
      </c>
    </row>
    <row r="136" spans="20:20">
      <c r="T136" s="93" t="s">
        <v>588</v>
      </c>
    </row>
    <row r="137" spans="20:20">
      <c r="T137" s="93" t="s">
        <v>589</v>
      </c>
    </row>
    <row r="138" spans="20:20">
      <c r="T138" s="93" t="s">
        <v>590</v>
      </c>
    </row>
    <row r="139" spans="20:20">
      <c r="T139" s="93" t="s">
        <v>591</v>
      </c>
    </row>
    <row r="140" spans="20:20">
      <c r="T140" s="93" t="s">
        <v>592</v>
      </c>
    </row>
    <row r="141" spans="20:20">
      <c r="T141" s="93" t="s">
        <v>593</v>
      </c>
    </row>
    <row r="142" spans="20:20">
      <c r="T142" s="93" t="s">
        <v>594</v>
      </c>
    </row>
    <row r="143" spans="20:20">
      <c r="T143" s="93" t="s">
        <v>595</v>
      </c>
    </row>
    <row r="144" spans="20:20">
      <c r="T144" s="93" t="s">
        <v>596</v>
      </c>
    </row>
    <row r="145" spans="20:20">
      <c r="T145" s="93" t="s">
        <v>597</v>
      </c>
    </row>
    <row r="146" spans="20:20">
      <c r="T146" s="93" t="s">
        <v>598</v>
      </c>
    </row>
    <row r="147" spans="20:20">
      <c r="T147" s="93" t="s">
        <v>599</v>
      </c>
    </row>
    <row r="148" spans="20:20">
      <c r="T148" s="93" t="s">
        <v>600</v>
      </c>
    </row>
    <row r="149" spans="20:20">
      <c r="T149" s="93" t="s">
        <v>601</v>
      </c>
    </row>
    <row r="150" spans="20:20">
      <c r="T150" s="93" t="s">
        <v>602</v>
      </c>
    </row>
    <row r="151" spans="20:20">
      <c r="T151" s="93" t="s">
        <v>603</v>
      </c>
    </row>
    <row r="152" spans="20:20">
      <c r="T152" s="93" t="s">
        <v>604</v>
      </c>
    </row>
    <row r="153" spans="20:20">
      <c r="T153" s="93" t="s">
        <v>605</v>
      </c>
    </row>
    <row r="154" spans="20:20">
      <c r="T154" s="93" t="s">
        <v>606</v>
      </c>
    </row>
    <row r="155" spans="20:20">
      <c r="T155" s="93" t="s">
        <v>607</v>
      </c>
    </row>
    <row r="156" spans="20:20">
      <c r="T156" s="93" t="s">
        <v>608</v>
      </c>
    </row>
    <row r="157" spans="20:20">
      <c r="T157" s="93" t="s">
        <v>609</v>
      </c>
    </row>
    <row r="158" spans="20:20">
      <c r="T158" s="93" t="s">
        <v>610</v>
      </c>
    </row>
    <row r="159" spans="20:20">
      <c r="T159" s="93" t="s">
        <v>611</v>
      </c>
    </row>
    <row r="160" spans="20:20">
      <c r="T160" s="93" t="s">
        <v>612</v>
      </c>
    </row>
    <row r="161" spans="20:20">
      <c r="T161" s="93" t="s">
        <v>613</v>
      </c>
    </row>
    <row r="162" spans="20:20">
      <c r="T162" s="93" t="s">
        <v>614</v>
      </c>
    </row>
    <row r="163" spans="20:20">
      <c r="T163" s="93" t="s">
        <v>615</v>
      </c>
    </row>
    <row r="164" spans="20:20">
      <c r="T164" s="93" t="s">
        <v>616</v>
      </c>
    </row>
    <row r="165" spans="20:20">
      <c r="T165" s="93" t="s">
        <v>617</v>
      </c>
    </row>
    <row r="166" spans="20:20">
      <c r="T166" s="93" t="s">
        <v>618</v>
      </c>
    </row>
    <row r="167" spans="20:20">
      <c r="T167" s="93" t="s">
        <v>619</v>
      </c>
    </row>
    <row r="168" spans="20:20">
      <c r="T168" s="93" t="s">
        <v>620</v>
      </c>
    </row>
    <row r="169" spans="20:20">
      <c r="T169" s="93"/>
    </row>
    <row r="170" spans="20:20">
      <c r="T170" s="93"/>
    </row>
    <row r="171" spans="20:20">
      <c r="T171" s="93"/>
    </row>
    <row r="172" spans="20:20">
      <c r="T172" s="93"/>
    </row>
    <row r="173" spans="20:20">
      <c r="T173" s="93"/>
    </row>
    <row r="174" spans="20:20">
      <c r="T174" s="93"/>
    </row>
    <row r="175" spans="20:20">
      <c r="T175" s="93"/>
    </row>
    <row r="176" spans="20:20">
      <c r="T176" s="93"/>
    </row>
    <row r="177" spans="20:20">
      <c r="T177" s="93"/>
    </row>
    <row r="178" spans="20:20">
      <c r="T178" s="93"/>
    </row>
    <row r="179" spans="20:20">
      <c r="T179" s="93"/>
    </row>
    <row r="180" spans="20:20">
      <c r="T180" s="93"/>
    </row>
    <row r="181" spans="20:20">
      <c r="T181" s="93"/>
    </row>
    <row r="182" spans="20:20">
      <c r="T182" s="93"/>
    </row>
    <row r="183" spans="20:20">
      <c r="T183" s="93"/>
    </row>
    <row r="184" spans="20:20">
      <c r="T184" s="93"/>
    </row>
    <row r="185" spans="20:20">
      <c r="T185" s="93"/>
    </row>
    <row r="186" spans="20:20">
      <c r="T186" s="93"/>
    </row>
    <row r="187" spans="20:20">
      <c r="T187" s="93"/>
    </row>
    <row r="188" spans="20:20">
      <c r="T188" s="93"/>
    </row>
    <row r="189" spans="20:20">
      <c r="T189" s="93"/>
    </row>
    <row r="190" spans="20:20">
      <c r="T190" s="93"/>
    </row>
    <row r="191" spans="20:20">
      <c r="T191" s="93"/>
    </row>
    <row r="192" spans="20:20">
      <c r="T192" s="93"/>
    </row>
    <row r="193" spans="20:20">
      <c r="T193" s="93"/>
    </row>
  </sheetData>
  <sortState ref="A2:A7">
    <sortCondition ref="A2:A7"/>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F275"/>
  <sheetViews>
    <sheetView workbookViewId="0">
      <selection activeCell="G7" sqref="G7"/>
    </sheetView>
  </sheetViews>
  <sheetFormatPr defaultRowHeight="15"/>
  <cols>
    <col min="3" max="3" width="9.140625" style="235"/>
    <col min="4" max="4" width="11.85546875" style="235" customWidth="1"/>
    <col min="5" max="5" width="10.7109375" style="235" customWidth="1"/>
    <col min="6" max="6" width="10.85546875" style="235" customWidth="1"/>
    <col min="7" max="7" width="11.5703125" style="235" customWidth="1"/>
    <col min="8" max="8" width="14.140625" style="235" customWidth="1"/>
    <col min="9" max="10" width="10.7109375" style="235" customWidth="1"/>
    <col min="11" max="11" width="18.85546875" customWidth="1"/>
    <col min="32" max="32" width="21" customWidth="1"/>
  </cols>
  <sheetData>
    <row r="1" spans="1:32">
      <c r="A1" t="s">
        <v>403</v>
      </c>
      <c r="C1"/>
      <c r="D1"/>
      <c r="E1"/>
      <c r="F1"/>
      <c r="G1"/>
      <c r="H1"/>
      <c r="I1"/>
      <c r="J1"/>
    </row>
    <row r="2" spans="1:32">
      <c r="C2"/>
      <c r="D2"/>
      <c r="E2"/>
      <c r="F2"/>
      <c r="G2"/>
      <c r="H2"/>
      <c r="I2"/>
      <c r="J2"/>
    </row>
    <row r="3" spans="1:32" ht="15" customHeight="1">
      <c r="C3"/>
      <c r="D3"/>
      <c r="E3"/>
      <c r="F3"/>
      <c r="G3"/>
      <c r="H3"/>
      <c r="I3"/>
      <c r="J3"/>
      <c r="L3" s="134"/>
      <c r="M3" s="135"/>
      <c r="N3" s="135"/>
      <c r="O3" s="135"/>
      <c r="P3" s="135"/>
      <c r="Q3" s="135"/>
      <c r="R3" s="135"/>
      <c r="S3" s="135"/>
      <c r="T3" s="135"/>
      <c r="U3" s="135"/>
      <c r="V3" s="135"/>
      <c r="W3" s="135"/>
      <c r="X3" s="135"/>
      <c r="Y3" s="135"/>
      <c r="Z3" s="135"/>
      <c r="AA3" s="135"/>
      <c r="AB3" s="135"/>
      <c r="AC3" s="135"/>
      <c r="AD3" s="134"/>
    </row>
    <row r="4" spans="1:32" ht="15.75" customHeight="1">
      <c r="C4"/>
      <c r="D4"/>
      <c r="E4"/>
      <c r="F4"/>
      <c r="G4"/>
      <c r="H4"/>
      <c r="I4"/>
      <c r="J4"/>
      <c r="K4" s="143"/>
      <c r="L4" s="136"/>
      <c r="M4" s="134"/>
      <c r="N4" s="134"/>
      <c r="O4" s="134"/>
      <c r="P4" s="134"/>
      <c r="Q4" s="134"/>
      <c r="R4" s="134"/>
      <c r="S4" s="134"/>
      <c r="T4" s="134"/>
      <c r="U4" s="134"/>
      <c r="V4" s="134"/>
      <c r="W4" s="140"/>
      <c r="X4" s="140"/>
      <c r="Y4" s="140"/>
      <c r="Z4" s="140"/>
      <c r="AA4" s="140"/>
      <c r="AB4" s="134"/>
      <c r="AC4" s="134"/>
      <c r="AD4" s="135"/>
    </row>
    <row r="5" spans="1:32" ht="128.25" thickBot="1">
      <c r="C5" s="128" t="s">
        <v>301</v>
      </c>
      <c r="D5" s="128" t="s">
        <v>402</v>
      </c>
      <c r="E5" s="128" t="s">
        <v>302</v>
      </c>
      <c r="F5" s="128" t="s">
        <v>655</v>
      </c>
      <c r="G5" s="128" t="s">
        <v>658</v>
      </c>
      <c r="H5" s="128" t="s">
        <v>656</v>
      </c>
      <c r="I5" s="128" t="s">
        <v>324</v>
      </c>
      <c r="J5" s="128" t="s">
        <v>657</v>
      </c>
      <c r="K5" s="126" t="s">
        <v>362</v>
      </c>
      <c r="L5" s="127" t="s">
        <v>363</v>
      </c>
      <c r="M5" s="129" t="s">
        <v>263</v>
      </c>
      <c r="N5" s="130" t="s">
        <v>264</v>
      </c>
      <c r="O5" s="130" t="s">
        <v>352</v>
      </c>
      <c r="P5" s="130" t="s">
        <v>199</v>
      </c>
      <c r="Q5" s="131" t="s">
        <v>184</v>
      </c>
      <c r="R5" s="132" t="s">
        <v>265</v>
      </c>
      <c r="S5" s="132" t="s">
        <v>202</v>
      </c>
      <c r="T5" s="132" t="s">
        <v>266</v>
      </c>
      <c r="U5" s="132" t="s">
        <v>267</v>
      </c>
      <c r="V5" s="133" t="s">
        <v>187</v>
      </c>
      <c r="W5" s="141" t="s">
        <v>193</v>
      </c>
      <c r="X5" s="142" t="s">
        <v>271</v>
      </c>
      <c r="Y5" s="137" t="s">
        <v>195</v>
      </c>
      <c r="Z5" s="137" t="s">
        <v>284</v>
      </c>
      <c r="AA5" s="137" t="s">
        <v>274</v>
      </c>
      <c r="AB5" s="138" t="s">
        <v>275</v>
      </c>
      <c r="AC5" s="139" t="s">
        <v>276</v>
      </c>
      <c r="AD5" s="125" t="s">
        <v>262</v>
      </c>
      <c r="AF5" s="260" t="s">
        <v>664</v>
      </c>
    </row>
    <row r="6" spans="1:32">
      <c r="C6" s="238" t="str">
        <f>'2015'!B1</f>
        <v>Georgia</v>
      </c>
      <c r="D6" s="238">
        <v>2015</v>
      </c>
      <c r="E6" s="238" t="str">
        <f>'2015'!B2</f>
        <v>Calendar Year</v>
      </c>
      <c r="F6" s="238" t="str">
        <f>'2015'!B5</f>
        <v>US Dollars</v>
      </c>
      <c r="G6" s="238" t="str">
        <f>'2015'!B6</f>
        <v>Units ( x 1)</v>
      </c>
      <c r="H6" s="239">
        <f>'2015'!B7</f>
        <v>2.2702</v>
      </c>
      <c r="I6" s="238" t="str">
        <f>'2015'!B8</f>
        <v>PEPFAR Expenditure analysis</v>
      </c>
      <c r="J6" s="238">
        <f>VLOOKUP(C6,'Exchange Rates'!$A$2:$Q$195,17,0)</f>
        <v>1.76566666666667</v>
      </c>
      <c r="K6" t="s">
        <v>295</v>
      </c>
      <c r="M6">
        <f>'2015'!D12</f>
        <v>0</v>
      </c>
      <c r="N6">
        <f>'2015'!E12</f>
        <v>0</v>
      </c>
      <c r="O6">
        <f>'2015'!F12</f>
        <v>0</v>
      </c>
      <c r="P6">
        <f>'2015'!G12</f>
        <v>0</v>
      </c>
      <c r="Q6">
        <f>'2015'!H12</f>
        <v>0</v>
      </c>
      <c r="R6">
        <f>'2015'!I12</f>
        <v>0</v>
      </c>
      <c r="S6">
        <f>'2015'!J12</f>
        <v>0</v>
      </c>
      <c r="T6">
        <f>'2015'!K12</f>
        <v>0</v>
      </c>
      <c r="U6">
        <f>'2015'!L12</f>
        <v>0</v>
      </c>
      <c r="V6">
        <f>'2015'!M12</f>
        <v>0</v>
      </c>
      <c r="W6">
        <f>'2015'!N12</f>
        <v>0</v>
      </c>
      <c r="X6">
        <f>'2015'!O12</f>
        <v>28200</v>
      </c>
      <c r="Y6">
        <f>'2015'!P12</f>
        <v>589650.13</v>
      </c>
      <c r="Z6">
        <f>'2015'!Q12</f>
        <v>0</v>
      </c>
      <c r="AA6">
        <f>'2015'!R12</f>
        <v>70850</v>
      </c>
      <c r="AB6">
        <f>'2015'!S12</f>
        <v>0</v>
      </c>
      <c r="AC6">
        <f>'2015'!T12</f>
        <v>688700.13</v>
      </c>
      <c r="AD6">
        <f>'2015'!U12</f>
        <v>688700.13</v>
      </c>
      <c r="AF6">
        <f>IF((Q6+V6+AC6)=AD6,1,0)</f>
        <v>1</v>
      </c>
    </row>
    <row r="7" spans="1:32">
      <c r="C7" s="238" t="str">
        <f>C$6</f>
        <v>Georgia</v>
      </c>
      <c r="D7" s="238">
        <f t="shared" ref="D7:J22" si="0">D$6</f>
        <v>2015</v>
      </c>
      <c r="E7" s="238" t="str">
        <f t="shared" si="0"/>
        <v>Calendar Year</v>
      </c>
      <c r="F7" s="238" t="str">
        <f t="shared" si="0"/>
        <v>US Dollars</v>
      </c>
      <c r="G7" s="238" t="str">
        <f t="shared" si="0"/>
        <v>Units ( x 1)</v>
      </c>
      <c r="H7" s="239">
        <f t="shared" si="0"/>
        <v>2.2702</v>
      </c>
      <c r="I7" s="238" t="str">
        <f t="shared" si="0"/>
        <v>PEPFAR Expenditure analysis</v>
      </c>
      <c r="J7" s="238">
        <f t="shared" si="0"/>
        <v>1.76566666666667</v>
      </c>
      <c r="K7" t="s">
        <v>2</v>
      </c>
      <c r="M7" t="str">
        <f>'2015'!D13</f>
        <v>US Dollars</v>
      </c>
      <c r="N7" t="str">
        <f>'2015'!E13</f>
        <v>US Dollars</v>
      </c>
      <c r="O7" t="str">
        <f>'2015'!F13</f>
        <v>US Dollars</v>
      </c>
      <c r="P7" t="str">
        <f>'2015'!G13</f>
        <v>US Dollars</v>
      </c>
      <c r="Q7">
        <f>'2015'!H13</f>
        <v>0</v>
      </c>
      <c r="R7" t="str">
        <f>'2015'!I13</f>
        <v>US Dollars</v>
      </c>
      <c r="S7" t="str">
        <f>'2015'!J13</f>
        <v>US Dollars</v>
      </c>
      <c r="T7" t="str">
        <f>'2015'!K13</f>
        <v>US Dollars</v>
      </c>
      <c r="U7" t="str">
        <f>'2015'!L13</f>
        <v>US Dollars</v>
      </c>
      <c r="V7">
        <f>'2015'!M13</f>
        <v>0</v>
      </c>
      <c r="W7" t="str">
        <f>'2015'!N13</f>
        <v>US Dollars</v>
      </c>
      <c r="X7" t="str">
        <f>'2015'!O13</f>
        <v>US Dollars</v>
      </c>
      <c r="Y7" t="str">
        <f>'2015'!P13</f>
        <v>US Dollars</v>
      </c>
      <c r="Z7" t="str">
        <f>'2015'!Q13</f>
        <v>US Dollars</v>
      </c>
      <c r="AA7">
        <f>'2015'!R13</f>
        <v>21150</v>
      </c>
      <c r="AB7" t="str">
        <f>'2015'!S13</f>
        <v>US Dollars</v>
      </c>
      <c r="AC7">
        <f>'2015'!T13</f>
        <v>21150</v>
      </c>
      <c r="AD7">
        <f>'2015'!U13</f>
        <v>21150</v>
      </c>
      <c r="AF7">
        <f t="shared" ref="AF7:AF70" si="1">IF((Q7+V7+AC7)=AD7,1,0)</f>
        <v>1</v>
      </c>
    </row>
    <row r="8" spans="1:32">
      <c r="C8" s="238" t="str">
        <f t="shared" ref="C8:J39" si="2">C$6</f>
        <v>Georgia</v>
      </c>
      <c r="D8" s="238">
        <f t="shared" si="0"/>
        <v>2015</v>
      </c>
      <c r="E8" s="238" t="str">
        <f t="shared" si="0"/>
        <v>Calendar Year</v>
      </c>
      <c r="F8" s="238" t="str">
        <f t="shared" si="0"/>
        <v>US Dollars</v>
      </c>
      <c r="G8" s="238" t="str">
        <f t="shared" si="0"/>
        <v>Units ( x 1)</v>
      </c>
      <c r="H8" s="239">
        <f t="shared" si="0"/>
        <v>2.2702</v>
      </c>
      <c r="I8" s="238" t="str">
        <f t="shared" si="0"/>
        <v>PEPFAR Expenditure analysis</v>
      </c>
      <c r="J8" s="238">
        <f t="shared" si="0"/>
        <v>1.76566666666667</v>
      </c>
      <c r="K8" t="s">
        <v>365</v>
      </c>
      <c r="M8" t="str">
        <f>'2015'!D14</f>
        <v>US Dollars</v>
      </c>
      <c r="N8" t="str">
        <f>'2015'!E14</f>
        <v>US Dollars</v>
      </c>
      <c r="O8" t="str">
        <f>'2015'!F14</f>
        <v>US Dollars</v>
      </c>
      <c r="P8" t="str">
        <f>'2015'!G14</f>
        <v>US Dollars</v>
      </c>
      <c r="Q8">
        <f>'2015'!H14</f>
        <v>0</v>
      </c>
      <c r="R8" t="str">
        <f>'2015'!I14</f>
        <v>US Dollars</v>
      </c>
      <c r="S8" t="str">
        <f>'2015'!J14</f>
        <v>US Dollars</v>
      </c>
      <c r="T8" t="str">
        <f>'2015'!K14</f>
        <v>US Dollars</v>
      </c>
      <c r="U8" t="str">
        <f>'2015'!L14</f>
        <v>US Dollars</v>
      </c>
      <c r="V8">
        <f>'2015'!M14</f>
        <v>0</v>
      </c>
      <c r="W8" t="str">
        <f>'2015'!N14</f>
        <v>US Dollars</v>
      </c>
      <c r="X8" t="str">
        <f>'2015'!O14</f>
        <v>US Dollars</v>
      </c>
      <c r="Y8" t="str">
        <f>'2015'!P14</f>
        <v>US Dollars</v>
      </c>
      <c r="Z8" t="str">
        <f>'2015'!Q14</f>
        <v>US Dollars</v>
      </c>
      <c r="AA8" t="str">
        <f>'2015'!R14</f>
        <v>US Dollars</v>
      </c>
      <c r="AB8" t="str">
        <f>'2015'!S14</f>
        <v>US Dollars</v>
      </c>
      <c r="AC8">
        <f>'2015'!T14</f>
        <v>0</v>
      </c>
      <c r="AD8">
        <f>'2015'!U14</f>
        <v>0</v>
      </c>
      <c r="AF8">
        <f t="shared" si="1"/>
        <v>1</v>
      </c>
    </row>
    <row r="9" spans="1:32">
      <c r="C9" s="238" t="str">
        <f t="shared" si="2"/>
        <v>Georgia</v>
      </c>
      <c r="D9" s="238">
        <f t="shared" si="0"/>
        <v>2015</v>
      </c>
      <c r="E9" s="238" t="str">
        <f t="shared" si="0"/>
        <v>Calendar Year</v>
      </c>
      <c r="F9" s="238" t="str">
        <f t="shared" si="0"/>
        <v>US Dollars</v>
      </c>
      <c r="G9" s="238" t="str">
        <f t="shared" si="0"/>
        <v>Units ( x 1)</v>
      </c>
      <c r="H9" s="239">
        <f t="shared" si="0"/>
        <v>2.2702</v>
      </c>
      <c r="I9" s="238" t="str">
        <f t="shared" si="0"/>
        <v>PEPFAR Expenditure analysis</v>
      </c>
      <c r="J9" s="238">
        <f t="shared" si="0"/>
        <v>1.76566666666667</v>
      </c>
      <c r="K9" t="s">
        <v>5</v>
      </c>
      <c r="M9" t="str">
        <f>'2015'!D15</f>
        <v>US Dollars</v>
      </c>
      <c r="N9" t="str">
        <f>'2015'!E15</f>
        <v>US Dollars</v>
      </c>
      <c r="O9" t="str">
        <f>'2015'!F15</f>
        <v>US Dollars</v>
      </c>
      <c r="P9" t="str">
        <f>'2015'!G15</f>
        <v>US Dollars</v>
      </c>
      <c r="Q9">
        <f>'2015'!H15</f>
        <v>0</v>
      </c>
      <c r="R9" t="str">
        <f>'2015'!I15</f>
        <v>US Dollars</v>
      </c>
      <c r="S9" t="str">
        <f>'2015'!J15</f>
        <v>US Dollars</v>
      </c>
      <c r="T9" t="str">
        <f>'2015'!K15</f>
        <v>US Dollars</v>
      </c>
      <c r="U9" t="str">
        <f>'2015'!L15</f>
        <v>US Dollars</v>
      </c>
      <c r="V9">
        <f>'2015'!M15</f>
        <v>0</v>
      </c>
      <c r="W9" t="str">
        <f>'2015'!N15</f>
        <v>US Dollars</v>
      </c>
      <c r="X9" t="str">
        <f>'2015'!O15</f>
        <v>US Dollars</v>
      </c>
      <c r="Y9" t="str">
        <f>'2015'!P15</f>
        <v>US Dollars</v>
      </c>
      <c r="Z9" t="str">
        <f>'2015'!Q15</f>
        <v>US Dollars</v>
      </c>
      <c r="AA9" t="str">
        <f>'2015'!R15</f>
        <v>US Dollars</v>
      </c>
      <c r="AB9" t="str">
        <f>'2015'!S15</f>
        <v>US Dollars</v>
      </c>
      <c r="AC9">
        <f>'2015'!T15</f>
        <v>0</v>
      </c>
      <c r="AD9">
        <f>'2015'!U15</f>
        <v>0</v>
      </c>
      <c r="AF9">
        <f t="shared" si="1"/>
        <v>1</v>
      </c>
    </row>
    <row r="10" spans="1:32">
      <c r="C10" s="238" t="str">
        <f t="shared" si="2"/>
        <v>Georgia</v>
      </c>
      <c r="D10" s="238">
        <f t="shared" si="0"/>
        <v>2015</v>
      </c>
      <c r="E10" s="238" t="str">
        <f t="shared" si="0"/>
        <v>Calendar Year</v>
      </c>
      <c r="F10" s="238" t="str">
        <f t="shared" si="0"/>
        <v>US Dollars</v>
      </c>
      <c r="G10" s="238" t="str">
        <f t="shared" si="0"/>
        <v>Units ( x 1)</v>
      </c>
      <c r="H10" s="239">
        <f t="shared" si="0"/>
        <v>2.2702</v>
      </c>
      <c r="I10" s="238" t="str">
        <f t="shared" si="0"/>
        <v>PEPFAR Expenditure analysis</v>
      </c>
      <c r="J10" s="238">
        <f t="shared" si="0"/>
        <v>1.76566666666667</v>
      </c>
      <c r="K10" t="s">
        <v>367</v>
      </c>
      <c r="M10" t="str">
        <f>'2015'!D16</f>
        <v>US Dollars</v>
      </c>
      <c r="N10" t="str">
        <f>'2015'!E16</f>
        <v>US Dollars</v>
      </c>
      <c r="O10" t="str">
        <f>'2015'!F16</f>
        <v>US Dollars</v>
      </c>
      <c r="P10" t="str">
        <f>'2015'!G16</f>
        <v>US Dollars</v>
      </c>
      <c r="Q10">
        <f>'2015'!H16</f>
        <v>0</v>
      </c>
      <c r="R10" t="str">
        <f>'2015'!I16</f>
        <v>US Dollars</v>
      </c>
      <c r="S10" t="str">
        <f>'2015'!J16</f>
        <v>US Dollars</v>
      </c>
      <c r="T10" t="str">
        <f>'2015'!K16</f>
        <v>US Dollars</v>
      </c>
      <c r="U10" t="str">
        <f>'2015'!L16</f>
        <v>US Dollars</v>
      </c>
      <c r="V10">
        <f>'2015'!M16</f>
        <v>0</v>
      </c>
      <c r="W10" t="str">
        <f>'2015'!N16</f>
        <v>US Dollars</v>
      </c>
      <c r="X10" t="str">
        <f>'2015'!O16</f>
        <v>US Dollars</v>
      </c>
      <c r="Y10" t="str">
        <f>'2015'!P16</f>
        <v>US Dollars</v>
      </c>
      <c r="Z10" t="str">
        <f>'2015'!Q16</f>
        <v>US Dollars</v>
      </c>
      <c r="AA10" t="str">
        <f>'2015'!R16</f>
        <v>US Dollars</v>
      </c>
      <c r="AB10" t="str">
        <f>'2015'!S16</f>
        <v>US Dollars</v>
      </c>
      <c r="AC10">
        <f>'2015'!T16</f>
        <v>0</v>
      </c>
      <c r="AD10">
        <f>'2015'!U16</f>
        <v>0</v>
      </c>
      <c r="AF10">
        <f t="shared" si="1"/>
        <v>1</v>
      </c>
    </row>
    <row r="11" spans="1:32">
      <c r="C11" s="238" t="str">
        <f t="shared" si="2"/>
        <v>Georgia</v>
      </c>
      <c r="D11" s="238">
        <f t="shared" si="0"/>
        <v>2015</v>
      </c>
      <c r="E11" s="238" t="str">
        <f t="shared" si="0"/>
        <v>Calendar Year</v>
      </c>
      <c r="F11" s="238" t="str">
        <f t="shared" si="0"/>
        <v>US Dollars</v>
      </c>
      <c r="G11" s="238" t="str">
        <f t="shared" si="0"/>
        <v>Units ( x 1)</v>
      </c>
      <c r="H11" s="239">
        <f t="shared" si="0"/>
        <v>2.2702</v>
      </c>
      <c r="I11" s="238" t="str">
        <f t="shared" si="0"/>
        <v>PEPFAR Expenditure analysis</v>
      </c>
      <c r="J11" s="238">
        <f t="shared" si="0"/>
        <v>1.76566666666667</v>
      </c>
      <c r="K11" t="s">
        <v>368</v>
      </c>
      <c r="M11" t="str">
        <f>'2015'!D17</f>
        <v>US Dollars</v>
      </c>
      <c r="N11" t="str">
        <f>'2015'!E17</f>
        <v>US Dollars</v>
      </c>
      <c r="O11" t="str">
        <f>'2015'!F17</f>
        <v>US Dollars</v>
      </c>
      <c r="P11" t="str">
        <f>'2015'!G17</f>
        <v>US Dollars</v>
      </c>
      <c r="Q11">
        <f>'2015'!H17</f>
        <v>0</v>
      </c>
      <c r="R11" t="str">
        <f>'2015'!I17</f>
        <v>US Dollars</v>
      </c>
      <c r="S11" t="str">
        <f>'2015'!J17</f>
        <v>US Dollars</v>
      </c>
      <c r="T11" t="str">
        <f>'2015'!K17</f>
        <v>US Dollars</v>
      </c>
      <c r="U11" t="str">
        <f>'2015'!L17</f>
        <v>US Dollars</v>
      </c>
      <c r="V11">
        <f>'2015'!M17</f>
        <v>0</v>
      </c>
      <c r="W11" t="str">
        <f>'2015'!N17</f>
        <v>US Dollars</v>
      </c>
      <c r="X11" t="str">
        <f>'2015'!O17</f>
        <v>US Dollars</v>
      </c>
      <c r="Y11">
        <f>'2015'!P17</f>
        <v>214180</v>
      </c>
      <c r="Z11" t="str">
        <f>'2015'!Q17</f>
        <v>US Dollars</v>
      </c>
      <c r="AA11">
        <f>'2015'!R17</f>
        <v>22350</v>
      </c>
      <c r="AB11" t="str">
        <f>'2015'!S17</f>
        <v>US Dollars</v>
      </c>
      <c r="AC11">
        <f>'2015'!T17</f>
        <v>236530</v>
      </c>
      <c r="AD11">
        <f>'2015'!U17</f>
        <v>236530</v>
      </c>
      <c r="AF11">
        <f t="shared" si="1"/>
        <v>1</v>
      </c>
    </row>
    <row r="12" spans="1:32">
      <c r="C12" s="238" t="str">
        <f t="shared" si="2"/>
        <v>Georgia</v>
      </c>
      <c r="D12" s="238">
        <f t="shared" si="0"/>
        <v>2015</v>
      </c>
      <c r="E12" s="238" t="str">
        <f t="shared" si="0"/>
        <v>Calendar Year</v>
      </c>
      <c r="F12" s="238" t="str">
        <f t="shared" si="0"/>
        <v>US Dollars</v>
      </c>
      <c r="G12" s="238" t="str">
        <f t="shared" si="0"/>
        <v>Units ( x 1)</v>
      </c>
      <c r="H12" s="239">
        <f t="shared" si="0"/>
        <v>2.2702</v>
      </c>
      <c r="I12" s="238" t="str">
        <f t="shared" si="0"/>
        <v>PEPFAR Expenditure analysis</v>
      </c>
      <c r="J12" s="238">
        <f t="shared" si="0"/>
        <v>1.76566666666667</v>
      </c>
      <c r="K12" t="s">
        <v>369</v>
      </c>
      <c r="M12" t="str">
        <f>'2015'!D18</f>
        <v>US Dollars</v>
      </c>
      <c r="N12" t="str">
        <f>'2015'!E18</f>
        <v>US Dollars</v>
      </c>
      <c r="O12" t="str">
        <f>'2015'!F18</f>
        <v>US Dollars</v>
      </c>
      <c r="P12" t="str">
        <f>'2015'!G18</f>
        <v>US Dollars</v>
      </c>
      <c r="Q12">
        <f>'2015'!H18</f>
        <v>0</v>
      </c>
      <c r="R12" t="str">
        <f>'2015'!I18</f>
        <v>US Dollars</v>
      </c>
      <c r="S12" t="str">
        <f>'2015'!J18</f>
        <v>US Dollars</v>
      </c>
      <c r="T12" t="str">
        <f>'2015'!K18</f>
        <v>US Dollars</v>
      </c>
      <c r="U12" t="str">
        <f>'2015'!L18</f>
        <v>US Dollars</v>
      </c>
      <c r="V12">
        <f>'2015'!M18</f>
        <v>0</v>
      </c>
      <c r="W12" t="str">
        <f>'2015'!N18</f>
        <v>US Dollars</v>
      </c>
      <c r="X12" t="str">
        <f>'2015'!O18</f>
        <v>US Dollars</v>
      </c>
      <c r="Y12">
        <f>'2015'!P18</f>
        <v>267725</v>
      </c>
      <c r="Z12" t="str">
        <f>'2015'!Q18</f>
        <v>US Dollars</v>
      </c>
      <c r="AA12">
        <f>'2015'!R18</f>
        <v>27350</v>
      </c>
      <c r="AB12" t="str">
        <f>'2015'!S18</f>
        <v>US Dollars</v>
      </c>
      <c r="AC12">
        <f>'2015'!T18</f>
        <v>295075</v>
      </c>
      <c r="AD12">
        <f>'2015'!U18</f>
        <v>295075</v>
      </c>
      <c r="AF12">
        <f t="shared" si="1"/>
        <v>1</v>
      </c>
    </row>
    <row r="13" spans="1:32">
      <c r="C13" s="238" t="str">
        <f t="shared" si="2"/>
        <v>Georgia</v>
      </c>
      <c r="D13" s="238">
        <f t="shared" si="0"/>
        <v>2015</v>
      </c>
      <c r="E13" s="238" t="str">
        <f t="shared" si="0"/>
        <v>Calendar Year</v>
      </c>
      <c r="F13" s="238" t="str">
        <f t="shared" si="0"/>
        <v>US Dollars</v>
      </c>
      <c r="G13" s="238" t="str">
        <f t="shared" si="0"/>
        <v>Units ( x 1)</v>
      </c>
      <c r="H13" s="239">
        <f t="shared" si="0"/>
        <v>2.2702</v>
      </c>
      <c r="I13" s="238" t="str">
        <f t="shared" si="0"/>
        <v>PEPFAR Expenditure analysis</v>
      </c>
      <c r="J13" s="238">
        <f t="shared" si="0"/>
        <v>1.76566666666667</v>
      </c>
      <c r="K13" t="s">
        <v>370</v>
      </c>
      <c r="M13" t="str">
        <f>'2015'!D19</f>
        <v>US Dollars</v>
      </c>
      <c r="N13" t="str">
        <f>'2015'!E19</f>
        <v>US Dollars</v>
      </c>
      <c r="O13" t="str">
        <f>'2015'!F19</f>
        <v>US Dollars</v>
      </c>
      <c r="P13" t="str">
        <f>'2015'!G19</f>
        <v>US Dollars</v>
      </c>
      <c r="Q13">
        <f>'2015'!H19</f>
        <v>0</v>
      </c>
      <c r="R13" t="str">
        <f>'2015'!I19</f>
        <v>US Dollars</v>
      </c>
      <c r="S13" t="str">
        <f>'2015'!J19</f>
        <v>US Dollars</v>
      </c>
      <c r="T13" t="str">
        <f>'2015'!K19</f>
        <v>US Dollars</v>
      </c>
      <c r="U13" t="str">
        <f>'2015'!L19</f>
        <v>US Dollars</v>
      </c>
      <c r="V13">
        <f>'2015'!M19</f>
        <v>0</v>
      </c>
      <c r="W13" t="str">
        <f>'2015'!N19</f>
        <v>US Dollars</v>
      </c>
      <c r="X13" t="str">
        <f>'2015'!O19</f>
        <v>US Dollars</v>
      </c>
      <c r="Y13" t="str">
        <f>'2015'!P19</f>
        <v>US Dollars</v>
      </c>
      <c r="Z13" t="str">
        <f>'2015'!Q19</f>
        <v>US Dollars</v>
      </c>
      <c r="AA13" t="str">
        <f>'2015'!R19</f>
        <v>US Dollars</v>
      </c>
      <c r="AB13" t="str">
        <f>'2015'!S19</f>
        <v>US Dollars</v>
      </c>
      <c r="AC13">
        <f>'2015'!T19</f>
        <v>0</v>
      </c>
      <c r="AD13">
        <f>'2015'!U19</f>
        <v>0</v>
      </c>
      <c r="AF13">
        <f t="shared" si="1"/>
        <v>1</v>
      </c>
    </row>
    <row r="14" spans="1:32">
      <c r="C14" s="238" t="str">
        <f t="shared" si="2"/>
        <v>Georgia</v>
      </c>
      <c r="D14" s="238">
        <f t="shared" si="0"/>
        <v>2015</v>
      </c>
      <c r="E14" s="238" t="str">
        <f t="shared" si="0"/>
        <v>Calendar Year</v>
      </c>
      <c r="F14" s="238" t="str">
        <f t="shared" si="0"/>
        <v>US Dollars</v>
      </c>
      <c r="G14" s="238" t="str">
        <f t="shared" si="0"/>
        <v>Units ( x 1)</v>
      </c>
      <c r="H14" s="239">
        <f t="shared" si="0"/>
        <v>2.2702</v>
      </c>
      <c r="I14" s="238" t="str">
        <f t="shared" si="0"/>
        <v>PEPFAR Expenditure analysis</v>
      </c>
      <c r="J14" s="238">
        <f t="shared" si="0"/>
        <v>1.76566666666667</v>
      </c>
      <c r="K14" t="s">
        <v>372</v>
      </c>
      <c r="M14" t="str">
        <f>'2015'!D20</f>
        <v>US Dollars</v>
      </c>
      <c r="N14" t="str">
        <f>'2015'!E20</f>
        <v>US Dollars</v>
      </c>
      <c r="O14" t="str">
        <f>'2015'!F20</f>
        <v>US Dollars</v>
      </c>
      <c r="P14" t="str">
        <f>'2015'!G20</f>
        <v>US Dollars</v>
      </c>
      <c r="Q14">
        <f>'2015'!H20</f>
        <v>0</v>
      </c>
      <c r="R14" t="str">
        <f>'2015'!I20</f>
        <v>US Dollars</v>
      </c>
      <c r="S14" t="str">
        <f>'2015'!J20</f>
        <v>US Dollars</v>
      </c>
      <c r="T14" t="str">
        <f>'2015'!K20</f>
        <v>US Dollars</v>
      </c>
      <c r="U14" t="str">
        <f>'2015'!L20</f>
        <v>US Dollars</v>
      </c>
      <c r="V14">
        <f>'2015'!M20</f>
        <v>0</v>
      </c>
      <c r="W14" t="str">
        <f>'2015'!N20</f>
        <v>US Dollars</v>
      </c>
      <c r="X14" t="str">
        <f>'2015'!O20</f>
        <v>US Dollars</v>
      </c>
      <c r="Y14" t="str">
        <f>'2015'!P20</f>
        <v>US Dollars</v>
      </c>
      <c r="Z14" t="str">
        <f>'2015'!Q20</f>
        <v>US Dollars</v>
      </c>
      <c r="AA14" t="str">
        <f>'2015'!R20</f>
        <v>US Dollars</v>
      </c>
      <c r="AB14" t="str">
        <f>'2015'!S20</f>
        <v>US Dollars</v>
      </c>
      <c r="AC14">
        <f>'2015'!T20</f>
        <v>0</v>
      </c>
      <c r="AD14">
        <f>'2015'!U20</f>
        <v>0</v>
      </c>
      <c r="AF14">
        <f t="shared" si="1"/>
        <v>1</v>
      </c>
    </row>
    <row r="15" spans="1:32">
      <c r="C15" s="238" t="str">
        <f t="shared" si="2"/>
        <v>Georgia</v>
      </c>
      <c r="D15" s="238">
        <f t="shared" si="0"/>
        <v>2015</v>
      </c>
      <c r="E15" s="238" t="str">
        <f t="shared" si="0"/>
        <v>Calendar Year</v>
      </c>
      <c r="F15" s="238" t="str">
        <f t="shared" si="0"/>
        <v>US Dollars</v>
      </c>
      <c r="G15" s="238" t="str">
        <f t="shared" si="0"/>
        <v>Units ( x 1)</v>
      </c>
      <c r="H15" s="239">
        <f t="shared" si="0"/>
        <v>2.2702</v>
      </c>
      <c r="I15" s="238" t="str">
        <f t="shared" si="0"/>
        <v>PEPFAR Expenditure analysis</v>
      </c>
      <c r="J15" s="238">
        <f t="shared" si="0"/>
        <v>1.76566666666667</v>
      </c>
      <c r="K15" t="s">
        <v>373</v>
      </c>
      <c r="M15" t="str">
        <f>'2015'!D21</f>
        <v>US Dollars</v>
      </c>
      <c r="N15" t="str">
        <f>'2015'!E21</f>
        <v>US Dollars</v>
      </c>
      <c r="O15" t="str">
        <f>'2015'!F21</f>
        <v>US Dollars</v>
      </c>
      <c r="P15" t="str">
        <f>'2015'!G21</f>
        <v>US Dollars</v>
      </c>
      <c r="Q15">
        <f>'2015'!H21</f>
        <v>0</v>
      </c>
      <c r="R15" t="str">
        <f>'2015'!I21</f>
        <v>US Dollars</v>
      </c>
      <c r="S15" t="str">
        <f>'2015'!J21</f>
        <v>US Dollars</v>
      </c>
      <c r="T15" t="str">
        <f>'2015'!K21</f>
        <v>US Dollars</v>
      </c>
      <c r="U15" t="str">
        <f>'2015'!L21</f>
        <v>US Dollars</v>
      </c>
      <c r="V15">
        <f>'2015'!M21</f>
        <v>0</v>
      </c>
      <c r="W15" t="str">
        <f>'2015'!N21</f>
        <v>US Dollars</v>
      </c>
      <c r="X15">
        <f>'2015'!O21</f>
        <v>28200</v>
      </c>
      <c r="Y15" t="str">
        <f>'2015'!P21</f>
        <v>US Dollars</v>
      </c>
      <c r="Z15" t="str">
        <f>'2015'!Q21</f>
        <v>US Dollars</v>
      </c>
      <c r="AA15" t="str">
        <f>'2015'!R21</f>
        <v>US Dollars</v>
      </c>
      <c r="AB15" t="str">
        <f>'2015'!S21</f>
        <v>US Dollars</v>
      </c>
      <c r="AC15">
        <f>'2015'!T21</f>
        <v>28200</v>
      </c>
      <c r="AD15">
        <f>'2015'!U21</f>
        <v>28200</v>
      </c>
      <c r="AF15">
        <f t="shared" si="1"/>
        <v>1</v>
      </c>
    </row>
    <row r="16" spans="1:32">
      <c r="C16" s="238" t="str">
        <f t="shared" si="2"/>
        <v>Georgia</v>
      </c>
      <c r="D16" s="238">
        <f t="shared" si="0"/>
        <v>2015</v>
      </c>
      <c r="E16" s="238" t="str">
        <f t="shared" si="0"/>
        <v>Calendar Year</v>
      </c>
      <c r="F16" s="238" t="str">
        <f t="shared" si="0"/>
        <v>US Dollars</v>
      </c>
      <c r="G16" s="238" t="str">
        <f t="shared" si="0"/>
        <v>Units ( x 1)</v>
      </c>
      <c r="H16" s="239">
        <f t="shared" si="0"/>
        <v>2.2702</v>
      </c>
      <c r="I16" s="238" t="str">
        <f t="shared" si="0"/>
        <v>PEPFAR Expenditure analysis</v>
      </c>
      <c r="J16" s="238">
        <f t="shared" si="0"/>
        <v>1.76566666666667</v>
      </c>
      <c r="K16" t="s">
        <v>374</v>
      </c>
      <c r="M16" t="str">
        <f>'2015'!D22</f>
        <v>US Dollars</v>
      </c>
      <c r="N16" t="str">
        <f>'2015'!E22</f>
        <v>US Dollars</v>
      </c>
      <c r="O16" t="str">
        <f>'2015'!F22</f>
        <v>US Dollars</v>
      </c>
      <c r="P16" t="str">
        <f>'2015'!G22</f>
        <v>US Dollars</v>
      </c>
      <c r="Q16">
        <f>'2015'!H22</f>
        <v>0</v>
      </c>
      <c r="R16" t="str">
        <f>'2015'!I22</f>
        <v>US Dollars</v>
      </c>
      <c r="S16" t="str">
        <f>'2015'!J22</f>
        <v>US Dollars</v>
      </c>
      <c r="T16" t="str">
        <f>'2015'!K22</f>
        <v>US Dollars</v>
      </c>
      <c r="U16" t="str">
        <f>'2015'!L22</f>
        <v>US Dollars</v>
      </c>
      <c r="V16">
        <f>'2015'!M22</f>
        <v>0</v>
      </c>
      <c r="W16" t="str">
        <f>'2015'!N22</f>
        <v>US Dollars</v>
      </c>
      <c r="X16" t="str">
        <f>'2015'!O22</f>
        <v>US Dollars</v>
      </c>
      <c r="Y16">
        <f>'2015'!P22</f>
        <v>107745.13</v>
      </c>
      <c r="Z16" t="str">
        <f>'2015'!Q22</f>
        <v>US Dollars</v>
      </c>
      <c r="AA16" t="str">
        <f>'2015'!R22</f>
        <v>US Dollars</v>
      </c>
      <c r="AB16" t="str">
        <f>'2015'!S22</f>
        <v>US Dollars</v>
      </c>
      <c r="AC16">
        <f>'2015'!T22</f>
        <v>107745.13</v>
      </c>
      <c r="AD16">
        <f>'2015'!U22</f>
        <v>107745.13</v>
      </c>
      <c r="AF16">
        <f t="shared" si="1"/>
        <v>1</v>
      </c>
    </row>
    <row r="17" spans="3:32">
      <c r="C17" s="238" t="str">
        <f t="shared" si="2"/>
        <v>Georgia</v>
      </c>
      <c r="D17" s="238">
        <f t="shared" si="0"/>
        <v>2015</v>
      </c>
      <c r="E17" s="238" t="str">
        <f t="shared" si="0"/>
        <v>Calendar Year</v>
      </c>
      <c r="F17" s="238" t="str">
        <f t="shared" si="0"/>
        <v>US Dollars</v>
      </c>
      <c r="G17" s="238" t="str">
        <f t="shared" si="0"/>
        <v>Units ( x 1)</v>
      </c>
      <c r="H17" s="239">
        <f t="shared" si="0"/>
        <v>2.2702</v>
      </c>
      <c r="I17" s="238" t="str">
        <f t="shared" si="0"/>
        <v>PEPFAR Expenditure analysis</v>
      </c>
      <c r="J17" s="238">
        <f t="shared" si="0"/>
        <v>1.76566666666667</v>
      </c>
      <c r="K17" t="s">
        <v>376</v>
      </c>
      <c r="M17" t="str">
        <f>'2015'!D23</f>
        <v>US Dollars</v>
      </c>
      <c r="N17" t="str">
        <f>'2015'!E23</f>
        <v>US Dollars</v>
      </c>
      <c r="O17" t="str">
        <f>'2015'!F23</f>
        <v>US Dollars</v>
      </c>
      <c r="P17" t="str">
        <f>'2015'!G23</f>
        <v>US Dollars</v>
      </c>
      <c r="Q17">
        <f>'2015'!H23</f>
        <v>0</v>
      </c>
      <c r="R17" t="str">
        <f>'2015'!I23</f>
        <v>US Dollars</v>
      </c>
      <c r="S17" t="str">
        <f>'2015'!J23</f>
        <v>US Dollars</v>
      </c>
      <c r="T17" t="str">
        <f>'2015'!K23</f>
        <v>US Dollars</v>
      </c>
      <c r="U17" t="str">
        <f>'2015'!L23</f>
        <v>US Dollars</v>
      </c>
      <c r="V17">
        <f>'2015'!M23</f>
        <v>0</v>
      </c>
      <c r="W17" t="str">
        <f>'2015'!N23</f>
        <v>US Dollars</v>
      </c>
      <c r="X17" t="str">
        <f>'2015'!O23</f>
        <v>US Dollars</v>
      </c>
      <c r="Y17" t="str">
        <f>'2015'!P23</f>
        <v>US Dollars</v>
      </c>
      <c r="Z17" t="str">
        <f>'2015'!Q23</f>
        <v>US Dollars</v>
      </c>
      <c r="AA17" t="str">
        <f>'2015'!R23</f>
        <v>US Dollars</v>
      </c>
      <c r="AB17" t="str">
        <f>'2015'!S23</f>
        <v>US Dollars</v>
      </c>
      <c r="AC17">
        <f>'2015'!T23</f>
        <v>0</v>
      </c>
      <c r="AD17">
        <f>'2015'!U23</f>
        <v>0</v>
      </c>
      <c r="AF17">
        <f t="shared" si="1"/>
        <v>1</v>
      </c>
    </row>
    <row r="18" spans="3:32">
      <c r="C18" s="238" t="str">
        <f t="shared" si="2"/>
        <v>Georgia</v>
      </c>
      <c r="D18" s="238">
        <f t="shared" si="0"/>
        <v>2015</v>
      </c>
      <c r="E18" s="238" t="str">
        <f t="shared" si="0"/>
        <v>Calendar Year</v>
      </c>
      <c r="F18" s="238" t="str">
        <f t="shared" si="0"/>
        <v>US Dollars</v>
      </c>
      <c r="G18" s="238" t="str">
        <f t="shared" si="0"/>
        <v>Units ( x 1)</v>
      </c>
      <c r="H18" s="239">
        <f t="shared" si="0"/>
        <v>2.2702</v>
      </c>
      <c r="I18" s="238" t="str">
        <f t="shared" si="0"/>
        <v>PEPFAR Expenditure analysis</v>
      </c>
      <c r="J18" s="238">
        <f t="shared" si="0"/>
        <v>1.76566666666667</v>
      </c>
      <c r="K18" t="s">
        <v>14</v>
      </c>
      <c r="M18">
        <f>'2015'!D24</f>
        <v>1869514</v>
      </c>
      <c r="N18">
        <f>'2015'!E24</f>
        <v>120000</v>
      </c>
      <c r="O18">
        <f>'2015'!F24</f>
        <v>0</v>
      </c>
      <c r="P18">
        <f>'2015'!G24</f>
        <v>0</v>
      </c>
      <c r="Q18">
        <f>'2015'!H24</f>
        <v>1989514</v>
      </c>
      <c r="R18">
        <f>'2015'!I24</f>
        <v>0</v>
      </c>
      <c r="S18">
        <f>'2015'!J24</f>
        <v>792882</v>
      </c>
      <c r="T18">
        <f>'2015'!K24</f>
        <v>0</v>
      </c>
      <c r="U18">
        <f>'2015'!L24</f>
        <v>0</v>
      </c>
      <c r="V18">
        <f>'2015'!M24</f>
        <v>792882</v>
      </c>
      <c r="W18">
        <f>'2015'!N24</f>
        <v>0</v>
      </c>
      <c r="X18">
        <f>'2015'!O24</f>
        <v>50172</v>
      </c>
      <c r="Y18">
        <f>'2015'!P24</f>
        <v>2045450.62</v>
      </c>
      <c r="Z18">
        <f>'2015'!Q24</f>
        <v>0</v>
      </c>
      <c r="AA18">
        <f>'2015'!R24</f>
        <v>0</v>
      </c>
      <c r="AB18">
        <f>'2015'!S24</f>
        <v>120000</v>
      </c>
      <c r="AC18">
        <f>'2015'!T24</f>
        <v>2215622.62</v>
      </c>
      <c r="AD18">
        <f>'2015'!U24</f>
        <v>4998018.62</v>
      </c>
      <c r="AF18">
        <f t="shared" si="1"/>
        <v>1</v>
      </c>
    </row>
    <row r="19" spans="3:32">
      <c r="C19" s="238" t="str">
        <f t="shared" si="2"/>
        <v>Georgia</v>
      </c>
      <c r="D19" s="238">
        <f t="shared" si="0"/>
        <v>2015</v>
      </c>
      <c r="E19" s="238" t="str">
        <f t="shared" si="0"/>
        <v>Calendar Year</v>
      </c>
      <c r="F19" s="238" t="str">
        <f t="shared" si="0"/>
        <v>US Dollars</v>
      </c>
      <c r="G19" s="238" t="str">
        <f t="shared" si="0"/>
        <v>Units ( x 1)</v>
      </c>
      <c r="H19" s="239">
        <f t="shared" si="0"/>
        <v>2.2702</v>
      </c>
      <c r="I19" s="238" t="str">
        <f t="shared" si="0"/>
        <v>PEPFAR Expenditure analysis</v>
      </c>
      <c r="J19" s="238">
        <f t="shared" si="0"/>
        <v>1.76566666666667</v>
      </c>
      <c r="K19" t="s">
        <v>378</v>
      </c>
      <c r="M19" t="str">
        <f>'2015'!D25</f>
        <v>US Dollars</v>
      </c>
      <c r="N19" t="str">
        <f>'2015'!E25</f>
        <v>US Dollars</v>
      </c>
      <c r="O19" t="str">
        <f>'2015'!F25</f>
        <v>US Dollars</v>
      </c>
      <c r="P19" t="str">
        <f>'2015'!G25</f>
        <v>US Dollars</v>
      </c>
      <c r="Q19">
        <f>'2015'!H25</f>
        <v>0</v>
      </c>
      <c r="R19" t="str">
        <f>'2015'!I25</f>
        <v>US Dollars</v>
      </c>
      <c r="S19" t="str">
        <f>'2015'!J25</f>
        <v>US Dollars</v>
      </c>
      <c r="T19" t="str">
        <f>'2015'!K25</f>
        <v>US Dollars</v>
      </c>
      <c r="U19" t="str">
        <f>'2015'!L25</f>
        <v>US Dollars</v>
      </c>
      <c r="V19">
        <f>'2015'!M25</f>
        <v>0</v>
      </c>
      <c r="W19" t="str">
        <f>'2015'!N25</f>
        <v>US Dollars</v>
      </c>
      <c r="X19">
        <f>'2015'!O25</f>
        <v>50172</v>
      </c>
      <c r="Y19">
        <f>'2015'!P25</f>
        <v>1348424.81</v>
      </c>
      <c r="Z19" t="str">
        <f>'2015'!Q25</f>
        <v>US Dollars</v>
      </c>
      <c r="AA19" t="str">
        <f>'2015'!R25</f>
        <v>US Dollars</v>
      </c>
      <c r="AB19">
        <f>'2015'!S25</f>
        <v>120000</v>
      </c>
      <c r="AC19">
        <f>'2015'!T25</f>
        <v>1518596.81</v>
      </c>
      <c r="AD19">
        <f>'2015'!U25</f>
        <v>1518596.81</v>
      </c>
      <c r="AF19">
        <f t="shared" si="1"/>
        <v>1</v>
      </c>
    </row>
    <row r="20" spans="3:32">
      <c r="C20" s="238" t="str">
        <f t="shared" si="2"/>
        <v>Georgia</v>
      </c>
      <c r="D20" s="238">
        <f t="shared" si="0"/>
        <v>2015</v>
      </c>
      <c r="E20" s="238" t="str">
        <f t="shared" si="0"/>
        <v>Calendar Year</v>
      </c>
      <c r="F20" s="238" t="str">
        <f t="shared" si="0"/>
        <v>US Dollars</v>
      </c>
      <c r="G20" s="238" t="str">
        <f t="shared" si="0"/>
        <v>Units ( x 1)</v>
      </c>
      <c r="H20" s="239">
        <f t="shared" si="0"/>
        <v>2.2702</v>
      </c>
      <c r="I20" s="238" t="str">
        <f t="shared" si="0"/>
        <v>PEPFAR Expenditure analysis</v>
      </c>
      <c r="J20" s="238">
        <f t="shared" si="0"/>
        <v>1.76566666666667</v>
      </c>
      <c r="K20" t="s">
        <v>277</v>
      </c>
      <c r="M20">
        <f>'2015'!D26</f>
        <v>1869514</v>
      </c>
      <c r="N20">
        <f>'2015'!E26</f>
        <v>120000</v>
      </c>
      <c r="O20" t="str">
        <f>'2015'!F26</f>
        <v>US Dollars</v>
      </c>
      <c r="P20" t="str">
        <f>'2015'!G26</f>
        <v>US Dollars</v>
      </c>
      <c r="Q20">
        <f>'2015'!H26</f>
        <v>1989514</v>
      </c>
      <c r="R20" t="str">
        <f>'2015'!I26</f>
        <v>US Dollars</v>
      </c>
      <c r="S20">
        <f>'2015'!J26</f>
        <v>792882</v>
      </c>
      <c r="T20" t="str">
        <f>'2015'!K26</f>
        <v>US Dollars</v>
      </c>
      <c r="U20" t="str">
        <f>'2015'!L26</f>
        <v>US Dollars</v>
      </c>
      <c r="V20">
        <f>'2015'!M26</f>
        <v>792882</v>
      </c>
      <c r="W20" t="str">
        <f>'2015'!N26</f>
        <v>US Dollars</v>
      </c>
      <c r="X20" t="str">
        <f>'2015'!O26</f>
        <v>US Dollars</v>
      </c>
      <c r="Y20">
        <f>'2015'!P26</f>
        <v>697025.81</v>
      </c>
      <c r="Z20" t="str">
        <f>'2015'!Q26</f>
        <v>US Dollars</v>
      </c>
      <c r="AA20" t="str">
        <f>'2015'!R26</f>
        <v>US Dollars</v>
      </c>
      <c r="AB20" t="str">
        <f>'2015'!S26</f>
        <v>US Dollars</v>
      </c>
      <c r="AC20">
        <f>'2015'!T26</f>
        <v>697025.81</v>
      </c>
      <c r="AD20">
        <f>'2015'!U26</f>
        <v>3479421.81</v>
      </c>
      <c r="AF20">
        <f t="shared" si="1"/>
        <v>1</v>
      </c>
    </row>
    <row r="21" spans="3:32">
      <c r="C21" s="238" t="str">
        <f t="shared" si="2"/>
        <v>Georgia</v>
      </c>
      <c r="D21" s="238">
        <f t="shared" si="0"/>
        <v>2015</v>
      </c>
      <c r="E21" s="238" t="str">
        <f t="shared" si="0"/>
        <v>Calendar Year</v>
      </c>
      <c r="F21" s="238" t="str">
        <f t="shared" si="0"/>
        <v>US Dollars</v>
      </c>
      <c r="G21" s="238" t="str">
        <f t="shared" si="0"/>
        <v>Units ( x 1)</v>
      </c>
      <c r="H21" s="239">
        <f t="shared" si="0"/>
        <v>2.2702</v>
      </c>
      <c r="I21" s="238" t="str">
        <f t="shared" si="0"/>
        <v>PEPFAR Expenditure analysis</v>
      </c>
      <c r="J21" s="238">
        <f t="shared" si="0"/>
        <v>1.76566666666667</v>
      </c>
      <c r="K21" t="s">
        <v>296</v>
      </c>
      <c r="M21">
        <f>'2015'!D27</f>
        <v>120000</v>
      </c>
      <c r="N21">
        <f>'2015'!E27</f>
        <v>0</v>
      </c>
      <c r="O21">
        <f>'2015'!F27</f>
        <v>0</v>
      </c>
      <c r="P21">
        <f>'2015'!G27</f>
        <v>0</v>
      </c>
      <c r="Q21">
        <f>'2015'!H27</f>
        <v>120000</v>
      </c>
      <c r="R21">
        <f>'2015'!I27</f>
        <v>0</v>
      </c>
      <c r="S21">
        <f>'2015'!J27</f>
        <v>0</v>
      </c>
      <c r="T21">
        <f>'2015'!K27</f>
        <v>0</v>
      </c>
      <c r="U21">
        <f>'2015'!L27</f>
        <v>0</v>
      </c>
      <c r="V21">
        <f>'2015'!M27</f>
        <v>0</v>
      </c>
      <c r="W21">
        <f>'2015'!N27</f>
        <v>0</v>
      </c>
      <c r="X21">
        <f>'2015'!O27</f>
        <v>0</v>
      </c>
      <c r="Y21">
        <f>'2015'!P27</f>
        <v>581.45000000000005</v>
      </c>
      <c r="Z21">
        <f>'2015'!Q27</f>
        <v>0</v>
      </c>
      <c r="AA21">
        <f>'2015'!R27</f>
        <v>0</v>
      </c>
      <c r="AB21">
        <f>'2015'!S27</f>
        <v>0</v>
      </c>
      <c r="AC21">
        <f>'2015'!T27</f>
        <v>581.45000000000005</v>
      </c>
      <c r="AD21">
        <f>'2015'!U27</f>
        <v>120581.45</v>
      </c>
      <c r="AF21">
        <f t="shared" si="1"/>
        <v>1</v>
      </c>
    </row>
    <row r="22" spans="3:32">
      <c r="C22" s="238" t="str">
        <f t="shared" si="2"/>
        <v>Georgia</v>
      </c>
      <c r="D22" s="238">
        <f t="shared" si="0"/>
        <v>2015</v>
      </c>
      <c r="E22" s="238" t="str">
        <f t="shared" si="0"/>
        <v>Calendar Year</v>
      </c>
      <c r="F22" s="238" t="str">
        <f t="shared" si="0"/>
        <v>US Dollars</v>
      </c>
      <c r="G22" s="238" t="str">
        <f t="shared" si="0"/>
        <v>Units ( x 1)</v>
      </c>
      <c r="H22" s="239">
        <f t="shared" si="0"/>
        <v>2.2702</v>
      </c>
      <c r="I22" s="238" t="str">
        <f t="shared" si="0"/>
        <v>PEPFAR Expenditure analysis</v>
      </c>
      <c r="J22" s="238">
        <f t="shared" si="0"/>
        <v>1.76566666666667</v>
      </c>
      <c r="K22" t="s">
        <v>380</v>
      </c>
      <c r="M22" t="str">
        <f>'2015'!D28</f>
        <v>US Dollars</v>
      </c>
      <c r="N22" t="str">
        <f>'2015'!E28</f>
        <v>US Dollars</v>
      </c>
      <c r="O22" t="str">
        <f>'2015'!F28</f>
        <v>US Dollars</v>
      </c>
      <c r="P22" t="str">
        <f>'2015'!G28</f>
        <v>US Dollars</v>
      </c>
      <c r="Q22">
        <f>'2015'!H28</f>
        <v>0</v>
      </c>
      <c r="R22" t="str">
        <f>'2015'!I28</f>
        <v>US Dollars</v>
      </c>
      <c r="S22" t="str">
        <f>'2015'!J28</f>
        <v>US Dollars</v>
      </c>
      <c r="T22" t="str">
        <f>'2015'!K28</f>
        <v>US Dollars</v>
      </c>
      <c r="U22" t="str">
        <f>'2015'!L28</f>
        <v>US Dollars</v>
      </c>
      <c r="V22">
        <f>'2015'!M28</f>
        <v>0</v>
      </c>
      <c r="W22" t="str">
        <f>'2015'!N28</f>
        <v>US Dollars</v>
      </c>
      <c r="X22" t="str">
        <f>'2015'!O28</f>
        <v>US Dollars</v>
      </c>
      <c r="Y22">
        <f>'2015'!P28</f>
        <v>581.45000000000005</v>
      </c>
      <c r="Z22" t="str">
        <f>'2015'!Q28</f>
        <v>US Dollars</v>
      </c>
      <c r="AA22" t="str">
        <f>'2015'!R28</f>
        <v>US Dollars</v>
      </c>
      <c r="AB22" t="str">
        <f>'2015'!S28</f>
        <v>US Dollars</v>
      </c>
      <c r="AC22">
        <f>'2015'!T28</f>
        <v>581.45000000000005</v>
      </c>
      <c r="AD22">
        <f>'2015'!U28</f>
        <v>581.45000000000005</v>
      </c>
      <c r="AF22">
        <f t="shared" si="1"/>
        <v>1</v>
      </c>
    </row>
    <row r="23" spans="3:32">
      <c r="C23" s="238" t="str">
        <f t="shared" si="2"/>
        <v>Georgia</v>
      </c>
      <c r="D23" s="238">
        <f t="shared" si="2"/>
        <v>2015</v>
      </c>
      <c r="E23" s="238" t="str">
        <f t="shared" si="2"/>
        <v>Calendar Year</v>
      </c>
      <c r="F23" s="238" t="str">
        <f t="shared" si="2"/>
        <v>US Dollars</v>
      </c>
      <c r="G23" s="238" t="str">
        <f t="shared" si="2"/>
        <v>Units ( x 1)</v>
      </c>
      <c r="H23" s="239">
        <f t="shared" si="2"/>
        <v>2.2702</v>
      </c>
      <c r="I23" s="238" t="str">
        <f t="shared" si="2"/>
        <v>PEPFAR Expenditure analysis</v>
      </c>
      <c r="J23" s="238">
        <f t="shared" si="2"/>
        <v>1.76566666666667</v>
      </c>
      <c r="K23" t="s">
        <v>381</v>
      </c>
      <c r="M23">
        <f>'2015'!D29</f>
        <v>120000</v>
      </c>
      <c r="N23" t="str">
        <f>'2015'!E29</f>
        <v>US Dollars</v>
      </c>
      <c r="O23" t="str">
        <f>'2015'!F29</f>
        <v>US Dollars</v>
      </c>
      <c r="P23" t="str">
        <f>'2015'!G29</f>
        <v>US Dollars</v>
      </c>
      <c r="Q23">
        <f>'2015'!H29</f>
        <v>120000</v>
      </c>
      <c r="R23" t="str">
        <f>'2015'!I29</f>
        <v>US Dollars</v>
      </c>
      <c r="S23" t="str">
        <f>'2015'!J29</f>
        <v>US Dollars</v>
      </c>
      <c r="T23" t="str">
        <f>'2015'!K29</f>
        <v>US Dollars</v>
      </c>
      <c r="U23" t="str">
        <f>'2015'!L29</f>
        <v>US Dollars</v>
      </c>
      <c r="V23">
        <f>'2015'!M29</f>
        <v>0</v>
      </c>
      <c r="W23" t="str">
        <f>'2015'!N29</f>
        <v>US Dollars</v>
      </c>
      <c r="X23" t="str">
        <f>'2015'!O29</f>
        <v>US Dollars</v>
      </c>
      <c r="Y23" t="str">
        <f>'2015'!P29</f>
        <v>US Dollars</v>
      </c>
      <c r="Z23" t="str">
        <f>'2015'!Q29</f>
        <v>US Dollars</v>
      </c>
      <c r="AA23" t="str">
        <f>'2015'!R29</f>
        <v>US Dollars</v>
      </c>
      <c r="AB23" t="str">
        <f>'2015'!S29</f>
        <v>US Dollars</v>
      </c>
      <c r="AC23">
        <f>'2015'!T29</f>
        <v>0</v>
      </c>
      <c r="AD23">
        <f>'2015'!U29</f>
        <v>120000</v>
      </c>
      <c r="AF23">
        <f t="shared" si="1"/>
        <v>1</v>
      </c>
    </row>
    <row r="24" spans="3:32">
      <c r="C24" s="238" t="str">
        <f t="shared" si="2"/>
        <v>Georgia</v>
      </c>
      <c r="D24" s="238">
        <f t="shared" si="2"/>
        <v>2015</v>
      </c>
      <c r="E24" s="238" t="str">
        <f t="shared" si="2"/>
        <v>Calendar Year</v>
      </c>
      <c r="F24" s="238" t="str">
        <f t="shared" si="2"/>
        <v>US Dollars</v>
      </c>
      <c r="G24" s="238" t="str">
        <f t="shared" si="2"/>
        <v>Units ( x 1)</v>
      </c>
      <c r="H24" s="239">
        <f t="shared" si="2"/>
        <v>2.2702</v>
      </c>
      <c r="I24" s="238" t="str">
        <f t="shared" si="2"/>
        <v>PEPFAR Expenditure analysis</v>
      </c>
      <c r="J24" s="238">
        <f t="shared" si="2"/>
        <v>1.76566666666667</v>
      </c>
      <c r="K24" t="s">
        <v>297</v>
      </c>
      <c r="M24">
        <f>'2015'!D30</f>
        <v>5336778</v>
      </c>
      <c r="N24">
        <f>'2015'!E30</f>
        <v>0</v>
      </c>
      <c r="O24">
        <f>'2015'!F30</f>
        <v>0</v>
      </c>
      <c r="P24">
        <f>'2015'!G30</f>
        <v>0</v>
      </c>
      <c r="Q24">
        <f>'2015'!H30</f>
        <v>5336778</v>
      </c>
      <c r="R24">
        <f>'2015'!I30</f>
        <v>0</v>
      </c>
      <c r="S24">
        <f>'2015'!J30</f>
        <v>1326997</v>
      </c>
      <c r="T24">
        <f>'2015'!K30</f>
        <v>0</v>
      </c>
      <c r="U24">
        <f>'2015'!L30</f>
        <v>0</v>
      </c>
      <c r="V24">
        <f>'2015'!M30</f>
        <v>1326997</v>
      </c>
      <c r="W24">
        <f>'2015'!N30</f>
        <v>0</v>
      </c>
      <c r="X24">
        <f>'2015'!O30</f>
        <v>0</v>
      </c>
      <c r="Y24">
        <f>'2015'!P30</f>
        <v>1441033.83</v>
      </c>
      <c r="Z24">
        <f>'2015'!Q30</f>
        <v>0</v>
      </c>
      <c r="AA24">
        <f>'2015'!R30</f>
        <v>5176</v>
      </c>
      <c r="AB24">
        <f>'2015'!S30</f>
        <v>0</v>
      </c>
      <c r="AC24">
        <f>'2015'!T30</f>
        <v>1446209.83</v>
      </c>
      <c r="AD24">
        <f>'2015'!U30</f>
        <v>8109984.8300000001</v>
      </c>
      <c r="AF24">
        <f t="shared" si="1"/>
        <v>1</v>
      </c>
    </row>
    <row r="25" spans="3:32">
      <c r="C25" s="238" t="str">
        <f t="shared" si="2"/>
        <v>Georgia</v>
      </c>
      <c r="D25" s="238">
        <f t="shared" si="2"/>
        <v>2015</v>
      </c>
      <c r="E25" s="238" t="str">
        <f t="shared" si="2"/>
        <v>Calendar Year</v>
      </c>
      <c r="F25" s="238" t="str">
        <f t="shared" si="2"/>
        <v>US Dollars</v>
      </c>
      <c r="G25" s="238" t="str">
        <f t="shared" si="2"/>
        <v>Units ( x 1)</v>
      </c>
      <c r="H25" s="239">
        <f t="shared" si="2"/>
        <v>2.2702</v>
      </c>
      <c r="I25" s="238" t="str">
        <f t="shared" si="2"/>
        <v>PEPFAR Expenditure analysis</v>
      </c>
      <c r="J25" s="238">
        <f t="shared" si="2"/>
        <v>1.76566666666667</v>
      </c>
      <c r="K25" t="s">
        <v>279</v>
      </c>
      <c r="M25">
        <f>'2015'!D31</f>
        <v>435683</v>
      </c>
      <c r="N25" t="str">
        <f>'2015'!E31</f>
        <v>US Dollars</v>
      </c>
      <c r="O25" t="str">
        <f>'2015'!F31</f>
        <v>US Dollars</v>
      </c>
      <c r="P25" t="str">
        <f>'2015'!G31</f>
        <v>US Dollars</v>
      </c>
      <c r="Q25">
        <f>'2015'!H31</f>
        <v>435683</v>
      </c>
      <c r="R25" t="str">
        <f>'2015'!I31</f>
        <v>US Dollars</v>
      </c>
      <c r="S25" t="str">
        <f>'2015'!J31</f>
        <v>US Dollars</v>
      </c>
      <c r="T25" t="str">
        <f>'2015'!K31</f>
        <v>US Dollars</v>
      </c>
      <c r="U25" t="str">
        <f>'2015'!L31</f>
        <v>US Dollars</v>
      </c>
      <c r="V25">
        <f>'2015'!M31</f>
        <v>0</v>
      </c>
      <c r="W25" t="str">
        <f>'2015'!N31</f>
        <v>US Dollars</v>
      </c>
      <c r="X25" t="str">
        <f>'2015'!O31</f>
        <v>US Dollars</v>
      </c>
      <c r="Y25" t="str">
        <f>'2015'!P31</f>
        <v>US Dollars</v>
      </c>
      <c r="Z25" t="str">
        <f>'2015'!Q31</f>
        <v>US Dollars</v>
      </c>
      <c r="AA25">
        <f>'2015'!R31</f>
        <v>5176</v>
      </c>
      <c r="AB25" t="str">
        <f>'2015'!S31</f>
        <v>US Dollars</v>
      </c>
      <c r="AC25">
        <f>'2015'!T31</f>
        <v>5176</v>
      </c>
      <c r="AD25">
        <f>'2015'!U31</f>
        <v>440859</v>
      </c>
      <c r="AF25">
        <f t="shared" si="1"/>
        <v>1</v>
      </c>
    </row>
    <row r="26" spans="3:32">
      <c r="C26" s="238" t="str">
        <f t="shared" si="2"/>
        <v>Georgia</v>
      </c>
      <c r="D26" s="238">
        <f t="shared" si="2"/>
        <v>2015</v>
      </c>
      <c r="E26" s="238" t="str">
        <f t="shared" si="2"/>
        <v>Calendar Year</v>
      </c>
      <c r="F26" s="238" t="str">
        <f t="shared" si="2"/>
        <v>US Dollars</v>
      </c>
      <c r="G26" s="238" t="str">
        <f t="shared" si="2"/>
        <v>Units ( x 1)</v>
      </c>
      <c r="H26" s="239">
        <f t="shared" si="2"/>
        <v>2.2702</v>
      </c>
      <c r="I26" s="238" t="str">
        <f t="shared" si="2"/>
        <v>PEPFAR Expenditure analysis</v>
      </c>
      <c r="J26" s="238">
        <f t="shared" si="2"/>
        <v>1.76566666666667</v>
      </c>
      <c r="K26" t="s">
        <v>383</v>
      </c>
      <c r="M26">
        <f>'2015'!D32</f>
        <v>1414097</v>
      </c>
      <c r="N26" t="str">
        <f>'2015'!E32</f>
        <v>US Dollars</v>
      </c>
      <c r="O26" t="str">
        <f>'2015'!F32</f>
        <v>US Dollars</v>
      </c>
      <c r="P26" t="str">
        <f>'2015'!G32</f>
        <v>US Dollars</v>
      </c>
      <c r="Q26">
        <f>'2015'!H32</f>
        <v>1414097</v>
      </c>
      <c r="R26" t="str">
        <f>'2015'!I32</f>
        <v>US Dollars</v>
      </c>
      <c r="S26" t="str">
        <f>'2015'!J32</f>
        <v>US Dollars</v>
      </c>
      <c r="T26" t="str">
        <f>'2015'!K32</f>
        <v>US Dollars</v>
      </c>
      <c r="U26" t="str">
        <f>'2015'!L32</f>
        <v>US Dollars</v>
      </c>
      <c r="V26">
        <f>'2015'!M32</f>
        <v>0</v>
      </c>
      <c r="W26" t="str">
        <f>'2015'!N32</f>
        <v>US Dollars</v>
      </c>
      <c r="X26" t="str">
        <f>'2015'!O32</f>
        <v>US Dollars</v>
      </c>
      <c r="Y26" t="str">
        <f>'2015'!P32</f>
        <v>US Dollars</v>
      </c>
      <c r="Z26" t="str">
        <f>'2015'!Q32</f>
        <v>US Dollars</v>
      </c>
      <c r="AA26" t="str">
        <f>'2015'!R32</f>
        <v>US Dollars</v>
      </c>
      <c r="AB26" t="str">
        <f>'2015'!S32</f>
        <v>US Dollars</v>
      </c>
      <c r="AC26">
        <f>'2015'!T32</f>
        <v>0</v>
      </c>
      <c r="AD26">
        <f>'2015'!U32</f>
        <v>1414097</v>
      </c>
      <c r="AF26">
        <f t="shared" si="1"/>
        <v>1</v>
      </c>
    </row>
    <row r="27" spans="3:32">
      <c r="C27" s="238" t="str">
        <f t="shared" si="2"/>
        <v>Georgia</v>
      </c>
      <c r="D27" s="238">
        <f t="shared" si="2"/>
        <v>2015</v>
      </c>
      <c r="E27" s="238" t="str">
        <f t="shared" si="2"/>
        <v>Calendar Year</v>
      </c>
      <c r="F27" s="238" t="str">
        <f t="shared" si="2"/>
        <v>US Dollars</v>
      </c>
      <c r="G27" s="238" t="str">
        <f t="shared" si="2"/>
        <v>Units ( x 1)</v>
      </c>
      <c r="H27" s="239">
        <f t="shared" si="2"/>
        <v>2.2702</v>
      </c>
      <c r="I27" s="238" t="str">
        <f t="shared" si="2"/>
        <v>PEPFAR Expenditure analysis</v>
      </c>
      <c r="J27" s="238">
        <f t="shared" si="2"/>
        <v>1.76566666666667</v>
      </c>
      <c r="K27" t="s">
        <v>385</v>
      </c>
      <c r="M27">
        <f>'2015'!D33</f>
        <v>510207</v>
      </c>
      <c r="N27" t="str">
        <f>'2015'!E33</f>
        <v>US Dollars</v>
      </c>
      <c r="O27" t="str">
        <f>'2015'!F33</f>
        <v>US Dollars</v>
      </c>
      <c r="P27" t="str">
        <f>'2015'!G33</f>
        <v>US Dollars</v>
      </c>
      <c r="Q27">
        <f>'2015'!H33</f>
        <v>510207</v>
      </c>
      <c r="R27" t="str">
        <f>'2015'!I33</f>
        <v>US Dollars</v>
      </c>
      <c r="S27" t="str">
        <f>'2015'!J33</f>
        <v>US Dollars</v>
      </c>
      <c r="T27" t="str">
        <f>'2015'!K33</f>
        <v>US Dollars</v>
      </c>
      <c r="U27" t="str">
        <f>'2015'!L33</f>
        <v>US Dollars</v>
      </c>
      <c r="V27">
        <f>'2015'!M33</f>
        <v>0</v>
      </c>
      <c r="W27" t="str">
        <f>'2015'!N33</f>
        <v>US Dollars</v>
      </c>
      <c r="X27" t="str">
        <f>'2015'!O33</f>
        <v>US Dollars</v>
      </c>
      <c r="Y27">
        <f>'2015'!P33</f>
        <v>1299444.98</v>
      </c>
      <c r="Z27" t="str">
        <f>'2015'!Q33</f>
        <v>US Dollars</v>
      </c>
      <c r="AA27" t="str">
        <f>'2015'!R33</f>
        <v>US Dollars</v>
      </c>
      <c r="AB27" t="str">
        <f>'2015'!S33</f>
        <v>US Dollars</v>
      </c>
      <c r="AC27">
        <f>'2015'!T33</f>
        <v>1299444.98</v>
      </c>
      <c r="AD27">
        <f>'2015'!U33</f>
        <v>1809651.98</v>
      </c>
      <c r="AF27">
        <f t="shared" si="1"/>
        <v>1</v>
      </c>
    </row>
    <row r="28" spans="3:32">
      <c r="C28" s="238" t="str">
        <f t="shared" si="2"/>
        <v>Georgia</v>
      </c>
      <c r="D28" s="238">
        <f t="shared" si="2"/>
        <v>2015</v>
      </c>
      <c r="E28" s="238" t="str">
        <f t="shared" si="2"/>
        <v>Calendar Year</v>
      </c>
      <c r="F28" s="238" t="str">
        <f t="shared" si="2"/>
        <v>US Dollars</v>
      </c>
      <c r="G28" s="238" t="str">
        <f t="shared" si="2"/>
        <v>Units ( x 1)</v>
      </c>
      <c r="H28" s="239">
        <f t="shared" si="2"/>
        <v>2.2702</v>
      </c>
      <c r="I28" s="238" t="str">
        <f t="shared" si="2"/>
        <v>PEPFAR Expenditure analysis</v>
      </c>
      <c r="J28" s="238">
        <f t="shared" si="2"/>
        <v>1.76566666666667</v>
      </c>
      <c r="K28" t="s">
        <v>386</v>
      </c>
      <c r="M28" t="str">
        <f>'2015'!D34</f>
        <v>US Dollars</v>
      </c>
      <c r="N28" t="str">
        <f>'2015'!E34</f>
        <v>US Dollars</v>
      </c>
      <c r="O28" t="str">
        <f>'2015'!F34</f>
        <v>US Dollars</v>
      </c>
      <c r="P28" t="str">
        <f>'2015'!G34</f>
        <v>US Dollars</v>
      </c>
      <c r="Q28">
        <f>'2015'!H34</f>
        <v>0</v>
      </c>
      <c r="R28" t="str">
        <f>'2015'!I34</f>
        <v>US Dollars</v>
      </c>
      <c r="S28" t="str">
        <f>'2015'!J34</f>
        <v>US Dollars</v>
      </c>
      <c r="T28" t="str">
        <f>'2015'!K34</f>
        <v>US Dollars</v>
      </c>
      <c r="U28" t="str">
        <f>'2015'!L34</f>
        <v>US Dollars</v>
      </c>
      <c r="V28">
        <f>'2015'!M34</f>
        <v>0</v>
      </c>
      <c r="W28" t="str">
        <f>'2015'!N34</f>
        <v>US Dollars</v>
      </c>
      <c r="X28" t="str">
        <f>'2015'!O34</f>
        <v>US Dollars</v>
      </c>
      <c r="Y28">
        <f>'2015'!P34</f>
        <v>141588.85</v>
      </c>
      <c r="Z28" t="str">
        <f>'2015'!Q34</f>
        <v>US Dollars</v>
      </c>
      <c r="AA28" t="str">
        <f>'2015'!R34</f>
        <v>US Dollars</v>
      </c>
      <c r="AB28" t="str">
        <f>'2015'!S34</f>
        <v>US Dollars</v>
      </c>
      <c r="AC28">
        <f>'2015'!T34</f>
        <v>141588.85</v>
      </c>
      <c r="AD28">
        <f>'2015'!U34</f>
        <v>141588.85</v>
      </c>
      <c r="AF28">
        <f t="shared" si="1"/>
        <v>1</v>
      </c>
    </row>
    <row r="29" spans="3:32">
      <c r="C29" s="238" t="str">
        <f t="shared" si="2"/>
        <v>Georgia</v>
      </c>
      <c r="D29" s="238">
        <f t="shared" si="2"/>
        <v>2015</v>
      </c>
      <c r="E29" s="238" t="str">
        <f t="shared" si="2"/>
        <v>Calendar Year</v>
      </c>
      <c r="F29" s="238" t="str">
        <f t="shared" si="2"/>
        <v>US Dollars</v>
      </c>
      <c r="G29" s="238" t="str">
        <f t="shared" si="2"/>
        <v>Units ( x 1)</v>
      </c>
      <c r="H29" s="239">
        <f t="shared" si="2"/>
        <v>2.2702</v>
      </c>
      <c r="I29" s="238" t="str">
        <f t="shared" si="2"/>
        <v>PEPFAR Expenditure analysis</v>
      </c>
      <c r="J29" s="238">
        <f t="shared" si="2"/>
        <v>1.76566666666667</v>
      </c>
      <c r="K29" t="s">
        <v>278</v>
      </c>
      <c r="M29">
        <f>'2015'!D35</f>
        <v>306608</v>
      </c>
      <c r="N29" t="str">
        <f>'2015'!E35</f>
        <v>US Dollars</v>
      </c>
      <c r="O29" t="str">
        <f>'2015'!F35</f>
        <v>US Dollars</v>
      </c>
      <c r="P29" t="str">
        <f>'2015'!G35</f>
        <v>US Dollars</v>
      </c>
      <c r="Q29">
        <f>'2015'!H35</f>
        <v>306608</v>
      </c>
      <c r="R29" t="str">
        <f>'2015'!I35</f>
        <v>US Dollars</v>
      </c>
      <c r="S29" t="str">
        <f>'2015'!J35</f>
        <v>US Dollars</v>
      </c>
      <c r="T29" t="str">
        <f>'2015'!K35</f>
        <v>US Dollars</v>
      </c>
      <c r="U29" t="str">
        <f>'2015'!L35</f>
        <v>US Dollars</v>
      </c>
      <c r="V29">
        <f>'2015'!M35</f>
        <v>0</v>
      </c>
      <c r="W29" t="str">
        <f>'2015'!N35</f>
        <v>US Dollars</v>
      </c>
      <c r="X29" t="str">
        <f>'2015'!O35</f>
        <v>US Dollars</v>
      </c>
      <c r="Y29" t="str">
        <f>'2015'!P35</f>
        <v>US Dollars</v>
      </c>
      <c r="Z29" t="str">
        <f>'2015'!Q35</f>
        <v>US Dollars</v>
      </c>
      <c r="AA29" t="str">
        <f>'2015'!R35</f>
        <v>US Dollars</v>
      </c>
      <c r="AB29" t="str">
        <f>'2015'!S35</f>
        <v>US Dollars</v>
      </c>
      <c r="AC29">
        <f>'2015'!T35</f>
        <v>0</v>
      </c>
      <c r="AD29">
        <f>'2015'!U35</f>
        <v>306608</v>
      </c>
      <c r="AF29">
        <f t="shared" si="1"/>
        <v>1</v>
      </c>
    </row>
    <row r="30" spans="3:32">
      <c r="C30" s="238" t="str">
        <f t="shared" si="2"/>
        <v>Georgia</v>
      </c>
      <c r="D30" s="238">
        <f t="shared" si="2"/>
        <v>2015</v>
      </c>
      <c r="E30" s="238" t="str">
        <f t="shared" si="2"/>
        <v>Calendar Year</v>
      </c>
      <c r="F30" s="238" t="str">
        <f t="shared" si="2"/>
        <v>US Dollars</v>
      </c>
      <c r="G30" s="238" t="str">
        <f t="shared" si="2"/>
        <v>Units ( x 1)</v>
      </c>
      <c r="H30" s="239">
        <f t="shared" si="2"/>
        <v>2.2702</v>
      </c>
      <c r="I30" s="238" t="str">
        <f t="shared" si="2"/>
        <v>PEPFAR Expenditure analysis</v>
      </c>
      <c r="J30" s="238">
        <f t="shared" si="2"/>
        <v>1.76566666666667</v>
      </c>
      <c r="K30" t="s">
        <v>421</v>
      </c>
      <c r="M30" t="str">
        <f>'2015'!D36</f>
        <v>US Dollars</v>
      </c>
      <c r="N30" t="str">
        <f>'2015'!E36</f>
        <v>US Dollars</v>
      </c>
      <c r="O30" t="str">
        <f>'2015'!F36</f>
        <v>US Dollars</v>
      </c>
      <c r="P30" t="str">
        <f>'2015'!G36</f>
        <v>US Dollars</v>
      </c>
      <c r="Q30">
        <f>'2015'!H36</f>
        <v>0</v>
      </c>
      <c r="R30" t="str">
        <f>'2015'!I36</f>
        <v>US Dollars</v>
      </c>
      <c r="S30" t="str">
        <f>'2015'!J36</f>
        <v>US Dollars</v>
      </c>
      <c r="T30" t="str">
        <f>'2015'!K36</f>
        <v>US Dollars</v>
      </c>
      <c r="U30" t="str">
        <f>'2015'!L36</f>
        <v>US Dollars</v>
      </c>
      <c r="V30">
        <f>'2015'!M36</f>
        <v>0</v>
      </c>
      <c r="W30" t="str">
        <f>'2015'!N36</f>
        <v>US Dollars</v>
      </c>
      <c r="X30" t="str">
        <f>'2015'!O36</f>
        <v>US Dollars</v>
      </c>
      <c r="Y30" t="str">
        <f>'2015'!P36</f>
        <v>US Dollars</v>
      </c>
      <c r="Z30" t="str">
        <f>'2015'!Q36</f>
        <v>US Dollars</v>
      </c>
      <c r="AA30" t="str">
        <f>'2015'!R36</f>
        <v>US Dollars</v>
      </c>
      <c r="AB30" t="str">
        <f>'2015'!S36</f>
        <v>US Dollars</v>
      </c>
      <c r="AC30">
        <f>'2015'!T36</f>
        <v>0</v>
      </c>
      <c r="AD30">
        <f>'2015'!U36</f>
        <v>0</v>
      </c>
      <c r="AF30">
        <f t="shared" si="1"/>
        <v>1</v>
      </c>
    </row>
    <row r="31" spans="3:32">
      <c r="C31" s="238" t="str">
        <f t="shared" si="2"/>
        <v>Georgia</v>
      </c>
      <c r="D31" s="238">
        <f t="shared" si="2"/>
        <v>2015</v>
      </c>
      <c r="E31" s="238" t="str">
        <f t="shared" si="2"/>
        <v>Calendar Year</v>
      </c>
      <c r="F31" s="238" t="str">
        <f t="shared" si="2"/>
        <v>US Dollars</v>
      </c>
      <c r="G31" s="238" t="str">
        <f t="shared" si="2"/>
        <v>Units ( x 1)</v>
      </c>
      <c r="H31" s="239">
        <f t="shared" si="2"/>
        <v>2.2702</v>
      </c>
      <c r="I31" s="238" t="str">
        <f t="shared" si="2"/>
        <v>PEPFAR Expenditure analysis</v>
      </c>
      <c r="J31" s="238">
        <f t="shared" si="2"/>
        <v>1.76566666666667</v>
      </c>
      <c r="K31" t="s">
        <v>452</v>
      </c>
      <c r="M31">
        <f>'2015'!D37</f>
        <v>2670183</v>
      </c>
      <c r="N31" t="str">
        <f>'2015'!E37</f>
        <v>US Dollars</v>
      </c>
      <c r="O31" t="str">
        <f>'2015'!F37</f>
        <v>US Dollars</v>
      </c>
      <c r="P31" t="str">
        <f>'2015'!G37</f>
        <v>US Dollars</v>
      </c>
      <c r="Q31">
        <f>'2015'!H37</f>
        <v>2670183</v>
      </c>
      <c r="R31" t="str">
        <f>'2015'!I37</f>
        <v>US Dollars</v>
      </c>
      <c r="S31">
        <f>'2015'!J37</f>
        <v>1326997</v>
      </c>
      <c r="T31" t="str">
        <f>'2015'!K37</f>
        <v>US Dollars</v>
      </c>
      <c r="U31" t="str">
        <f>'2015'!L37</f>
        <v>US Dollars</v>
      </c>
      <c r="V31">
        <f>'2015'!M37</f>
        <v>1326997</v>
      </c>
      <c r="W31" t="str">
        <f>'2015'!N37</f>
        <v>US Dollars</v>
      </c>
      <c r="X31" t="str">
        <f>'2015'!O37</f>
        <v>US Dollars</v>
      </c>
      <c r="Y31" t="str">
        <f>'2015'!P37</f>
        <v>US Dollars</v>
      </c>
      <c r="Z31" t="str">
        <f>'2015'!Q37</f>
        <v>US Dollars</v>
      </c>
      <c r="AA31" t="str">
        <f>'2015'!R37</f>
        <v>US Dollars</v>
      </c>
      <c r="AB31" t="str">
        <f>'2015'!S37</f>
        <v>US Dollars</v>
      </c>
      <c r="AC31">
        <f>'2015'!T37</f>
        <v>0</v>
      </c>
      <c r="AD31">
        <f>'2015'!U37</f>
        <v>3997180</v>
      </c>
      <c r="AF31">
        <f t="shared" si="1"/>
        <v>1</v>
      </c>
    </row>
    <row r="32" spans="3:32">
      <c r="C32" s="238" t="str">
        <f t="shared" si="2"/>
        <v>Georgia</v>
      </c>
      <c r="D32" s="238">
        <f t="shared" si="2"/>
        <v>2015</v>
      </c>
      <c r="E32" s="238" t="str">
        <f t="shared" si="2"/>
        <v>Calendar Year</v>
      </c>
      <c r="F32" s="238" t="str">
        <f t="shared" si="2"/>
        <v>US Dollars</v>
      </c>
      <c r="G32" s="238" t="str">
        <f t="shared" si="2"/>
        <v>Units ( x 1)</v>
      </c>
      <c r="H32" s="239">
        <f t="shared" si="2"/>
        <v>2.2702</v>
      </c>
      <c r="I32" s="238" t="str">
        <f t="shared" si="2"/>
        <v>PEPFAR Expenditure analysis</v>
      </c>
      <c r="J32" s="238">
        <f t="shared" si="2"/>
        <v>1.76566666666667</v>
      </c>
      <c r="K32" t="s">
        <v>388</v>
      </c>
      <c r="M32">
        <f>'2015'!D38</f>
        <v>0</v>
      </c>
      <c r="N32">
        <f>'2015'!E38</f>
        <v>0</v>
      </c>
      <c r="O32">
        <f>'2015'!F38</f>
        <v>0</v>
      </c>
      <c r="P32">
        <f>'2015'!G38</f>
        <v>0</v>
      </c>
      <c r="Q32">
        <f>'2015'!H38</f>
        <v>0</v>
      </c>
      <c r="R32">
        <f>'2015'!I38</f>
        <v>0</v>
      </c>
      <c r="S32">
        <f>'2015'!J38</f>
        <v>0</v>
      </c>
      <c r="T32">
        <f>'2015'!K38</f>
        <v>0</v>
      </c>
      <c r="U32">
        <f>'2015'!L38</f>
        <v>0</v>
      </c>
      <c r="V32">
        <f>'2015'!M38</f>
        <v>0</v>
      </c>
      <c r="W32">
        <f>'2015'!N38</f>
        <v>0</v>
      </c>
      <c r="X32">
        <f>'2015'!O38</f>
        <v>0</v>
      </c>
      <c r="Y32">
        <f>'2015'!P38</f>
        <v>0</v>
      </c>
      <c r="Z32">
        <f>'2015'!Q38</f>
        <v>0</v>
      </c>
      <c r="AA32">
        <f>'2015'!R38</f>
        <v>0</v>
      </c>
      <c r="AB32">
        <f>'2015'!S38</f>
        <v>0</v>
      </c>
      <c r="AC32">
        <f>'2015'!T38</f>
        <v>0</v>
      </c>
      <c r="AD32">
        <f>'2015'!U38</f>
        <v>0</v>
      </c>
      <c r="AF32">
        <f t="shared" si="1"/>
        <v>1</v>
      </c>
    </row>
    <row r="33" spans="3:32">
      <c r="C33" s="238" t="str">
        <f t="shared" si="2"/>
        <v>Georgia</v>
      </c>
      <c r="D33" s="238">
        <f t="shared" si="2"/>
        <v>2015</v>
      </c>
      <c r="E33" s="238" t="str">
        <f t="shared" si="2"/>
        <v>Calendar Year</v>
      </c>
      <c r="F33" s="238" t="str">
        <f t="shared" si="2"/>
        <v>US Dollars</v>
      </c>
      <c r="G33" s="238" t="str">
        <f t="shared" si="2"/>
        <v>Units ( x 1)</v>
      </c>
      <c r="H33" s="239">
        <f t="shared" si="2"/>
        <v>2.2702</v>
      </c>
      <c r="I33" s="238" t="str">
        <f t="shared" si="2"/>
        <v>PEPFAR Expenditure analysis</v>
      </c>
      <c r="J33" s="238">
        <f t="shared" si="2"/>
        <v>1.76566666666667</v>
      </c>
      <c r="K33" t="s">
        <v>280</v>
      </c>
      <c r="M33" t="str">
        <f>'2015'!D39</f>
        <v>US Dollars</v>
      </c>
      <c r="N33" t="str">
        <f>'2015'!E39</f>
        <v>US Dollars</v>
      </c>
      <c r="O33" t="str">
        <f>'2015'!F39</f>
        <v>US Dollars</v>
      </c>
      <c r="P33" t="str">
        <f>'2015'!G39</f>
        <v>US Dollars</v>
      </c>
      <c r="Q33">
        <f>'2015'!H39</f>
        <v>0</v>
      </c>
      <c r="R33" t="str">
        <f>'2015'!I39</f>
        <v>US Dollars</v>
      </c>
      <c r="S33" t="str">
        <f>'2015'!J39</f>
        <v>US Dollars</v>
      </c>
      <c r="T33" t="str">
        <f>'2015'!K39</f>
        <v>US Dollars</v>
      </c>
      <c r="U33" t="str">
        <f>'2015'!L39</f>
        <v>US Dollars</v>
      </c>
      <c r="V33">
        <f>'2015'!M39</f>
        <v>0</v>
      </c>
      <c r="W33" t="str">
        <f>'2015'!N39</f>
        <v>US Dollars</v>
      </c>
      <c r="X33" t="str">
        <f>'2015'!O39</f>
        <v>US Dollars</v>
      </c>
      <c r="Y33" t="str">
        <f>'2015'!P39</f>
        <v>US Dollars</v>
      </c>
      <c r="Z33" t="str">
        <f>'2015'!Q39</f>
        <v>US Dollars</v>
      </c>
      <c r="AA33" t="str">
        <f>'2015'!R39</f>
        <v>US Dollars</v>
      </c>
      <c r="AB33" t="str">
        <f>'2015'!S39</f>
        <v>US Dollars</v>
      </c>
      <c r="AC33">
        <f>'2015'!T39</f>
        <v>0</v>
      </c>
      <c r="AD33">
        <f>'2015'!U39</f>
        <v>0</v>
      </c>
      <c r="AF33">
        <f t="shared" si="1"/>
        <v>1</v>
      </c>
    </row>
    <row r="34" spans="3:32">
      <c r="C34" s="238" t="str">
        <f t="shared" si="2"/>
        <v>Georgia</v>
      </c>
      <c r="D34" s="238">
        <f t="shared" si="2"/>
        <v>2015</v>
      </c>
      <c r="E34" s="238" t="str">
        <f t="shared" si="2"/>
        <v>Calendar Year</v>
      </c>
      <c r="F34" s="238" t="str">
        <f t="shared" si="2"/>
        <v>US Dollars</v>
      </c>
      <c r="G34" s="238" t="str">
        <f t="shared" si="2"/>
        <v>Units ( x 1)</v>
      </c>
      <c r="H34" s="239">
        <f t="shared" si="2"/>
        <v>2.2702</v>
      </c>
      <c r="I34" s="238" t="str">
        <f t="shared" si="2"/>
        <v>PEPFAR Expenditure analysis</v>
      </c>
      <c r="J34" s="238">
        <f t="shared" si="2"/>
        <v>1.76566666666667</v>
      </c>
      <c r="K34" t="s">
        <v>32</v>
      </c>
      <c r="M34" t="str">
        <f>'2015'!D40</f>
        <v>US Dollars</v>
      </c>
      <c r="N34" t="str">
        <f>'2015'!E40</f>
        <v>US Dollars</v>
      </c>
      <c r="O34" t="str">
        <f>'2015'!F40</f>
        <v>US Dollars</v>
      </c>
      <c r="P34" t="str">
        <f>'2015'!G40</f>
        <v>US Dollars</v>
      </c>
      <c r="Q34">
        <f>'2015'!H40</f>
        <v>0</v>
      </c>
      <c r="R34" t="str">
        <f>'2015'!I40</f>
        <v>US Dollars</v>
      </c>
      <c r="S34" t="str">
        <f>'2015'!J40</f>
        <v>US Dollars</v>
      </c>
      <c r="T34" t="str">
        <f>'2015'!K40</f>
        <v>US Dollars</v>
      </c>
      <c r="U34" t="str">
        <f>'2015'!L40</f>
        <v>US Dollars</v>
      </c>
      <c r="V34">
        <f>'2015'!M40</f>
        <v>0</v>
      </c>
      <c r="W34" t="str">
        <f>'2015'!N40</f>
        <v>US Dollars</v>
      </c>
      <c r="X34" t="str">
        <f>'2015'!O40</f>
        <v>US Dollars</v>
      </c>
      <c r="Y34" t="str">
        <f>'2015'!P40</f>
        <v>US Dollars</v>
      </c>
      <c r="Z34" t="str">
        <f>'2015'!Q40</f>
        <v>US Dollars</v>
      </c>
      <c r="AA34" t="str">
        <f>'2015'!R40</f>
        <v>US Dollars</v>
      </c>
      <c r="AB34" t="str">
        <f>'2015'!S40</f>
        <v>US Dollars</v>
      </c>
      <c r="AC34">
        <f>'2015'!T40</f>
        <v>0</v>
      </c>
      <c r="AD34">
        <f>'2015'!U40</f>
        <v>0</v>
      </c>
      <c r="AF34">
        <f t="shared" si="1"/>
        <v>1</v>
      </c>
    </row>
    <row r="35" spans="3:32">
      <c r="C35" s="238" t="str">
        <f t="shared" si="2"/>
        <v>Georgia</v>
      </c>
      <c r="D35" s="238">
        <f t="shared" si="2"/>
        <v>2015</v>
      </c>
      <c r="E35" s="238" t="str">
        <f t="shared" si="2"/>
        <v>Calendar Year</v>
      </c>
      <c r="F35" s="238" t="str">
        <f t="shared" si="2"/>
        <v>US Dollars</v>
      </c>
      <c r="G35" s="238" t="str">
        <f t="shared" si="2"/>
        <v>Units ( x 1)</v>
      </c>
      <c r="H35" s="239">
        <f t="shared" si="2"/>
        <v>2.2702</v>
      </c>
      <c r="I35" s="238" t="str">
        <f t="shared" si="2"/>
        <v>PEPFAR Expenditure analysis</v>
      </c>
      <c r="J35" s="238">
        <f t="shared" si="2"/>
        <v>1.76566666666667</v>
      </c>
      <c r="K35" t="s">
        <v>298</v>
      </c>
      <c r="M35">
        <f>'2015'!D41</f>
        <v>716650</v>
      </c>
      <c r="N35">
        <f>'2015'!E41</f>
        <v>0</v>
      </c>
      <c r="O35">
        <f>'2015'!F41</f>
        <v>0</v>
      </c>
      <c r="P35">
        <f>'2015'!G41</f>
        <v>0</v>
      </c>
      <c r="Q35">
        <f>'2015'!H41</f>
        <v>716650</v>
      </c>
      <c r="R35">
        <f>'2015'!I41</f>
        <v>0</v>
      </c>
      <c r="S35">
        <f>'2015'!J41</f>
        <v>0</v>
      </c>
      <c r="T35">
        <f>'2015'!K41</f>
        <v>0</v>
      </c>
      <c r="U35">
        <f>'2015'!L41</f>
        <v>0</v>
      </c>
      <c r="V35">
        <f>'2015'!M41</f>
        <v>0</v>
      </c>
      <c r="W35">
        <f>'2015'!N41</f>
        <v>0</v>
      </c>
      <c r="X35">
        <f>'2015'!O41</f>
        <v>0</v>
      </c>
      <c r="Y35">
        <f>'2015'!P41</f>
        <v>0</v>
      </c>
      <c r="Z35">
        <f>'2015'!Q41</f>
        <v>0</v>
      </c>
      <c r="AA35">
        <f>'2015'!R41</f>
        <v>91777</v>
      </c>
      <c r="AB35">
        <f>'2015'!S41</f>
        <v>0</v>
      </c>
      <c r="AC35">
        <f>'2015'!T41</f>
        <v>91777</v>
      </c>
      <c r="AD35">
        <f>'2015'!U41</f>
        <v>808427</v>
      </c>
      <c r="AF35">
        <f t="shared" si="1"/>
        <v>1</v>
      </c>
    </row>
    <row r="36" spans="3:32">
      <c r="C36" s="238" t="str">
        <f t="shared" si="2"/>
        <v>Georgia</v>
      </c>
      <c r="D36" s="238">
        <f t="shared" si="2"/>
        <v>2015</v>
      </c>
      <c r="E36" s="238" t="str">
        <f t="shared" si="2"/>
        <v>Calendar Year</v>
      </c>
      <c r="F36" s="238" t="str">
        <f t="shared" si="2"/>
        <v>US Dollars</v>
      </c>
      <c r="G36" s="238" t="str">
        <f t="shared" si="2"/>
        <v>Units ( x 1)</v>
      </c>
      <c r="H36" s="239">
        <f t="shared" si="2"/>
        <v>2.2702</v>
      </c>
      <c r="I36" s="238" t="str">
        <f t="shared" si="2"/>
        <v>PEPFAR Expenditure analysis</v>
      </c>
      <c r="J36" s="238">
        <f t="shared" si="2"/>
        <v>1.76566666666667</v>
      </c>
      <c r="K36" t="s">
        <v>390</v>
      </c>
      <c r="M36" t="str">
        <f>'2015'!D42</f>
        <v>US Dollars</v>
      </c>
      <c r="N36" t="str">
        <f>'2015'!E42</f>
        <v>US Dollars</v>
      </c>
      <c r="O36" t="str">
        <f>'2015'!F42</f>
        <v>US Dollars</v>
      </c>
      <c r="P36" t="str">
        <f>'2015'!G42</f>
        <v>US Dollars</v>
      </c>
      <c r="Q36">
        <f>'2015'!H42</f>
        <v>0</v>
      </c>
      <c r="R36" t="str">
        <f>'2015'!I42</f>
        <v>US Dollars</v>
      </c>
      <c r="S36" t="str">
        <f>'2015'!J42</f>
        <v>US Dollars</v>
      </c>
      <c r="T36" t="str">
        <f>'2015'!K42</f>
        <v>US Dollars</v>
      </c>
      <c r="U36" t="str">
        <f>'2015'!L42</f>
        <v>US Dollars</v>
      </c>
      <c r="V36">
        <f>'2015'!M42</f>
        <v>0</v>
      </c>
      <c r="W36" t="str">
        <f>'2015'!N42</f>
        <v>US Dollars</v>
      </c>
      <c r="X36" t="str">
        <f>'2015'!O42</f>
        <v>US Dollars</v>
      </c>
      <c r="Y36" t="str">
        <f>'2015'!P42</f>
        <v>US Dollars</v>
      </c>
      <c r="Z36" t="str">
        <f>'2015'!Q42</f>
        <v>US Dollars</v>
      </c>
      <c r="AA36" t="str">
        <f>'2015'!R42</f>
        <v>US Dollars</v>
      </c>
      <c r="AB36" t="str">
        <f>'2015'!S42</f>
        <v>US Dollars</v>
      </c>
      <c r="AC36">
        <f>'2015'!T42</f>
        <v>0</v>
      </c>
      <c r="AD36">
        <f>'2015'!U42</f>
        <v>0</v>
      </c>
      <c r="AF36">
        <f t="shared" si="1"/>
        <v>1</v>
      </c>
    </row>
    <row r="37" spans="3:32">
      <c r="C37" s="238" t="str">
        <f t="shared" si="2"/>
        <v>Georgia</v>
      </c>
      <c r="D37" s="238">
        <f t="shared" si="2"/>
        <v>2015</v>
      </c>
      <c r="E37" s="238" t="str">
        <f t="shared" si="2"/>
        <v>Calendar Year</v>
      </c>
      <c r="F37" s="238" t="str">
        <f t="shared" si="2"/>
        <v>US Dollars</v>
      </c>
      <c r="G37" s="238" t="str">
        <f t="shared" si="2"/>
        <v>Units ( x 1)</v>
      </c>
      <c r="H37" s="239">
        <f t="shared" si="2"/>
        <v>2.2702</v>
      </c>
      <c r="I37" s="238" t="str">
        <f t="shared" si="2"/>
        <v>PEPFAR Expenditure analysis</v>
      </c>
      <c r="J37" s="238">
        <f t="shared" si="2"/>
        <v>1.76566666666667</v>
      </c>
      <c r="K37" t="s">
        <v>37</v>
      </c>
      <c r="M37">
        <f>'2015'!D43</f>
        <v>614097</v>
      </c>
      <c r="N37" t="str">
        <f>'2015'!E43</f>
        <v>US Dollars</v>
      </c>
      <c r="O37" t="str">
        <f>'2015'!F43</f>
        <v>US Dollars</v>
      </c>
      <c r="P37" t="str">
        <f>'2015'!G43</f>
        <v>US Dollars</v>
      </c>
      <c r="Q37">
        <f>'2015'!H43</f>
        <v>614097</v>
      </c>
      <c r="R37" t="str">
        <f>'2015'!I43</f>
        <v>US Dollars</v>
      </c>
      <c r="S37" t="str">
        <f>'2015'!J43</f>
        <v>US Dollars</v>
      </c>
      <c r="T37" t="str">
        <f>'2015'!K43</f>
        <v>US Dollars</v>
      </c>
      <c r="U37" t="str">
        <f>'2015'!L43</f>
        <v>US Dollars</v>
      </c>
      <c r="V37">
        <f>'2015'!M43</f>
        <v>0</v>
      </c>
      <c r="W37" t="str">
        <f>'2015'!N43</f>
        <v>US Dollars</v>
      </c>
      <c r="X37" t="str">
        <f>'2015'!O43</f>
        <v>US Dollars</v>
      </c>
      <c r="Y37" t="str">
        <f>'2015'!P43</f>
        <v>US Dollars</v>
      </c>
      <c r="Z37" t="str">
        <f>'2015'!Q43</f>
        <v>US Dollars</v>
      </c>
      <c r="AA37">
        <f>'2015'!R43</f>
        <v>69249</v>
      </c>
      <c r="AB37" t="str">
        <f>'2015'!S43</f>
        <v>US Dollars</v>
      </c>
      <c r="AC37">
        <f>'2015'!T43</f>
        <v>69249</v>
      </c>
      <c r="AD37">
        <f>'2015'!U43</f>
        <v>683346</v>
      </c>
      <c r="AF37">
        <f t="shared" si="1"/>
        <v>1</v>
      </c>
    </row>
    <row r="38" spans="3:32">
      <c r="C38" s="238" t="str">
        <f t="shared" si="2"/>
        <v>Georgia</v>
      </c>
      <c r="D38" s="238">
        <f t="shared" si="2"/>
        <v>2015</v>
      </c>
      <c r="E38" s="238" t="str">
        <f t="shared" si="2"/>
        <v>Calendar Year</v>
      </c>
      <c r="F38" s="238" t="str">
        <f t="shared" si="2"/>
        <v>US Dollars</v>
      </c>
      <c r="G38" s="238" t="str">
        <f t="shared" si="2"/>
        <v>Units ( x 1)</v>
      </c>
      <c r="H38" s="239">
        <f t="shared" si="2"/>
        <v>2.2702</v>
      </c>
      <c r="I38" s="238" t="str">
        <f t="shared" si="2"/>
        <v>PEPFAR Expenditure analysis</v>
      </c>
      <c r="J38" s="238">
        <f t="shared" si="2"/>
        <v>1.76566666666667</v>
      </c>
      <c r="K38" t="s">
        <v>281</v>
      </c>
      <c r="M38" t="str">
        <f>'2015'!D44</f>
        <v>US Dollars</v>
      </c>
      <c r="N38" t="str">
        <f>'2015'!E44</f>
        <v>US Dollars</v>
      </c>
      <c r="O38" t="str">
        <f>'2015'!F44</f>
        <v>US Dollars</v>
      </c>
      <c r="P38" t="str">
        <f>'2015'!G44</f>
        <v>US Dollars</v>
      </c>
      <c r="Q38">
        <f>'2015'!H44</f>
        <v>0</v>
      </c>
      <c r="R38" t="str">
        <f>'2015'!I44</f>
        <v>US Dollars</v>
      </c>
      <c r="S38" t="str">
        <f>'2015'!J44</f>
        <v>US Dollars</v>
      </c>
      <c r="T38" t="str">
        <f>'2015'!K44</f>
        <v>US Dollars</v>
      </c>
      <c r="U38" t="str">
        <f>'2015'!L44</f>
        <v>US Dollars</v>
      </c>
      <c r="V38">
        <f>'2015'!M44</f>
        <v>0</v>
      </c>
      <c r="W38" t="str">
        <f>'2015'!N44</f>
        <v>US Dollars</v>
      </c>
      <c r="X38" t="str">
        <f>'2015'!O44</f>
        <v>US Dollars</v>
      </c>
      <c r="Y38" t="str">
        <f>'2015'!P44</f>
        <v>US Dollars</v>
      </c>
      <c r="Z38" t="str">
        <f>'2015'!Q44</f>
        <v>US Dollars</v>
      </c>
      <c r="AA38">
        <f>'2015'!R44</f>
        <v>15138</v>
      </c>
      <c r="AB38" t="str">
        <f>'2015'!S44</f>
        <v>US Dollars</v>
      </c>
      <c r="AC38">
        <f>'2015'!T44</f>
        <v>15138</v>
      </c>
      <c r="AD38">
        <f>'2015'!U44</f>
        <v>15138</v>
      </c>
      <c r="AF38">
        <f t="shared" si="1"/>
        <v>1</v>
      </c>
    </row>
    <row r="39" spans="3:32">
      <c r="C39" s="238" t="str">
        <f t="shared" si="2"/>
        <v>Georgia</v>
      </c>
      <c r="D39" s="238">
        <f t="shared" si="2"/>
        <v>2015</v>
      </c>
      <c r="E39" s="238" t="str">
        <f t="shared" si="2"/>
        <v>Calendar Year</v>
      </c>
      <c r="F39" s="238" t="str">
        <f t="shared" si="2"/>
        <v>US Dollars</v>
      </c>
      <c r="G39" s="238" t="str">
        <f t="shared" si="2"/>
        <v>Units ( x 1)</v>
      </c>
      <c r="H39" s="239">
        <f t="shared" si="2"/>
        <v>2.2702</v>
      </c>
      <c r="I39" s="238" t="str">
        <f t="shared" si="2"/>
        <v>PEPFAR Expenditure analysis</v>
      </c>
      <c r="J39" s="238">
        <f t="shared" si="2"/>
        <v>1.76566666666667</v>
      </c>
      <c r="K39" t="s">
        <v>282</v>
      </c>
      <c r="M39">
        <f>'2015'!D45</f>
        <v>102553</v>
      </c>
      <c r="N39" t="str">
        <f>'2015'!E45</f>
        <v>US Dollars</v>
      </c>
      <c r="O39" t="str">
        <f>'2015'!F45</f>
        <v>US Dollars</v>
      </c>
      <c r="P39" t="str">
        <f>'2015'!G45</f>
        <v>US Dollars</v>
      </c>
      <c r="Q39">
        <f>'2015'!H45</f>
        <v>102553</v>
      </c>
      <c r="R39" t="str">
        <f>'2015'!I45</f>
        <v>US Dollars</v>
      </c>
      <c r="S39" t="str">
        <f>'2015'!J45</f>
        <v>US Dollars</v>
      </c>
      <c r="T39" t="str">
        <f>'2015'!K45</f>
        <v>US Dollars</v>
      </c>
      <c r="U39" t="str">
        <f>'2015'!L45</f>
        <v>US Dollars</v>
      </c>
      <c r="V39">
        <f>'2015'!M45</f>
        <v>0</v>
      </c>
      <c r="W39" t="str">
        <f>'2015'!N45</f>
        <v>US Dollars</v>
      </c>
      <c r="X39" t="str">
        <f>'2015'!O45</f>
        <v>US Dollars</v>
      </c>
      <c r="Y39" t="str">
        <f>'2015'!P45</f>
        <v>US Dollars</v>
      </c>
      <c r="Z39" t="str">
        <f>'2015'!Q45</f>
        <v>US Dollars</v>
      </c>
      <c r="AA39">
        <f>'2015'!R45</f>
        <v>7390</v>
      </c>
      <c r="AB39" t="str">
        <f>'2015'!S45</f>
        <v>US Dollars</v>
      </c>
      <c r="AC39">
        <f>'2015'!T45</f>
        <v>7390</v>
      </c>
      <c r="AD39">
        <f>'2015'!U45</f>
        <v>109943</v>
      </c>
      <c r="AF39">
        <f t="shared" si="1"/>
        <v>1</v>
      </c>
    </row>
    <row r="40" spans="3:32">
      <c r="C40" s="238" t="str">
        <f t="shared" ref="C40:J59" si="3">C$6</f>
        <v>Georgia</v>
      </c>
      <c r="D40" s="238">
        <f t="shared" si="3"/>
        <v>2015</v>
      </c>
      <c r="E40" s="238" t="str">
        <f t="shared" si="3"/>
        <v>Calendar Year</v>
      </c>
      <c r="F40" s="238" t="str">
        <f t="shared" si="3"/>
        <v>US Dollars</v>
      </c>
      <c r="G40" s="238" t="str">
        <f t="shared" si="3"/>
        <v>Units ( x 1)</v>
      </c>
      <c r="H40" s="239">
        <f t="shared" si="3"/>
        <v>2.2702</v>
      </c>
      <c r="I40" s="238" t="str">
        <f t="shared" si="3"/>
        <v>PEPFAR Expenditure analysis</v>
      </c>
      <c r="J40" s="238">
        <f t="shared" si="3"/>
        <v>1.76566666666667</v>
      </c>
      <c r="K40" t="s">
        <v>299</v>
      </c>
      <c r="M40">
        <f>'2015'!D46</f>
        <v>0</v>
      </c>
      <c r="N40">
        <f>'2015'!E46</f>
        <v>0</v>
      </c>
      <c r="O40">
        <f>'2015'!F46</f>
        <v>0</v>
      </c>
      <c r="P40">
        <f>'2015'!G46</f>
        <v>0</v>
      </c>
      <c r="Q40">
        <f>'2015'!H46</f>
        <v>0</v>
      </c>
      <c r="R40">
        <f>'2015'!I46</f>
        <v>0</v>
      </c>
      <c r="S40">
        <f>'2015'!J46</f>
        <v>0</v>
      </c>
      <c r="T40">
        <f>'2015'!K46</f>
        <v>0</v>
      </c>
      <c r="U40">
        <f>'2015'!L46</f>
        <v>0</v>
      </c>
      <c r="V40">
        <f>'2015'!M46</f>
        <v>0</v>
      </c>
      <c r="W40">
        <f>'2015'!N46</f>
        <v>0</v>
      </c>
      <c r="X40">
        <f>'2015'!O46</f>
        <v>0</v>
      </c>
      <c r="Y40">
        <f>'2015'!P46</f>
        <v>80695.98000000001</v>
      </c>
      <c r="Z40">
        <f>'2015'!Q46</f>
        <v>0</v>
      </c>
      <c r="AA40">
        <f>'2015'!R46</f>
        <v>44875</v>
      </c>
      <c r="AB40">
        <f>'2015'!S46</f>
        <v>45443</v>
      </c>
      <c r="AC40">
        <f>'2015'!T46</f>
        <v>171013.97999999998</v>
      </c>
      <c r="AD40">
        <f>'2015'!U46</f>
        <v>171013.97999999998</v>
      </c>
      <c r="AF40">
        <f t="shared" si="1"/>
        <v>1</v>
      </c>
    </row>
    <row r="41" spans="3:32">
      <c r="C41" s="238" t="str">
        <f t="shared" si="3"/>
        <v>Georgia</v>
      </c>
      <c r="D41" s="238">
        <f t="shared" si="3"/>
        <v>2015</v>
      </c>
      <c r="E41" s="238" t="str">
        <f t="shared" si="3"/>
        <v>Calendar Year</v>
      </c>
      <c r="F41" s="238" t="str">
        <f t="shared" si="3"/>
        <v>US Dollars</v>
      </c>
      <c r="G41" s="238" t="str">
        <f t="shared" si="3"/>
        <v>Units ( x 1)</v>
      </c>
      <c r="H41" s="239">
        <f t="shared" si="3"/>
        <v>2.2702</v>
      </c>
      <c r="I41" s="238" t="str">
        <f t="shared" si="3"/>
        <v>PEPFAR Expenditure analysis</v>
      </c>
      <c r="J41" s="238">
        <f t="shared" si="3"/>
        <v>1.76566666666667</v>
      </c>
      <c r="K41" t="s">
        <v>43</v>
      </c>
      <c r="M41" t="str">
        <f>'2015'!D47</f>
        <v>US Dollars</v>
      </c>
      <c r="N41" t="str">
        <f>'2015'!E47</f>
        <v>US Dollars</v>
      </c>
      <c r="O41" t="str">
        <f>'2015'!F47</f>
        <v>US Dollars</v>
      </c>
      <c r="P41" t="str">
        <f>'2015'!G47</f>
        <v>US Dollars</v>
      </c>
      <c r="Q41">
        <f>'2015'!H47</f>
        <v>0</v>
      </c>
      <c r="R41" t="str">
        <f>'2015'!I47</f>
        <v>US Dollars</v>
      </c>
      <c r="S41" t="str">
        <f>'2015'!J47</f>
        <v>US Dollars</v>
      </c>
      <c r="T41" t="str">
        <f>'2015'!K47</f>
        <v>US Dollars</v>
      </c>
      <c r="U41" t="str">
        <f>'2015'!L47</f>
        <v>US Dollars</v>
      </c>
      <c r="V41">
        <f>'2015'!M47</f>
        <v>0</v>
      </c>
      <c r="W41" t="str">
        <f>'2015'!N47</f>
        <v>US Dollars</v>
      </c>
      <c r="X41" t="str">
        <f>'2015'!O47</f>
        <v>US Dollars</v>
      </c>
      <c r="Y41" t="str">
        <f>'2015'!P47</f>
        <v>US Dollars</v>
      </c>
      <c r="Z41" t="str">
        <f>'2015'!Q47</f>
        <v>US Dollars</v>
      </c>
      <c r="AA41">
        <f>'2015'!R47</f>
        <v>44875</v>
      </c>
      <c r="AB41" t="str">
        <f>'2015'!S47</f>
        <v>US Dollars</v>
      </c>
      <c r="AC41">
        <f>'2015'!T47</f>
        <v>44875</v>
      </c>
      <c r="AD41">
        <f>'2015'!U47</f>
        <v>44875</v>
      </c>
      <c r="AF41">
        <f t="shared" si="1"/>
        <v>1</v>
      </c>
    </row>
    <row r="42" spans="3:32">
      <c r="C42" s="238" t="str">
        <f t="shared" si="3"/>
        <v>Georgia</v>
      </c>
      <c r="D42" s="238">
        <f t="shared" si="3"/>
        <v>2015</v>
      </c>
      <c r="E42" s="238" t="str">
        <f t="shared" si="3"/>
        <v>Calendar Year</v>
      </c>
      <c r="F42" s="238" t="str">
        <f t="shared" si="3"/>
        <v>US Dollars</v>
      </c>
      <c r="G42" s="238" t="str">
        <f t="shared" si="3"/>
        <v>Units ( x 1)</v>
      </c>
      <c r="H42" s="239">
        <f t="shared" si="3"/>
        <v>2.2702</v>
      </c>
      <c r="I42" s="238" t="str">
        <f t="shared" si="3"/>
        <v>PEPFAR Expenditure analysis</v>
      </c>
      <c r="J42" s="238">
        <f t="shared" si="3"/>
        <v>1.76566666666667</v>
      </c>
      <c r="K42" t="s">
        <v>45</v>
      </c>
      <c r="M42" t="str">
        <f>'2015'!D48</f>
        <v>US Dollars</v>
      </c>
      <c r="N42" t="str">
        <f>'2015'!E48</f>
        <v>US Dollars</v>
      </c>
      <c r="O42" t="str">
        <f>'2015'!F48</f>
        <v>US Dollars</v>
      </c>
      <c r="P42" t="str">
        <f>'2015'!G48</f>
        <v>US Dollars</v>
      </c>
      <c r="Q42">
        <f>'2015'!H48</f>
        <v>0</v>
      </c>
      <c r="R42" t="str">
        <f>'2015'!I48</f>
        <v>US Dollars</v>
      </c>
      <c r="S42" t="str">
        <f>'2015'!J48</f>
        <v>US Dollars</v>
      </c>
      <c r="T42" t="str">
        <f>'2015'!K48</f>
        <v>US Dollars</v>
      </c>
      <c r="U42" t="str">
        <f>'2015'!L48</f>
        <v>US Dollars</v>
      </c>
      <c r="V42">
        <f>'2015'!M48</f>
        <v>0</v>
      </c>
      <c r="W42" t="str">
        <f>'2015'!N48</f>
        <v>US Dollars</v>
      </c>
      <c r="X42" t="str">
        <f>'2015'!O48</f>
        <v>US Dollars</v>
      </c>
      <c r="Y42">
        <f>'2015'!P48</f>
        <v>58791.3</v>
      </c>
      <c r="Z42" t="str">
        <f>'2015'!Q48</f>
        <v>US Dollars</v>
      </c>
      <c r="AA42" t="str">
        <f>'2015'!R48</f>
        <v>US Dollars</v>
      </c>
      <c r="AB42">
        <f>'2015'!S48</f>
        <v>45443</v>
      </c>
      <c r="AC42">
        <f>'2015'!T48</f>
        <v>104234.3</v>
      </c>
      <c r="AD42">
        <f>'2015'!U48</f>
        <v>104234.3</v>
      </c>
      <c r="AF42">
        <f t="shared" si="1"/>
        <v>1</v>
      </c>
    </row>
    <row r="43" spans="3:32">
      <c r="C43" s="238" t="str">
        <f t="shared" si="3"/>
        <v>Georgia</v>
      </c>
      <c r="D43" s="238">
        <f t="shared" si="3"/>
        <v>2015</v>
      </c>
      <c r="E43" s="238" t="str">
        <f t="shared" si="3"/>
        <v>Calendar Year</v>
      </c>
      <c r="F43" s="238" t="str">
        <f t="shared" si="3"/>
        <v>US Dollars</v>
      </c>
      <c r="G43" s="238" t="str">
        <f t="shared" si="3"/>
        <v>Units ( x 1)</v>
      </c>
      <c r="H43" s="239">
        <f t="shared" si="3"/>
        <v>2.2702</v>
      </c>
      <c r="I43" s="238" t="str">
        <f t="shared" si="3"/>
        <v>PEPFAR Expenditure analysis</v>
      </c>
      <c r="J43" s="238">
        <f t="shared" si="3"/>
        <v>1.76566666666667</v>
      </c>
      <c r="K43" t="s">
        <v>46</v>
      </c>
      <c r="M43" t="str">
        <f>'2015'!D49</f>
        <v>US Dollars</v>
      </c>
      <c r="N43" t="str">
        <f>'2015'!E49</f>
        <v>US Dollars</v>
      </c>
      <c r="O43" t="str">
        <f>'2015'!F49</f>
        <v>US Dollars</v>
      </c>
      <c r="P43" t="str">
        <f>'2015'!G49</f>
        <v>US Dollars</v>
      </c>
      <c r="Q43">
        <f>'2015'!H49</f>
        <v>0</v>
      </c>
      <c r="R43" t="str">
        <f>'2015'!I49</f>
        <v>US Dollars</v>
      </c>
      <c r="S43" t="str">
        <f>'2015'!J49</f>
        <v>US Dollars</v>
      </c>
      <c r="T43" t="str">
        <f>'2015'!K49</f>
        <v>US Dollars</v>
      </c>
      <c r="U43" t="str">
        <f>'2015'!L49</f>
        <v>US Dollars</v>
      </c>
      <c r="V43">
        <f>'2015'!M49</f>
        <v>0</v>
      </c>
      <c r="W43" t="str">
        <f>'2015'!N49</f>
        <v>US Dollars</v>
      </c>
      <c r="X43" t="str">
        <f>'2015'!O49</f>
        <v>US Dollars</v>
      </c>
      <c r="Y43">
        <f>'2015'!P49</f>
        <v>21904.68</v>
      </c>
      <c r="Z43" t="str">
        <f>'2015'!Q49</f>
        <v>US Dollars</v>
      </c>
      <c r="AA43" t="str">
        <f>'2015'!R49</f>
        <v>US Dollars</v>
      </c>
      <c r="AB43" t="str">
        <f>'2015'!S49</f>
        <v>US Dollars</v>
      </c>
      <c r="AC43">
        <f>'2015'!T49</f>
        <v>21904.68</v>
      </c>
      <c r="AD43">
        <f>'2015'!U49</f>
        <v>21904.68</v>
      </c>
      <c r="AF43">
        <f t="shared" si="1"/>
        <v>1</v>
      </c>
    </row>
    <row r="44" spans="3:32">
      <c r="C44" s="238" t="str">
        <f t="shared" si="3"/>
        <v>Georgia</v>
      </c>
      <c r="D44" s="238">
        <f t="shared" si="3"/>
        <v>2015</v>
      </c>
      <c r="E44" s="238" t="str">
        <f t="shared" si="3"/>
        <v>Calendar Year</v>
      </c>
      <c r="F44" s="238" t="str">
        <f t="shared" si="3"/>
        <v>US Dollars</v>
      </c>
      <c r="G44" s="238" t="str">
        <f t="shared" si="3"/>
        <v>Units ( x 1)</v>
      </c>
      <c r="H44" s="239">
        <f t="shared" si="3"/>
        <v>2.2702</v>
      </c>
      <c r="I44" s="238" t="str">
        <f t="shared" si="3"/>
        <v>PEPFAR Expenditure analysis</v>
      </c>
      <c r="J44" s="238">
        <f t="shared" si="3"/>
        <v>1.76566666666667</v>
      </c>
      <c r="K44" t="s">
        <v>453</v>
      </c>
      <c r="M44" t="str">
        <f>'2015'!D50</f>
        <v>US Dollars</v>
      </c>
      <c r="N44" t="str">
        <f>'2015'!E50</f>
        <v>US Dollars</v>
      </c>
      <c r="O44" t="str">
        <f>'2015'!F50</f>
        <v>US Dollars</v>
      </c>
      <c r="P44" t="str">
        <f>'2015'!G50</f>
        <v>US Dollars</v>
      </c>
      <c r="Q44">
        <f>'2015'!H50</f>
        <v>0</v>
      </c>
      <c r="R44" t="str">
        <f>'2015'!I50</f>
        <v>US Dollars</v>
      </c>
      <c r="S44" t="str">
        <f>'2015'!J50</f>
        <v>US Dollars</v>
      </c>
      <c r="T44" t="str">
        <f>'2015'!K50</f>
        <v>US Dollars</v>
      </c>
      <c r="U44" t="str">
        <f>'2015'!L50</f>
        <v>US Dollars</v>
      </c>
      <c r="V44">
        <f>'2015'!M50</f>
        <v>0</v>
      </c>
      <c r="W44" t="str">
        <f>'2015'!N50</f>
        <v>US Dollars</v>
      </c>
      <c r="X44" t="str">
        <f>'2015'!O50</f>
        <v>US Dollars</v>
      </c>
      <c r="Y44" t="str">
        <f>'2015'!P50</f>
        <v>US Dollars</v>
      </c>
      <c r="Z44" t="str">
        <f>'2015'!Q50</f>
        <v>US Dollars</v>
      </c>
      <c r="AA44" t="str">
        <f>'2015'!R50</f>
        <v>US Dollars</v>
      </c>
      <c r="AB44" t="str">
        <f>'2015'!S50</f>
        <v>US Dollars</v>
      </c>
      <c r="AC44">
        <f>'2015'!T50</f>
        <v>0</v>
      </c>
      <c r="AD44">
        <f>'2015'!U50</f>
        <v>0</v>
      </c>
      <c r="AF44">
        <f t="shared" si="1"/>
        <v>1</v>
      </c>
    </row>
    <row r="45" spans="3:32">
      <c r="C45" s="238" t="str">
        <f t="shared" si="3"/>
        <v>Georgia</v>
      </c>
      <c r="D45" s="238">
        <f t="shared" si="3"/>
        <v>2015</v>
      </c>
      <c r="E45" s="238" t="str">
        <f t="shared" si="3"/>
        <v>Calendar Year</v>
      </c>
      <c r="F45" s="238" t="str">
        <f t="shared" si="3"/>
        <v>US Dollars</v>
      </c>
      <c r="G45" s="238" t="str">
        <f t="shared" si="3"/>
        <v>Units ( x 1)</v>
      </c>
      <c r="H45" s="239">
        <f t="shared" si="3"/>
        <v>2.2702</v>
      </c>
      <c r="I45" s="238" t="str">
        <f t="shared" si="3"/>
        <v>PEPFAR Expenditure analysis</v>
      </c>
      <c r="J45" s="238">
        <f t="shared" si="3"/>
        <v>1.76566666666667</v>
      </c>
      <c r="K45" t="s">
        <v>300</v>
      </c>
      <c r="M45">
        <f>'2015'!D51</f>
        <v>590943</v>
      </c>
      <c r="N45">
        <f>'2015'!E51</f>
        <v>0</v>
      </c>
      <c r="O45">
        <f>'2015'!F51</f>
        <v>0</v>
      </c>
      <c r="P45">
        <f>'2015'!G51</f>
        <v>0</v>
      </c>
      <c r="Q45">
        <f>'2015'!H51</f>
        <v>590943</v>
      </c>
      <c r="R45">
        <f>'2015'!I51</f>
        <v>0</v>
      </c>
      <c r="S45">
        <f>'2015'!J51</f>
        <v>0</v>
      </c>
      <c r="T45">
        <f>'2015'!K51</f>
        <v>0</v>
      </c>
      <c r="U45">
        <f>'2015'!L51</f>
        <v>0</v>
      </c>
      <c r="V45">
        <f>'2015'!M51</f>
        <v>0</v>
      </c>
      <c r="W45">
        <f>'2015'!N51</f>
        <v>0</v>
      </c>
      <c r="X45">
        <f>'2015'!O51</f>
        <v>0</v>
      </c>
      <c r="Y45">
        <f>'2015'!P51</f>
        <v>0</v>
      </c>
      <c r="Z45">
        <f>'2015'!Q51</f>
        <v>0</v>
      </c>
      <c r="AA45">
        <f>'2015'!R51</f>
        <v>2000</v>
      </c>
      <c r="AB45">
        <f>'2015'!S51</f>
        <v>0</v>
      </c>
      <c r="AC45">
        <f>'2015'!T51</f>
        <v>2000</v>
      </c>
      <c r="AD45">
        <f>'2015'!U51</f>
        <v>592943</v>
      </c>
      <c r="AF45">
        <f t="shared" si="1"/>
        <v>1</v>
      </c>
    </row>
    <row r="46" spans="3:32">
      <c r="C46" s="238" t="str">
        <f t="shared" si="3"/>
        <v>Georgia</v>
      </c>
      <c r="D46" s="238">
        <f t="shared" si="3"/>
        <v>2015</v>
      </c>
      <c r="E46" s="238" t="str">
        <f t="shared" si="3"/>
        <v>Calendar Year</v>
      </c>
      <c r="F46" s="238" t="str">
        <f t="shared" si="3"/>
        <v>US Dollars</v>
      </c>
      <c r="G46" s="238" t="str">
        <f t="shared" si="3"/>
        <v>Units ( x 1)</v>
      </c>
      <c r="H46" s="239">
        <f t="shared" si="3"/>
        <v>2.2702</v>
      </c>
      <c r="I46" s="238" t="str">
        <f t="shared" si="3"/>
        <v>PEPFAR Expenditure analysis</v>
      </c>
      <c r="J46" s="238">
        <f t="shared" si="3"/>
        <v>1.76566666666667</v>
      </c>
      <c r="K46" t="s">
        <v>283</v>
      </c>
      <c r="M46" t="str">
        <f>'2015'!D52</f>
        <v>US Dollars</v>
      </c>
      <c r="N46" t="str">
        <f>'2015'!E52</f>
        <v>US Dollars</v>
      </c>
      <c r="O46" t="str">
        <f>'2015'!F52</f>
        <v>US Dollars</v>
      </c>
      <c r="P46" t="str">
        <f>'2015'!G52</f>
        <v>US Dollars</v>
      </c>
      <c r="Q46">
        <f>'2015'!H52</f>
        <v>0</v>
      </c>
      <c r="R46" t="str">
        <f>'2015'!I52</f>
        <v>US Dollars</v>
      </c>
      <c r="S46" t="str">
        <f>'2015'!J52</f>
        <v>US Dollars</v>
      </c>
      <c r="T46" t="str">
        <f>'2015'!K52</f>
        <v>US Dollars</v>
      </c>
      <c r="U46" t="str">
        <f>'2015'!L52</f>
        <v>US Dollars</v>
      </c>
      <c r="V46">
        <f>'2015'!M52</f>
        <v>0</v>
      </c>
      <c r="W46" t="str">
        <f>'2015'!N52</f>
        <v>US Dollars</v>
      </c>
      <c r="X46" t="str">
        <f>'2015'!O52</f>
        <v>US Dollars</v>
      </c>
      <c r="Y46" t="str">
        <f>'2015'!P52</f>
        <v>US Dollars</v>
      </c>
      <c r="Z46" t="str">
        <f>'2015'!Q52</f>
        <v>US Dollars</v>
      </c>
      <c r="AA46" t="str">
        <f>'2015'!R52</f>
        <v>US Dollars</v>
      </c>
      <c r="AB46" t="str">
        <f>'2015'!S52</f>
        <v>US Dollars</v>
      </c>
      <c r="AC46">
        <f>'2015'!T52</f>
        <v>0</v>
      </c>
      <c r="AD46">
        <f>'2015'!U52</f>
        <v>0</v>
      </c>
      <c r="AF46">
        <f t="shared" si="1"/>
        <v>1</v>
      </c>
    </row>
    <row r="47" spans="3:32">
      <c r="C47" s="238" t="str">
        <f t="shared" si="3"/>
        <v>Georgia</v>
      </c>
      <c r="D47" s="238">
        <f t="shared" si="3"/>
        <v>2015</v>
      </c>
      <c r="E47" s="238" t="str">
        <f t="shared" si="3"/>
        <v>Calendar Year</v>
      </c>
      <c r="F47" s="238" t="str">
        <f t="shared" si="3"/>
        <v>US Dollars</v>
      </c>
      <c r="G47" s="238" t="str">
        <f t="shared" si="3"/>
        <v>Units ( x 1)</v>
      </c>
      <c r="H47" s="239">
        <f t="shared" si="3"/>
        <v>2.2702</v>
      </c>
      <c r="I47" s="238" t="str">
        <f t="shared" si="3"/>
        <v>PEPFAR Expenditure analysis</v>
      </c>
      <c r="J47" s="238">
        <f t="shared" si="3"/>
        <v>1.76566666666667</v>
      </c>
      <c r="K47" t="s">
        <v>55</v>
      </c>
      <c r="M47" t="str">
        <f>'2015'!D53</f>
        <v>US Dollars</v>
      </c>
      <c r="N47" t="str">
        <f>'2015'!E53</f>
        <v>US Dollars</v>
      </c>
      <c r="O47" t="str">
        <f>'2015'!F53</f>
        <v>US Dollars</v>
      </c>
      <c r="P47" t="str">
        <f>'2015'!G53</f>
        <v>US Dollars</v>
      </c>
      <c r="Q47">
        <f>'2015'!H53</f>
        <v>0</v>
      </c>
      <c r="R47" t="str">
        <f>'2015'!I53</f>
        <v>US Dollars</v>
      </c>
      <c r="S47" t="str">
        <f>'2015'!J53</f>
        <v>US Dollars</v>
      </c>
      <c r="T47" t="str">
        <f>'2015'!K53</f>
        <v>US Dollars</v>
      </c>
      <c r="U47" t="str">
        <f>'2015'!L53</f>
        <v>US Dollars</v>
      </c>
      <c r="V47">
        <f>'2015'!M53</f>
        <v>0</v>
      </c>
      <c r="W47" t="str">
        <f>'2015'!N53</f>
        <v>US Dollars</v>
      </c>
      <c r="X47" t="str">
        <f>'2015'!O53</f>
        <v>US Dollars</v>
      </c>
      <c r="Y47" t="str">
        <f>'2015'!P53</f>
        <v>US Dollars</v>
      </c>
      <c r="Z47" t="str">
        <f>'2015'!Q53</f>
        <v>US Dollars</v>
      </c>
      <c r="AA47" t="str">
        <f>'2015'!R53</f>
        <v>US Dollars</v>
      </c>
      <c r="AB47" t="str">
        <f>'2015'!S53</f>
        <v>US Dollars</v>
      </c>
      <c r="AC47">
        <f>'2015'!T53</f>
        <v>0</v>
      </c>
      <c r="AD47">
        <f>'2015'!U53</f>
        <v>0</v>
      </c>
      <c r="AF47">
        <f t="shared" si="1"/>
        <v>1</v>
      </c>
    </row>
    <row r="48" spans="3:32">
      <c r="C48" s="238" t="str">
        <f t="shared" si="3"/>
        <v>Georgia</v>
      </c>
      <c r="D48" s="238">
        <f t="shared" si="3"/>
        <v>2015</v>
      </c>
      <c r="E48" s="238" t="str">
        <f t="shared" si="3"/>
        <v>Calendar Year</v>
      </c>
      <c r="F48" s="238" t="str">
        <f t="shared" si="3"/>
        <v>US Dollars</v>
      </c>
      <c r="G48" s="238" t="str">
        <f t="shared" si="3"/>
        <v>Units ( x 1)</v>
      </c>
      <c r="H48" s="239">
        <f t="shared" si="3"/>
        <v>2.2702</v>
      </c>
      <c r="I48" s="238" t="str">
        <f t="shared" si="3"/>
        <v>PEPFAR Expenditure analysis</v>
      </c>
      <c r="J48" s="238">
        <f t="shared" si="3"/>
        <v>1.76566666666667</v>
      </c>
      <c r="K48" t="s">
        <v>57</v>
      </c>
      <c r="M48" t="str">
        <f>'2015'!D54</f>
        <v>US Dollars</v>
      </c>
      <c r="N48" t="str">
        <f>'2015'!E54</f>
        <v>US Dollars</v>
      </c>
      <c r="O48" t="str">
        <f>'2015'!F54</f>
        <v>US Dollars</v>
      </c>
      <c r="P48" t="str">
        <f>'2015'!G54</f>
        <v>US Dollars</v>
      </c>
      <c r="Q48">
        <f>'2015'!H54</f>
        <v>0</v>
      </c>
      <c r="R48" t="str">
        <f>'2015'!I54</f>
        <v>US Dollars</v>
      </c>
      <c r="S48" t="str">
        <f>'2015'!J54</f>
        <v>US Dollars</v>
      </c>
      <c r="T48" t="str">
        <f>'2015'!K54</f>
        <v>US Dollars</v>
      </c>
      <c r="U48" t="str">
        <f>'2015'!L54</f>
        <v>US Dollars</v>
      </c>
      <c r="V48">
        <f>'2015'!M54</f>
        <v>0</v>
      </c>
      <c r="W48" t="str">
        <f>'2015'!N54</f>
        <v>US Dollars</v>
      </c>
      <c r="X48" t="str">
        <f>'2015'!O54</f>
        <v>US Dollars</v>
      </c>
      <c r="Y48" t="str">
        <f>'2015'!P54</f>
        <v>US Dollars</v>
      </c>
      <c r="Z48" t="str">
        <f>'2015'!Q54</f>
        <v>US Dollars</v>
      </c>
      <c r="AA48">
        <f>'2015'!R54</f>
        <v>2000</v>
      </c>
      <c r="AB48" t="str">
        <f>'2015'!S54</f>
        <v>US Dollars</v>
      </c>
      <c r="AC48">
        <f>'2015'!T54</f>
        <v>2000</v>
      </c>
      <c r="AD48">
        <f>'2015'!U54</f>
        <v>2000</v>
      </c>
      <c r="AF48">
        <f t="shared" si="1"/>
        <v>1</v>
      </c>
    </row>
    <row r="49" spans="3:32">
      <c r="C49" s="238" t="str">
        <f t="shared" si="3"/>
        <v>Georgia</v>
      </c>
      <c r="D49" s="238">
        <f t="shared" si="3"/>
        <v>2015</v>
      </c>
      <c r="E49" s="238" t="str">
        <f t="shared" si="3"/>
        <v>Calendar Year</v>
      </c>
      <c r="F49" s="238" t="str">
        <f t="shared" si="3"/>
        <v>US Dollars</v>
      </c>
      <c r="G49" s="238" t="str">
        <f t="shared" si="3"/>
        <v>Units ( x 1)</v>
      </c>
      <c r="H49" s="239">
        <f t="shared" si="3"/>
        <v>2.2702</v>
      </c>
      <c r="I49" s="238" t="str">
        <f t="shared" si="3"/>
        <v>PEPFAR Expenditure analysis</v>
      </c>
      <c r="J49" s="238">
        <f t="shared" si="3"/>
        <v>1.76566666666667</v>
      </c>
      <c r="K49" t="s">
        <v>350</v>
      </c>
      <c r="M49" t="str">
        <f>'2015'!D55</f>
        <v>US Dollars</v>
      </c>
      <c r="N49" t="str">
        <f>'2015'!E55</f>
        <v>US Dollars</v>
      </c>
      <c r="O49" t="str">
        <f>'2015'!F55</f>
        <v>US Dollars</v>
      </c>
      <c r="P49" t="str">
        <f>'2015'!G55</f>
        <v>US Dollars</v>
      </c>
      <c r="Q49">
        <f>'2015'!H55</f>
        <v>0</v>
      </c>
      <c r="R49" t="str">
        <f>'2015'!I55</f>
        <v>US Dollars</v>
      </c>
      <c r="S49" t="str">
        <f>'2015'!J55</f>
        <v>US Dollars</v>
      </c>
      <c r="T49" t="str">
        <f>'2015'!K55</f>
        <v>US Dollars</v>
      </c>
      <c r="U49" t="str">
        <f>'2015'!L55</f>
        <v>US Dollars</v>
      </c>
      <c r="V49">
        <f>'2015'!M55</f>
        <v>0</v>
      </c>
      <c r="W49" t="str">
        <f>'2015'!N55</f>
        <v>US Dollars</v>
      </c>
      <c r="X49" t="str">
        <f>'2015'!O55</f>
        <v>US Dollars</v>
      </c>
      <c r="Y49" t="str">
        <f>'2015'!P55</f>
        <v>US Dollars</v>
      </c>
      <c r="Z49" t="str">
        <f>'2015'!Q55</f>
        <v>US Dollars</v>
      </c>
      <c r="AA49" t="str">
        <f>'2015'!R55</f>
        <v>US Dollars</v>
      </c>
      <c r="AB49" t="str">
        <f>'2015'!S55</f>
        <v>US Dollars</v>
      </c>
      <c r="AC49">
        <f>'2015'!T55</f>
        <v>0</v>
      </c>
      <c r="AD49">
        <f>'2015'!U55</f>
        <v>0</v>
      </c>
      <c r="AF49">
        <f t="shared" si="1"/>
        <v>1</v>
      </c>
    </row>
    <row r="50" spans="3:32">
      <c r="C50" s="238" t="str">
        <f t="shared" si="3"/>
        <v>Georgia</v>
      </c>
      <c r="D50" s="238">
        <f t="shared" si="3"/>
        <v>2015</v>
      </c>
      <c r="E50" s="238" t="str">
        <f t="shared" si="3"/>
        <v>Calendar Year</v>
      </c>
      <c r="F50" s="238" t="str">
        <f t="shared" si="3"/>
        <v>US Dollars</v>
      </c>
      <c r="G50" s="238" t="str">
        <f t="shared" si="3"/>
        <v>Units ( x 1)</v>
      </c>
      <c r="H50" s="239">
        <f t="shared" si="3"/>
        <v>2.2702</v>
      </c>
      <c r="I50" s="238" t="str">
        <f t="shared" si="3"/>
        <v>PEPFAR Expenditure analysis</v>
      </c>
      <c r="J50" s="238">
        <f t="shared" si="3"/>
        <v>1.76566666666667</v>
      </c>
      <c r="K50" t="s">
        <v>351</v>
      </c>
      <c r="M50">
        <f>'2015'!D56</f>
        <v>590943</v>
      </c>
      <c r="N50" t="str">
        <f>'2015'!E56</f>
        <v>US Dollars</v>
      </c>
      <c r="O50" t="str">
        <f>'2015'!F56</f>
        <v>US Dollars</v>
      </c>
      <c r="P50" t="str">
        <f>'2015'!G56</f>
        <v>US Dollars</v>
      </c>
      <c r="Q50">
        <f>'2015'!H56</f>
        <v>590943</v>
      </c>
      <c r="R50" t="str">
        <f>'2015'!I56</f>
        <v>US Dollars</v>
      </c>
      <c r="S50" t="str">
        <f>'2015'!J56</f>
        <v>US Dollars</v>
      </c>
      <c r="T50" t="str">
        <f>'2015'!K56</f>
        <v>US Dollars</v>
      </c>
      <c r="U50" t="str">
        <f>'2015'!L56</f>
        <v>US Dollars</v>
      </c>
      <c r="V50">
        <f>'2015'!M56</f>
        <v>0</v>
      </c>
      <c r="W50" t="str">
        <f>'2015'!N56</f>
        <v>US Dollars</v>
      </c>
      <c r="X50" t="str">
        <f>'2015'!O56</f>
        <v>US Dollars</v>
      </c>
      <c r="Y50" t="str">
        <f>'2015'!P56</f>
        <v>US Dollars</v>
      </c>
      <c r="Z50" t="str">
        <f>'2015'!Q56</f>
        <v>US Dollars</v>
      </c>
      <c r="AA50" t="str">
        <f>'2015'!R56</f>
        <v>US Dollars</v>
      </c>
      <c r="AB50" t="str">
        <f>'2015'!S56</f>
        <v>US Dollars</v>
      </c>
      <c r="AC50">
        <f>'2015'!T56</f>
        <v>0</v>
      </c>
      <c r="AD50">
        <f>'2015'!U56</f>
        <v>590943</v>
      </c>
      <c r="AF50">
        <f t="shared" si="1"/>
        <v>1</v>
      </c>
    </row>
    <row r="51" spans="3:32">
      <c r="C51" s="238" t="str">
        <f t="shared" si="3"/>
        <v>Georgia</v>
      </c>
      <c r="D51" s="238">
        <f t="shared" si="3"/>
        <v>2015</v>
      </c>
      <c r="E51" s="238" t="str">
        <f t="shared" si="3"/>
        <v>Calendar Year</v>
      </c>
      <c r="F51" s="238" t="str">
        <f t="shared" si="3"/>
        <v>US Dollars</v>
      </c>
      <c r="G51" s="238" t="str">
        <f t="shared" si="3"/>
        <v>Units ( x 1)</v>
      </c>
      <c r="H51" s="239">
        <f t="shared" si="3"/>
        <v>2.2702</v>
      </c>
      <c r="I51" s="238" t="str">
        <f t="shared" si="3"/>
        <v>PEPFAR Expenditure analysis</v>
      </c>
      <c r="J51" s="238">
        <f t="shared" si="3"/>
        <v>1.76566666666667</v>
      </c>
      <c r="K51" t="s">
        <v>397</v>
      </c>
      <c r="M51">
        <f>'2015'!D57</f>
        <v>0</v>
      </c>
      <c r="N51">
        <f>'2015'!E57</f>
        <v>0</v>
      </c>
      <c r="O51">
        <f>'2015'!F57</f>
        <v>0</v>
      </c>
      <c r="P51">
        <f>'2015'!G57</f>
        <v>0</v>
      </c>
      <c r="Q51">
        <f>'2015'!H57</f>
        <v>0</v>
      </c>
      <c r="R51">
        <f>'2015'!I57</f>
        <v>0</v>
      </c>
      <c r="S51">
        <f>'2015'!J57</f>
        <v>0</v>
      </c>
      <c r="T51">
        <f>'2015'!K57</f>
        <v>0</v>
      </c>
      <c r="U51">
        <f>'2015'!L57</f>
        <v>0</v>
      </c>
      <c r="V51">
        <f>'2015'!M57</f>
        <v>0</v>
      </c>
      <c r="W51">
        <f>'2015'!N57</f>
        <v>0</v>
      </c>
      <c r="X51">
        <f>'2015'!O57</f>
        <v>0</v>
      </c>
      <c r="Y51">
        <f>'2015'!P57</f>
        <v>374027.80000000005</v>
      </c>
      <c r="Z51">
        <f>'2015'!Q57</f>
        <v>0</v>
      </c>
      <c r="AA51">
        <f>'2015'!R57</f>
        <v>30623</v>
      </c>
      <c r="AB51">
        <f>'2015'!S57</f>
        <v>58990</v>
      </c>
      <c r="AC51">
        <f>'2015'!T57</f>
        <v>463640.80000000005</v>
      </c>
      <c r="AD51">
        <f>'2015'!U57</f>
        <v>463640.80000000005</v>
      </c>
      <c r="AF51">
        <f t="shared" si="1"/>
        <v>1</v>
      </c>
    </row>
    <row r="52" spans="3:32">
      <c r="C52" s="238" t="str">
        <f t="shared" si="3"/>
        <v>Georgia</v>
      </c>
      <c r="D52" s="238">
        <f t="shared" si="3"/>
        <v>2015</v>
      </c>
      <c r="E52" s="238" t="str">
        <f t="shared" si="3"/>
        <v>Calendar Year</v>
      </c>
      <c r="F52" s="238" t="str">
        <f t="shared" si="3"/>
        <v>US Dollars</v>
      </c>
      <c r="G52" s="238" t="str">
        <f t="shared" si="3"/>
        <v>Units ( x 1)</v>
      </c>
      <c r="H52" s="239">
        <f t="shared" si="3"/>
        <v>2.2702</v>
      </c>
      <c r="I52" s="238" t="str">
        <f t="shared" si="3"/>
        <v>PEPFAR Expenditure analysis</v>
      </c>
      <c r="J52" s="238">
        <f t="shared" si="3"/>
        <v>1.76566666666667</v>
      </c>
      <c r="K52" t="s">
        <v>415</v>
      </c>
      <c r="M52" t="str">
        <f>'2015'!D58</f>
        <v>US Dollars</v>
      </c>
      <c r="N52" t="str">
        <f>'2015'!E58</f>
        <v>US Dollars</v>
      </c>
      <c r="O52" t="str">
        <f>'2015'!F58</f>
        <v>US Dollars</v>
      </c>
      <c r="P52" t="str">
        <f>'2015'!G58</f>
        <v>US Dollars</v>
      </c>
      <c r="Q52">
        <f>'2015'!H58</f>
        <v>0</v>
      </c>
      <c r="R52" t="str">
        <f>'2015'!I58</f>
        <v>US Dollars</v>
      </c>
      <c r="S52" t="str">
        <f>'2015'!J58</f>
        <v>US Dollars</v>
      </c>
      <c r="T52" t="str">
        <f>'2015'!K58</f>
        <v>US Dollars</v>
      </c>
      <c r="U52" t="str">
        <f>'2015'!L58</f>
        <v>US Dollars</v>
      </c>
      <c r="V52">
        <f>'2015'!M58</f>
        <v>0</v>
      </c>
      <c r="W52" t="str">
        <f>'2015'!N58</f>
        <v>US Dollars</v>
      </c>
      <c r="X52" t="str">
        <f>'2015'!O58</f>
        <v>US Dollars</v>
      </c>
      <c r="Y52" t="str">
        <f>'2015'!P58</f>
        <v>US Dollars</v>
      </c>
      <c r="Z52" t="str">
        <f>'2015'!Q58</f>
        <v>US Dollars</v>
      </c>
      <c r="AA52" t="str">
        <f>'2015'!R58</f>
        <v>US Dollars</v>
      </c>
      <c r="AB52" t="str">
        <f>'2015'!S58</f>
        <v>US Dollars</v>
      </c>
      <c r="AC52">
        <f>'2015'!T58</f>
        <v>0</v>
      </c>
      <c r="AD52">
        <f>'2015'!U58</f>
        <v>0</v>
      </c>
      <c r="AF52">
        <f t="shared" si="1"/>
        <v>1</v>
      </c>
    </row>
    <row r="53" spans="3:32">
      <c r="C53" s="238" t="str">
        <f t="shared" si="3"/>
        <v>Georgia</v>
      </c>
      <c r="D53" s="238">
        <f t="shared" si="3"/>
        <v>2015</v>
      </c>
      <c r="E53" s="238" t="str">
        <f t="shared" si="3"/>
        <v>Calendar Year</v>
      </c>
      <c r="F53" s="238" t="str">
        <f t="shared" si="3"/>
        <v>US Dollars</v>
      </c>
      <c r="G53" s="238" t="str">
        <f t="shared" si="3"/>
        <v>Units ( x 1)</v>
      </c>
      <c r="H53" s="239">
        <f t="shared" si="3"/>
        <v>2.2702</v>
      </c>
      <c r="I53" s="238" t="str">
        <f t="shared" si="3"/>
        <v>PEPFAR Expenditure analysis</v>
      </c>
      <c r="J53" s="238">
        <f t="shared" si="3"/>
        <v>1.76566666666667</v>
      </c>
      <c r="K53" t="s">
        <v>399</v>
      </c>
      <c r="M53" t="str">
        <f>'2015'!D59</f>
        <v>US Dollars</v>
      </c>
      <c r="N53" t="str">
        <f>'2015'!E59</f>
        <v>US Dollars</v>
      </c>
      <c r="O53" t="str">
        <f>'2015'!F59</f>
        <v>US Dollars</v>
      </c>
      <c r="P53" t="str">
        <f>'2015'!G59</f>
        <v>US Dollars</v>
      </c>
      <c r="Q53">
        <f>'2015'!H59</f>
        <v>0</v>
      </c>
      <c r="R53" t="str">
        <f>'2015'!I59</f>
        <v>US Dollars</v>
      </c>
      <c r="S53" t="str">
        <f>'2015'!J59</f>
        <v>US Dollars</v>
      </c>
      <c r="T53" t="str">
        <f>'2015'!K59</f>
        <v>US Dollars</v>
      </c>
      <c r="U53" t="str">
        <f>'2015'!L59</f>
        <v>US Dollars</v>
      </c>
      <c r="V53">
        <f>'2015'!M59</f>
        <v>0</v>
      </c>
      <c r="W53" t="str">
        <f>'2015'!N59</f>
        <v>US Dollars</v>
      </c>
      <c r="X53" t="str">
        <f>'2015'!O59</f>
        <v>US Dollars</v>
      </c>
      <c r="Y53" t="str">
        <f>'2015'!P59</f>
        <v>US Dollars</v>
      </c>
      <c r="Z53" t="str">
        <f>'2015'!Q59</f>
        <v>US Dollars</v>
      </c>
      <c r="AA53" t="str">
        <f>'2015'!R59</f>
        <v>US Dollars</v>
      </c>
      <c r="AB53" t="str">
        <f>'2015'!S59</f>
        <v>US Dollars</v>
      </c>
      <c r="AC53">
        <f>'2015'!T59</f>
        <v>0</v>
      </c>
      <c r="AD53">
        <f>'2015'!U59</f>
        <v>0</v>
      </c>
      <c r="AF53">
        <f t="shared" si="1"/>
        <v>1</v>
      </c>
    </row>
    <row r="54" spans="3:32">
      <c r="C54" s="238" t="str">
        <f t="shared" si="3"/>
        <v>Georgia</v>
      </c>
      <c r="D54" s="238">
        <f t="shared" si="3"/>
        <v>2015</v>
      </c>
      <c r="E54" s="238" t="str">
        <f t="shared" si="3"/>
        <v>Calendar Year</v>
      </c>
      <c r="F54" s="238" t="str">
        <f t="shared" si="3"/>
        <v>US Dollars</v>
      </c>
      <c r="G54" s="238" t="str">
        <f t="shared" si="3"/>
        <v>Units ( x 1)</v>
      </c>
      <c r="H54" s="239">
        <f t="shared" si="3"/>
        <v>2.2702</v>
      </c>
      <c r="I54" s="238" t="str">
        <f t="shared" si="3"/>
        <v>PEPFAR Expenditure analysis</v>
      </c>
      <c r="J54" s="238">
        <f t="shared" si="3"/>
        <v>1.76566666666667</v>
      </c>
      <c r="K54" t="s">
        <v>400</v>
      </c>
      <c r="M54" t="str">
        <f>'2015'!D60</f>
        <v>US Dollars</v>
      </c>
      <c r="N54" t="str">
        <f>'2015'!E60</f>
        <v>US Dollars</v>
      </c>
      <c r="O54" t="str">
        <f>'2015'!F60</f>
        <v>US Dollars</v>
      </c>
      <c r="P54" t="str">
        <f>'2015'!G60</f>
        <v>US Dollars</v>
      </c>
      <c r="Q54">
        <f>'2015'!H60</f>
        <v>0</v>
      </c>
      <c r="R54" t="str">
        <f>'2015'!I60</f>
        <v>US Dollars</v>
      </c>
      <c r="S54" t="str">
        <f>'2015'!J60</f>
        <v>US Dollars</v>
      </c>
      <c r="T54" t="str">
        <f>'2015'!K60</f>
        <v>US Dollars</v>
      </c>
      <c r="U54" t="str">
        <f>'2015'!L60</f>
        <v>US Dollars</v>
      </c>
      <c r="V54">
        <f>'2015'!M60</f>
        <v>0</v>
      </c>
      <c r="W54" t="str">
        <f>'2015'!N60</f>
        <v>US Dollars</v>
      </c>
      <c r="X54" t="str">
        <f>'2015'!O60</f>
        <v>US Dollars</v>
      </c>
      <c r="Y54" t="str">
        <f>'2015'!P60</f>
        <v>US Dollars</v>
      </c>
      <c r="Z54" t="str">
        <f>'2015'!Q60</f>
        <v>US Dollars</v>
      </c>
      <c r="AA54" t="str">
        <f>'2015'!R60</f>
        <v>US Dollars</v>
      </c>
      <c r="AB54" t="str">
        <f>'2015'!S60</f>
        <v>US Dollars</v>
      </c>
      <c r="AC54">
        <f>'2015'!T60</f>
        <v>0</v>
      </c>
      <c r="AD54">
        <f>'2015'!U60</f>
        <v>0</v>
      </c>
      <c r="AF54">
        <f t="shared" si="1"/>
        <v>1</v>
      </c>
    </row>
    <row r="55" spans="3:32">
      <c r="C55" s="238" t="str">
        <f t="shared" si="3"/>
        <v>Georgia</v>
      </c>
      <c r="D55" s="238">
        <f t="shared" si="3"/>
        <v>2015</v>
      </c>
      <c r="E55" s="238" t="str">
        <f t="shared" si="3"/>
        <v>Calendar Year</v>
      </c>
      <c r="F55" s="238" t="str">
        <f t="shared" si="3"/>
        <v>US Dollars</v>
      </c>
      <c r="G55" s="238" t="str">
        <f t="shared" si="3"/>
        <v>Units ( x 1)</v>
      </c>
      <c r="H55" s="239">
        <f t="shared" si="3"/>
        <v>2.2702</v>
      </c>
      <c r="I55" s="238" t="str">
        <f t="shared" si="3"/>
        <v>PEPFAR Expenditure analysis</v>
      </c>
      <c r="J55" s="238">
        <f t="shared" si="3"/>
        <v>1.76566666666667</v>
      </c>
      <c r="K55" t="s">
        <v>415</v>
      </c>
      <c r="M55" t="str">
        <f>'2015'!D61</f>
        <v>US Dollars</v>
      </c>
      <c r="N55" t="str">
        <f>'2015'!E61</f>
        <v>US Dollars</v>
      </c>
      <c r="O55" t="str">
        <f>'2015'!F61</f>
        <v>US Dollars</v>
      </c>
      <c r="P55" t="str">
        <f>'2015'!G61</f>
        <v>US Dollars</v>
      </c>
      <c r="Q55">
        <f>'2015'!H61</f>
        <v>0</v>
      </c>
      <c r="R55" t="str">
        <f>'2015'!I61</f>
        <v>US Dollars</v>
      </c>
      <c r="S55" t="str">
        <f>'2015'!J61</f>
        <v>US Dollars</v>
      </c>
      <c r="T55" t="str">
        <f>'2015'!K61</f>
        <v>US Dollars</v>
      </c>
      <c r="U55" t="str">
        <f>'2015'!L61</f>
        <v>US Dollars</v>
      </c>
      <c r="V55">
        <f>'2015'!M61</f>
        <v>0</v>
      </c>
      <c r="W55" t="str">
        <f>'2015'!N61</f>
        <v>US Dollars</v>
      </c>
      <c r="X55" t="str">
        <f>'2015'!O61</f>
        <v>US Dollars</v>
      </c>
      <c r="Y55">
        <f>'2015'!P61</f>
        <v>53545.02</v>
      </c>
      <c r="Z55" t="str">
        <f>'2015'!Q61</f>
        <v>US Dollars</v>
      </c>
      <c r="AA55" t="str">
        <f>'2015'!R61</f>
        <v>US Dollars</v>
      </c>
      <c r="AB55" t="str">
        <f>'2015'!S61</f>
        <v>US Dollars</v>
      </c>
      <c r="AC55">
        <f>'2015'!T61</f>
        <v>53545.02</v>
      </c>
      <c r="AD55">
        <f>'2015'!U61</f>
        <v>53545.02</v>
      </c>
      <c r="AF55">
        <f t="shared" si="1"/>
        <v>1</v>
      </c>
    </row>
    <row r="56" spans="3:32">
      <c r="C56" s="238" t="str">
        <f t="shared" si="3"/>
        <v>Georgia</v>
      </c>
      <c r="D56" s="238">
        <f t="shared" si="3"/>
        <v>2015</v>
      </c>
      <c r="E56" s="238" t="str">
        <f t="shared" si="3"/>
        <v>Calendar Year</v>
      </c>
      <c r="F56" s="238" t="str">
        <f t="shared" si="3"/>
        <v>US Dollars</v>
      </c>
      <c r="G56" s="238" t="str">
        <f t="shared" si="3"/>
        <v>Units ( x 1)</v>
      </c>
      <c r="H56" s="239">
        <f t="shared" si="3"/>
        <v>2.2702</v>
      </c>
      <c r="I56" s="238" t="str">
        <f t="shared" si="3"/>
        <v>PEPFAR Expenditure analysis</v>
      </c>
      <c r="J56" s="238">
        <f t="shared" si="3"/>
        <v>1.76566666666667</v>
      </c>
      <c r="K56" t="s">
        <v>399</v>
      </c>
      <c r="M56" t="str">
        <f>'2015'!D62</f>
        <v>US Dollars</v>
      </c>
      <c r="N56" t="str">
        <f>'2015'!E62</f>
        <v>US Dollars</v>
      </c>
      <c r="O56" t="str">
        <f>'2015'!F62</f>
        <v>US Dollars</v>
      </c>
      <c r="P56" t="str">
        <f>'2015'!G62</f>
        <v>US Dollars</v>
      </c>
      <c r="Q56">
        <f>'2015'!H62</f>
        <v>0</v>
      </c>
      <c r="R56" t="str">
        <f>'2015'!I62</f>
        <v>US Dollars</v>
      </c>
      <c r="S56" t="str">
        <f>'2015'!J62</f>
        <v>US Dollars</v>
      </c>
      <c r="T56" t="str">
        <f>'2015'!K62</f>
        <v>US Dollars</v>
      </c>
      <c r="U56" t="str">
        <f>'2015'!L62</f>
        <v>US Dollars</v>
      </c>
      <c r="V56">
        <f>'2015'!M62</f>
        <v>0</v>
      </c>
      <c r="W56" t="str">
        <f>'2015'!N62</f>
        <v>US Dollars</v>
      </c>
      <c r="X56" t="str">
        <f>'2015'!O62</f>
        <v>US Dollars</v>
      </c>
      <c r="Y56">
        <f>'2015'!P62</f>
        <v>320482.78000000003</v>
      </c>
      <c r="Z56" t="str">
        <f>'2015'!Q62</f>
        <v>US Dollars</v>
      </c>
      <c r="AA56">
        <f>'2015'!R62</f>
        <v>30623</v>
      </c>
      <c r="AB56">
        <f>'2015'!S62</f>
        <v>58990</v>
      </c>
      <c r="AC56">
        <f>'2015'!T62</f>
        <v>410095.78</v>
      </c>
      <c r="AD56">
        <f>'2015'!U62</f>
        <v>410095.78</v>
      </c>
      <c r="AF56">
        <f t="shared" si="1"/>
        <v>1</v>
      </c>
    </row>
    <row r="57" spans="3:32">
      <c r="C57" s="238" t="str">
        <f t="shared" si="3"/>
        <v>Georgia</v>
      </c>
      <c r="D57" s="238">
        <f t="shared" si="3"/>
        <v>2015</v>
      </c>
      <c r="E57" s="238" t="str">
        <f t="shared" si="3"/>
        <v>Calendar Year</v>
      </c>
      <c r="F57" s="238" t="str">
        <f t="shared" si="3"/>
        <v>US Dollars</v>
      </c>
      <c r="G57" s="238" t="str">
        <f t="shared" si="3"/>
        <v>Units ( x 1)</v>
      </c>
      <c r="H57" s="239">
        <f t="shared" si="3"/>
        <v>2.2702</v>
      </c>
      <c r="I57" s="238" t="str">
        <f t="shared" si="3"/>
        <v>PEPFAR Expenditure analysis</v>
      </c>
      <c r="J57" s="238">
        <f t="shared" si="3"/>
        <v>1.76566666666667</v>
      </c>
      <c r="K57" t="s">
        <v>400</v>
      </c>
      <c r="M57" t="str">
        <f>'2015'!D63</f>
        <v>US Dollars</v>
      </c>
      <c r="N57" t="str">
        <f>'2015'!E63</f>
        <v>US Dollars</v>
      </c>
      <c r="O57" t="str">
        <f>'2015'!F63</f>
        <v>US Dollars</v>
      </c>
      <c r="P57" t="str">
        <f>'2015'!G63</f>
        <v>US Dollars</v>
      </c>
      <c r="Q57">
        <f>'2015'!H63</f>
        <v>0</v>
      </c>
      <c r="R57" t="str">
        <f>'2015'!I63</f>
        <v>US Dollars</v>
      </c>
      <c r="S57" t="str">
        <f>'2015'!J63</f>
        <v>US Dollars</v>
      </c>
      <c r="T57" t="str">
        <f>'2015'!K63</f>
        <v>US Dollars</v>
      </c>
      <c r="U57" t="str">
        <f>'2015'!L63</f>
        <v>US Dollars</v>
      </c>
      <c r="V57">
        <f>'2015'!M63</f>
        <v>0</v>
      </c>
      <c r="W57" t="str">
        <f>'2015'!N63</f>
        <v>US Dollars</v>
      </c>
      <c r="X57" t="str">
        <f>'2015'!O63</f>
        <v>US Dollars</v>
      </c>
      <c r="Y57" t="str">
        <f>'2015'!P63</f>
        <v>US Dollars</v>
      </c>
      <c r="Z57" t="str">
        <f>'2015'!Q63</f>
        <v>US Dollars</v>
      </c>
      <c r="AA57" t="str">
        <f>'2015'!R63</f>
        <v>US Dollars</v>
      </c>
      <c r="AB57" t="str">
        <f>'2015'!S63</f>
        <v>US Dollars</v>
      </c>
      <c r="AC57">
        <f>'2015'!T63</f>
        <v>0</v>
      </c>
      <c r="AD57">
        <f>'2015'!U63</f>
        <v>0</v>
      </c>
      <c r="AF57">
        <f t="shared" si="1"/>
        <v>1</v>
      </c>
    </row>
    <row r="58" spans="3:32">
      <c r="C58" s="240" t="str">
        <f t="shared" si="3"/>
        <v>Georgia</v>
      </c>
      <c r="D58" s="240">
        <f t="shared" si="3"/>
        <v>2015</v>
      </c>
      <c r="E58" s="240" t="str">
        <f t="shared" si="3"/>
        <v>Calendar Year</v>
      </c>
      <c r="F58" s="240" t="str">
        <f t="shared" si="3"/>
        <v>US Dollars</v>
      </c>
      <c r="G58" s="240" t="str">
        <f t="shared" si="3"/>
        <v>Units ( x 1)</v>
      </c>
      <c r="H58" s="241">
        <f t="shared" si="3"/>
        <v>2.2702</v>
      </c>
      <c r="I58" s="240" t="str">
        <f t="shared" si="3"/>
        <v>PEPFAR Expenditure analysis</v>
      </c>
      <c r="J58" s="240">
        <f t="shared" si="3"/>
        <v>1.76566666666667</v>
      </c>
      <c r="K58" s="237" t="s">
        <v>262</v>
      </c>
      <c r="L58" s="237"/>
      <c r="M58" s="237">
        <f>'2015'!D64</f>
        <v>8633885</v>
      </c>
      <c r="N58" s="237">
        <f>'2015'!E64</f>
        <v>120000</v>
      </c>
      <c r="O58" s="237">
        <f>'2015'!F64</f>
        <v>0</v>
      </c>
      <c r="P58" s="237">
        <f>'2015'!G64</f>
        <v>0</v>
      </c>
      <c r="Q58" s="237">
        <f>'2015'!H64</f>
        <v>8753885</v>
      </c>
      <c r="R58" s="237">
        <f>'2015'!I64</f>
        <v>0</v>
      </c>
      <c r="S58" s="237">
        <f>'2015'!J64</f>
        <v>2119879</v>
      </c>
      <c r="T58" s="237">
        <f>'2015'!K64</f>
        <v>0</v>
      </c>
      <c r="U58" s="237">
        <f>'2015'!L64</f>
        <v>0</v>
      </c>
      <c r="V58" s="237">
        <f>'2015'!M64</f>
        <v>2119879</v>
      </c>
      <c r="W58" s="237">
        <f>'2015'!N64</f>
        <v>0</v>
      </c>
      <c r="X58" s="237">
        <f>'2015'!O64</f>
        <v>78372</v>
      </c>
      <c r="Y58" s="237">
        <f>'2015'!P64</f>
        <v>4531439.8100000005</v>
      </c>
      <c r="Z58" s="237">
        <f>'2015'!Q64</f>
        <v>0</v>
      </c>
      <c r="AA58" s="237">
        <f>'2015'!R64</f>
        <v>245301</v>
      </c>
      <c r="AB58" s="237">
        <f>'2015'!S64</f>
        <v>224433</v>
      </c>
      <c r="AC58" s="237">
        <f>'2015'!T64</f>
        <v>5079545.8100000005</v>
      </c>
      <c r="AD58" s="237">
        <f>'2015'!U64</f>
        <v>15953309.810000001</v>
      </c>
      <c r="AF58">
        <f t="shared" si="1"/>
        <v>1</v>
      </c>
    </row>
    <row r="59" spans="3:32" ht="48.75" customHeight="1">
      <c r="C59" s="240" t="str">
        <f t="shared" si="3"/>
        <v>Georgia</v>
      </c>
      <c r="D59" s="240">
        <f t="shared" si="3"/>
        <v>2015</v>
      </c>
      <c r="E59" s="240" t="str">
        <f t="shared" si="3"/>
        <v>Calendar Year</v>
      </c>
      <c r="F59" s="240" t="str">
        <f t="shared" si="3"/>
        <v>US Dollars</v>
      </c>
      <c r="G59" s="240" t="str">
        <f t="shared" si="3"/>
        <v>Units ( x 1)</v>
      </c>
      <c r="H59" s="241">
        <f t="shared" si="3"/>
        <v>2.2702</v>
      </c>
      <c r="I59" s="240" t="str">
        <f t="shared" si="3"/>
        <v>PEPFAR Expenditure analysis</v>
      </c>
      <c r="J59" s="240">
        <f t="shared" si="3"/>
        <v>1.76566666666667</v>
      </c>
      <c r="K59" s="237" t="s">
        <v>413</v>
      </c>
      <c r="L59" s="237"/>
      <c r="M59" s="237">
        <f>'2015'!D65</f>
        <v>8633885</v>
      </c>
      <c r="N59" s="237">
        <f>'2015'!E65</f>
        <v>120000</v>
      </c>
      <c r="O59" s="237">
        <f>'2015'!F65</f>
        <v>0</v>
      </c>
      <c r="P59" s="237">
        <f>'2015'!G65</f>
        <v>0</v>
      </c>
      <c r="Q59" s="237">
        <f>'2015'!H65</f>
        <v>8753885</v>
      </c>
      <c r="R59" s="237">
        <f>'2015'!I65</f>
        <v>0</v>
      </c>
      <c r="S59" s="237">
        <f>'2015'!J65</f>
        <v>2119879</v>
      </c>
      <c r="T59" s="237">
        <f>'2015'!K65</f>
        <v>0</v>
      </c>
      <c r="U59" s="237">
        <f>'2015'!L65</f>
        <v>0</v>
      </c>
      <c r="V59" s="237">
        <f>'2015'!M65</f>
        <v>2119879</v>
      </c>
      <c r="W59" s="237">
        <f>'2015'!N65</f>
        <v>0</v>
      </c>
      <c r="X59" s="237">
        <f>'2015'!O65</f>
        <v>78372</v>
      </c>
      <c r="Y59" s="237">
        <f>'2015'!P65</f>
        <v>4157412.0100000007</v>
      </c>
      <c r="Z59" s="237">
        <f>'2015'!Q65</f>
        <v>0</v>
      </c>
      <c r="AA59" s="237">
        <f>'2015'!R65</f>
        <v>214678</v>
      </c>
      <c r="AB59" s="237">
        <f>'2015'!S65</f>
        <v>165443</v>
      </c>
      <c r="AC59" s="237">
        <f>'2015'!T65</f>
        <v>4615905.0100000007</v>
      </c>
      <c r="AD59" s="237">
        <f>'2015'!U65</f>
        <v>15489669.01</v>
      </c>
      <c r="AF59">
        <f t="shared" si="1"/>
        <v>1</v>
      </c>
    </row>
    <row r="60" spans="3:32">
      <c r="C60" s="242" t="str">
        <f>'2014'!B1</f>
        <v>Georgia</v>
      </c>
      <c r="D60" s="243">
        <v>2014</v>
      </c>
      <c r="E60" s="243" t="str">
        <f>'2014'!B2</f>
        <v>Calendar Year</v>
      </c>
      <c r="F60" s="243" t="str">
        <f>'2014'!B5</f>
        <v>US Dollars</v>
      </c>
      <c r="G60" s="243" t="str">
        <f>'2014'!B6</f>
        <v>Units ( x 1)</v>
      </c>
      <c r="H60" s="244">
        <f>'2014'!B7</f>
        <v>1.7659</v>
      </c>
      <c r="I60" s="243" t="str">
        <f>'2014'!B8</f>
        <v>System of Health Accounts</v>
      </c>
      <c r="J60" s="245">
        <f>VLOOKUP(C60,'Exchange Rates'!$A$2:$Q$195,16,0)</f>
        <v>1.76566666666667</v>
      </c>
      <c r="K60" s="53" t="s">
        <v>295</v>
      </c>
      <c r="L60" s="53"/>
      <c r="M60" s="53">
        <f>'2014'!D12</f>
        <v>0</v>
      </c>
      <c r="N60" s="53">
        <f>'2014'!E12</f>
        <v>0</v>
      </c>
      <c r="O60" s="53">
        <f>'2014'!F12</f>
        <v>0</v>
      </c>
      <c r="P60" s="53">
        <f>'2014'!G12</f>
        <v>0</v>
      </c>
      <c r="Q60" s="53">
        <f>'2014'!H12</f>
        <v>0</v>
      </c>
      <c r="R60" s="53">
        <f>'2014'!I12</f>
        <v>0</v>
      </c>
      <c r="S60" s="53">
        <f>'2014'!J12</f>
        <v>0</v>
      </c>
      <c r="T60" s="53">
        <f>'2014'!K12</f>
        <v>0</v>
      </c>
      <c r="U60" s="53">
        <f>'2014'!L12</f>
        <v>0</v>
      </c>
      <c r="V60" s="53">
        <f>'2014'!M12</f>
        <v>0</v>
      </c>
      <c r="W60" s="53">
        <f>'2014'!N12</f>
        <v>0</v>
      </c>
      <c r="X60" s="53">
        <f>'2014'!O12</f>
        <v>73833</v>
      </c>
      <c r="Y60" s="53">
        <f>'2014'!P12</f>
        <v>624032</v>
      </c>
      <c r="Z60" s="53">
        <f>'2014'!Q12</f>
        <v>0</v>
      </c>
      <c r="AA60" s="53">
        <f>'2014'!R12</f>
        <v>32500</v>
      </c>
      <c r="AB60" s="53">
        <f>'2014'!S12</f>
        <v>2922</v>
      </c>
      <c r="AC60" s="53">
        <f>'2014'!T12</f>
        <v>733287</v>
      </c>
      <c r="AD60" s="53">
        <f>'2014'!U12</f>
        <v>733287</v>
      </c>
      <c r="AF60">
        <f t="shared" si="1"/>
        <v>1</v>
      </c>
    </row>
    <row r="61" spans="3:32">
      <c r="C61" s="242" t="str">
        <f>C$60</f>
        <v>Georgia</v>
      </c>
      <c r="D61" s="243">
        <f t="shared" ref="D61:J76" si="4">D$60</f>
        <v>2014</v>
      </c>
      <c r="E61" s="242" t="str">
        <f t="shared" si="4"/>
        <v>Calendar Year</v>
      </c>
      <c r="F61" s="242" t="str">
        <f t="shared" si="4"/>
        <v>US Dollars</v>
      </c>
      <c r="G61" s="242" t="str">
        <f t="shared" si="4"/>
        <v>Units ( x 1)</v>
      </c>
      <c r="H61" s="245">
        <f t="shared" si="4"/>
        <v>1.7659</v>
      </c>
      <c r="I61" s="242" t="str">
        <f t="shared" si="4"/>
        <v>System of Health Accounts</v>
      </c>
      <c r="J61" s="242">
        <f t="shared" si="4"/>
        <v>1.76566666666667</v>
      </c>
      <c r="K61" s="53" t="s">
        <v>2</v>
      </c>
      <c r="L61" s="53"/>
      <c r="M61" s="53" t="str">
        <f>'2014'!D13</f>
        <v>US Dollars</v>
      </c>
      <c r="N61" s="53" t="str">
        <f>'2014'!E13</f>
        <v>US Dollars</v>
      </c>
      <c r="O61" s="53" t="str">
        <f>'2014'!F13</f>
        <v>US Dollars</v>
      </c>
      <c r="P61" s="53" t="str">
        <f>'2014'!G13</f>
        <v>US Dollars</v>
      </c>
      <c r="Q61" s="53">
        <f>'2014'!H13</f>
        <v>0</v>
      </c>
      <c r="R61" s="53" t="str">
        <f>'2014'!I13</f>
        <v>US Dollars</v>
      </c>
      <c r="S61" s="53" t="str">
        <f>'2014'!J13</f>
        <v>US Dollars</v>
      </c>
      <c r="T61" s="53" t="str">
        <f>'2014'!K13</f>
        <v>US Dollars</v>
      </c>
      <c r="U61" s="53" t="str">
        <f>'2014'!L13</f>
        <v>US Dollars</v>
      </c>
      <c r="V61" s="53">
        <f>'2014'!M13</f>
        <v>0</v>
      </c>
      <c r="W61" s="53" t="str">
        <f>'2014'!N13</f>
        <v>US Dollars</v>
      </c>
      <c r="X61" s="53" t="str">
        <f>'2014'!O13</f>
        <v>US Dollars</v>
      </c>
      <c r="Y61" s="53" t="str">
        <f>'2014'!P13</f>
        <v>US Dollars</v>
      </c>
      <c r="Z61" s="53" t="str">
        <f>'2014'!Q13</f>
        <v>US Dollars</v>
      </c>
      <c r="AA61" s="53">
        <f>'2014'!R13</f>
        <v>3000</v>
      </c>
      <c r="AB61" s="53">
        <f>'2014'!S13</f>
        <v>639</v>
      </c>
      <c r="AC61" s="53">
        <f>'2014'!T13</f>
        <v>3639</v>
      </c>
      <c r="AD61" s="53">
        <f>'2014'!U13</f>
        <v>3639</v>
      </c>
      <c r="AF61">
        <f t="shared" si="1"/>
        <v>1</v>
      </c>
    </row>
    <row r="62" spans="3:32">
      <c r="C62" s="242" t="str">
        <f t="shared" ref="C62:J93" si="5">C$60</f>
        <v>Georgia</v>
      </c>
      <c r="D62" s="243">
        <f t="shared" si="4"/>
        <v>2014</v>
      </c>
      <c r="E62" s="242" t="str">
        <f t="shared" si="4"/>
        <v>Calendar Year</v>
      </c>
      <c r="F62" s="242" t="str">
        <f t="shared" si="4"/>
        <v>US Dollars</v>
      </c>
      <c r="G62" s="242" t="str">
        <f t="shared" si="4"/>
        <v>Units ( x 1)</v>
      </c>
      <c r="H62" s="245">
        <f t="shared" si="4"/>
        <v>1.7659</v>
      </c>
      <c r="I62" s="242" t="str">
        <f t="shared" si="4"/>
        <v>System of Health Accounts</v>
      </c>
      <c r="J62" s="242">
        <f t="shared" si="4"/>
        <v>1.76566666666667</v>
      </c>
      <c r="K62" s="53" t="s">
        <v>365</v>
      </c>
      <c r="L62" s="53"/>
      <c r="M62" s="53" t="str">
        <f>'2014'!D14</f>
        <v>US Dollars</v>
      </c>
      <c r="N62" s="53" t="str">
        <f>'2014'!E14</f>
        <v>US Dollars</v>
      </c>
      <c r="O62" s="53" t="str">
        <f>'2014'!F14</f>
        <v>US Dollars</v>
      </c>
      <c r="P62" s="53" t="str">
        <f>'2014'!G14</f>
        <v>US Dollars</v>
      </c>
      <c r="Q62" s="53">
        <f>'2014'!H14</f>
        <v>0</v>
      </c>
      <c r="R62" s="53" t="str">
        <f>'2014'!I14</f>
        <v>US Dollars</v>
      </c>
      <c r="S62" s="53" t="str">
        <f>'2014'!J14</f>
        <v>US Dollars</v>
      </c>
      <c r="T62" s="53" t="str">
        <f>'2014'!K14</f>
        <v>US Dollars</v>
      </c>
      <c r="U62" s="53" t="str">
        <f>'2014'!L14</f>
        <v>US Dollars</v>
      </c>
      <c r="V62" s="53">
        <f>'2014'!M14</f>
        <v>0</v>
      </c>
      <c r="W62" s="53" t="str">
        <f>'2014'!N14</f>
        <v>US Dollars</v>
      </c>
      <c r="X62" s="53" t="str">
        <f>'2014'!O14</f>
        <v>US Dollars</v>
      </c>
      <c r="Y62" s="53" t="str">
        <f>'2014'!P14</f>
        <v>US Dollars</v>
      </c>
      <c r="Z62" s="53" t="str">
        <f>'2014'!Q14</f>
        <v>US Dollars</v>
      </c>
      <c r="AA62" s="53">
        <f>'2014'!R14</f>
        <v>17000</v>
      </c>
      <c r="AB62" s="53" t="str">
        <f>'2014'!S14</f>
        <v>US Dollars</v>
      </c>
      <c r="AC62" s="53">
        <f>'2014'!T14</f>
        <v>17000</v>
      </c>
      <c r="AD62" s="53">
        <f>'2014'!U14</f>
        <v>17000</v>
      </c>
      <c r="AF62">
        <f t="shared" si="1"/>
        <v>1</v>
      </c>
    </row>
    <row r="63" spans="3:32">
      <c r="C63" s="242" t="str">
        <f t="shared" si="5"/>
        <v>Georgia</v>
      </c>
      <c r="D63" s="243">
        <f t="shared" si="4"/>
        <v>2014</v>
      </c>
      <c r="E63" s="242" t="str">
        <f t="shared" si="4"/>
        <v>Calendar Year</v>
      </c>
      <c r="F63" s="242" t="str">
        <f t="shared" si="4"/>
        <v>US Dollars</v>
      </c>
      <c r="G63" s="242" t="str">
        <f t="shared" si="4"/>
        <v>Units ( x 1)</v>
      </c>
      <c r="H63" s="245">
        <f t="shared" si="4"/>
        <v>1.7659</v>
      </c>
      <c r="I63" s="242" t="str">
        <f t="shared" si="4"/>
        <v>System of Health Accounts</v>
      </c>
      <c r="J63" s="242">
        <f t="shared" si="4"/>
        <v>1.76566666666667</v>
      </c>
      <c r="K63" s="53" t="s">
        <v>5</v>
      </c>
      <c r="L63" s="53"/>
      <c r="M63" s="53" t="str">
        <f>'2014'!D15</f>
        <v>US Dollars</v>
      </c>
      <c r="N63" s="53" t="str">
        <f>'2014'!E15</f>
        <v>US Dollars</v>
      </c>
      <c r="O63" s="53" t="str">
        <f>'2014'!F15</f>
        <v>US Dollars</v>
      </c>
      <c r="P63" s="53" t="str">
        <f>'2014'!G15</f>
        <v>US Dollars</v>
      </c>
      <c r="Q63" s="53">
        <f>'2014'!H15</f>
        <v>0</v>
      </c>
      <c r="R63" s="53" t="str">
        <f>'2014'!I15</f>
        <v>US Dollars</v>
      </c>
      <c r="S63" s="53" t="str">
        <f>'2014'!J15</f>
        <v>US Dollars</v>
      </c>
      <c r="T63" s="53" t="str">
        <f>'2014'!K15</f>
        <v>US Dollars</v>
      </c>
      <c r="U63" s="53" t="str">
        <f>'2014'!L15</f>
        <v>US Dollars</v>
      </c>
      <c r="V63" s="53">
        <f>'2014'!M15</f>
        <v>0</v>
      </c>
      <c r="W63" s="53" t="str">
        <f>'2014'!N15</f>
        <v>US Dollars</v>
      </c>
      <c r="X63" s="53" t="str">
        <f>'2014'!O15</f>
        <v>US Dollars</v>
      </c>
      <c r="Y63" s="53" t="str">
        <f>'2014'!P15</f>
        <v>US Dollars</v>
      </c>
      <c r="Z63" s="53" t="str">
        <f>'2014'!Q15</f>
        <v>US Dollars</v>
      </c>
      <c r="AA63" s="53" t="str">
        <f>'2014'!R15</f>
        <v>US Dollars</v>
      </c>
      <c r="AB63" s="53" t="str">
        <f>'2014'!S15</f>
        <v>US Dollars</v>
      </c>
      <c r="AC63" s="53">
        <f>'2014'!T15</f>
        <v>0</v>
      </c>
      <c r="AD63" s="53">
        <f>'2014'!U15</f>
        <v>0</v>
      </c>
      <c r="AF63">
        <f t="shared" si="1"/>
        <v>1</v>
      </c>
    </row>
    <row r="64" spans="3:32">
      <c r="C64" s="242" t="str">
        <f t="shared" si="5"/>
        <v>Georgia</v>
      </c>
      <c r="D64" s="243">
        <f t="shared" si="4"/>
        <v>2014</v>
      </c>
      <c r="E64" s="242" t="str">
        <f t="shared" si="4"/>
        <v>Calendar Year</v>
      </c>
      <c r="F64" s="242" t="str">
        <f t="shared" si="4"/>
        <v>US Dollars</v>
      </c>
      <c r="G64" s="242" t="str">
        <f t="shared" si="4"/>
        <v>Units ( x 1)</v>
      </c>
      <c r="H64" s="245">
        <f t="shared" si="4"/>
        <v>1.7659</v>
      </c>
      <c r="I64" s="242" t="str">
        <f t="shared" si="4"/>
        <v>System of Health Accounts</v>
      </c>
      <c r="J64" s="242">
        <f t="shared" si="4"/>
        <v>1.76566666666667</v>
      </c>
      <c r="K64" s="53" t="s">
        <v>367</v>
      </c>
      <c r="L64" s="53"/>
      <c r="M64" s="53" t="str">
        <f>'2014'!D16</f>
        <v>US Dollars</v>
      </c>
      <c r="N64" s="53" t="str">
        <f>'2014'!E16</f>
        <v>US Dollars</v>
      </c>
      <c r="O64" s="53" t="str">
        <f>'2014'!F16</f>
        <v>US Dollars</v>
      </c>
      <c r="P64" s="53" t="str">
        <f>'2014'!G16</f>
        <v>US Dollars</v>
      </c>
      <c r="Q64" s="53">
        <f>'2014'!H16</f>
        <v>0</v>
      </c>
      <c r="R64" s="53" t="str">
        <f>'2014'!I16</f>
        <v>US Dollars</v>
      </c>
      <c r="S64" s="53" t="str">
        <f>'2014'!J16</f>
        <v>US Dollars</v>
      </c>
      <c r="T64" s="53" t="str">
        <f>'2014'!K16</f>
        <v>US Dollars</v>
      </c>
      <c r="U64" s="53" t="str">
        <f>'2014'!L16</f>
        <v>US Dollars</v>
      </c>
      <c r="V64" s="53">
        <f>'2014'!M16</f>
        <v>0</v>
      </c>
      <c r="W64" s="53" t="str">
        <f>'2014'!N16</f>
        <v>US Dollars</v>
      </c>
      <c r="X64" s="53" t="str">
        <f>'2014'!O16</f>
        <v>US Dollars</v>
      </c>
      <c r="Y64" s="53" t="str">
        <f>'2014'!P16</f>
        <v>US Dollars</v>
      </c>
      <c r="Z64" s="53" t="str">
        <f>'2014'!Q16</f>
        <v>US Dollars</v>
      </c>
      <c r="AA64" s="53" t="str">
        <f>'2014'!R16</f>
        <v>US Dollars</v>
      </c>
      <c r="AB64" s="53" t="str">
        <f>'2014'!S16</f>
        <v>US Dollars</v>
      </c>
      <c r="AC64" s="53">
        <f>'2014'!T16</f>
        <v>0</v>
      </c>
      <c r="AD64" s="53">
        <f>'2014'!U16</f>
        <v>0</v>
      </c>
      <c r="AF64">
        <f t="shared" si="1"/>
        <v>1</v>
      </c>
    </row>
    <row r="65" spans="3:32">
      <c r="C65" s="242" t="str">
        <f t="shared" si="5"/>
        <v>Georgia</v>
      </c>
      <c r="D65" s="243">
        <f t="shared" si="4"/>
        <v>2014</v>
      </c>
      <c r="E65" s="242" t="str">
        <f t="shared" si="4"/>
        <v>Calendar Year</v>
      </c>
      <c r="F65" s="242" t="str">
        <f t="shared" si="4"/>
        <v>US Dollars</v>
      </c>
      <c r="G65" s="242" t="str">
        <f t="shared" si="4"/>
        <v>Units ( x 1)</v>
      </c>
      <c r="H65" s="245">
        <f t="shared" si="4"/>
        <v>1.7659</v>
      </c>
      <c r="I65" s="242" t="str">
        <f t="shared" si="4"/>
        <v>System of Health Accounts</v>
      </c>
      <c r="J65" s="242">
        <f t="shared" si="4"/>
        <v>1.76566666666667</v>
      </c>
      <c r="K65" s="53" t="s">
        <v>368</v>
      </c>
      <c r="L65" s="53"/>
      <c r="M65" s="53" t="str">
        <f>'2014'!D17</f>
        <v>US Dollars</v>
      </c>
      <c r="N65" s="53" t="str">
        <f>'2014'!E17</f>
        <v>US Dollars</v>
      </c>
      <c r="O65" s="53" t="str">
        <f>'2014'!F17</f>
        <v>US Dollars</v>
      </c>
      <c r="P65" s="53" t="str">
        <f>'2014'!G17</f>
        <v>US Dollars</v>
      </c>
      <c r="Q65" s="53">
        <f>'2014'!H17</f>
        <v>0</v>
      </c>
      <c r="R65" s="53" t="str">
        <f>'2014'!I17</f>
        <v>US Dollars</v>
      </c>
      <c r="S65" s="53" t="str">
        <f>'2014'!J17</f>
        <v>US Dollars</v>
      </c>
      <c r="T65" s="53" t="str">
        <f>'2014'!K17</f>
        <v>US Dollars</v>
      </c>
      <c r="U65" s="53" t="str">
        <f>'2014'!L17</f>
        <v>US Dollars</v>
      </c>
      <c r="V65" s="53">
        <f>'2014'!M17</f>
        <v>0</v>
      </c>
      <c r="W65" s="53" t="str">
        <f>'2014'!N17</f>
        <v>US Dollars</v>
      </c>
      <c r="X65" s="53">
        <f>'2014'!O17</f>
        <v>19028</v>
      </c>
      <c r="Y65" s="53">
        <f>'2014'!P17</f>
        <v>379972</v>
      </c>
      <c r="Z65" s="53" t="str">
        <f>'2014'!Q17</f>
        <v>US Dollars</v>
      </c>
      <c r="AA65" s="53">
        <f>'2014'!R17</f>
        <v>2500</v>
      </c>
      <c r="AB65" s="53" t="str">
        <f>'2014'!S17</f>
        <v>US Dollars</v>
      </c>
      <c r="AC65" s="53">
        <f>'2014'!T17</f>
        <v>401500</v>
      </c>
      <c r="AD65" s="53">
        <f>'2014'!U17</f>
        <v>401500</v>
      </c>
      <c r="AF65">
        <f t="shared" si="1"/>
        <v>1</v>
      </c>
    </row>
    <row r="66" spans="3:32">
      <c r="C66" s="242" t="str">
        <f t="shared" si="5"/>
        <v>Georgia</v>
      </c>
      <c r="D66" s="243">
        <f t="shared" si="4"/>
        <v>2014</v>
      </c>
      <c r="E66" s="242" t="str">
        <f t="shared" si="4"/>
        <v>Calendar Year</v>
      </c>
      <c r="F66" s="242" t="str">
        <f t="shared" si="4"/>
        <v>US Dollars</v>
      </c>
      <c r="G66" s="242" t="str">
        <f t="shared" si="4"/>
        <v>Units ( x 1)</v>
      </c>
      <c r="H66" s="245">
        <f t="shared" si="4"/>
        <v>1.7659</v>
      </c>
      <c r="I66" s="242" t="str">
        <f t="shared" si="4"/>
        <v>System of Health Accounts</v>
      </c>
      <c r="J66" s="242">
        <f t="shared" si="4"/>
        <v>1.76566666666667</v>
      </c>
      <c r="K66" s="53" t="s">
        <v>369</v>
      </c>
      <c r="L66" s="53"/>
      <c r="M66" s="53" t="str">
        <f>'2014'!D18</f>
        <v>US Dollars</v>
      </c>
      <c r="N66" s="53" t="str">
        <f>'2014'!E18</f>
        <v>US Dollars</v>
      </c>
      <c r="O66" s="53" t="str">
        <f>'2014'!F18</f>
        <v>US Dollars</v>
      </c>
      <c r="P66" s="53" t="str">
        <f>'2014'!G18</f>
        <v>US Dollars</v>
      </c>
      <c r="Q66" s="53">
        <f>'2014'!H18</f>
        <v>0</v>
      </c>
      <c r="R66" s="53" t="str">
        <f>'2014'!I18</f>
        <v>US Dollars</v>
      </c>
      <c r="S66" s="53" t="str">
        <f>'2014'!J18</f>
        <v>US Dollars</v>
      </c>
      <c r="T66" s="53" t="str">
        <f>'2014'!K18</f>
        <v>US Dollars</v>
      </c>
      <c r="U66" s="53" t="str">
        <f>'2014'!L18</f>
        <v>US Dollars</v>
      </c>
      <c r="V66" s="53">
        <f>'2014'!M18</f>
        <v>0</v>
      </c>
      <c r="W66" s="53" t="str">
        <f>'2014'!N18</f>
        <v>US Dollars</v>
      </c>
      <c r="X66" s="53">
        <f>'2014'!O18</f>
        <v>35677</v>
      </c>
      <c r="Y66" s="53">
        <f>'2014'!P18</f>
        <v>244060</v>
      </c>
      <c r="Z66" s="53" t="str">
        <f>'2014'!Q18</f>
        <v>US Dollars</v>
      </c>
      <c r="AA66" s="53">
        <f>'2014'!R18</f>
        <v>2500</v>
      </c>
      <c r="AB66" s="53" t="str">
        <f>'2014'!S18</f>
        <v>US Dollars</v>
      </c>
      <c r="AC66" s="53">
        <f>'2014'!T18</f>
        <v>282237</v>
      </c>
      <c r="AD66" s="53">
        <f>'2014'!U18</f>
        <v>282237</v>
      </c>
      <c r="AF66">
        <f t="shared" si="1"/>
        <v>1</v>
      </c>
    </row>
    <row r="67" spans="3:32">
      <c r="C67" s="242" t="str">
        <f t="shared" si="5"/>
        <v>Georgia</v>
      </c>
      <c r="D67" s="243">
        <f t="shared" si="4"/>
        <v>2014</v>
      </c>
      <c r="E67" s="242" t="str">
        <f t="shared" si="4"/>
        <v>Calendar Year</v>
      </c>
      <c r="F67" s="242" t="str">
        <f t="shared" si="4"/>
        <v>US Dollars</v>
      </c>
      <c r="G67" s="242" t="str">
        <f t="shared" si="4"/>
        <v>Units ( x 1)</v>
      </c>
      <c r="H67" s="245">
        <f t="shared" si="4"/>
        <v>1.7659</v>
      </c>
      <c r="I67" s="242" t="str">
        <f t="shared" si="4"/>
        <v>System of Health Accounts</v>
      </c>
      <c r="J67" s="242">
        <f t="shared" si="4"/>
        <v>1.76566666666667</v>
      </c>
      <c r="K67" s="53" t="s">
        <v>370</v>
      </c>
      <c r="L67" s="53"/>
      <c r="M67" s="53" t="str">
        <f>'2014'!D19</f>
        <v>US Dollars</v>
      </c>
      <c r="N67" s="53" t="str">
        <f>'2014'!E19</f>
        <v>US Dollars</v>
      </c>
      <c r="O67" s="53" t="str">
        <f>'2014'!F19</f>
        <v>US Dollars</v>
      </c>
      <c r="P67" s="53" t="str">
        <f>'2014'!G19</f>
        <v>US Dollars</v>
      </c>
      <c r="Q67" s="53">
        <f>'2014'!H19</f>
        <v>0</v>
      </c>
      <c r="R67" s="53" t="str">
        <f>'2014'!I19</f>
        <v>US Dollars</v>
      </c>
      <c r="S67" s="53" t="str">
        <f>'2014'!J19</f>
        <v>US Dollars</v>
      </c>
      <c r="T67" s="53" t="str">
        <f>'2014'!K19</f>
        <v>US Dollars</v>
      </c>
      <c r="U67" s="53" t="str">
        <f>'2014'!L19</f>
        <v>US Dollars</v>
      </c>
      <c r="V67" s="53">
        <f>'2014'!M19</f>
        <v>0</v>
      </c>
      <c r="W67" s="53" t="str">
        <f>'2014'!N19</f>
        <v>US Dollars</v>
      </c>
      <c r="X67" s="53" t="str">
        <f>'2014'!O19</f>
        <v>US Dollars</v>
      </c>
      <c r="Y67" s="53" t="str">
        <f>'2014'!P19</f>
        <v>US Dollars</v>
      </c>
      <c r="Z67" s="53" t="str">
        <f>'2014'!Q19</f>
        <v>US Dollars</v>
      </c>
      <c r="AA67" s="53" t="str">
        <f>'2014'!R19</f>
        <v>US Dollars</v>
      </c>
      <c r="AB67" s="53" t="str">
        <f>'2014'!S19</f>
        <v>US Dollars</v>
      </c>
      <c r="AC67" s="53">
        <f>'2014'!T19</f>
        <v>0</v>
      </c>
      <c r="AD67" s="53">
        <f>'2014'!U19</f>
        <v>0</v>
      </c>
      <c r="AF67">
        <f t="shared" si="1"/>
        <v>1</v>
      </c>
    </row>
    <row r="68" spans="3:32">
      <c r="C68" s="242" t="str">
        <f t="shared" si="5"/>
        <v>Georgia</v>
      </c>
      <c r="D68" s="243">
        <f t="shared" si="4"/>
        <v>2014</v>
      </c>
      <c r="E68" s="242" t="str">
        <f t="shared" si="4"/>
        <v>Calendar Year</v>
      </c>
      <c r="F68" s="242" t="str">
        <f t="shared" si="4"/>
        <v>US Dollars</v>
      </c>
      <c r="G68" s="242" t="str">
        <f t="shared" si="4"/>
        <v>Units ( x 1)</v>
      </c>
      <c r="H68" s="245">
        <f t="shared" si="4"/>
        <v>1.7659</v>
      </c>
      <c r="I68" s="242" t="str">
        <f t="shared" si="4"/>
        <v>System of Health Accounts</v>
      </c>
      <c r="J68" s="242">
        <f t="shared" si="4"/>
        <v>1.76566666666667</v>
      </c>
      <c r="K68" s="53" t="s">
        <v>372</v>
      </c>
      <c r="L68" s="53"/>
      <c r="M68" s="53" t="str">
        <f>'2014'!D20</f>
        <v>US Dollars</v>
      </c>
      <c r="N68" s="53" t="str">
        <f>'2014'!E20</f>
        <v>US Dollars</v>
      </c>
      <c r="O68" s="53" t="str">
        <f>'2014'!F20</f>
        <v>US Dollars</v>
      </c>
      <c r="P68" s="53" t="str">
        <f>'2014'!G20</f>
        <v>US Dollars</v>
      </c>
      <c r="Q68" s="53">
        <f>'2014'!H20</f>
        <v>0</v>
      </c>
      <c r="R68" s="53" t="str">
        <f>'2014'!I20</f>
        <v>US Dollars</v>
      </c>
      <c r="S68" s="53" t="str">
        <f>'2014'!J20</f>
        <v>US Dollars</v>
      </c>
      <c r="T68" s="53" t="str">
        <f>'2014'!K20</f>
        <v>US Dollars</v>
      </c>
      <c r="U68" s="53" t="str">
        <f>'2014'!L20</f>
        <v>US Dollars</v>
      </c>
      <c r="V68" s="53">
        <f>'2014'!M20</f>
        <v>0</v>
      </c>
      <c r="W68" s="53" t="str">
        <f>'2014'!N20</f>
        <v>US Dollars</v>
      </c>
      <c r="X68" s="53">
        <f>'2014'!O20</f>
        <v>13735</v>
      </c>
      <c r="Y68" s="53" t="str">
        <f>'2014'!P20</f>
        <v>US Dollars</v>
      </c>
      <c r="Z68" s="53" t="str">
        <f>'2014'!Q20</f>
        <v>US Dollars</v>
      </c>
      <c r="AA68" s="53">
        <f>'2014'!R20</f>
        <v>1500</v>
      </c>
      <c r="AB68" s="53" t="str">
        <f>'2014'!S20</f>
        <v>US Dollars</v>
      </c>
      <c r="AC68" s="53">
        <f>'2014'!T20</f>
        <v>15235</v>
      </c>
      <c r="AD68" s="53">
        <f>'2014'!U20</f>
        <v>15235</v>
      </c>
      <c r="AF68">
        <f t="shared" si="1"/>
        <v>1</v>
      </c>
    </row>
    <row r="69" spans="3:32">
      <c r="C69" s="242" t="str">
        <f t="shared" si="5"/>
        <v>Georgia</v>
      </c>
      <c r="D69" s="243">
        <f t="shared" si="4"/>
        <v>2014</v>
      </c>
      <c r="E69" s="242" t="str">
        <f t="shared" si="4"/>
        <v>Calendar Year</v>
      </c>
      <c r="F69" s="242" t="str">
        <f t="shared" si="4"/>
        <v>US Dollars</v>
      </c>
      <c r="G69" s="242" t="str">
        <f t="shared" si="4"/>
        <v>Units ( x 1)</v>
      </c>
      <c r="H69" s="245">
        <f t="shared" si="4"/>
        <v>1.7659</v>
      </c>
      <c r="I69" s="242" t="str">
        <f t="shared" si="4"/>
        <v>System of Health Accounts</v>
      </c>
      <c r="J69" s="242">
        <f t="shared" si="4"/>
        <v>1.76566666666667</v>
      </c>
      <c r="K69" s="53" t="s">
        <v>373</v>
      </c>
      <c r="L69" s="53"/>
      <c r="M69" s="53" t="str">
        <f>'2014'!D21</f>
        <v>US Dollars</v>
      </c>
      <c r="N69" s="53" t="str">
        <f>'2014'!E21</f>
        <v>US Dollars</v>
      </c>
      <c r="O69" s="53" t="str">
        <f>'2014'!F21</f>
        <v>US Dollars</v>
      </c>
      <c r="P69" s="53" t="str">
        <f>'2014'!G21</f>
        <v>US Dollars</v>
      </c>
      <c r="Q69" s="53">
        <f>'2014'!H21</f>
        <v>0</v>
      </c>
      <c r="R69" s="53" t="str">
        <f>'2014'!I21</f>
        <v>US Dollars</v>
      </c>
      <c r="S69" s="53" t="str">
        <f>'2014'!J21</f>
        <v>US Dollars</v>
      </c>
      <c r="T69" s="53" t="str">
        <f>'2014'!K21</f>
        <v>US Dollars</v>
      </c>
      <c r="U69" s="53" t="str">
        <f>'2014'!L21</f>
        <v>US Dollars</v>
      </c>
      <c r="V69" s="53">
        <f>'2014'!M21</f>
        <v>0</v>
      </c>
      <c r="W69" s="53" t="str">
        <f>'2014'!N21</f>
        <v>US Dollars</v>
      </c>
      <c r="X69" s="53">
        <f>'2014'!O21</f>
        <v>5393</v>
      </c>
      <c r="Y69" s="53" t="str">
        <f>'2014'!P21</f>
        <v>US Dollars</v>
      </c>
      <c r="Z69" s="53" t="str">
        <f>'2014'!Q21</f>
        <v>US Dollars</v>
      </c>
      <c r="AA69" s="53">
        <f>'2014'!R21</f>
        <v>6000</v>
      </c>
      <c r="AB69" s="53" t="str">
        <f>'2014'!S21</f>
        <v>US Dollars</v>
      </c>
      <c r="AC69" s="53">
        <f>'2014'!T21</f>
        <v>11393</v>
      </c>
      <c r="AD69" s="53">
        <f>'2014'!U21</f>
        <v>11393</v>
      </c>
      <c r="AF69">
        <f t="shared" si="1"/>
        <v>1</v>
      </c>
    </row>
    <row r="70" spans="3:32">
      <c r="C70" s="242" t="str">
        <f t="shared" si="5"/>
        <v>Georgia</v>
      </c>
      <c r="D70" s="243">
        <f t="shared" si="4"/>
        <v>2014</v>
      </c>
      <c r="E70" s="242" t="str">
        <f t="shared" si="4"/>
        <v>Calendar Year</v>
      </c>
      <c r="F70" s="242" t="str">
        <f t="shared" si="4"/>
        <v>US Dollars</v>
      </c>
      <c r="G70" s="242" t="str">
        <f t="shared" si="4"/>
        <v>Units ( x 1)</v>
      </c>
      <c r="H70" s="245">
        <f t="shared" si="4"/>
        <v>1.7659</v>
      </c>
      <c r="I70" s="242" t="str">
        <f t="shared" si="4"/>
        <v>System of Health Accounts</v>
      </c>
      <c r="J70" s="242">
        <f t="shared" si="4"/>
        <v>1.76566666666667</v>
      </c>
      <c r="K70" s="53" t="s">
        <v>374</v>
      </c>
      <c r="L70" s="53"/>
      <c r="M70" s="53" t="str">
        <f>'2014'!D22</f>
        <v>US Dollars</v>
      </c>
      <c r="N70" s="53" t="str">
        <f>'2014'!E22</f>
        <v>US Dollars</v>
      </c>
      <c r="O70" s="53" t="str">
        <f>'2014'!F22</f>
        <v>US Dollars</v>
      </c>
      <c r="P70" s="53" t="str">
        <f>'2014'!G22</f>
        <v>US Dollars</v>
      </c>
      <c r="Q70" s="53">
        <f>'2014'!H22</f>
        <v>0</v>
      </c>
      <c r="R70" s="53" t="str">
        <f>'2014'!I22</f>
        <v>US Dollars</v>
      </c>
      <c r="S70" s="53" t="str">
        <f>'2014'!J22</f>
        <v>US Dollars</v>
      </c>
      <c r="T70" s="53" t="str">
        <f>'2014'!K22</f>
        <v>US Dollars</v>
      </c>
      <c r="U70" s="53" t="str">
        <f>'2014'!L22</f>
        <v>US Dollars</v>
      </c>
      <c r="V70" s="53">
        <f>'2014'!M22</f>
        <v>0</v>
      </c>
      <c r="W70" s="53" t="str">
        <f>'2014'!N22</f>
        <v>US Dollars</v>
      </c>
      <c r="X70" s="53" t="str">
        <f>'2014'!O22</f>
        <v>US Dollars</v>
      </c>
      <c r="Y70" s="53" t="str">
        <f>'2014'!P22</f>
        <v>US Dollars</v>
      </c>
      <c r="Z70" s="53" t="str">
        <f>'2014'!Q22</f>
        <v>US Dollars</v>
      </c>
      <c r="AA70" s="53" t="str">
        <f>'2014'!R22</f>
        <v>US Dollars</v>
      </c>
      <c r="AB70" s="53">
        <f>'2014'!S22</f>
        <v>2283</v>
      </c>
      <c r="AC70" s="53">
        <f>'2014'!T22</f>
        <v>2283</v>
      </c>
      <c r="AD70" s="53">
        <f>'2014'!U22</f>
        <v>2283</v>
      </c>
      <c r="AF70">
        <f t="shared" si="1"/>
        <v>1</v>
      </c>
    </row>
    <row r="71" spans="3:32">
      <c r="C71" s="242" t="str">
        <f t="shared" si="5"/>
        <v>Georgia</v>
      </c>
      <c r="D71" s="243">
        <f t="shared" si="4"/>
        <v>2014</v>
      </c>
      <c r="E71" s="242" t="str">
        <f t="shared" si="4"/>
        <v>Calendar Year</v>
      </c>
      <c r="F71" s="242" t="str">
        <f t="shared" si="4"/>
        <v>US Dollars</v>
      </c>
      <c r="G71" s="242" t="str">
        <f t="shared" si="4"/>
        <v>Units ( x 1)</v>
      </c>
      <c r="H71" s="245">
        <f t="shared" si="4"/>
        <v>1.7659</v>
      </c>
      <c r="I71" s="242" t="str">
        <f t="shared" si="4"/>
        <v>System of Health Accounts</v>
      </c>
      <c r="J71" s="242">
        <f t="shared" si="4"/>
        <v>1.76566666666667</v>
      </c>
      <c r="K71" s="53" t="s">
        <v>376</v>
      </c>
      <c r="L71" s="53"/>
      <c r="M71" s="53" t="str">
        <f>'2014'!D23</f>
        <v>US Dollars</v>
      </c>
      <c r="N71" s="53" t="str">
        <f>'2014'!E23</f>
        <v>US Dollars</v>
      </c>
      <c r="O71" s="53" t="str">
        <f>'2014'!F23</f>
        <v>US Dollars</v>
      </c>
      <c r="P71" s="53" t="str">
        <f>'2014'!G23</f>
        <v>US Dollars</v>
      </c>
      <c r="Q71" s="53">
        <f>'2014'!H23</f>
        <v>0</v>
      </c>
      <c r="R71" s="53" t="str">
        <f>'2014'!I23</f>
        <v>US Dollars</v>
      </c>
      <c r="S71" s="53" t="str">
        <f>'2014'!J23</f>
        <v>US Dollars</v>
      </c>
      <c r="T71" s="53" t="str">
        <f>'2014'!K23</f>
        <v>US Dollars</v>
      </c>
      <c r="U71" s="53" t="str">
        <f>'2014'!L23</f>
        <v>US Dollars</v>
      </c>
      <c r="V71" s="53">
        <f>'2014'!M23</f>
        <v>0</v>
      </c>
      <c r="W71" s="53" t="str">
        <f>'2014'!N23</f>
        <v>US Dollars</v>
      </c>
      <c r="X71" s="53" t="str">
        <f>'2014'!O23</f>
        <v>US Dollars</v>
      </c>
      <c r="Y71" s="53" t="str">
        <f>'2014'!P23</f>
        <v>US Dollars</v>
      </c>
      <c r="Z71" s="53" t="str">
        <f>'2014'!Q23</f>
        <v>US Dollars</v>
      </c>
      <c r="AA71" s="53" t="str">
        <f>'2014'!R23</f>
        <v>US Dollars</v>
      </c>
      <c r="AB71" s="53" t="str">
        <f>'2014'!S23</f>
        <v>US Dollars</v>
      </c>
      <c r="AC71" s="53">
        <f>'2014'!T23</f>
        <v>0</v>
      </c>
      <c r="AD71" s="53">
        <f>'2014'!U23</f>
        <v>0</v>
      </c>
      <c r="AF71">
        <f t="shared" ref="AF71:AF134" si="6">IF((Q71+V71+AC71)=AD71,1,0)</f>
        <v>1</v>
      </c>
    </row>
    <row r="72" spans="3:32">
      <c r="C72" s="242" t="str">
        <f t="shared" si="5"/>
        <v>Georgia</v>
      </c>
      <c r="D72" s="243">
        <f t="shared" si="4"/>
        <v>2014</v>
      </c>
      <c r="E72" s="242" t="str">
        <f t="shared" si="4"/>
        <v>Calendar Year</v>
      </c>
      <c r="F72" s="242" t="str">
        <f t="shared" si="4"/>
        <v>US Dollars</v>
      </c>
      <c r="G72" s="242" t="str">
        <f t="shared" si="4"/>
        <v>Units ( x 1)</v>
      </c>
      <c r="H72" s="245">
        <f t="shared" si="4"/>
        <v>1.7659</v>
      </c>
      <c r="I72" s="242" t="str">
        <f t="shared" si="4"/>
        <v>System of Health Accounts</v>
      </c>
      <c r="J72" s="242">
        <f t="shared" si="4"/>
        <v>1.76566666666667</v>
      </c>
      <c r="K72" s="53" t="s">
        <v>14</v>
      </c>
      <c r="L72" s="53"/>
      <c r="M72" s="53">
        <f>'2014'!D24</f>
        <v>2356266</v>
      </c>
      <c r="N72" s="53">
        <f>'2014'!E24</f>
        <v>117033</v>
      </c>
      <c r="O72" s="53">
        <f>'2014'!F24</f>
        <v>0</v>
      </c>
      <c r="P72" s="53">
        <f>'2014'!G24</f>
        <v>0</v>
      </c>
      <c r="Q72" s="53">
        <f>'2014'!H24</f>
        <v>2473299</v>
      </c>
      <c r="R72" s="53">
        <f>'2014'!I24</f>
        <v>0</v>
      </c>
      <c r="S72" s="53">
        <f>'2014'!J24</f>
        <v>1774080</v>
      </c>
      <c r="T72" s="53">
        <f>'2014'!K24</f>
        <v>0</v>
      </c>
      <c r="U72" s="53">
        <f>'2014'!L24</f>
        <v>0</v>
      </c>
      <c r="V72" s="53">
        <f>'2014'!M24</f>
        <v>1774080</v>
      </c>
      <c r="W72" s="53">
        <f>'2014'!N24</f>
        <v>0</v>
      </c>
      <c r="X72" s="53">
        <f>'2014'!O24</f>
        <v>64219</v>
      </c>
      <c r="Y72" s="53">
        <f>'2014'!P24</f>
        <v>2547681</v>
      </c>
      <c r="Z72" s="53">
        <f>'2014'!Q24</f>
        <v>0</v>
      </c>
      <c r="AA72" s="53">
        <f>'2014'!R24</f>
        <v>0</v>
      </c>
      <c r="AB72" s="53">
        <f>'2014'!S24</f>
        <v>6020</v>
      </c>
      <c r="AC72" s="53">
        <f>'2014'!T24</f>
        <v>2617920</v>
      </c>
      <c r="AD72" s="53">
        <f>'2014'!U24</f>
        <v>6865299</v>
      </c>
      <c r="AF72">
        <f t="shared" si="6"/>
        <v>1</v>
      </c>
    </row>
    <row r="73" spans="3:32">
      <c r="C73" s="242" t="str">
        <f t="shared" si="5"/>
        <v>Georgia</v>
      </c>
      <c r="D73" s="243">
        <f t="shared" si="4"/>
        <v>2014</v>
      </c>
      <c r="E73" s="242" t="str">
        <f t="shared" si="4"/>
        <v>Calendar Year</v>
      </c>
      <c r="F73" s="242" t="str">
        <f t="shared" si="4"/>
        <v>US Dollars</v>
      </c>
      <c r="G73" s="242" t="str">
        <f t="shared" si="4"/>
        <v>Units ( x 1)</v>
      </c>
      <c r="H73" s="245">
        <f t="shared" si="4"/>
        <v>1.7659</v>
      </c>
      <c r="I73" s="242" t="str">
        <f t="shared" si="4"/>
        <v>System of Health Accounts</v>
      </c>
      <c r="J73" s="242">
        <f t="shared" si="4"/>
        <v>1.76566666666667</v>
      </c>
      <c r="K73" s="53" t="s">
        <v>378</v>
      </c>
      <c r="L73" s="53"/>
      <c r="M73" s="53" t="str">
        <f>'2014'!D25</f>
        <v>US Dollars</v>
      </c>
      <c r="N73" s="53" t="str">
        <f>'2014'!E25</f>
        <v>US Dollars</v>
      </c>
      <c r="O73" s="53" t="str">
        <f>'2014'!F25</f>
        <v>US Dollars</v>
      </c>
      <c r="P73" s="53" t="str">
        <f>'2014'!G25</f>
        <v>US Dollars</v>
      </c>
      <c r="Q73" s="53">
        <f>'2014'!H25</f>
        <v>0</v>
      </c>
      <c r="R73" s="53" t="str">
        <f>'2014'!I25</f>
        <v>US Dollars</v>
      </c>
      <c r="S73" s="53" t="str">
        <f>'2014'!J25</f>
        <v>US Dollars</v>
      </c>
      <c r="T73" s="53" t="str">
        <f>'2014'!K25</f>
        <v>US Dollars</v>
      </c>
      <c r="U73" s="53" t="str">
        <f>'2014'!L25</f>
        <v>US Dollars</v>
      </c>
      <c r="V73" s="53">
        <f>'2014'!M25</f>
        <v>0</v>
      </c>
      <c r="W73" s="53" t="str">
        <f>'2014'!N25</f>
        <v>US Dollars</v>
      </c>
      <c r="X73" s="53">
        <f>'2014'!O25</f>
        <v>64219</v>
      </c>
      <c r="Y73" s="53">
        <f>'2014'!P25</f>
        <v>615863</v>
      </c>
      <c r="Z73" s="53" t="str">
        <f>'2014'!Q25</f>
        <v>US Dollars</v>
      </c>
      <c r="AA73" s="53" t="str">
        <f>'2014'!R25</f>
        <v>US Dollars</v>
      </c>
      <c r="AB73" s="53">
        <f>'2014'!S25</f>
        <v>6020</v>
      </c>
      <c r="AC73" s="53">
        <f>'2014'!T25</f>
        <v>686102</v>
      </c>
      <c r="AD73" s="53">
        <f>'2014'!U25</f>
        <v>686102</v>
      </c>
      <c r="AF73">
        <f t="shared" si="6"/>
        <v>1</v>
      </c>
    </row>
    <row r="74" spans="3:32">
      <c r="C74" s="242" t="str">
        <f t="shared" si="5"/>
        <v>Georgia</v>
      </c>
      <c r="D74" s="243">
        <f t="shared" si="4"/>
        <v>2014</v>
      </c>
      <c r="E74" s="242" t="str">
        <f t="shared" si="4"/>
        <v>Calendar Year</v>
      </c>
      <c r="F74" s="242" t="str">
        <f t="shared" si="4"/>
        <v>US Dollars</v>
      </c>
      <c r="G74" s="242" t="str">
        <f t="shared" si="4"/>
        <v>Units ( x 1)</v>
      </c>
      <c r="H74" s="245">
        <f t="shared" si="4"/>
        <v>1.7659</v>
      </c>
      <c r="I74" s="242" t="str">
        <f t="shared" si="4"/>
        <v>System of Health Accounts</v>
      </c>
      <c r="J74" s="242">
        <f t="shared" si="4"/>
        <v>1.76566666666667</v>
      </c>
      <c r="K74" s="53" t="s">
        <v>277</v>
      </c>
      <c r="L74" s="53"/>
      <c r="M74" s="53">
        <f>'2014'!D26</f>
        <v>2356266</v>
      </c>
      <c r="N74" s="53">
        <f>'2014'!E26</f>
        <v>117033</v>
      </c>
      <c r="O74" s="53" t="str">
        <f>'2014'!F26</f>
        <v>US Dollars</v>
      </c>
      <c r="P74" s="53" t="str">
        <f>'2014'!G26</f>
        <v>US Dollars</v>
      </c>
      <c r="Q74" s="53">
        <f>'2014'!H26</f>
        <v>2473299</v>
      </c>
      <c r="R74" s="53" t="str">
        <f>'2014'!I26</f>
        <v>US Dollars</v>
      </c>
      <c r="S74" s="53">
        <f>'2014'!J26</f>
        <v>1774080</v>
      </c>
      <c r="T74" s="53" t="str">
        <f>'2014'!K26</f>
        <v>US Dollars</v>
      </c>
      <c r="U74" s="53" t="str">
        <f>'2014'!L26</f>
        <v>US Dollars</v>
      </c>
      <c r="V74" s="53">
        <f>'2014'!M26</f>
        <v>1774080</v>
      </c>
      <c r="W74" s="53" t="str">
        <f>'2014'!N26</f>
        <v>US Dollars</v>
      </c>
      <c r="X74" s="53" t="str">
        <f>'2014'!O26</f>
        <v>US Dollars</v>
      </c>
      <c r="Y74" s="53">
        <f>'2014'!P26</f>
        <v>1931818</v>
      </c>
      <c r="Z74" s="53" t="str">
        <f>'2014'!Q26</f>
        <v>US Dollars</v>
      </c>
      <c r="AA74" s="53" t="str">
        <f>'2014'!R26</f>
        <v>US Dollars</v>
      </c>
      <c r="AB74" s="53" t="str">
        <f>'2014'!S26</f>
        <v>US Dollars</v>
      </c>
      <c r="AC74" s="53">
        <f>'2014'!T26</f>
        <v>1931818</v>
      </c>
      <c r="AD74" s="53">
        <f>'2014'!U26</f>
        <v>6179197</v>
      </c>
      <c r="AF74">
        <f t="shared" si="6"/>
        <v>1</v>
      </c>
    </row>
    <row r="75" spans="3:32">
      <c r="C75" s="242" t="str">
        <f t="shared" si="5"/>
        <v>Georgia</v>
      </c>
      <c r="D75" s="243">
        <f t="shared" si="4"/>
        <v>2014</v>
      </c>
      <c r="E75" s="242" t="str">
        <f t="shared" si="4"/>
        <v>Calendar Year</v>
      </c>
      <c r="F75" s="242" t="str">
        <f t="shared" si="4"/>
        <v>US Dollars</v>
      </c>
      <c r="G75" s="242" t="str">
        <f t="shared" si="4"/>
        <v>Units ( x 1)</v>
      </c>
      <c r="H75" s="245">
        <f t="shared" si="4"/>
        <v>1.7659</v>
      </c>
      <c r="I75" s="242" t="str">
        <f t="shared" si="4"/>
        <v>System of Health Accounts</v>
      </c>
      <c r="J75" s="242">
        <f t="shared" si="4"/>
        <v>1.76566666666667</v>
      </c>
      <c r="K75" s="53" t="s">
        <v>296</v>
      </c>
      <c r="L75" s="53"/>
      <c r="M75" s="53">
        <f>'2014'!D27</f>
        <v>112247</v>
      </c>
      <c r="N75" s="53">
        <f>'2014'!E27</f>
        <v>0</v>
      </c>
      <c r="O75" s="53">
        <f>'2014'!F27</f>
        <v>0</v>
      </c>
      <c r="P75" s="53">
        <f>'2014'!G27</f>
        <v>0</v>
      </c>
      <c r="Q75" s="53">
        <f>'2014'!H27</f>
        <v>112247</v>
      </c>
      <c r="R75" s="53">
        <f>'2014'!I27</f>
        <v>0</v>
      </c>
      <c r="S75" s="53">
        <f>'2014'!J27</f>
        <v>0</v>
      </c>
      <c r="T75" s="53">
        <f>'2014'!K27</f>
        <v>0</v>
      </c>
      <c r="U75" s="53">
        <f>'2014'!L27</f>
        <v>0</v>
      </c>
      <c r="V75" s="53">
        <f>'2014'!M27</f>
        <v>0</v>
      </c>
      <c r="W75" s="53">
        <f>'2014'!N27</f>
        <v>0</v>
      </c>
      <c r="X75" s="53">
        <f>'2014'!O27</f>
        <v>0</v>
      </c>
      <c r="Y75" s="53">
        <f>'2014'!P27</f>
        <v>0</v>
      </c>
      <c r="Z75" s="53">
        <f>'2014'!Q27</f>
        <v>0</v>
      </c>
      <c r="AA75" s="53">
        <f>'2014'!R27</f>
        <v>0</v>
      </c>
      <c r="AB75" s="53">
        <f>'2014'!S27</f>
        <v>0</v>
      </c>
      <c r="AC75" s="53">
        <f>'2014'!T27</f>
        <v>0</v>
      </c>
      <c r="AD75" s="53">
        <f>'2014'!U27</f>
        <v>112247</v>
      </c>
      <c r="AF75">
        <f t="shared" si="6"/>
        <v>1</v>
      </c>
    </row>
    <row r="76" spans="3:32">
      <c r="C76" s="242" t="str">
        <f t="shared" si="5"/>
        <v>Georgia</v>
      </c>
      <c r="D76" s="243">
        <f t="shared" si="4"/>
        <v>2014</v>
      </c>
      <c r="E76" s="242" t="str">
        <f t="shared" si="4"/>
        <v>Calendar Year</v>
      </c>
      <c r="F76" s="242" t="str">
        <f t="shared" si="4"/>
        <v>US Dollars</v>
      </c>
      <c r="G76" s="242" t="str">
        <f t="shared" si="4"/>
        <v>Units ( x 1)</v>
      </c>
      <c r="H76" s="245">
        <f t="shared" si="4"/>
        <v>1.7659</v>
      </c>
      <c r="I76" s="242" t="str">
        <f t="shared" si="4"/>
        <v>System of Health Accounts</v>
      </c>
      <c r="J76" s="242">
        <f t="shared" si="4"/>
        <v>1.76566666666667</v>
      </c>
      <c r="K76" s="53" t="s">
        <v>380</v>
      </c>
      <c r="L76" s="53"/>
      <c r="M76" s="53" t="str">
        <f>'2014'!D28</f>
        <v>US Dollars</v>
      </c>
      <c r="N76" s="53" t="str">
        <f>'2014'!E28</f>
        <v>US Dollars</v>
      </c>
      <c r="O76" s="53" t="str">
        <f>'2014'!F28</f>
        <v>US Dollars</v>
      </c>
      <c r="P76" s="53" t="str">
        <f>'2014'!G28</f>
        <v>US Dollars</v>
      </c>
      <c r="Q76" s="53">
        <f>'2014'!H28</f>
        <v>0</v>
      </c>
      <c r="R76" s="53" t="str">
        <f>'2014'!I28</f>
        <v>US Dollars</v>
      </c>
      <c r="S76" s="53" t="str">
        <f>'2014'!J28</f>
        <v>US Dollars</v>
      </c>
      <c r="T76" s="53" t="str">
        <f>'2014'!K28</f>
        <v>US Dollars</v>
      </c>
      <c r="U76" s="53" t="str">
        <f>'2014'!L28</f>
        <v>US Dollars</v>
      </c>
      <c r="V76" s="53">
        <f>'2014'!M28</f>
        <v>0</v>
      </c>
      <c r="W76" s="53" t="str">
        <f>'2014'!N28</f>
        <v>US Dollars</v>
      </c>
      <c r="X76" s="53" t="str">
        <f>'2014'!O28</f>
        <v>US Dollars</v>
      </c>
      <c r="Y76" s="53" t="str">
        <f>'2014'!P28</f>
        <v>US Dollars</v>
      </c>
      <c r="Z76" s="53" t="str">
        <f>'2014'!Q28</f>
        <v>US Dollars</v>
      </c>
      <c r="AA76" s="53" t="str">
        <f>'2014'!R28</f>
        <v>US Dollars</v>
      </c>
      <c r="AB76" s="53" t="str">
        <f>'2014'!S28</f>
        <v>US Dollars</v>
      </c>
      <c r="AC76" s="53">
        <f>'2014'!T28</f>
        <v>0</v>
      </c>
      <c r="AD76" s="53">
        <f>'2014'!U28</f>
        <v>0</v>
      </c>
      <c r="AF76">
        <f t="shared" si="6"/>
        <v>1</v>
      </c>
    </row>
    <row r="77" spans="3:32">
      <c r="C77" s="242" t="str">
        <f t="shared" si="5"/>
        <v>Georgia</v>
      </c>
      <c r="D77" s="243">
        <f t="shared" si="5"/>
        <v>2014</v>
      </c>
      <c r="E77" s="242" t="str">
        <f t="shared" si="5"/>
        <v>Calendar Year</v>
      </c>
      <c r="F77" s="242" t="str">
        <f t="shared" si="5"/>
        <v>US Dollars</v>
      </c>
      <c r="G77" s="242" t="str">
        <f t="shared" si="5"/>
        <v>Units ( x 1)</v>
      </c>
      <c r="H77" s="245">
        <f t="shared" si="5"/>
        <v>1.7659</v>
      </c>
      <c r="I77" s="242" t="str">
        <f t="shared" si="5"/>
        <v>System of Health Accounts</v>
      </c>
      <c r="J77" s="242">
        <f t="shared" si="5"/>
        <v>1.76566666666667</v>
      </c>
      <c r="K77" s="53" t="s">
        <v>381</v>
      </c>
      <c r="L77" s="53"/>
      <c r="M77" s="53">
        <f>'2014'!D29</f>
        <v>112247</v>
      </c>
      <c r="N77" s="53" t="str">
        <f>'2014'!E29</f>
        <v>US Dollars</v>
      </c>
      <c r="O77" s="53" t="str">
        <f>'2014'!F29</f>
        <v>US Dollars</v>
      </c>
      <c r="P77" s="53" t="str">
        <f>'2014'!G29</f>
        <v>US Dollars</v>
      </c>
      <c r="Q77" s="53">
        <f>'2014'!H29</f>
        <v>112247</v>
      </c>
      <c r="R77" s="53" t="str">
        <f>'2014'!I29</f>
        <v>US Dollars</v>
      </c>
      <c r="S77" s="53" t="str">
        <f>'2014'!J29</f>
        <v>US Dollars</v>
      </c>
      <c r="T77" s="53" t="str">
        <f>'2014'!K29</f>
        <v>US Dollars</v>
      </c>
      <c r="U77" s="53" t="str">
        <f>'2014'!L29</f>
        <v>US Dollars</v>
      </c>
      <c r="V77" s="53">
        <f>'2014'!M29</f>
        <v>0</v>
      </c>
      <c r="W77" s="53" t="str">
        <f>'2014'!N29</f>
        <v>US Dollars</v>
      </c>
      <c r="X77" s="53" t="str">
        <f>'2014'!O29</f>
        <v>US Dollars</v>
      </c>
      <c r="Y77" s="53" t="str">
        <f>'2014'!P29</f>
        <v>US Dollars</v>
      </c>
      <c r="Z77" s="53" t="str">
        <f>'2014'!Q29</f>
        <v>US Dollars</v>
      </c>
      <c r="AA77" s="53" t="str">
        <f>'2014'!R29</f>
        <v>US Dollars</v>
      </c>
      <c r="AB77" s="53" t="str">
        <f>'2014'!S29</f>
        <v>US Dollars</v>
      </c>
      <c r="AC77" s="53">
        <f>'2014'!T29</f>
        <v>0</v>
      </c>
      <c r="AD77" s="53">
        <f>'2014'!U29</f>
        <v>112247</v>
      </c>
      <c r="AF77">
        <f t="shared" si="6"/>
        <v>1</v>
      </c>
    </row>
    <row r="78" spans="3:32">
      <c r="C78" s="242" t="str">
        <f t="shared" si="5"/>
        <v>Georgia</v>
      </c>
      <c r="D78" s="243">
        <f t="shared" si="5"/>
        <v>2014</v>
      </c>
      <c r="E78" s="242" t="str">
        <f t="shared" si="5"/>
        <v>Calendar Year</v>
      </c>
      <c r="F78" s="242" t="str">
        <f t="shared" si="5"/>
        <v>US Dollars</v>
      </c>
      <c r="G78" s="242" t="str">
        <f t="shared" si="5"/>
        <v>Units ( x 1)</v>
      </c>
      <c r="H78" s="245">
        <f t="shared" si="5"/>
        <v>1.7659</v>
      </c>
      <c r="I78" s="242" t="str">
        <f t="shared" si="5"/>
        <v>System of Health Accounts</v>
      </c>
      <c r="J78" s="242">
        <f t="shared" si="5"/>
        <v>1.76566666666667</v>
      </c>
      <c r="K78" s="53" t="s">
        <v>297</v>
      </c>
      <c r="L78" s="53"/>
      <c r="M78" s="53">
        <f>'2014'!D30</f>
        <v>3968774</v>
      </c>
      <c r="N78" s="53">
        <f>'2014'!E30</f>
        <v>0</v>
      </c>
      <c r="O78" s="53">
        <f>'2014'!F30</f>
        <v>0</v>
      </c>
      <c r="P78" s="53">
        <f>'2014'!G30</f>
        <v>0</v>
      </c>
      <c r="Q78" s="53">
        <f>'2014'!H30</f>
        <v>3968774</v>
      </c>
      <c r="R78" s="53">
        <f>'2014'!I30</f>
        <v>0</v>
      </c>
      <c r="S78" s="53">
        <f>'2014'!J30</f>
        <v>0</v>
      </c>
      <c r="T78" s="53">
        <f>'2014'!K30</f>
        <v>0</v>
      </c>
      <c r="U78" s="53">
        <f>'2014'!L30</f>
        <v>0</v>
      </c>
      <c r="V78" s="53">
        <f>'2014'!M30</f>
        <v>0</v>
      </c>
      <c r="W78" s="53">
        <f>'2014'!N30</f>
        <v>0</v>
      </c>
      <c r="X78" s="53">
        <f>'2014'!O30</f>
        <v>53430</v>
      </c>
      <c r="Y78" s="53">
        <f>'2014'!P30</f>
        <v>2099528</v>
      </c>
      <c r="Z78" s="53">
        <f>'2014'!Q30</f>
        <v>0</v>
      </c>
      <c r="AA78" s="53">
        <f>'2014'!R30</f>
        <v>187906</v>
      </c>
      <c r="AB78" s="53">
        <f>'2014'!S30</f>
        <v>6020</v>
      </c>
      <c r="AC78" s="53">
        <f>'2014'!T30</f>
        <v>2346884</v>
      </c>
      <c r="AD78" s="53">
        <f>'2014'!U30</f>
        <v>6315658</v>
      </c>
      <c r="AF78">
        <f t="shared" si="6"/>
        <v>1</v>
      </c>
    </row>
    <row r="79" spans="3:32">
      <c r="C79" s="242" t="str">
        <f t="shared" si="5"/>
        <v>Georgia</v>
      </c>
      <c r="D79" s="243">
        <f t="shared" si="5"/>
        <v>2014</v>
      </c>
      <c r="E79" s="242" t="str">
        <f t="shared" si="5"/>
        <v>Calendar Year</v>
      </c>
      <c r="F79" s="242" t="str">
        <f t="shared" si="5"/>
        <v>US Dollars</v>
      </c>
      <c r="G79" s="242" t="str">
        <f t="shared" si="5"/>
        <v>Units ( x 1)</v>
      </c>
      <c r="H79" s="245">
        <f t="shared" si="5"/>
        <v>1.7659</v>
      </c>
      <c r="I79" s="242" t="str">
        <f t="shared" si="5"/>
        <v>System of Health Accounts</v>
      </c>
      <c r="J79" s="242">
        <f t="shared" si="5"/>
        <v>1.76566666666667</v>
      </c>
      <c r="K79" s="53" t="s">
        <v>279</v>
      </c>
      <c r="L79" s="53"/>
      <c r="M79" s="53">
        <f>'2014'!D31</f>
        <v>441360</v>
      </c>
      <c r="N79" s="53" t="str">
        <f>'2014'!E31</f>
        <v>US Dollars</v>
      </c>
      <c r="O79" s="53" t="str">
        <f>'2014'!F31</f>
        <v>US Dollars</v>
      </c>
      <c r="P79" s="53" t="str">
        <f>'2014'!G31</f>
        <v>US Dollars</v>
      </c>
      <c r="Q79" s="53">
        <f>'2014'!H31</f>
        <v>441360</v>
      </c>
      <c r="R79" s="53" t="str">
        <f>'2014'!I31</f>
        <v>US Dollars</v>
      </c>
      <c r="S79" s="53" t="str">
        <f>'2014'!J31</f>
        <v>US Dollars</v>
      </c>
      <c r="T79" s="53" t="str">
        <f>'2014'!K31</f>
        <v>US Dollars</v>
      </c>
      <c r="U79" s="53" t="str">
        <f>'2014'!L31</f>
        <v>US Dollars</v>
      </c>
      <c r="V79" s="53">
        <f>'2014'!M31</f>
        <v>0</v>
      </c>
      <c r="W79" s="53" t="str">
        <f>'2014'!N31</f>
        <v>US Dollars</v>
      </c>
      <c r="X79" s="53">
        <f>'2014'!O31</f>
        <v>53430</v>
      </c>
      <c r="Y79" s="53" t="str">
        <f>'2014'!P31</f>
        <v>US Dollars</v>
      </c>
      <c r="Z79" s="53" t="str">
        <f>'2014'!Q31</f>
        <v>US Dollars</v>
      </c>
      <c r="AA79" s="53">
        <f>'2014'!R31</f>
        <v>187906</v>
      </c>
      <c r="AB79" s="53">
        <f>'2014'!S31</f>
        <v>6020</v>
      </c>
      <c r="AC79" s="53">
        <f>'2014'!T31</f>
        <v>247356</v>
      </c>
      <c r="AD79" s="53">
        <f>'2014'!U31</f>
        <v>688716</v>
      </c>
      <c r="AF79">
        <f t="shared" si="6"/>
        <v>1</v>
      </c>
    </row>
    <row r="80" spans="3:32">
      <c r="C80" s="242" t="str">
        <f t="shared" si="5"/>
        <v>Georgia</v>
      </c>
      <c r="D80" s="243">
        <f t="shared" si="5"/>
        <v>2014</v>
      </c>
      <c r="E80" s="242" t="str">
        <f t="shared" si="5"/>
        <v>Calendar Year</v>
      </c>
      <c r="F80" s="242" t="str">
        <f t="shared" si="5"/>
        <v>US Dollars</v>
      </c>
      <c r="G80" s="242" t="str">
        <f t="shared" si="5"/>
        <v>Units ( x 1)</v>
      </c>
      <c r="H80" s="245">
        <f t="shared" si="5"/>
        <v>1.7659</v>
      </c>
      <c r="I80" s="242" t="str">
        <f t="shared" si="5"/>
        <v>System of Health Accounts</v>
      </c>
      <c r="J80" s="242">
        <f t="shared" si="5"/>
        <v>1.76566666666667</v>
      </c>
      <c r="K80" s="53" t="s">
        <v>383</v>
      </c>
      <c r="L80" s="53"/>
      <c r="M80" s="53">
        <f>'2014'!D32</f>
        <v>1794631</v>
      </c>
      <c r="N80" s="53" t="str">
        <f>'2014'!E32</f>
        <v>US Dollars</v>
      </c>
      <c r="O80" s="53" t="str">
        <f>'2014'!F32</f>
        <v>US Dollars</v>
      </c>
      <c r="P80" s="53" t="str">
        <f>'2014'!G32</f>
        <v>US Dollars</v>
      </c>
      <c r="Q80" s="53">
        <f>'2014'!H32</f>
        <v>1794631</v>
      </c>
      <c r="R80" s="53" t="str">
        <f>'2014'!I32</f>
        <v>US Dollars</v>
      </c>
      <c r="S80" s="53" t="str">
        <f>'2014'!J32</f>
        <v>US Dollars</v>
      </c>
      <c r="T80" s="53" t="str">
        <f>'2014'!K32</f>
        <v>US Dollars</v>
      </c>
      <c r="U80" s="53" t="str">
        <f>'2014'!L32</f>
        <v>US Dollars</v>
      </c>
      <c r="V80" s="53">
        <f>'2014'!M32</f>
        <v>0</v>
      </c>
      <c r="W80" s="53" t="str">
        <f>'2014'!N32</f>
        <v>US Dollars</v>
      </c>
      <c r="X80" s="53" t="str">
        <f>'2014'!O32</f>
        <v>US Dollars</v>
      </c>
      <c r="Y80" s="53">
        <f>'2014'!P32</f>
        <v>58829</v>
      </c>
      <c r="Z80" s="53" t="str">
        <f>'2014'!Q32</f>
        <v>US Dollars</v>
      </c>
      <c r="AA80" s="53" t="str">
        <f>'2014'!R32</f>
        <v>US Dollars</v>
      </c>
      <c r="AB80" s="53" t="str">
        <f>'2014'!S32</f>
        <v>US Dollars</v>
      </c>
      <c r="AC80" s="53">
        <f>'2014'!T32</f>
        <v>58829</v>
      </c>
      <c r="AD80" s="53">
        <f>'2014'!U32</f>
        <v>1853460</v>
      </c>
      <c r="AF80">
        <f t="shared" si="6"/>
        <v>1</v>
      </c>
    </row>
    <row r="81" spans="3:32">
      <c r="C81" s="242" t="str">
        <f t="shared" si="5"/>
        <v>Georgia</v>
      </c>
      <c r="D81" s="243">
        <f t="shared" si="5"/>
        <v>2014</v>
      </c>
      <c r="E81" s="242" t="str">
        <f t="shared" si="5"/>
        <v>Calendar Year</v>
      </c>
      <c r="F81" s="242" t="str">
        <f t="shared" si="5"/>
        <v>US Dollars</v>
      </c>
      <c r="G81" s="242" t="str">
        <f t="shared" si="5"/>
        <v>Units ( x 1)</v>
      </c>
      <c r="H81" s="245">
        <f t="shared" si="5"/>
        <v>1.7659</v>
      </c>
      <c r="I81" s="242" t="str">
        <f t="shared" si="5"/>
        <v>System of Health Accounts</v>
      </c>
      <c r="J81" s="242">
        <f t="shared" si="5"/>
        <v>1.76566666666667</v>
      </c>
      <c r="K81" s="53" t="s">
        <v>385</v>
      </c>
      <c r="L81" s="53"/>
      <c r="M81" s="53" t="str">
        <f>'2014'!D33</f>
        <v>US Dollars</v>
      </c>
      <c r="N81" s="53" t="str">
        <f>'2014'!E33</f>
        <v>US Dollars</v>
      </c>
      <c r="O81" s="53" t="str">
        <f>'2014'!F33</f>
        <v>US Dollars</v>
      </c>
      <c r="P81" s="53" t="str">
        <f>'2014'!G33</f>
        <v>US Dollars</v>
      </c>
      <c r="Q81" s="53">
        <f>'2014'!H33</f>
        <v>0</v>
      </c>
      <c r="R81" s="53" t="str">
        <f>'2014'!I33</f>
        <v>US Dollars</v>
      </c>
      <c r="S81" s="53" t="str">
        <f>'2014'!J33</f>
        <v>US Dollars</v>
      </c>
      <c r="T81" s="53" t="str">
        <f>'2014'!K33</f>
        <v>US Dollars</v>
      </c>
      <c r="U81" s="53" t="str">
        <f>'2014'!L33</f>
        <v>US Dollars</v>
      </c>
      <c r="V81" s="53">
        <f>'2014'!M33</f>
        <v>0</v>
      </c>
      <c r="W81" s="53" t="str">
        <f>'2014'!N33</f>
        <v>US Dollars</v>
      </c>
      <c r="X81" s="53" t="str">
        <f>'2014'!O33</f>
        <v>US Dollars</v>
      </c>
      <c r="Y81" s="53">
        <f>'2014'!P33</f>
        <v>1623540</v>
      </c>
      <c r="Z81" s="53" t="str">
        <f>'2014'!Q33</f>
        <v>US Dollars</v>
      </c>
      <c r="AA81" s="53" t="str">
        <f>'2014'!R33</f>
        <v>US Dollars</v>
      </c>
      <c r="AB81" s="53" t="str">
        <f>'2014'!S33</f>
        <v>US Dollars</v>
      </c>
      <c r="AC81" s="53">
        <f>'2014'!T33</f>
        <v>1623540</v>
      </c>
      <c r="AD81" s="53">
        <f>'2014'!U33</f>
        <v>1623540</v>
      </c>
      <c r="AF81">
        <f t="shared" si="6"/>
        <v>1</v>
      </c>
    </row>
    <row r="82" spans="3:32">
      <c r="C82" s="242" t="str">
        <f t="shared" si="5"/>
        <v>Georgia</v>
      </c>
      <c r="D82" s="243">
        <f t="shared" si="5"/>
        <v>2014</v>
      </c>
      <c r="E82" s="242" t="str">
        <f t="shared" si="5"/>
        <v>Calendar Year</v>
      </c>
      <c r="F82" s="242" t="str">
        <f t="shared" si="5"/>
        <v>US Dollars</v>
      </c>
      <c r="G82" s="242" t="str">
        <f t="shared" si="5"/>
        <v>Units ( x 1)</v>
      </c>
      <c r="H82" s="245">
        <f t="shared" si="5"/>
        <v>1.7659</v>
      </c>
      <c r="I82" s="242" t="str">
        <f t="shared" si="5"/>
        <v>System of Health Accounts</v>
      </c>
      <c r="J82" s="242">
        <f t="shared" si="5"/>
        <v>1.76566666666667</v>
      </c>
      <c r="K82" s="53" t="s">
        <v>386</v>
      </c>
      <c r="L82" s="53"/>
      <c r="M82" s="53" t="str">
        <f>'2014'!D34</f>
        <v>US Dollars</v>
      </c>
      <c r="N82" s="53" t="str">
        <f>'2014'!E34</f>
        <v>US Dollars</v>
      </c>
      <c r="O82" s="53" t="str">
        <f>'2014'!F34</f>
        <v>US Dollars</v>
      </c>
      <c r="P82" s="53" t="str">
        <f>'2014'!G34</f>
        <v>US Dollars</v>
      </c>
      <c r="Q82" s="53">
        <f>'2014'!H34</f>
        <v>0</v>
      </c>
      <c r="R82" s="53" t="str">
        <f>'2014'!I34</f>
        <v>US Dollars</v>
      </c>
      <c r="S82" s="53" t="str">
        <f>'2014'!J34</f>
        <v>US Dollars</v>
      </c>
      <c r="T82" s="53" t="str">
        <f>'2014'!K34</f>
        <v>US Dollars</v>
      </c>
      <c r="U82" s="53" t="str">
        <f>'2014'!L34</f>
        <v>US Dollars</v>
      </c>
      <c r="V82" s="53">
        <f>'2014'!M34</f>
        <v>0</v>
      </c>
      <c r="W82" s="53" t="str">
        <f>'2014'!N34</f>
        <v>US Dollars</v>
      </c>
      <c r="X82" s="53" t="str">
        <f>'2014'!O34</f>
        <v>US Dollars</v>
      </c>
      <c r="Y82" s="53">
        <f>'2014'!P34</f>
        <v>16399</v>
      </c>
      <c r="Z82" s="53" t="str">
        <f>'2014'!Q34</f>
        <v>US Dollars</v>
      </c>
      <c r="AA82" s="53" t="str">
        <f>'2014'!R34</f>
        <v>US Dollars</v>
      </c>
      <c r="AB82" s="53" t="str">
        <f>'2014'!S34</f>
        <v>US Dollars</v>
      </c>
      <c r="AC82" s="53">
        <f>'2014'!T34</f>
        <v>16399</v>
      </c>
      <c r="AD82" s="53">
        <f>'2014'!U34</f>
        <v>16399</v>
      </c>
      <c r="AF82">
        <f t="shared" si="6"/>
        <v>1</v>
      </c>
    </row>
    <row r="83" spans="3:32">
      <c r="C83" s="242" t="str">
        <f t="shared" si="5"/>
        <v>Georgia</v>
      </c>
      <c r="D83" s="243">
        <f t="shared" si="5"/>
        <v>2014</v>
      </c>
      <c r="E83" s="242" t="str">
        <f t="shared" si="5"/>
        <v>Calendar Year</v>
      </c>
      <c r="F83" s="242" t="str">
        <f t="shared" si="5"/>
        <v>US Dollars</v>
      </c>
      <c r="G83" s="242" t="str">
        <f t="shared" si="5"/>
        <v>Units ( x 1)</v>
      </c>
      <c r="H83" s="245">
        <f t="shared" si="5"/>
        <v>1.7659</v>
      </c>
      <c r="I83" s="242" t="str">
        <f t="shared" si="5"/>
        <v>System of Health Accounts</v>
      </c>
      <c r="J83" s="242">
        <f t="shared" si="5"/>
        <v>1.76566666666667</v>
      </c>
      <c r="K83" s="53" t="s">
        <v>278</v>
      </c>
      <c r="L83" s="53"/>
      <c r="M83" s="53">
        <f>'2014'!D35</f>
        <v>269491</v>
      </c>
      <c r="N83" s="53" t="str">
        <f>'2014'!E35</f>
        <v>US Dollars</v>
      </c>
      <c r="O83" s="53" t="str">
        <f>'2014'!F35</f>
        <v>US Dollars</v>
      </c>
      <c r="P83" s="53" t="str">
        <f>'2014'!G35</f>
        <v>US Dollars</v>
      </c>
      <c r="Q83" s="53">
        <f>'2014'!H35</f>
        <v>269491</v>
      </c>
      <c r="R83" s="53" t="str">
        <f>'2014'!I35</f>
        <v>US Dollars</v>
      </c>
      <c r="S83" s="53" t="str">
        <f>'2014'!J35</f>
        <v>US Dollars</v>
      </c>
      <c r="T83" s="53" t="str">
        <f>'2014'!K35</f>
        <v>US Dollars</v>
      </c>
      <c r="U83" s="53" t="str">
        <f>'2014'!L35</f>
        <v>US Dollars</v>
      </c>
      <c r="V83" s="53">
        <f>'2014'!M35</f>
        <v>0</v>
      </c>
      <c r="W83" s="53" t="str">
        <f>'2014'!N35</f>
        <v>US Dollars</v>
      </c>
      <c r="X83" s="53" t="str">
        <f>'2014'!O35</f>
        <v>US Dollars</v>
      </c>
      <c r="Y83" s="53">
        <f>'2014'!P35</f>
        <v>400760</v>
      </c>
      <c r="Z83" s="53" t="str">
        <f>'2014'!Q35</f>
        <v>US Dollars</v>
      </c>
      <c r="AA83" s="53" t="str">
        <f>'2014'!R35</f>
        <v>US Dollars</v>
      </c>
      <c r="AB83" s="53" t="str">
        <f>'2014'!S35</f>
        <v>US Dollars</v>
      </c>
      <c r="AC83" s="53">
        <f>'2014'!T35</f>
        <v>400760</v>
      </c>
      <c r="AD83" s="53">
        <f>'2014'!U35</f>
        <v>670251</v>
      </c>
      <c r="AF83">
        <f t="shared" si="6"/>
        <v>1</v>
      </c>
    </row>
    <row r="84" spans="3:32">
      <c r="C84" s="242" t="str">
        <f t="shared" si="5"/>
        <v>Georgia</v>
      </c>
      <c r="D84" s="243">
        <f t="shared" si="5"/>
        <v>2014</v>
      </c>
      <c r="E84" s="242" t="str">
        <f t="shared" si="5"/>
        <v>Calendar Year</v>
      </c>
      <c r="F84" s="242" t="str">
        <f t="shared" si="5"/>
        <v>US Dollars</v>
      </c>
      <c r="G84" s="242" t="str">
        <f t="shared" si="5"/>
        <v>Units ( x 1)</v>
      </c>
      <c r="H84" s="245">
        <f t="shared" si="5"/>
        <v>1.7659</v>
      </c>
      <c r="I84" s="242" t="str">
        <f t="shared" si="5"/>
        <v>System of Health Accounts</v>
      </c>
      <c r="J84" s="242">
        <f t="shared" si="5"/>
        <v>1.76566666666667</v>
      </c>
      <c r="K84" s="53" t="s">
        <v>421</v>
      </c>
      <c r="L84" s="53"/>
      <c r="M84" s="53" t="str">
        <f>'2014'!D36</f>
        <v>US Dollars</v>
      </c>
      <c r="N84" s="53" t="str">
        <f>'2014'!E36</f>
        <v>US Dollars</v>
      </c>
      <c r="O84" s="53" t="str">
        <f>'2014'!F36</f>
        <v>US Dollars</v>
      </c>
      <c r="P84" s="53" t="str">
        <f>'2014'!G36</f>
        <v>US Dollars</v>
      </c>
      <c r="Q84" s="53">
        <f>'2014'!H36</f>
        <v>0</v>
      </c>
      <c r="R84" s="53" t="str">
        <f>'2014'!I36</f>
        <v>US Dollars</v>
      </c>
      <c r="S84" s="53" t="str">
        <f>'2014'!J36</f>
        <v>US Dollars</v>
      </c>
      <c r="T84" s="53" t="str">
        <f>'2014'!K36</f>
        <v>US Dollars</v>
      </c>
      <c r="U84" s="53" t="str">
        <f>'2014'!L36</f>
        <v>US Dollars</v>
      </c>
      <c r="V84" s="53">
        <f>'2014'!M36</f>
        <v>0</v>
      </c>
      <c r="W84" s="53" t="str">
        <f>'2014'!N36</f>
        <v>US Dollars</v>
      </c>
      <c r="X84" s="53" t="str">
        <f>'2014'!O36</f>
        <v>US Dollars</v>
      </c>
      <c r="Y84" s="53" t="str">
        <f>'2014'!P36</f>
        <v>US Dollars</v>
      </c>
      <c r="Z84" s="53" t="str">
        <f>'2014'!Q36</f>
        <v>US Dollars</v>
      </c>
      <c r="AA84" s="53" t="str">
        <f>'2014'!R36</f>
        <v>US Dollars</v>
      </c>
      <c r="AB84" s="53" t="str">
        <f>'2014'!S36</f>
        <v>US Dollars</v>
      </c>
      <c r="AC84" s="53">
        <f>'2014'!T36</f>
        <v>0</v>
      </c>
      <c r="AD84" s="53">
        <f>'2014'!U36</f>
        <v>0</v>
      </c>
      <c r="AF84">
        <f t="shared" si="6"/>
        <v>1</v>
      </c>
    </row>
    <row r="85" spans="3:32">
      <c r="C85" s="242" t="str">
        <f t="shared" si="5"/>
        <v>Georgia</v>
      </c>
      <c r="D85" s="243">
        <f t="shared" si="5"/>
        <v>2014</v>
      </c>
      <c r="E85" s="242" t="str">
        <f t="shared" si="5"/>
        <v>Calendar Year</v>
      </c>
      <c r="F85" s="242" t="str">
        <f t="shared" si="5"/>
        <v>US Dollars</v>
      </c>
      <c r="G85" s="242" t="str">
        <f t="shared" si="5"/>
        <v>Units ( x 1)</v>
      </c>
      <c r="H85" s="245">
        <f t="shared" si="5"/>
        <v>1.7659</v>
      </c>
      <c r="I85" s="242" t="str">
        <f t="shared" si="5"/>
        <v>System of Health Accounts</v>
      </c>
      <c r="J85" s="242">
        <f t="shared" si="5"/>
        <v>1.76566666666667</v>
      </c>
      <c r="K85" s="53" t="s">
        <v>452</v>
      </c>
      <c r="L85" s="53"/>
      <c r="M85" s="53">
        <f>'2014'!D37</f>
        <v>1463292</v>
      </c>
      <c r="N85" s="53" t="str">
        <f>'2014'!E37</f>
        <v>US Dollars</v>
      </c>
      <c r="O85" s="53" t="str">
        <f>'2014'!F37</f>
        <v>US Dollars</v>
      </c>
      <c r="P85" s="53" t="str">
        <f>'2014'!G37</f>
        <v>US Dollars</v>
      </c>
      <c r="Q85" s="53">
        <f>'2014'!H37</f>
        <v>1463292</v>
      </c>
      <c r="R85" s="53" t="str">
        <f>'2014'!I37</f>
        <v>US Dollars</v>
      </c>
      <c r="S85" s="53" t="str">
        <f>'2014'!J37</f>
        <v>US Dollars</v>
      </c>
      <c r="T85" s="53" t="str">
        <f>'2014'!K37</f>
        <v>US Dollars</v>
      </c>
      <c r="U85" s="53" t="str">
        <f>'2014'!L37</f>
        <v>US Dollars</v>
      </c>
      <c r="V85" s="53">
        <f>'2014'!M37</f>
        <v>0</v>
      </c>
      <c r="W85" s="53" t="str">
        <f>'2014'!N37</f>
        <v>US Dollars</v>
      </c>
      <c r="X85" s="53" t="str">
        <f>'2014'!O37</f>
        <v>US Dollars</v>
      </c>
      <c r="Y85" s="53" t="str">
        <f>'2014'!P37</f>
        <v>US Dollars</v>
      </c>
      <c r="Z85" s="53" t="str">
        <f>'2014'!Q37</f>
        <v>US Dollars</v>
      </c>
      <c r="AA85" s="53" t="str">
        <f>'2014'!R37</f>
        <v>US Dollars</v>
      </c>
      <c r="AB85" s="53" t="str">
        <f>'2014'!S37</f>
        <v>US Dollars</v>
      </c>
      <c r="AC85" s="53">
        <f>'2014'!T37</f>
        <v>0</v>
      </c>
      <c r="AD85" s="53">
        <f>'2014'!U37</f>
        <v>1463292</v>
      </c>
      <c r="AF85">
        <f t="shared" si="6"/>
        <v>1</v>
      </c>
    </row>
    <row r="86" spans="3:32">
      <c r="C86" s="242" t="str">
        <f t="shared" si="5"/>
        <v>Georgia</v>
      </c>
      <c r="D86" s="243">
        <f t="shared" si="5"/>
        <v>2014</v>
      </c>
      <c r="E86" s="242" t="str">
        <f t="shared" si="5"/>
        <v>Calendar Year</v>
      </c>
      <c r="F86" s="242" t="str">
        <f t="shared" si="5"/>
        <v>US Dollars</v>
      </c>
      <c r="G86" s="242" t="str">
        <f t="shared" si="5"/>
        <v>Units ( x 1)</v>
      </c>
      <c r="H86" s="245">
        <f t="shared" si="5"/>
        <v>1.7659</v>
      </c>
      <c r="I86" s="242" t="str">
        <f t="shared" si="5"/>
        <v>System of Health Accounts</v>
      </c>
      <c r="J86" s="242">
        <f t="shared" si="5"/>
        <v>1.76566666666667</v>
      </c>
      <c r="K86" s="53" t="s">
        <v>388</v>
      </c>
      <c r="L86" s="53"/>
      <c r="M86" s="53">
        <f>'2014'!D38</f>
        <v>0</v>
      </c>
      <c r="N86" s="53">
        <f>'2014'!E38</f>
        <v>0</v>
      </c>
      <c r="O86" s="53">
        <f>'2014'!F38</f>
        <v>0</v>
      </c>
      <c r="P86" s="53">
        <f>'2014'!G38</f>
        <v>0</v>
      </c>
      <c r="Q86" s="53">
        <f>'2014'!H38</f>
        <v>0</v>
      </c>
      <c r="R86" s="53">
        <f>'2014'!I38</f>
        <v>0</v>
      </c>
      <c r="S86" s="53">
        <f>'2014'!J38</f>
        <v>0</v>
      </c>
      <c r="T86" s="53">
        <f>'2014'!K38</f>
        <v>0</v>
      </c>
      <c r="U86" s="53">
        <f>'2014'!L38</f>
        <v>0</v>
      </c>
      <c r="V86" s="53">
        <f>'2014'!M38</f>
        <v>0</v>
      </c>
      <c r="W86" s="53">
        <f>'2014'!N38</f>
        <v>0</v>
      </c>
      <c r="X86" s="53">
        <f>'2014'!O38</f>
        <v>0</v>
      </c>
      <c r="Y86" s="53">
        <f>'2014'!P38</f>
        <v>0</v>
      </c>
      <c r="Z86" s="53">
        <f>'2014'!Q38</f>
        <v>0</v>
      </c>
      <c r="AA86" s="53">
        <f>'2014'!R38</f>
        <v>0</v>
      </c>
      <c r="AB86" s="53">
        <f>'2014'!S38</f>
        <v>0</v>
      </c>
      <c r="AC86" s="53">
        <f>'2014'!T38</f>
        <v>0</v>
      </c>
      <c r="AD86" s="53">
        <f>'2014'!U38</f>
        <v>0</v>
      </c>
      <c r="AF86">
        <f t="shared" si="6"/>
        <v>1</v>
      </c>
    </row>
    <row r="87" spans="3:32">
      <c r="C87" s="242" t="str">
        <f t="shared" si="5"/>
        <v>Georgia</v>
      </c>
      <c r="D87" s="243">
        <f t="shared" si="5"/>
        <v>2014</v>
      </c>
      <c r="E87" s="242" t="str">
        <f t="shared" si="5"/>
        <v>Calendar Year</v>
      </c>
      <c r="F87" s="242" t="str">
        <f t="shared" si="5"/>
        <v>US Dollars</v>
      </c>
      <c r="G87" s="242" t="str">
        <f t="shared" si="5"/>
        <v>Units ( x 1)</v>
      </c>
      <c r="H87" s="245">
        <f t="shared" si="5"/>
        <v>1.7659</v>
      </c>
      <c r="I87" s="242" t="str">
        <f t="shared" si="5"/>
        <v>System of Health Accounts</v>
      </c>
      <c r="J87" s="242">
        <f t="shared" si="5"/>
        <v>1.76566666666667</v>
      </c>
      <c r="K87" s="53" t="s">
        <v>280</v>
      </c>
      <c r="L87" s="53"/>
      <c r="M87" s="53" t="str">
        <f>'2014'!D39</f>
        <v>US Dollars</v>
      </c>
      <c r="N87" s="53" t="str">
        <f>'2014'!E39</f>
        <v>US Dollars</v>
      </c>
      <c r="O87" s="53" t="str">
        <f>'2014'!F39</f>
        <v>US Dollars</v>
      </c>
      <c r="P87" s="53" t="str">
        <f>'2014'!G39</f>
        <v>US Dollars</v>
      </c>
      <c r="Q87" s="53">
        <f>'2014'!H39</f>
        <v>0</v>
      </c>
      <c r="R87" s="53" t="str">
        <f>'2014'!I39</f>
        <v>US Dollars</v>
      </c>
      <c r="S87" s="53" t="str">
        <f>'2014'!J39</f>
        <v>US Dollars</v>
      </c>
      <c r="T87" s="53" t="str">
        <f>'2014'!K39</f>
        <v>US Dollars</v>
      </c>
      <c r="U87" s="53" t="str">
        <f>'2014'!L39</f>
        <v>US Dollars</v>
      </c>
      <c r="V87" s="53">
        <f>'2014'!M39</f>
        <v>0</v>
      </c>
      <c r="W87" s="53" t="str">
        <f>'2014'!N39</f>
        <v>US Dollars</v>
      </c>
      <c r="X87" s="53" t="str">
        <f>'2014'!O39</f>
        <v>US Dollars</v>
      </c>
      <c r="Y87" s="53" t="str">
        <f>'2014'!P39</f>
        <v>US Dollars</v>
      </c>
      <c r="Z87" s="53" t="str">
        <f>'2014'!Q39</f>
        <v>US Dollars</v>
      </c>
      <c r="AA87" s="53" t="str">
        <f>'2014'!R39</f>
        <v>US Dollars</v>
      </c>
      <c r="AB87" s="53" t="str">
        <f>'2014'!S39</f>
        <v>US Dollars</v>
      </c>
      <c r="AC87" s="53">
        <f>'2014'!T39</f>
        <v>0</v>
      </c>
      <c r="AD87" s="53">
        <f>'2014'!U39</f>
        <v>0</v>
      </c>
      <c r="AF87">
        <f t="shared" si="6"/>
        <v>1</v>
      </c>
    </row>
    <row r="88" spans="3:32">
      <c r="C88" s="242" t="str">
        <f t="shared" si="5"/>
        <v>Georgia</v>
      </c>
      <c r="D88" s="243">
        <f t="shared" si="5"/>
        <v>2014</v>
      </c>
      <c r="E88" s="242" t="str">
        <f t="shared" si="5"/>
        <v>Calendar Year</v>
      </c>
      <c r="F88" s="242" t="str">
        <f t="shared" si="5"/>
        <v>US Dollars</v>
      </c>
      <c r="G88" s="242" t="str">
        <f t="shared" si="5"/>
        <v>Units ( x 1)</v>
      </c>
      <c r="H88" s="245">
        <f t="shared" si="5"/>
        <v>1.7659</v>
      </c>
      <c r="I88" s="242" t="str">
        <f t="shared" si="5"/>
        <v>System of Health Accounts</v>
      </c>
      <c r="J88" s="242">
        <f t="shared" si="5"/>
        <v>1.76566666666667</v>
      </c>
      <c r="K88" s="53" t="s">
        <v>32</v>
      </c>
      <c r="L88" s="53"/>
      <c r="M88" s="53" t="str">
        <f>'2014'!D40</f>
        <v>US Dollars</v>
      </c>
      <c r="N88" s="53" t="str">
        <f>'2014'!E40</f>
        <v>US Dollars</v>
      </c>
      <c r="O88" s="53" t="str">
        <f>'2014'!F40</f>
        <v>US Dollars</v>
      </c>
      <c r="P88" s="53" t="str">
        <f>'2014'!G40</f>
        <v>US Dollars</v>
      </c>
      <c r="Q88" s="53">
        <f>'2014'!H40</f>
        <v>0</v>
      </c>
      <c r="R88" s="53" t="str">
        <f>'2014'!I40</f>
        <v>US Dollars</v>
      </c>
      <c r="S88" s="53" t="str">
        <f>'2014'!J40</f>
        <v>US Dollars</v>
      </c>
      <c r="T88" s="53" t="str">
        <f>'2014'!K40</f>
        <v>US Dollars</v>
      </c>
      <c r="U88" s="53" t="str">
        <f>'2014'!L40</f>
        <v>US Dollars</v>
      </c>
      <c r="V88" s="53">
        <f>'2014'!M40</f>
        <v>0</v>
      </c>
      <c r="W88" s="53" t="str">
        <f>'2014'!N40</f>
        <v>US Dollars</v>
      </c>
      <c r="X88" s="53" t="str">
        <f>'2014'!O40</f>
        <v>US Dollars</v>
      </c>
      <c r="Y88" s="53" t="str">
        <f>'2014'!P40</f>
        <v>US Dollars</v>
      </c>
      <c r="Z88" s="53" t="str">
        <f>'2014'!Q40</f>
        <v>US Dollars</v>
      </c>
      <c r="AA88" s="53" t="str">
        <f>'2014'!R40</f>
        <v>US Dollars</v>
      </c>
      <c r="AB88" s="53" t="str">
        <f>'2014'!S40</f>
        <v>US Dollars</v>
      </c>
      <c r="AC88" s="53">
        <f>'2014'!T40</f>
        <v>0</v>
      </c>
      <c r="AD88" s="53">
        <f>'2014'!U40</f>
        <v>0</v>
      </c>
      <c r="AF88">
        <f t="shared" si="6"/>
        <v>1</v>
      </c>
    </row>
    <row r="89" spans="3:32">
      <c r="C89" s="242" t="str">
        <f t="shared" si="5"/>
        <v>Georgia</v>
      </c>
      <c r="D89" s="243">
        <f t="shared" si="5"/>
        <v>2014</v>
      </c>
      <c r="E89" s="242" t="str">
        <f t="shared" si="5"/>
        <v>Calendar Year</v>
      </c>
      <c r="F89" s="242" t="str">
        <f t="shared" si="5"/>
        <v>US Dollars</v>
      </c>
      <c r="G89" s="242" t="str">
        <f t="shared" si="5"/>
        <v>Units ( x 1)</v>
      </c>
      <c r="H89" s="245">
        <f t="shared" si="5"/>
        <v>1.7659</v>
      </c>
      <c r="I89" s="242" t="str">
        <f t="shared" si="5"/>
        <v>System of Health Accounts</v>
      </c>
      <c r="J89" s="242">
        <f t="shared" si="5"/>
        <v>1.76566666666667</v>
      </c>
      <c r="K89" s="53" t="s">
        <v>298</v>
      </c>
      <c r="L89" s="53"/>
      <c r="M89" s="53">
        <f>'2014'!D41</f>
        <v>1004571</v>
      </c>
      <c r="N89" s="53">
        <f>'2014'!E41</f>
        <v>0</v>
      </c>
      <c r="O89" s="53">
        <f>'2014'!F41</f>
        <v>0</v>
      </c>
      <c r="P89" s="53">
        <f>'2014'!G41</f>
        <v>0</v>
      </c>
      <c r="Q89" s="53">
        <f>'2014'!H41</f>
        <v>1004571</v>
      </c>
      <c r="R89" s="53">
        <f>'2014'!I41</f>
        <v>0</v>
      </c>
      <c r="S89" s="53">
        <f>'2014'!J41</f>
        <v>0</v>
      </c>
      <c r="T89" s="53">
        <f>'2014'!K41</f>
        <v>0</v>
      </c>
      <c r="U89" s="53">
        <f>'2014'!L41</f>
        <v>0</v>
      </c>
      <c r="V89" s="53">
        <f>'2014'!M41</f>
        <v>0</v>
      </c>
      <c r="W89" s="53">
        <f>'2014'!N41</f>
        <v>0</v>
      </c>
      <c r="X89" s="53">
        <f>'2014'!O41</f>
        <v>81782</v>
      </c>
      <c r="Y89" s="53">
        <f>'2014'!P41</f>
        <v>460132</v>
      </c>
      <c r="Z89" s="53">
        <f>'2014'!Q41</f>
        <v>0</v>
      </c>
      <c r="AA89" s="53">
        <f>'2014'!R41</f>
        <v>0</v>
      </c>
      <c r="AB89" s="53">
        <f>'2014'!S41</f>
        <v>112517</v>
      </c>
      <c r="AC89" s="53">
        <f>'2014'!T41</f>
        <v>654431</v>
      </c>
      <c r="AD89" s="53">
        <f>'2014'!U41</f>
        <v>1659002</v>
      </c>
      <c r="AF89">
        <f t="shared" si="6"/>
        <v>1</v>
      </c>
    </row>
    <row r="90" spans="3:32">
      <c r="C90" s="242" t="str">
        <f t="shared" si="5"/>
        <v>Georgia</v>
      </c>
      <c r="D90" s="243">
        <f t="shared" si="5"/>
        <v>2014</v>
      </c>
      <c r="E90" s="242" t="str">
        <f t="shared" si="5"/>
        <v>Calendar Year</v>
      </c>
      <c r="F90" s="242" t="str">
        <f t="shared" si="5"/>
        <v>US Dollars</v>
      </c>
      <c r="G90" s="242" t="str">
        <f t="shared" si="5"/>
        <v>Units ( x 1)</v>
      </c>
      <c r="H90" s="245">
        <f t="shared" si="5"/>
        <v>1.7659</v>
      </c>
      <c r="I90" s="242" t="str">
        <f t="shared" si="5"/>
        <v>System of Health Accounts</v>
      </c>
      <c r="J90" s="242">
        <f t="shared" si="5"/>
        <v>1.76566666666667</v>
      </c>
      <c r="K90" s="53" t="s">
        <v>390</v>
      </c>
      <c r="L90" s="53"/>
      <c r="M90" s="53" t="str">
        <f>'2014'!D42</f>
        <v>US Dollars</v>
      </c>
      <c r="N90" s="53" t="str">
        <f>'2014'!E42</f>
        <v>US Dollars</v>
      </c>
      <c r="O90" s="53" t="str">
        <f>'2014'!F42</f>
        <v>US Dollars</v>
      </c>
      <c r="P90" s="53" t="str">
        <f>'2014'!G42</f>
        <v>US Dollars</v>
      </c>
      <c r="Q90" s="53">
        <f>'2014'!H42</f>
        <v>0</v>
      </c>
      <c r="R90" s="53" t="str">
        <f>'2014'!I42</f>
        <v>US Dollars</v>
      </c>
      <c r="S90" s="53" t="str">
        <f>'2014'!J42</f>
        <v>US Dollars</v>
      </c>
      <c r="T90" s="53" t="str">
        <f>'2014'!K42</f>
        <v>US Dollars</v>
      </c>
      <c r="U90" s="53" t="str">
        <f>'2014'!L42</f>
        <v>US Dollars</v>
      </c>
      <c r="V90" s="53">
        <f>'2014'!M42</f>
        <v>0</v>
      </c>
      <c r="W90" s="53" t="str">
        <f>'2014'!N42</f>
        <v>US Dollars</v>
      </c>
      <c r="X90" s="53">
        <f>'2014'!O42</f>
        <v>29435</v>
      </c>
      <c r="Y90" s="53">
        <f>'2014'!P42</f>
        <v>237925</v>
      </c>
      <c r="Z90" s="53" t="str">
        <f>'2014'!Q42</f>
        <v>US Dollars</v>
      </c>
      <c r="AA90" s="53" t="str">
        <f>'2014'!R42</f>
        <v>US Dollars</v>
      </c>
      <c r="AB90" s="53">
        <f>'2014'!S42</f>
        <v>97626</v>
      </c>
      <c r="AC90" s="53">
        <f>'2014'!T42</f>
        <v>364986</v>
      </c>
      <c r="AD90" s="53">
        <f>'2014'!U42</f>
        <v>364986</v>
      </c>
      <c r="AF90">
        <f t="shared" si="6"/>
        <v>1</v>
      </c>
    </row>
    <row r="91" spans="3:32">
      <c r="C91" s="242" t="str">
        <f t="shared" si="5"/>
        <v>Georgia</v>
      </c>
      <c r="D91" s="243">
        <f t="shared" si="5"/>
        <v>2014</v>
      </c>
      <c r="E91" s="242" t="str">
        <f t="shared" si="5"/>
        <v>Calendar Year</v>
      </c>
      <c r="F91" s="242" t="str">
        <f t="shared" si="5"/>
        <v>US Dollars</v>
      </c>
      <c r="G91" s="242" t="str">
        <f t="shared" si="5"/>
        <v>Units ( x 1)</v>
      </c>
      <c r="H91" s="245">
        <f t="shared" si="5"/>
        <v>1.7659</v>
      </c>
      <c r="I91" s="242" t="str">
        <f t="shared" si="5"/>
        <v>System of Health Accounts</v>
      </c>
      <c r="J91" s="242">
        <f t="shared" si="5"/>
        <v>1.76566666666667</v>
      </c>
      <c r="K91" s="53" t="s">
        <v>37</v>
      </c>
      <c r="L91" s="53"/>
      <c r="M91" s="53">
        <f>'2014'!D43</f>
        <v>759342</v>
      </c>
      <c r="N91" s="53" t="str">
        <f>'2014'!E43</f>
        <v>US Dollars</v>
      </c>
      <c r="O91" s="53" t="str">
        <f>'2014'!F43</f>
        <v>US Dollars</v>
      </c>
      <c r="P91" s="53" t="str">
        <f>'2014'!G43</f>
        <v>US Dollars</v>
      </c>
      <c r="Q91" s="53">
        <f>'2014'!H43</f>
        <v>759342</v>
      </c>
      <c r="R91" s="53" t="str">
        <f>'2014'!I43</f>
        <v>US Dollars</v>
      </c>
      <c r="S91" s="53" t="str">
        <f>'2014'!J43</f>
        <v>US Dollars</v>
      </c>
      <c r="T91" s="53" t="str">
        <f>'2014'!K43</f>
        <v>US Dollars</v>
      </c>
      <c r="U91" s="53" t="str">
        <f>'2014'!L43</f>
        <v>US Dollars</v>
      </c>
      <c r="V91" s="53">
        <f>'2014'!M43</f>
        <v>0</v>
      </c>
      <c r="W91" s="53" t="str">
        <f>'2014'!N43</f>
        <v>US Dollars</v>
      </c>
      <c r="X91" s="53">
        <f>'2014'!O43</f>
        <v>47307</v>
      </c>
      <c r="Y91" s="53">
        <f>'2014'!P43</f>
        <v>85468</v>
      </c>
      <c r="Z91" s="53" t="str">
        <f>'2014'!Q43</f>
        <v>US Dollars</v>
      </c>
      <c r="AA91" s="53" t="str">
        <f>'2014'!R43</f>
        <v>US Dollars</v>
      </c>
      <c r="AB91" s="53" t="str">
        <f>'2014'!S43</f>
        <v>US Dollars</v>
      </c>
      <c r="AC91" s="53">
        <f>'2014'!T43</f>
        <v>132775</v>
      </c>
      <c r="AD91" s="53">
        <f>'2014'!U43</f>
        <v>892117</v>
      </c>
      <c r="AF91">
        <f t="shared" si="6"/>
        <v>1</v>
      </c>
    </row>
    <row r="92" spans="3:32">
      <c r="C92" s="242" t="str">
        <f t="shared" si="5"/>
        <v>Georgia</v>
      </c>
      <c r="D92" s="243">
        <f t="shared" si="5"/>
        <v>2014</v>
      </c>
      <c r="E92" s="242" t="str">
        <f t="shared" si="5"/>
        <v>Calendar Year</v>
      </c>
      <c r="F92" s="242" t="str">
        <f t="shared" si="5"/>
        <v>US Dollars</v>
      </c>
      <c r="G92" s="242" t="str">
        <f t="shared" si="5"/>
        <v>Units ( x 1)</v>
      </c>
      <c r="H92" s="245">
        <f t="shared" si="5"/>
        <v>1.7659</v>
      </c>
      <c r="I92" s="242" t="str">
        <f t="shared" si="5"/>
        <v>System of Health Accounts</v>
      </c>
      <c r="J92" s="242">
        <f t="shared" si="5"/>
        <v>1.76566666666667</v>
      </c>
      <c r="K92" s="53" t="s">
        <v>281</v>
      </c>
      <c r="L92" s="53"/>
      <c r="M92" s="53" t="str">
        <f>'2014'!D44</f>
        <v>US Dollars</v>
      </c>
      <c r="N92" s="53" t="str">
        <f>'2014'!E44</f>
        <v>US Dollars</v>
      </c>
      <c r="O92" s="53" t="str">
        <f>'2014'!F44</f>
        <v>US Dollars</v>
      </c>
      <c r="P92" s="53" t="str">
        <f>'2014'!G44</f>
        <v>US Dollars</v>
      </c>
      <c r="Q92" s="53">
        <f>'2014'!H44</f>
        <v>0</v>
      </c>
      <c r="R92" s="53" t="str">
        <f>'2014'!I44</f>
        <v>US Dollars</v>
      </c>
      <c r="S92" s="53" t="str">
        <f>'2014'!J44</f>
        <v>US Dollars</v>
      </c>
      <c r="T92" s="53" t="str">
        <f>'2014'!K44</f>
        <v>US Dollars</v>
      </c>
      <c r="U92" s="53" t="str">
        <f>'2014'!L44</f>
        <v>US Dollars</v>
      </c>
      <c r="V92" s="53">
        <f>'2014'!M44</f>
        <v>0</v>
      </c>
      <c r="W92" s="53" t="str">
        <f>'2014'!N44</f>
        <v>US Dollars</v>
      </c>
      <c r="X92" s="53" t="str">
        <f>'2014'!O44</f>
        <v>US Dollars</v>
      </c>
      <c r="Y92" s="53" t="str">
        <f>'2014'!P44</f>
        <v>US Dollars</v>
      </c>
      <c r="Z92" s="53" t="str">
        <f>'2014'!Q44</f>
        <v>US Dollars</v>
      </c>
      <c r="AA92" s="53" t="str">
        <f>'2014'!R44</f>
        <v>US Dollars</v>
      </c>
      <c r="AB92" s="53" t="str">
        <f>'2014'!S44</f>
        <v>US Dollars</v>
      </c>
      <c r="AC92" s="53">
        <f>'2014'!T44</f>
        <v>0</v>
      </c>
      <c r="AD92" s="53">
        <f>'2014'!U44</f>
        <v>0</v>
      </c>
      <c r="AF92">
        <f t="shared" si="6"/>
        <v>1</v>
      </c>
    </row>
    <row r="93" spans="3:32">
      <c r="C93" s="242" t="str">
        <f t="shared" si="5"/>
        <v>Georgia</v>
      </c>
      <c r="D93" s="243">
        <f t="shared" si="5"/>
        <v>2014</v>
      </c>
      <c r="E93" s="242" t="str">
        <f t="shared" si="5"/>
        <v>Calendar Year</v>
      </c>
      <c r="F93" s="242" t="str">
        <f t="shared" si="5"/>
        <v>US Dollars</v>
      </c>
      <c r="G93" s="242" t="str">
        <f t="shared" si="5"/>
        <v>Units ( x 1)</v>
      </c>
      <c r="H93" s="245">
        <f t="shared" si="5"/>
        <v>1.7659</v>
      </c>
      <c r="I93" s="242" t="str">
        <f t="shared" si="5"/>
        <v>System of Health Accounts</v>
      </c>
      <c r="J93" s="242">
        <f t="shared" si="5"/>
        <v>1.76566666666667</v>
      </c>
      <c r="K93" s="53" t="s">
        <v>282</v>
      </c>
      <c r="L93" s="53"/>
      <c r="M93" s="53">
        <f>'2014'!D45</f>
        <v>245229</v>
      </c>
      <c r="N93" s="53" t="str">
        <f>'2014'!E45</f>
        <v>US Dollars</v>
      </c>
      <c r="O93" s="53" t="str">
        <f>'2014'!F45</f>
        <v>US Dollars</v>
      </c>
      <c r="P93" s="53" t="str">
        <f>'2014'!G45</f>
        <v>US Dollars</v>
      </c>
      <c r="Q93" s="53">
        <f>'2014'!H45</f>
        <v>245229</v>
      </c>
      <c r="R93" s="53" t="str">
        <f>'2014'!I45</f>
        <v>US Dollars</v>
      </c>
      <c r="S93" s="53" t="str">
        <f>'2014'!J45</f>
        <v>US Dollars</v>
      </c>
      <c r="T93" s="53" t="str">
        <f>'2014'!K45</f>
        <v>US Dollars</v>
      </c>
      <c r="U93" s="53" t="str">
        <f>'2014'!L45</f>
        <v>US Dollars</v>
      </c>
      <c r="V93" s="53">
        <f>'2014'!M45</f>
        <v>0</v>
      </c>
      <c r="W93" s="53" t="str">
        <f>'2014'!N45</f>
        <v>US Dollars</v>
      </c>
      <c r="X93" s="53">
        <f>'2014'!O45</f>
        <v>5040</v>
      </c>
      <c r="Y93" s="53">
        <f>'2014'!P45</f>
        <v>136739</v>
      </c>
      <c r="Z93" s="53" t="str">
        <f>'2014'!Q45</f>
        <v>US Dollars</v>
      </c>
      <c r="AA93" s="53" t="str">
        <f>'2014'!R45</f>
        <v>US Dollars</v>
      </c>
      <c r="AB93" s="53">
        <f>'2014'!S45</f>
        <v>14891</v>
      </c>
      <c r="AC93" s="53">
        <f>'2014'!T45</f>
        <v>156670</v>
      </c>
      <c r="AD93" s="53">
        <f>'2014'!U45</f>
        <v>401899</v>
      </c>
      <c r="AF93">
        <f t="shared" si="6"/>
        <v>1</v>
      </c>
    </row>
    <row r="94" spans="3:32">
      <c r="C94" s="242" t="str">
        <f t="shared" ref="C94:J114" si="7">C$60</f>
        <v>Georgia</v>
      </c>
      <c r="D94" s="243">
        <f t="shared" si="7"/>
        <v>2014</v>
      </c>
      <c r="E94" s="242" t="str">
        <f t="shared" si="7"/>
        <v>Calendar Year</v>
      </c>
      <c r="F94" s="242" t="str">
        <f t="shared" si="7"/>
        <v>US Dollars</v>
      </c>
      <c r="G94" s="242" t="str">
        <f t="shared" si="7"/>
        <v>Units ( x 1)</v>
      </c>
      <c r="H94" s="245">
        <f t="shared" si="7"/>
        <v>1.7659</v>
      </c>
      <c r="I94" s="242" t="str">
        <f t="shared" si="7"/>
        <v>System of Health Accounts</v>
      </c>
      <c r="J94" s="242">
        <f t="shared" si="7"/>
        <v>1.76566666666667</v>
      </c>
      <c r="K94" s="53" t="s">
        <v>299</v>
      </c>
      <c r="L94" s="53"/>
      <c r="M94" s="53">
        <f>'2014'!D46</f>
        <v>0</v>
      </c>
      <c r="N94" s="53">
        <f>'2014'!E46</f>
        <v>0</v>
      </c>
      <c r="O94" s="53">
        <f>'2014'!F46</f>
        <v>0</v>
      </c>
      <c r="P94" s="53">
        <f>'2014'!G46</f>
        <v>0</v>
      </c>
      <c r="Q94" s="53">
        <f>'2014'!H46</f>
        <v>0</v>
      </c>
      <c r="R94" s="53">
        <f>'2014'!I46</f>
        <v>0</v>
      </c>
      <c r="S94" s="53">
        <f>'2014'!J46</f>
        <v>0</v>
      </c>
      <c r="T94" s="53">
        <f>'2014'!K46</f>
        <v>0</v>
      </c>
      <c r="U94" s="53">
        <f>'2014'!L46</f>
        <v>0</v>
      </c>
      <c r="V94" s="53">
        <f>'2014'!M46</f>
        <v>0</v>
      </c>
      <c r="W94" s="53">
        <f>'2014'!N46</f>
        <v>0</v>
      </c>
      <c r="X94" s="53">
        <f>'2014'!O46</f>
        <v>29555</v>
      </c>
      <c r="Y94" s="53">
        <f>'2014'!P46</f>
        <v>0</v>
      </c>
      <c r="Z94" s="53">
        <f>'2014'!Q46</f>
        <v>0</v>
      </c>
      <c r="AA94" s="53">
        <f>'2014'!R46</f>
        <v>0</v>
      </c>
      <c r="AB94" s="53">
        <f>'2014'!S46</f>
        <v>255230</v>
      </c>
      <c r="AC94" s="53">
        <f>'2014'!T46</f>
        <v>284785</v>
      </c>
      <c r="AD94" s="53">
        <f>'2014'!U46</f>
        <v>284785</v>
      </c>
      <c r="AF94">
        <f t="shared" si="6"/>
        <v>1</v>
      </c>
    </row>
    <row r="95" spans="3:32">
      <c r="C95" s="242" t="str">
        <f t="shared" si="7"/>
        <v>Georgia</v>
      </c>
      <c r="D95" s="243">
        <f t="shared" si="7"/>
        <v>2014</v>
      </c>
      <c r="E95" s="242" t="str">
        <f t="shared" si="7"/>
        <v>Calendar Year</v>
      </c>
      <c r="F95" s="242" t="str">
        <f t="shared" si="7"/>
        <v>US Dollars</v>
      </c>
      <c r="G95" s="242" t="str">
        <f t="shared" si="7"/>
        <v>Units ( x 1)</v>
      </c>
      <c r="H95" s="245">
        <f t="shared" si="7"/>
        <v>1.7659</v>
      </c>
      <c r="I95" s="242" t="str">
        <f t="shared" si="7"/>
        <v>System of Health Accounts</v>
      </c>
      <c r="J95" s="242">
        <f t="shared" si="7"/>
        <v>1.76566666666667</v>
      </c>
      <c r="K95" s="53" t="s">
        <v>43</v>
      </c>
      <c r="L95" s="53"/>
      <c r="M95" s="53" t="str">
        <f>'2014'!D47</f>
        <v>US Dollars</v>
      </c>
      <c r="N95" s="53" t="str">
        <f>'2014'!E47</f>
        <v>US Dollars</v>
      </c>
      <c r="O95" s="53" t="str">
        <f>'2014'!F47</f>
        <v>US Dollars</v>
      </c>
      <c r="P95" s="53" t="str">
        <f>'2014'!G47</f>
        <v>US Dollars</v>
      </c>
      <c r="Q95" s="53">
        <f>'2014'!H47</f>
        <v>0</v>
      </c>
      <c r="R95" s="53" t="str">
        <f>'2014'!I47</f>
        <v>US Dollars</v>
      </c>
      <c r="S95" s="53" t="str">
        <f>'2014'!J47</f>
        <v>US Dollars</v>
      </c>
      <c r="T95" s="53" t="str">
        <f>'2014'!K47</f>
        <v>US Dollars</v>
      </c>
      <c r="U95" s="53" t="str">
        <f>'2014'!L47</f>
        <v>US Dollars</v>
      </c>
      <c r="V95" s="53">
        <f>'2014'!M47</f>
        <v>0</v>
      </c>
      <c r="W95" s="53" t="str">
        <f>'2014'!N47</f>
        <v>US Dollars</v>
      </c>
      <c r="X95" s="53">
        <f>'2014'!O47</f>
        <v>11822</v>
      </c>
      <c r="Y95" s="53">
        <f>'2014'!P47</f>
        <v>0</v>
      </c>
      <c r="Z95" s="53" t="str">
        <f>'2014'!Q47</f>
        <v>US Dollars</v>
      </c>
      <c r="AA95" s="53" t="str">
        <f>'2014'!R47</f>
        <v>US Dollars</v>
      </c>
      <c r="AB95" s="53">
        <f>'2014'!S47</f>
        <v>255230</v>
      </c>
      <c r="AC95" s="53">
        <f>'2014'!T47</f>
        <v>267052</v>
      </c>
      <c r="AD95" s="53">
        <f>'2014'!U47</f>
        <v>267052</v>
      </c>
      <c r="AF95">
        <f t="shared" si="6"/>
        <v>1</v>
      </c>
    </row>
    <row r="96" spans="3:32">
      <c r="C96" s="242" t="str">
        <f t="shared" si="7"/>
        <v>Georgia</v>
      </c>
      <c r="D96" s="243">
        <f t="shared" si="7"/>
        <v>2014</v>
      </c>
      <c r="E96" s="242" t="str">
        <f t="shared" si="7"/>
        <v>Calendar Year</v>
      </c>
      <c r="F96" s="242" t="str">
        <f t="shared" si="7"/>
        <v>US Dollars</v>
      </c>
      <c r="G96" s="242" t="str">
        <f t="shared" si="7"/>
        <v>Units ( x 1)</v>
      </c>
      <c r="H96" s="245">
        <f t="shared" si="7"/>
        <v>1.7659</v>
      </c>
      <c r="I96" s="242" t="str">
        <f t="shared" si="7"/>
        <v>System of Health Accounts</v>
      </c>
      <c r="J96" s="242">
        <f t="shared" si="7"/>
        <v>1.76566666666667</v>
      </c>
      <c r="K96" s="53" t="s">
        <v>45</v>
      </c>
      <c r="L96" s="53"/>
      <c r="M96" s="53" t="str">
        <f>'2014'!D48</f>
        <v>US Dollars</v>
      </c>
      <c r="N96" s="53" t="str">
        <f>'2014'!E48</f>
        <v>US Dollars</v>
      </c>
      <c r="O96" s="53" t="str">
        <f>'2014'!F48</f>
        <v>US Dollars</v>
      </c>
      <c r="P96" s="53" t="str">
        <f>'2014'!G48</f>
        <v>US Dollars</v>
      </c>
      <c r="Q96" s="53">
        <f>'2014'!H48</f>
        <v>0</v>
      </c>
      <c r="R96" s="53" t="str">
        <f>'2014'!I48</f>
        <v>US Dollars</v>
      </c>
      <c r="S96" s="53" t="str">
        <f>'2014'!J48</f>
        <v>US Dollars</v>
      </c>
      <c r="T96" s="53" t="str">
        <f>'2014'!K48</f>
        <v>US Dollars</v>
      </c>
      <c r="U96" s="53" t="str">
        <f>'2014'!L48</f>
        <v>US Dollars</v>
      </c>
      <c r="V96" s="53">
        <f>'2014'!M48</f>
        <v>0</v>
      </c>
      <c r="W96" s="53" t="str">
        <f>'2014'!N48</f>
        <v>US Dollars</v>
      </c>
      <c r="X96" s="53" t="str">
        <f>'2014'!O48</f>
        <v>US Dollars</v>
      </c>
      <c r="Y96" s="53" t="str">
        <f>'2014'!P48</f>
        <v>US Dollars</v>
      </c>
      <c r="Z96" s="53" t="str">
        <f>'2014'!Q48</f>
        <v>US Dollars</v>
      </c>
      <c r="AA96" s="53" t="str">
        <f>'2014'!R48</f>
        <v>US Dollars</v>
      </c>
      <c r="AB96" s="53" t="str">
        <f>'2014'!S48</f>
        <v>US Dollars</v>
      </c>
      <c r="AC96" s="53">
        <f>'2014'!T48</f>
        <v>0</v>
      </c>
      <c r="AD96" s="53">
        <f>'2014'!U48</f>
        <v>0</v>
      </c>
      <c r="AF96">
        <f t="shared" si="6"/>
        <v>1</v>
      </c>
    </row>
    <row r="97" spans="3:32">
      <c r="C97" s="242" t="str">
        <f t="shared" si="7"/>
        <v>Georgia</v>
      </c>
      <c r="D97" s="243">
        <f t="shared" si="7"/>
        <v>2014</v>
      </c>
      <c r="E97" s="242" t="str">
        <f t="shared" si="7"/>
        <v>Calendar Year</v>
      </c>
      <c r="F97" s="242" t="str">
        <f t="shared" si="7"/>
        <v>US Dollars</v>
      </c>
      <c r="G97" s="242" t="str">
        <f t="shared" si="7"/>
        <v>Units ( x 1)</v>
      </c>
      <c r="H97" s="245">
        <f t="shared" si="7"/>
        <v>1.7659</v>
      </c>
      <c r="I97" s="242" t="str">
        <f t="shared" si="7"/>
        <v>System of Health Accounts</v>
      </c>
      <c r="J97" s="242">
        <f t="shared" si="7"/>
        <v>1.76566666666667</v>
      </c>
      <c r="K97" s="53" t="s">
        <v>46</v>
      </c>
      <c r="L97" s="53"/>
      <c r="M97" s="53" t="str">
        <f>'2014'!D49</f>
        <v>US Dollars</v>
      </c>
      <c r="N97" s="53" t="str">
        <f>'2014'!E49</f>
        <v>US Dollars</v>
      </c>
      <c r="O97" s="53" t="str">
        <f>'2014'!F49</f>
        <v>US Dollars</v>
      </c>
      <c r="P97" s="53" t="str">
        <f>'2014'!G49</f>
        <v>US Dollars</v>
      </c>
      <c r="Q97" s="53">
        <f>'2014'!H49</f>
        <v>0</v>
      </c>
      <c r="R97" s="53" t="str">
        <f>'2014'!I49</f>
        <v>US Dollars</v>
      </c>
      <c r="S97" s="53" t="str">
        <f>'2014'!J49</f>
        <v>US Dollars</v>
      </c>
      <c r="T97" s="53" t="str">
        <f>'2014'!K49</f>
        <v>US Dollars</v>
      </c>
      <c r="U97" s="53" t="str">
        <f>'2014'!L49</f>
        <v>US Dollars</v>
      </c>
      <c r="V97" s="53">
        <f>'2014'!M49</f>
        <v>0</v>
      </c>
      <c r="W97" s="53" t="str">
        <f>'2014'!N49</f>
        <v>US Dollars</v>
      </c>
      <c r="X97" s="53" t="str">
        <f>'2014'!O49</f>
        <v>US Dollars</v>
      </c>
      <c r="Y97" s="53" t="str">
        <f>'2014'!P49</f>
        <v>US Dollars</v>
      </c>
      <c r="Z97" s="53" t="str">
        <f>'2014'!Q49</f>
        <v>US Dollars</v>
      </c>
      <c r="AA97" s="53" t="str">
        <f>'2014'!R49</f>
        <v>US Dollars</v>
      </c>
      <c r="AB97" s="53" t="str">
        <f>'2014'!S49</f>
        <v>US Dollars</v>
      </c>
      <c r="AC97" s="53">
        <f>'2014'!T49</f>
        <v>0</v>
      </c>
      <c r="AD97" s="53">
        <f>'2014'!U49</f>
        <v>0</v>
      </c>
      <c r="AF97">
        <f t="shared" si="6"/>
        <v>1</v>
      </c>
    </row>
    <row r="98" spans="3:32">
      <c r="C98" s="242" t="str">
        <f t="shared" si="7"/>
        <v>Georgia</v>
      </c>
      <c r="D98" s="243">
        <f t="shared" si="7"/>
        <v>2014</v>
      </c>
      <c r="E98" s="242" t="str">
        <f t="shared" si="7"/>
        <v>Calendar Year</v>
      </c>
      <c r="F98" s="242" t="str">
        <f t="shared" si="7"/>
        <v>US Dollars</v>
      </c>
      <c r="G98" s="242" t="str">
        <f t="shared" si="7"/>
        <v>Units ( x 1)</v>
      </c>
      <c r="H98" s="245">
        <f t="shared" si="7"/>
        <v>1.7659</v>
      </c>
      <c r="I98" s="242" t="str">
        <f t="shared" si="7"/>
        <v>System of Health Accounts</v>
      </c>
      <c r="J98" s="242">
        <f t="shared" si="7"/>
        <v>1.76566666666667</v>
      </c>
      <c r="K98" s="53" t="s">
        <v>453</v>
      </c>
      <c r="L98" s="53"/>
      <c r="M98" s="53" t="str">
        <f>'2014'!D50</f>
        <v>US Dollars</v>
      </c>
      <c r="N98" s="53" t="str">
        <f>'2014'!E50</f>
        <v>US Dollars</v>
      </c>
      <c r="O98" s="53" t="str">
        <f>'2014'!F50</f>
        <v>US Dollars</v>
      </c>
      <c r="P98" s="53" t="str">
        <f>'2014'!G50</f>
        <v>US Dollars</v>
      </c>
      <c r="Q98" s="53">
        <f>'2014'!H50</f>
        <v>0</v>
      </c>
      <c r="R98" s="53" t="str">
        <f>'2014'!I50</f>
        <v>US Dollars</v>
      </c>
      <c r="S98" s="53" t="str">
        <f>'2014'!J50</f>
        <v>US Dollars</v>
      </c>
      <c r="T98" s="53" t="str">
        <f>'2014'!K50</f>
        <v>US Dollars</v>
      </c>
      <c r="U98" s="53" t="str">
        <f>'2014'!L50</f>
        <v>US Dollars</v>
      </c>
      <c r="V98" s="53">
        <f>'2014'!M50</f>
        <v>0</v>
      </c>
      <c r="W98" s="53" t="str">
        <f>'2014'!N50</f>
        <v>US Dollars</v>
      </c>
      <c r="X98" s="53">
        <f>'2014'!O50</f>
        <v>17733</v>
      </c>
      <c r="Y98" s="53">
        <f>'2014'!P50</f>
        <v>0</v>
      </c>
      <c r="Z98" s="53" t="str">
        <f>'2014'!Q50</f>
        <v>US Dollars</v>
      </c>
      <c r="AA98" s="53" t="str">
        <f>'2014'!R50</f>
        <v>US Dollars</v>
      </c>
      <c r="AB98" s="53" t="str">
        <f>'2014'!S50</f>
        <v>US Dollars</v>
      </c>
      <c r="AC98" s="53">
        <f>'2014'!T50</f>
        <v>17733</v>
      </c>
      <c r="AD98" s="53">
        <f>'2014'!U50</f>
        <v>17733</v>
      </c>
      <c r="AF98">
        <f t="shared" si="6"/>
        <v>1</v>
      </c>
    </row>
    <row r="99" spans="3:32">
      <c r="C99" s="242" t="str">
        <f t="shared" si="7"/>
        <v>Georgia</v>
      </c>
      <c r="D99" s="243">
        <f t="shared" si="7"/>
        <v>2014</v>
      </c>
      <c r="E99" s="242" t="str">
        <f t="shared" si="7"/>
        <v>Calendar Year</v>
      </c>
      <c r="F99" s="242" t="str">
        <f t="shared" si="7"/>
        <v>US Dollars</v>
      </c>
      <c r="G99" s="242" t="str">
        <f t="shared" si="7"/>
        <v>Units ( x 1)</v>
      </c>
      <c r="H99" s="245">
        <f t="shared" si="7"/>
        <v>1.7659</v>
      </c>
      <c r="I99" s="242" t="str">
        <f t="shared" si="7"/>
        <v>System of Health Accounts</v>
      </c>
      <c r="J99" s="242">
        <f t="shared" si="7"/>
        <v>1.76566666666667</v>
      </c>
      <c r="K99" s="53" t="s">
        <v>300</v>
      </c>
      <c r="L99" s="53"/>
      <c r="M99" s="53">
        <f>'2014'!D51</f>
        <v>607891</v>
      </c>
      <c r="N99" s="53">
        <f>'2014'!E51</f>
        <v>0</v>
      </c>
      <c r="O99" s="53">
        <f>'2014'!F51</f>
        <v>0</v>
      </c>
      <c r="P99" s="53">
        <f>'2014'!G51</f>
        <v>0</v>
      </c>
      <c r="Q99" s="53">
        <f>'2014'!H51</f>
        <v>607891</v>
      </c>
      <c r="R99" s="53">
        <f>'2014'!I51</f>
        <v>0</v>
      </c>
      <c r="S99" s="53">
        <f>'2014'!J51</f>
        <v>0</v>
      </c>
      <c r="T99" s="53">
        <f>'2014'!K51</f>
        <v>0</v>
      </c>
      <c r="U99" s="53">
        <f>'2014'!L51</f>
        <v>0</v>
      </c>
      <c r="V99" s="53">
        <f>'2014'!M51</f>
        <v>0</v>
      </c>
      <c r="W99" s="53">
        <f>'2014'!N51</f>
        <v>0</v>
      </c>
      <c r="X99" s="53">
        <f>'2014'!O51</f>
        <v>227811</v>
      </c>
      <c r="Y99" s="53">
        <f>'2014'!P51</f>
        <v>139282</v>
      </c>
      <c r="Z99" s="53">
        <f>'2014'!Q51</f>
        <v>0</v>
      </c>
      <c r="AA99" s="53">
        <f>'2014'!R51</f>
        <v>1000</v>
      </c>
      <c r="AB99" s="53">
        <f>'2014'!S51</f>
        <v>2660</v>
      </c>
      <c r="AC99" s="53">
        <f>'2014'!T51</f>
        <v>370753</v>
      </c>
      <c r="AD99" s="53">
        <f>'2014'!U51</f>
        <v>978644</v>
      </c>
      <c r="AF99">
        <f t="shared" si="6"/>
        <v>1</v>
      </c>
    </row>
    <row r="100" spans="3:32">
      <c r="C100" s="242" t="str">
        <f t="shared" si="7"/>
        <v>Georgia</v>
      </c>
      <c r="D100" s="243">
        <f t="shared" si="7"/>
        <v>2014</v>
      </c>
      <c r="E100" s="242" t="str">
        <f t="shared" si="7"/>
        <v>Calendar Year</v>
      </c>
      <c r="F100" s="242" t="str">
        <f t="shared" si="7"/>
        <v>US Dollars</v>
      </c>
      <c r="G100" s="242" t="str">
        <f t="shared" si="7"/>
        <v>Units ( x 1)</v>
      </c>
      <c r="H100" s="245">
        <f t="shared" si="7"/>
        <v>1.7659</v>
      </c>
      <c r="I100" s="242" t="str">
        <f t="shared" si="7"/>
        <v>System of Health Accounts</v>
      </c>
      <c r="J100" s="242">
        <f t="shared" si="7"/>
        <v>1.76566666666667</v>
      </c>
      <c r="K100" s="53" t="s">
        <v>283</v>
      </c>
      <c r="L100" s="53"/>
      <c r="M100" s="53" t="str">
        <f>'2014'!D52</f>
        <v>US Dollars</v>
      </c>
      <c r="N100" s="53" t="str">
        <f>'2014'!E52</f>
        <v>US Dollars</v>
      </c>
      <c r="O100" s="53" t="str">
        <f>'2014'!F52</f>
        <v>US Dollars</v>
      </c>
      <c r="P100" s="53" t="str">
        <f>'2014'!G52</f>
        <v>US Dollars</v>
      </c>
      <c r="Q100" s="53">
        <f>'2014'!H52</f>
        <v>0</v>
      </c>
      <c r="R100" s="53" t="str">
        <f>'2014'!I52</f>
        <v>US Dollars</v>
      </c>
      <c r="S100" s="53" t="str">
        <f>'2014'!J52</f>
        <v>US Dollars</v>
      </c>
      <c r="T100" s="53" t="str">
        <f>'2014'!K52</f>
        <v>US Dollars</v>
      </c>
      <c r="U100" s="53" t="str">
        <f>'2014'!L52</f>
        <v>US Dollars</v>
      </c>
      <c r="V100" s="53">
        <f>'2014'!M52</f>
        <v>0</v>
      </c>
      <c r="W100" s="53" t="str">
        <f>'2014'!N52</f>
        <v>US Dollars</v>
      </c>
      <c r="X100" s="53" t="str">
        <f>'2014'!O52</f>
        <v>US Dollars</v>
      </c>
      <c r="Y100" s="53" t="str">
        <f>'2014'!P52</f>
        <v>US Dollars</v>
      </c>
      <c r="Z100" s="53" t="str">
        <f>'2014'!Q52</f>
        <v>US Dollars</v>
      </c>
      <c r="AA100" s="53" t="str">
        <f>'2014'!R52</f>
        <v>US Dollars</v>
      </c>
      <c r="AB100" s="53">
        <f>'2014'!S52</f>
        <v>2660</v>
      </c>
      <c r="AC100" s="53">
        <f>'2014'!T52</f>
        <v>2660</v>
      </c>
      <c r="AD100" s="53">
        <f>'2014'!U52</f>
        <v>2660</v>
      </c>
      <c r="AF100">
        <f t="shared" si="6"/>
        <v>1</v>
      </c>
    </row>
    <row r="101" spans="3:32">
      <c r="C101" s="242" t="str">
        <f t="shared" si="7"/>
        <v>Georgia</v>
      </c>
      <c r="D101" s="243">
        <f t="shared" si="7"/>
        <v>2014</v>
      </c>
      <c r="E101" s="242" t="str">
        <f t="shared" si="7"/>
        <v>Calendar Year</v>
      </c>
      <c r="F101" s="242" t="str">
        <f t="shared" si="7"/>
        <v>US Dollars</v>
      </c>
      <c r="G101" s="242" t="str">
        <f t="shared" si="7"/>
        <v>Units ( x 1)</v>
      </c>
      <c r="H101" s="245">
        <f t="shared" si="7"/>
        <v>1.7659</v>
      </c>
      <c r="I101" s="242" t="str">
        <f t="shared" si="7"/>
        <v>System of Health Accounts</v>
      </c>
      <c r="J101" s="242">
        <f t="shared" si="7"/>
        <v>1.76566666666667</v>
      </c>
      <c r="K101" s="53" t="s">
        <v>55</v>
      </c>
      <c r="L101" s="53"/>
      <c r="M101" s="53" t="str">
        <f>'2014'!D53</f>
        <v>US Dollars</v>
      </c>
      <c r="N101" s="53" t="str">
        <f>'2014'!E53</f>
        <v>US Dollars</v>
      </c>
      <c r="O101" s="53" t="str">
        <f>'2014'!F53</f>
        <v>US Dollars</v>
      </c>
      <c r="P101" s="53" t="str">
        <f>'2014'!G53</f>
        <v>US Dollars</v>
      </c>
      <c r="Q101" s="53">
        <f>'2014'!H53</f>
        <v>0</v>
      </c>
      <c r="R101" s="53" t="str">
        <f>'2014'!I53</f>
        <v>US Dollars</v>
      </c>
      <c r="S101" s="53" t="str">
        <f>'2014'!J53</f>
        <v>US Dollars</v>
      </c>
      <c r="T101" s="53" t="str">
        <f>'2014'!K53</f>
        <v>US Dollars</v>
      </c>
      <c r="U101" s="53" t="str">
        <f>'2014'!L53</f>
        <v>US Dollars</v>
      </c>
      <c r="V101" s="53">
        <f>'2014'!M53</f>
        <v>0</v>
      </c>
      <c r="W101" s="53" t="str">
        <f>'2014'!N53</f>
        <v>US Dollars</v>
      </c>
      <c r="X101" s="53" t="str">
        <f>'2014'!O53</f>
        <v>US Dollars</v>
      </c>
      <c r="Y101" s="53" t="str">
        <f>'2014'!P53</f>
        <v>US Dollars</v>
      </c>
      <c r="Z101" s="53" t="str">
        <f>'2014'!Q53</f>
        <v>US Dollars</v>
      </c>
      <c r="AA101" s="53" t="str">
        <f>'2014'!R53</f>
        <v>US Dollars</v>
      </c>
      <c r="AB101" s="53" t="str">
        <f>'2014'!S53</f>
        <v>US Dollars</v>
      </c>
      <c r="AC101" s="53">
        <f>'2014'!T53</f>
        <v>0</v>
      </c>
      <c r="AD101" s="53">
        <f>'2014'!U53</f>
        <v>0</v>
      </c>
      <c r="AF101">
        <f t="shared" si="6"/>
        <v>1</v>
      </c>
    </row>
    <row r="102" spans="3:32">
      <c r="C102" s="242" t="str">
        <f t="shared" si="7"/>
        <v>Georgia</v>
      </c>
      <c r="D102" s="243">
        <f t="shared" si="7"/>
        <v>2014</v>
      </c>
      <c r="E102" s="242" t="str">
        <f t="shared" si="7"/>
        <v>Calendar Year</v>
      </c>
      <c r="F102" s="242" t="str">
        <f t="shared" si="7"/>
        <v>US Dollars</v>
      </c>
      <c r="G102" s="242" t="str">
        <f t="shared" si="7"/>
        <v>Units ( x 1)</v>
      </c>
      <c r="H102" s="245">
        <f t="shared" si="7"/>
        <v>1.7659</v>
      </c>
      <c r="I102" s="242" t="str">
        <f t="shared" si="7"/>
        <v>System of Health Accounts</v>
      </c>
      <c r="J102" s="242">
        <f t="shared" si="7"/>
        <v>1.76566666666667</v>
      </c>
      <c r="K102" s="53" t="s">
        <v>57</v>
      </c>
      <c r="L102" s="53"/>
      <c r="M102" s="53" t="str">
        <f>'2014'!D54</f>
        <v>US Dollars</v>
      </c>
      <c r="N102" s="53" t="str">
        <f>'2014'!E54</f>
        <v>US Dollars</v>
      </c>
      <c r="O102" s="53" t="str">
        <f>'2014'!F54</f>
        <v>US Dollars</v>
      </c>
      <c r="P102" s="53" t="str">
        <f>'2014'!G54</f>
        <v>US Dollars</v>
      </c>
      <c r="Q102" s="53">
        <f>'2014'!H54</f>
        <v>0</v>
      </c>
      <c r="R102" s="53" t="str">
        <f>'2014'!I54</f>
        <v>US Dollars</v>
      </c>
      <c r="S102" s="53" t="str">
        <f>'2014'!J54</f>
        <v>US Dollars</v>
      </c>
      <c r="T102" s="53" t="str">
        <f>'2014'!K54</f>
        <v>US Dollars</v>
      </c>
      <c r="U102" s="53" t="str">
        <f>'2014'!L54</f>
        <v>US Dollars</v>
      </c>
      <c r="V102" s="53">
        <f>'2014'!M54</f>
        <v>0</v>
      </c>
      <c r="W102" s="53" t="str">
        <f>'2014'!N54</f>
        <v>US Dollars</v>
      </c>
      <c r="X102" s="53">
        <f>'2014'!O54</f>
        <v>21502</v>
      </c>
      <c r="Y102" s="53" t="str">
        <f>'2014'!P54</f>
        <v>US Dollars</v>
      </c>
      <c r="Z102" s="53" t="str">
        <f>'2014'!Q54</f>
        <v>US Dollars</v>
      </c>
      <c r="AA102" s="53" t="str">
        <f>'2014'!R54</f>
        <v>US Dollars</v>
      </c>
      <c r="AB102" s="53" t="str">
        <f>'2014'!S54</f>
        <v>US Dollars</v>
      </c>
      <c r="AC102" s="53">
        <f>'2014'!T54</f>
        <v>21502</v>
      </c>
      <c r="AD102" s="53">
        <f>'2014'!U54</f>
        <v>21502</v>
      </c>
      <c r="AF102">
        <f t="shared" si="6"/>
        <v>1</v>
      </c>
    </row>
    <row r="103" spans="3:32">
      <c r="C103" s="242" t="str">
        <f t="shared" si="7"/>
        <v>Georgia</v>
      </c>
      <c r="D103" s="243">
        <f t="shared" si="7"/>
        <v>2014</v>
      </c>
      <c r="E103" s="242" t="str">
        <f t="shared" si="7"/>
        <v>Calendar Year</v>
      </c>
      <c r="F103" s="242" t="str">
        <f t="shared" si="7"/>
        <v>US Dollars</v>
      </c>
      <c r="G103" s="242" t="str">
        <f t="shared" si="7"/>
        <v>Units ( x 1)</v>
      </c>
      <c r="H103" s="245">
        <f t="shared" si="7"/>
        <v>1.7659</v>
      </c>
      <c r="I103" s="242" t="str">
        <f t="shared" si="7"/>
        <v>System of Health Accounts</v>
      </c>
      <c r="J103" s="242">
        <f t="shared" si="7"/>
        <v>1.76566666666667</v>
      </c>
      <c r="K103" s="53" t="s">
        <v>350</v>
      </c>
      <c r="L103" s="53"/>
      <c r="M103" s="53" t="str">
        <f>'2014'!D55</f>
        <v>US Dollars</v>
      </c>
      <c r="N103" s="53" t="str">
        <f>'2014'!E55</f>
        <v>US Dollars</v>
      </c>
      <c r="O103" s="53" t="str">
        <f>'2014'!F55</f>
        <v>US Dollars</v>
      </c>
      <c r="P103" s="53" t="str">
        <f>'2014'!G55</f>
        <v>US Dollars</v>
      </c>
      <c r="Q103" s="53">
        <f>'2014'!H55</f>
        <v>0</v>
      </c>
      <c r="R103" s="53" t="str">
        <f>'2014'!I55</f>
        <v>US Dollars</v>
      </c>
      <c r="S103" s="53" t="str">
        <f>'2014'!J55</f>
        <v>US Dollars</v>
      </c>
      <c r="T103" s="53" t="str">
        <f>'2014'!K55</f>
        <v>US Dollars</v>
      </c>
      <c r="U103" s="53" t="str">
        <f>'2014'!L55</f>
        <v>US Dollars</v>
      </c>
      <c r="V103" s="53">
        <f>'2014'!M55</f>
        <v>0</v>
      </c>
      <c r="W103" s="53" t="str">
        <f>'2014'!N55</f>
        <v>US Dollars</v>
      </c>
      <c r="X103" s="53">
        <f>'2014'!O55</f>
        <v>206309</v>
      </c>
      <c r="Y103" s="53">
        <f>'2014'!P55</f>
        <v>139282</v>
      </c>
      <c r="Z103" s="53" t="str">
        <f>'2014'!Q55</f>
        <v>US Dollars</v>
      </c>
      <c r="AA103" s="53" t="str">
        <f>'2014'!R55</f>
        <v>US Dollars</v>
      </c>
      <c r="AB103" s="53" t="str">
        <f>'2014'!S55</f>
        <v>US Dollars</v>
      </c>
      <c r="AC103" s="53">
        <f>'2014'!T55</f>
        <v>345591</v>
      </c>
      <c r="AD103" s="53">
        <f>'2014'!U55</f>
        <v>345591</v>
      </c>
      <c r="AF103">
        <f t="shared" si="6"/>
        <v>1</v>
      </c>
    </row>
    <row r="104" spans="3:32">
      <c r="C104" s="242" t="str">
        <f t="shared" si="7"/>
        <v>Georgia</v>
      </c>
      <c r="D104" s="243">
        <f t="shared" si="7"/>
        <v>2014</v>
      </c>
      <c r="E104" s="242" t="str">
        <f t="shared" si="7"/>
        <v>Calendar Year</v>
      </c>
      <c r="F104" s="242" t="str">
        <f t="shared" si="7"/>
        <v>US Dollars</v>
      </c>
      <c r="G104" s="242" t="str">
        <f t="shared" si="7"/>
        <v>Units ( x 1)</v>
      </c>
      <c r="H104" s="245">
        <f t="shared" si="7"/>
        <v>1.7659</v>
      </c>
      <c r="I104" s="242" t="str">
        <f t="shared" si="7"/>
        <v>System of Health Accounts</v>
      </c>
      <c r="J104" s="242">
        <f t="shared" si="7"/>
        <v>1.76566666666667</v>
      </c>
      <c r="K104" s="53" t="s">
        <v>351</v>
      </c>
      <c r="L104" s="53"/>
      <c r="M104" s="53">
        <f>'2014'!D56</f>
        <v>607891</v>
      </c>
      <c r="N104" s="53" t="str">
        <f>'2014'!E56</f>
        <v>US Dollars</v>
      </c>
      <c r="O104" s="53" t="str">
        <f>'2014'!F56</f>
        <v>US Dollars</v>
      </c>
      <c r="P104" s="53" t="str">
        <f>'2014'!G56</f>
        <v>US Dollars</v>
      </c>
      <c r="Q104" s="53">
        <f>'2014'!H56</f>
        <v>607891</v>
      </c>
      <c r="R104" s="53" t="str">
        <f>'2014'!I56</f>
        <v>US Dollars</v>
      </c>
      <c r="S104" s="53" t="str">
        <f>'2014'!J56</f>
        <v>US Dollars</v>
      </c>
      <c r="T104" s="53" t="str">
        <f>'2014'!K56</f>
        <v>US Dollars</v>
      </c>
      <c r="U104" s="53" t="str">
        <f>'2014'!L56</f>
        <v>US Dollars</v>
      </c>
      <c r="V104" s="53">
        <f>'2014'!M56</f>
        <v>0</v>
      </c>
      <c r="W104" s="53" t="str">
        <f>'2014'!N56</f>
        <v>US Dollars</v>
      </c>
      <c r="X104" s="53" t="str">
        <f>'2014'!O56</f>
        <v>US Dollars</v>
      </c>
      <c r="Y104" s="53" t="str">
        <f>'2014'!P56</f>
        <v>US Dollars</v>
      </c>
      <c r="Z104" s="53" t="str">
        <f>'2014'!Q56</f>
        <v>US Dollars</v>
      </c>
      <c r="AA104" s="53">
        <f>'2014'!R56</f>
        <v>1000</v>
      </c>
      <c r="AB104" s="53" t="str">
        <f>'2014'!S56</f>
        <v>US Dollars</v>
      </c>
      <c r="AC104" s="53">
        <f>'2014'!T56</f>
        <v>1000</v>
      </c>
      <c r="AD104" s="53">
        <f>'2014'!U56</f>
        <v>608891</v>
      </c>
      <c r="AF104">
        <f t="shared" si="6"/>
        <v>1</v>
      </c>
    </row>
    <row r="105" spans="3:32">
      <c r="C105" s="242" t="str">
        <f t="shared" si="7"/>
        <v>Georgia</v>
      </c>
      <c r="D105" s="243">
        <f t="shared" si="7"/>
        <v>2014</v>
      </c>
      <c r="E105" s="242" t="str">
        <f t="shared" si="7"/>
        <v>Calendar Year</v>
      </c>
      <c r="F105" s="242" t="str">
        <f t="shared" si="7"/>
        <v>US Dollars</v>
      </c>
      <c r="G105" s="242" t="str">
        <f t="shared" si="7"/>
        <v>Units ( x 1)</v>
      </c>
      <c r="H105" s="245">
        <f t="shared" si="7"/>
        <v>1.7659</v>
      </c>
      <c r="I105" s="242" t="str">
        <f t="shared" si="7"/>
        <v>System of Health Accounts</v>
      </c>
      <c r="J105" s="242">
        <f t="shared" si="7"/>
        <v>1.76566666666667</v>
      </c>
      <c r="K105" s="53" t="s">
        <v>397</v>
      </c>
      <c r="L105" s="53"/>
      <c r="M105" s="53">
        <f>'2014'!D57</f>
        <v>0</v>
      </c>
      <c r="N105" s="53">
        <f>'2014'!E57</f>
        <v>0</v>
      </c>
      <c r="O105" s="53">
        <f>'2014'!F57</f>
        <v>0</v>
      </c>
      <c r="P105" s="53">
        <f>'2014'!G57</f>
        <v>0</v>
      </c>
      <c r="Q105" s="53">
        <f>'2014'!H57</f>
        <v>0</v>
      </c>
      <c r="R105" s="53">
        <f>'2014'!I57</f>
        <v>0</v>
      </c>
      <c r="S105" s="53">
        <f>'2014'!J57</f>
        <v>0</v>
      </c>
      <c r="T105" s="53">
        <f>'2014'!K57</f>
        <v>0</v>
      </c>
      <c r="U105" s="53">
        <f>'2014'!L57</f>
        <v>0</v>
      </c>
      <c r="V105" s="53">
        <f>'2014'!M57</f>
        <v>0</v>
      </c>
      <c r="W105" s="53">
        <f>'2014'!N57</f>
        <v>0</v>
      </c>
      <c r="X105" s="53">
        <f>'2014'!O57</f>
        <v>4325</v>
      </c>
      <c r="Y105" s="53">
        <f>'2014'!P57</f>
        <v>0</v>
      </c>
      <c r="Z105" s="53">
        <f>'2014'!Q57</f>
        <v>0</v>
      </c>
      <c r="AA105" s="53">
        <f>'2014'!R57</f>
        <v>0</v>
      </c>
      <c r="AB105" s="53">
        <f>'2014'!S57</f>
        <v>9272</v>
      </c>
      <c r="AC105" s="53">
        <f>'2014'!T57</f>
        <v>13597</v>
      </c>
      <c r="AD105" s="53">
        <f>'2014'!U57</f>
        <v>13597</v>
      </c>
      <c r="AF105">
        <f t="shared" si="6"/>
        <v>1</v>
      </c>
    </row>
    <row r="106" spans="3:32">
      <c r="C106" s="242" t="str">
        <f t="shared" si="7"/>
        <v>Georgia</v>
      </c>
      <c r="D106" s="243">
        <f t="shared" si="7"/>
        <v>2014</v>
      </c>
      <c r="E106" s="242" t="str">
        <f t="shared" si="7"/>
        <v>Calendar Year</v>
      </c>
      <c r="F106" s="242" t="str">
        <f t="shared" si="7"/>
        <v>US Dollars</v>
      </c>
      <c r="G106" s="242" t="str">
        <f t="shared" si="7"/>
        <v>Units ( x 1)</v>
      </c>
      <c r="H106" s="245">
        <f t="shared" si="7"/>
        <v>1.7659</v>
      </c>
      <c r="I106" s="242" t="str">
        <f t="shared" si="7"/>
        <v>System of Health Accounts</v>
      </c>
      <c r="J106" s="242">
        <f t="shared" si="7"/>
        <v>1.76566666666667</v>
      </c>
      <c r="K106" s="53" t="s">
        <v>415</v>
      </c>
      <c r="L106" s="53"/>
      <c r="M106" s="53" t="str">
        <f>'2014'!D58</f>
        <v>US Dollars</v>
      </c>
      <c r="N106" s="53" t="str">
        <f>'2014'!E58</f>
        <v>US Dollars</v>
      </c>
      <c r="O106" s="53" t="str">
        <f>'2014'!F58</f>
        <v>US Dollars</v>
      </c>
      <c r="P106" s="53" t="str">
        <f>'2014'!G58</f>
        <v>US Dollars</v>
      </c>
      <c r="Q106" s="53">
        <f>'2014'!H58</f>
        <v>0</v>
      </c>
      <c r="R106" s="53" t="str">
        <f>'2014'!I58</f>
        <v>US Dollars</v>
      </c>
      <c r="S106" s="53" t="str">
        <f>'2014'!J58</f>
        <v>US Dollars</v>
      </c>
      <c r="T106" s="53" t="str">
        <f>'2014'!K58</f>
        <v>US Dollars</v>
      </c>
      <c r="U106" s="53" t="str">
        <f>'2014'!L58</f>
        <v>US Dollars</v>
      </c>
      <c r="V106" s="53">
        <f>'2014'!M58</f>
        <v>0</v>
      </c>
      <c r="W106" s="53" t="str">
        <f>'2014'!N58</f>
        <v>US Dollars</v>
      </c>
      <c r="X106" s="53" t="str">
        <f>'2014'!O58</f>
        <v>US Dollars</v>
      </c>
      <c r="Y106" s="53" t="str">
        <f>'2014'!P58</f>
        <v>US Dollars</v>
      </c>
      <c r="Z106" s="53" t="str">
        <f>'2014'!Q58</f>
        <v>US Dollars</v>
      </c>
      <c r="AA106" s="53" t="str">
        <f>'2014'!R58</f>
        <v>US Dollars</v>
      </c>
      <c r="AB106" s="53" t="str">
        <f>'2014'!S58</f>
        <v>US Dollars</v>
      </c>
      <c r="AC106" s="53">
        <f>'2014'!T58</f>
        <v>0</v>
      </c>
      <c r="AD106" s="53">
        <f>'2014'!U58</f>
        <v>0</v>
      </c>
      <c r="AF106">
        <f t="shared" si="6"/>
        <v>1</v>
      </c>
    </row>
    <row r="107" spans="3:32">
      <c r="C107" s="242" t="str">
        <f t="shared" si="7"/>
        <v>Georgia</v>
      </c>
      <c r="D107" s="243">
        <f t="shared" si="7"/>
        <v>2014</v>
      </c>
      <c r="E107" s="242" t="str">
        <f t="shared" si="7"/>
        <v>Calendar Year</v>
      </c>
      <c r="F107" s="242" t="str">
        <f t="shared" si="7"/>
        <v>US Dollars</v>
      </c>
      <c r="G107" s="242" t="str">
        <f t="shared" si="7"/>
        <v>Units ( x 1)</v>
      </c>
      <c r="H107" s="245">
        <f t="shared" si="7"/>
        <v>1.7659</v>
      </c>
      <c r="I107" s="242" t="str">
        <f t="shared" si="7"/>
        <v>System of Health Accounts</v>
      </c>
      <c r="J107" s="242">
        <f t="shared" si="7"/>
        <v>1.76566666666667</v>
      </c>
      <c r="K107" s="53" t="s">
        <v>399</v>
      </c>
      <c r="L107" s="53"/>
      <c r="M107" s="53" t="str">
        <f>'2014'!D59</f>
        <v>US Dollars</v>
      </c>
      <c r="N107" s="53" t="str">
        <f>'2014'!E59</f>
        <v>US Dollars</v>
      </c>
      <c r="O107" s="53" t="str">
        <f>'2014'!F59</f>
        <v>US Dollars</v>
      </c>
      <c r="P107" s="53" t="str">
        <f>'2014'!G59</f>
        <v>US Dollars</v>
      </c>
      <c r="Q107" s="53">
        <f>'2014'!H59</f>
        <v>0</v>
      </c>
      <c r="R107" s="53" t="str">
        <f>'2014'!I59</f>
        <v>US Dollars</v>
      </c>
      <c r="S107" s="53" t="str">
        <f>'2014'!J59</f>
        <v>US Dollars</v>
      </c>
      <c r="T107" s="53" t="str">
        <f>'2014'!K59</f>
        <v>US Dollars</v>
      </c>
      <c r="U107" s="53" t="str">
        <f>'2014'!L59</f>
        <v>US Dollars</v>
      </c>
      <c r="V107" s="53">
        <f>'2014'!M59</f>
        <v>0</v>
      </c>
      <c r="W107" s="53" t="str">
        <f>'2014'!N59</f>
        <v>US Dollars</v>
      </c>
      <c r="X107" s="53" t="str">
        <f>'2014'!O59</f>
        <v>US Dollars</v>
      </c>
      <c r="Y107" s="53" t="str">
        <f>'2014'!P59</f>
        <v>US Dollars</v>
      </c>
      <c r="Z107" s="53" t="str">
        <f>'2014'!Q59</f>
        <v>US Dollars</v>
      </c>
      <c r="AA107" s="53" t="str">
        <f>'2014'!R59</f>
        <v>US Dollars</v>
      </c>
      <c r="AB107" s="53" t="str">
        <f>'2014'!S59</f>
        <v>US Dollars</v>
      </c>
      <c r="AC107" s="53">
        <f>'2014'!T59</f>
        <v>0</v>
      </c>
      <c r="AD107" s="53">
        <f>'2014'!U59</f>
        <v>0</v>
      </c>
      <c r="AF107">
        <f t="shared" si="6"/>
        <v>1</v>
      </c>
    </row>
    <row r="108" spans="3:32">
      <c r="C108" s="242" t="str">
        <f t="shared" si="7"/>
        <v>Georgia</v>
      </c>
      <c r="D108" s="243">
        <f t="shared" si="7"/>
        <v>2014</v>
      </c>
      <c r="E108" s="242" t="str">
        <f t="shared" si="7"/>
        <v>Calendar Year</v>
      </c>
      <c r="F108" s="242" t="str">
        <f t="shared" si="7"/>
        <v>US Dollars</v>
      </c>
      <c r="G108" s="242" t="str">
        <f t="shared" si="7"/>
        <v>Units ( x 1)</v>
      </c>
      <c r="H108" s="245">
        <f t="shared" si="7"/>
        <v>1.7659</v>
      </c>
      <c r="I108" s="242" t="str">
        <f t="shared" si="7"/>
        <v>System of Health Accounts</v>
      </c>
      <c r="J108" s="242">
        <f t="shared" si="7"/>
        <v>1.76566666666667</v>
      </c>
      <c r="K108" s="53" t="s">
        <v>400</v>
      </c>
      <c r="L108" s="53"/>
      <c r="M108" s="53" t="str">
        <f>'2014'!D60</f>
        <v>US Dollars</v>
      </c>
      <c r="N108" s="53" t="str">
        <f>'2014'!E60</f>
        <v>US Dollars</v>
      </c>
      <c r="O108" s="53" t="str">
        <f>'2014'!F60</f>
        <v>US Dollars</v>
      </c>
      <c r="P108" s="53" t="str">
        <f>'2014'!G60</f>
        <v>US Dollars</v>
      </c>
      <c r="Q108" s="53">
        <f>'2014'!H60</f>
        <v>0</v>
      </c>
      <c r="R108" s="53" t="str">
        <f>'2014'!I60</f>
        <v>US Dollars</v>
      </c>
      <c r="S108" s="53" t="str">
        <f>'2014'!J60</f>
        <v>US Dollars</v>
      </c>
      <c r="T108" s="53" t="str">
        <f>'2014'!K60</f>
        <v>US Dollars</v>
      </c>
      <c r="U108" s="53" t="str">
        <f>'2014'!L60</f>
        <v>US Dollars</v>
      </c>
      <c r="V108" s="53">
        <f>'2014'!M60</f>
        <v>0</v>
      </c>
      <c r="W108" s="53" t="str">
        <f>'2014'!N60</f>
        <v>US Dollars</v>
      </c>
      <c r="X108" s="53" t="str">
        <f>'2014'!O60</f>
        <v>US Dollars</v>
      </c>
      <c r="Y108" s="53" t="str">
        <f>'2014'!P60</f>
        <v>US Dollars</v>
      </c>
      <c r="Z108" s="53" t="str">
        <f>'2014'!Q60</f>
        <v>US Dollars</v>
      </c>
      <c r="AA108" s="53" t="str">
        <f>'2014'!R60</f>
        <v>US Dollars</v>
      </c>
      <c r="AB108" s="53" t="str">
        <f>'2014'!S60</f>
        <v>US Dollars</v>
      </c>
      <c r="AC108" s="53">
        <f>'2014'!T60</f>
        <v>0</v>
      </c>
      <c r="AD108" s="53">
        <f>'2014'!U60</f>
        <v>0</v>
      </c>
      <c r="AF108">
        <f t="shared" si="6"/>
        <v>1</v>
      </c>
    </row>
    <row r="109" spans="3:32">
      <c r="C109" s="242" t="str">
        <f t="shared" si="7"/>
        <v>Georgia</v>
      </c>
      <c r="D109" s="243">
        <f t="shared" si="7"/>
        <v>2014</v>
      </c>
      <c r="E109" s="242" t="str">
        <f t="shared" si="7"/>
        <v>Calendar Year</v>
      </c>
      <c r="F109" s="242" t="str">
        <f t="shared" si="7"/>
        <v>US Dollars</v>
      </c>
      <c r="G109" s="242" t="str">
        <f t="shared" si="7"/>
        <v>Units ( x 1)</v>
      </c>
      <c r="H109" s="245">
        <f t="shared" si="7"/>
        <v>1.7659</v>
      </c>
      <c r="I109" s="242" t="str">
        <f t="shared" si="7"/>
        <v>System of Health Accounts</v>
      </c>
      <c r="J109" s="242">
        <f t="shared" si="7"/>
        <v>1.76566666666667</v>
      </c>
      <c r="K109" s="53" t="s">
        <v>415</v>
      </c>
      <c r="L109" s="53"/>
      <c r="M109" s="53" t="str">
        <f>'2014'!D61</f>
        <v>US Dollars</v>
      </c>
      <c r="N109" s="53" t="str">
        <f>'2014'!E61</f>
        <v>US Dollars</v>
      </c>
      <c r="O109" s="53" t="str">
        <f>'2014'!F61</f>
        <v>US Dollars</v>
      </c>
      <c r="P109" s="53" t="str">
        <f>'2014'!G61</f>
        <v>US Dollars</v>
      </c>
      <c r="Q109" s="53">
        <f>'2014'!H61</f>
        <v>0</v>
      </c>
      <c r="R109" s="53" t="str">
        <f>'2014'!I61</f>
        <v>US Dollars</v>
      </c>
      <c r="S109" s="53" t="str">
        <f>'2014'!J61</f>
        <v>US Dollars</v>
      </c>
      <c r="T109" s="53" t="str">
        <f>'2014'!K61</f>
        <v>US Dollars</v>
      </c>
      <c r="U109" s="53" t="str">
        <f>'2014'!L61</f>
        <v>US Dollars</v>
      </c>
      <c r="V109" s="53">
        <f>'2014'!M61</f>
        <v>0</v>
      </c>
      <c r="W109" s="53" t="str">
        <f>'2014'!N61</f>
        <v>US Dollars</v>
      </c>
      <c r="X109" s="53" t="str">
        <f>'2014'!O61</f>
        <v>US Dollars</v>
      </c>
      <c r="Y109" s="53" t="str">
        <f>'2014'!P61</f>
        <v>US Dollars</v>
      </c>
      <c r="Z109" s="53" t="str">
        <f>'2014'!Q61</f>
        <v>US Dollars</v>
      </c>
      <c r="AA109" s="53" t="str">
        <f>'2014'!R61</f>
        <v>US Dollars</v>
      </c>
      <c r="AB109" s="53">
        <f>'2014'!S61</f>
        <v>1575</v>
      </c>
      <c r="AC109" s="53">
        <f>'2014'!T61</f>
        <v>1575</v>
      </c>
      <c r="AD109" s="53">
        <f>'2014'!U61</f>
        <v>1575</v>
      </c>
      <c r="AF109">
        <f t="shared" si="6"/>
        <v>1</v>
      </c>
    </row>
    <row r="110" spans="3:32">
      <c r="C110" s="242" t="str">
        <f t="shared" si="7"/>
        <v>Georgia</v>
      </c>
      <c r="D110" s="243">
        <f t="shared" si="7"/>
        <v>2014</v>
      </c>
      <c r="E110" s="242" t="str">
        <f t="shared" si="7"/>
        <v>Calendar Year</v>
      </c>
      <c r="F110" s="242" t="str">
        <f t="shared" si="7"/>
        <v>US Dollars</v>
      </c>
      <c r="G110" s="242" t="str">
        <f t="shared" si="7"/>
        <v>Units ( x 1)</v>
      </c>
      <c r="H110" s="245">
        <f t="shared" si="7"/>
        <v>1.7659</v>
      </c>
      <c r="I110" s="242" t="str">
        <f t="shared" si="7"/>
        <v>System of Health Accounts</v>
      </c>
      <c r="J110" s="242">
        <f t="shared" si="7"/>
        <v>1.76566666666667</v>
      </c>
      <c r="K110" s="53" t="s">
        <v>399</v>
      </c>
      <c r="L110" s="53"/>
      <c r="M110" s="53" t="str">
        <f>'2014'!D62</f>
        <v>US Dollars</v>
      </c>
      <c r="N110" s="53" t="str">
        <f>'2014'!E62</f>
        <v>US Dollars</v>
      </c>
      <c r="O110" s="53" t="str">
        <f>'2014'!F62</f>
        <v>US Dollars</v>
      </c>
      <c r="P110" s="53" t="str">
        <f>'2014'!G62</f>
        <v>US Dollars</v>
      </c>
      <c r="Q110" s="53">
        <f>'2014'!H62</f>
        <v>0</v>
      </c>
      <c r="R110" s="53" t="str">
        <f>'2014'!I62</f>
        <v>US Dollars</v>
      </c>
      <c r="S110" s="53" t="str">
        <f>'2014'!J62</f>
        <v>US Dollars</v>
      </c>
      <c r="T110" s="53" t="str">
        <f>'2014'!K62</f>
        <v>US Dollars</v>
      </c>
      <c r="U110" s="53" t="str">
        <f>'2014'!L62</f>
        <v>US Dollars</v>
      </c>
      <c r="V110" s="53">
        <f>'2014'!M62</f>
        <v>0</v>
      </c>
      <c r="W110" s="53" t="str">
        <f>'2014'!N62</f>
        <v>US Dollars</v>
      </c>
      <c r="X110" s="53">
        <f>'2014'!O62</f>
        <v>4325</v>
      </c>
      <c r="Y110" s="53" t="str">
        <f>'2014'!P62</f>
        <v>US Dollars</v>
      </c>
      <c r="Z110" s="53" t="str">
        <f>'2014'!Q62</f>
        <v>US Dollars</v>
      </c>
      <c r="AA110" s="53" t="str">
        <f>'2014'!R62</f>
        <v>US Dollars</v>
      </c>
      <c r="AB110" s="53">
        <f>'2014'!S62</f>
        <v>7697</v>
      </c>
      <c r="AC110" s="53">
        <f>'2014'!T62</f>
        <v>12022</v>
      </c>
      <c r="AD110" s="53">
        <f>'2014'!U62</f>
        <v>12022</v>
      </c>
      <c r="AF110">
        <f t="shared" si="6"/>
        <v>1</v>
      </c>
    </row>
    <row r="111" spans="3:32">
      <c r="C111" s="242" t="str">
        <f t="shared" si="7"/>
        <v>Georgia</v>
      </c>
      <c r="D111" s="243">
        <f t="shared" si="7"/>
        <v>2014</v>
      </c>
      <c r="E111" s="242" t="str">
        <f t="shared" si="7"/>
        <v>Calendar Year</v>
      </c>
      <c r="F111" s="242" t="str">
        <f t="shared" si="7"/>
        <v>US Dollars</v>
      </c>
      <c r="G111" s="242" t="str">
        <f t="shared" si="7"/>
        <v>Units ( x 1)</v>
      </c>
      <c r="H111" s="245">
        <f t="shared" si="7"/>
        <v>1.7659</v>
      </c>
      <c r="I111" s="242" t="str">
        <f t="shared" si="7"/>
        <v>System of Health Accounts</v>
      </c>
      <c r="J111" s="242">
        <f t="shared" si="7"/>
        <v>1.76566666666667</v>
      </c>
      <c r="K111" s="53" t="s">
        <v>400</v>
      </c>
      <c r="L111" s="53"/>
      <c r="M111" s="53" t="str">
        <f>'2014'!D63</f>
        <v>US Dollars</v>
      </c>
      <c r="N111" s="53" t="str">
        <f>'2014'!E63</f>
        <v>US Dollars</v>
      </c>
      <c r="O111" s="53" t="str">
        <f>'2014'!F63</f>
        <v>US Dollars</v>
      </c>
      <c r="P111" s="53" t="str">
        <f>'2014'!G63</f>
        <v>US Dollars</v>
      </c>
      <c r="Q111" s="53">
        <f>'2014'!H63</f>
        <v>0</v>
      </c>
      <c r="R111" s="53" t="str">
        <f>'2014'!I63</f>
        <v>US Dollars</v>
      </c>
      <c r="S111" s="53" t="str">
        <f>'2014'!J63</f>
        <v>US Dollars</v>
      </c>
      <c r="T111" s="53" t="str">
        <f>'2014'!K63</f>
        <v>US Dollars</v>
      </c>
      <c r="U111" s="53" t="str">
        <f>'2014'!L63</f>
        <v>US Dollars</v>
      </c>
      <c r="V111" s="53">
        <f>'2014'!M63</f>
        <v>0</v>
      </c>
      <c r="W111" s="53" t="str">
        <f>'2014'!N63</f>
        <v>US Dollars</v>
      </c>
      <c r="X111" s="53" t="str">
        <f>'2014'!O63</f>
        <v>US Dollars</v>
      </c>
      <c r="Y111" s="53" t="str">
        <f>'2014'!P63</f>
        <v>US Dollars</v>
      </c>
      <c r="Z111" s="53" t="str">
        <f>'2014'!Q63</f>
        <v>US Dollars</v>
      </c>
      <c r="AA111" s="53" t="str">
        <f>'2014'!R63</f>
        <v>US Dollars</v>
      </c>
      <c r="AB111" s="53" t="str">
        <f>'2014'!S63</f>
        <v>US Dollars</v>
      </c>
      <c r="AC111" s="53">
        <f>'2014'!T63</f>
        <v>0</v>
      </c>
      <c r="AD111" s="53">
        <f>'2014'!U63</f>
        <v>0</v>
      </c>
      <c r="AF111">
        <f t="shared" si="6"/>
        <v>1</v>
      </c>
    </row>
    <row r="112" spans="3:32">
      <c r="C112" s="246" t="str">
        <f t="shared" si="7"/>
        <v>Georgia</v>
      </c>
      <c r="D112" s="247">
        <f t="shared" si="7"/>
        <v>2014</v>
      </c>
      <c r="E112" s="246" t="str">
        <f t="shared" si="7"/>
        <v>Calendar Year</v>
      </c>
      <c r="F112" s="246" t="str">
        <f t="shared" si="7"/>
        <v>US Dollars</v>
      </c>
      <c r="G112" s="246" t="str">
        <f t="shared" si="7"/>
        <v>Units ( x 1)</v>
      </c>
      <c r="H112" s="248">
        <f t="shared" si="7"/>
        <v>1.7659</v>
      </c>
      <c r="I112" s="246" t="str">
        <f t="shared" si="7"/>
        <v>System of Health Accounts</v>
      </c>
      <c r="J112" s="246">
        <f t="shared" si="7"/>
        <v>1.76566666666667</v>
      </c>
      <c r="K112" s="237" t="s">
        <v>262</v>
      </c>
      <c r="L112" s="237"/>
      <c r="M112" s="237">
        <f>'2014'!D64</f>
        <v>8049749</v>
      </c>
      <c r="N112" s="237">
        <f>'2014'!E64</f>
        <v>117033</v>
      </c>
      <c r="O112" s="237">
        <f>'2014'!F64</f>
        <v>0</v>
      </c>
      <c r="P112" s="237">
        <f>'2014'!G64</f>
        <v>0</v>
      </c>
      <c r="Q112" s="237">
        <f>'2014'!H64</f>
        <v>8166782</v>
      </c>
      <c r="R112" s="237">
        <f>'2014'!I64</f>
        <v>0</v>
      </c>
      <c r="S112" s="237">
        <f>'2014'!J64</f>
        <v>1774080</v>
      </c>
      <c r="T112" s="237">
        <f>'2014'!K64</f>
        <v>0</v>
      </c>
      <c r="U112" s="237">
        <f>'2014'!L64</f>
        <v>0</v>
      </c>
      <c r="V112" s="237">
        <f>'2014'!M64</f>
        <v>1774080</v>
      </c>
      <c r="W112" s="237">
        <f>'2014'!N64</f>
        <v>0</v>
      </c>
      <c r="X112" s="237">
        <f>'2014'!O64</f>
        <v>534955</v>
      </c>
      <c r="Y112" s="237">
        <f>'2014'!P64</f>
        <v>5870655</v>
      </c>
      <c r="Z112" s="237">
        <f>'2014'!Q64</f>
        <v>0</v>
      </c>
      <c r="AA112" s="237">
        <f>'2014'!R64</f>
        <v>221406</v>
      </c>
      <c r="AB112" s="237">
        <f>'2014'!S64</f>
        <v>394641</v>
      </c>
      <c r="AC112" s="237">
        <f>'2014'!T64</f>
        <v>7021657</v>
      </c>
      <c r="AD112" s="237">
        <f>'2014'!U64</f>
        <v>16962519</v>
      </c>
      <c r="AF112">
        <f t="shared" si="6"/>
        <v>1</v>
      </c>
    </row>
    <row r="113" spans="3:32">
      <c r="C113" s="246" t="str">
        <f t="shared" si="7"/>
        <v>Georgia</v>
      </c>
      <c r="D113" s="247">
        <f t="shared" si="7"/>
        <v>2014</v>
      </c>
      <c r="E113" s="246" t="str">
        <f t="shared" si="7"/>
        <v>Calendar Year</v>
      </c>
      <c r="F113" s="246" t="str">
        <f t="shared" si="7"/>
        <v>US Dollars</v>
      </c>
      <c r="G113" s="246" t="str">
        <f t="shared" si="7"/>
        <v>Units ( x 1)</v>
      </c>
      <c r="H113" s="248">
        <f t="shared" si="7"/>
        <v>1.7659</v>
      </c>
      <c r="I113" s="246" t="str">
        <f t="shared" si="7"/>
        <v>System of Health Accounts</v>
      </c>
      <c r="J113" s="246">
        <f t="shared" si="7"/>
        <v>1.76566666666667</v>
      </c>
      <c r="K113" s="237" t="s">
        <v>413</v>
      </c>
      <c r="L113" s="237"/>
      <c r="M113" s="237">
        <f>'2014'!D65</f>
        <v>8049749</v>
      </c>
      <c r="N113" s="237">
        <f>'2014'!E65</f>
        <v>117033</v>
      </c>
      <c r="O113" s="237">
        <f>'2014'!F65</f>
        <v>0</v>
      </c>
      <c r="P113" s="237">
        <f>'2014'!G65</f>
        <v>0</v>
      </c>
      <c r="Q113" s="237">
        <f>'2014'!H65</f>
        <v>8166782</v>
      </c>
      <c r="R113" s="237">
        <f>'2014'!I65</f>
        <v>0</v>
      </c>
      <c r="S113" s="237">
        <f>'2014'!J65</f>
        <v>1774080</v>
      </c>
      <c r="T113" s="237">
        <f>'2014'!K65</f>
        <v>0</v>
      </c>
      <c r="U113" s="237">
        <f>'2014'!L65</f>
        <v>0</v>
      </c>
      <c r="V113" s="237">
        <f>'2014'!M65</f>
        <v>1774080</v>
      </c>
      <c r="W113" s="237">
        <f>'2014'!N65</f>
        <v>0</v>
      </c>
      <c r="X113" s="237">
        <f>'2014'!O65</f>
        <v>530630</v>
      </c>
      <c r="Y113" s="237">
        <f>'2014'!P65</f>
        <v>5870655</v>
      </c>
      <c r="Z113" s="237">
        <f>'2014'!Q65</f>
        <v>0</v>
      </c>
      <c r="AA113" s="237">
        <f>'2014'!R65</f>
        <v>221406</v>
      </c>
      <c r="AB113" s="237">
        <f>'2014'!S65</f>
        <v>385369</v>
      </c>
      <c r="AC113" s="237">
        <f>'2014'!T65</f>
        <v>7008060</v>
      </c>
      <c r="AD113" s="237">
        <f>'2014'!U65</f>
        <v>16948922</v>
      </c>
      <c r="AF113">
        <f t="shared" si="6"/>
        <v>1</v>
      </c>
    </row>
    <row r="114" spans="3:32">
      <c r="C114" s="238" t="str">
        <f t="shared" si="7"/>
        <v>Georgia</v>
      </c>
      <c r="D114" s="238">
        <v>2013</v>
      </c>
      <c r="E114" s="238" t="str">
        <f>'2013'!B2</f>
        <v>Calendar Year</v>
      </c>
      <c r="F114" s="238" t="str">
        <f>'2013'!B5</f>
        <v>US Dollars</v>
      </c>
      <c r="G114" s="238" t="str">
        <f>'2013'!B6</f>
        <v>Units ( x 1)</v>
      </c>
      <c r="H114" s="239">
        <f>'2013'!B7</f>
        <v>1.6634</v>
      </c>
      <c r="I114" s="238" t="str">
        <f>'2013'!B8</f>
        <v>PEPFAR Expenditure analysis</v>
      </c>
      <c r="J114" s="238">
        <f>VLOOKUP('Exp Database'!C114,'Exchange Rates'!$A$2:$O$195,15,0)</f>
        <v>1.6633500000000001</v>
      </c>
      <c r="K114" t="s">
        <v>295</v>
      </c>
      <c r="M114">
        <f>'2013'!D12</f>
        <v>0</v>
      </c>
      <c r="N114">
        <f>'2013'!E12</f>
        <v>0</v>
      </c>
      <c r="O114">
        <f>'2013'!F12</f>
        <v>0</v>
      </c>
      <c r="P114">
        <f>'2013'!G12</f>
        <v>0</v>
      </c>
      <c r="Q114">
        <f>'2013'!H12</f>
        <v>0</v>
      </c>
      <c r="R114">
        <f>'2013'!I12</f>
        <v>0</v>
      </c>
      <c r="S114">
        <f>'2013'!J12</f>
        <v>0</v>
      </c>
      <c r="T114">
        <f>'2013'!K12</f>
        <v>0</v>
      </c>
      <c r="U114">
        <f>'2013'!L12</f>
        <v>0</v>
      </c>
      <c r="V114">
        <f>'2013'!M12</f>
        <v>0</v>
      </c>
      <c r="W114">
        <f>'2013'!N12</f>
        <v>0</v>
      </c>
      <c r="X114">
        <f>'2013'!O12</f>
        <v>98292</v>
      </c>
      <c r="Y114">
        <f>'2013'!P12</f>
        <v>265941</v>
      </c>
      <c r="Z114">
        <f>'2013'!Q12</f>
        <v>0</v>
      </c>
      <c r="AA114">
        <f>'2013'!R12</f>
        <v>0</v>
      </c>
      <c r="AB114">
        <f>'2013'!S12</f>
        <v>0</v>
      </c>
      <c r="AC114">
        <f>'2013'!T12</f>
        <v>364233</v>
      </c>
      <c r="AD114">
        <f>'2013'!U12</f>
        <v>364233</v>
      </c>
      <c r="AF114">
        <f t="shared" si="6"/>
        <v>1</v>
      </c>
    </row>
    <row r="115" spans="3:32">
      <c r="C115" s="238" t="str">
        <f t="shared" ref="C115:C178" si="8">C$60</f>
        <v>Georgia</v>
      </c>
      <c r="D115" s="238">
        <v>2013</v>
      </c>
      <c r="E115" s="249" t="str">
        <f>E$114</f>
        <v>Calendar Year</v>
      </c>
      <c r="F115" s="249" t="str">
        <f t="shared" ref="F115:J130" si="9">F$114</f>
        <v>US Dollars</v>
      </c>
      <c r="G115" s="249" t="str">
        <f t="shared" si="9"/>
        <v>Units ( x 1)</v>
      </c>
      <c r="H115" s="250">
        <f t="shared" si="9"/>
        <v>1.6634</v>
      </c>
      <c r="I115" s="249" t="str">
        <f t="shared" si="9"/>
        <v>PEPFAR Expenditure analysis</v>
      </c>
      <c r="J115" s="249">
        <f t="shared" si="9"/>
        <v>1.6633500000000001</v>
      </c>
      <c r="K115" t="s">
        <v>2</v>
      </c>
      <c r="M115" t="str">
        <f>'2013'!D13</f>
        <v>US Dollars</v>
      </c>
      <c r="N115" t="str">
        <f>'2013'!E13</f>
        <v>US Dollars</v>
      </c>
      <c r="O115" t="str">
        <f>'2013'!F13</f>
        <v>US Dollars</v>
      </c>
      <c r="P115" t="str">
        <f>'2013'!G13</f>
        <v>US Dollars</v>
      </c>
      <c r="Q115">
        <f>'2013'!H13</f>
        <v>0</v>
      </c>
      <c r="R115" t="str">
        <f>'2013'!I13</f>
        <v>US Dollars</v>
      </c>
      <c r="S115" t="str">
        <f>'2013'!J13</f>
        <v>US Dollars</v>
      </c>
      <c r="T115" t="str">
        <f>'2013'!K13</f>
        <v>US Dollars</v>
      </c>
      <c r="U115" t="str">
        <f>'2013'!L13</f>
        <v>US Dollars</v>
      </c>
      <c r="V115">
        <f>'2013'!M13</f>
        <v>0</v>
      </c>
      <c r="W115" t="str">
        <f>'2013'!N13</f>
        <v>US Dollars</v>
      </c>
      <c r="X115" t="str">
        <f>'2013'!O13</f>
        <v>US Dollars</v>
      </c>
      <c r="Y115" t="str">
        <f>'2013'!P13</f>
        <v>US Dollars</v>
      </c>
      <c r="Z115" t="str">
        <f>'2013'!Q13</f>
        <v>US Dollars</v>
      </c>
      <c r="AA115" t="str">
        <f>'2013'!R13</f>
        <v>US Dollars</v>
      </c>
      <c r="AB115" t="str">
        <f>'2013'!S13</f>
        <v>US Dollars</v>
      </c>
      <c r="AC115">
        <f>'2013'!T13</f>
        <v>0</v>
      </c>
      <c r="AD115">
        <f>'2013'!U13</f>
        <v>0</v>
      </c>
      <c r="AF115">
        <f t="shared" si="6"/>
        <v>1</v>
      </c>
    </row>
    <row r="116" spans="3:32">
      <c r="C116" s="238" t="str">
        <f t="shared" si="8"/>
        <v>Georgia</v>
      </c>
      <c r="D116" s="238">
        <v>2013</v>
      </c>
      <c r="E116" s="249" t="str">
        <f t="shared" ref="E116:J147" si="10">E$114</f>
        <v>Calendar Year</v>
      </c>
      <c r="F116" s="249" t="str">
        <f t="shared" si="9"/>
        <v>US Dollars</v>
      </c>
      <c r="G116" s="249" t="str">
        <f t="shared" si="9"/>
        <v>Units ( x 1)</v>
      </c>
      <c r="H116" s="250">
        <f t="shared" si="9"/>
        <v>1.6634</v>
      </c>
      <c r="I116" s="249" t="str">
        <f t="shared" si="9"/>
        <v>PEPFAR Expenditure analysis</v>
      </c>
      <c r="J116" s="249">
        <f t="shared" si="9"/>
        <v>1.6633500000000001</v>
      </c>
      <c r="K116" t="s">
        <v>365</v>
      </c>
      <c r="M116" t="str">
        <f>'2013'!D14</f>
        <v>US Dollars</v>
      </c>
      <c r="N116" t="str">
        <f>'2013'!E14</f>
        <v>US Dollars</v>
      </c>
      <c r="O116" t="str">
        <f>'2013'!F14</f>
        <v>US Dollars</v>
      </c>
      <c r="P116" t="str">
        <f>'2013'!G14</f>
        <v>US Dollars</v>
      </c>
      <c r="Q116">
        <f>'2013'!H14</f>
        <v>0</v>
      </c>
      <c r="R116" t="str">
        <f>'2013'!I14</f>
        <v>US Dollars</v>
      </c>
      <c r="S116" t="str">
        <f>'2013'!J14</f>
        <v>US Dollars</v>
      </c>
      <c r="T116" t="str">
        <f>'2013'!K14</f>
        <v>US Dollars</v>
      </c>
      <c r="U116" t="str">
        <f>'2013'!L14</f>
        <v>US Dollars</v>
      </c>
      <c r="V116">
        <f>'2013'!M14</f>
        <v>0</v>
      </c>
      <c r="W116" t="str">
        <f>'2013'!N14</f>
        <v>US Dollars</v>
      </c>
      <c r="X116" t="str">
        <f>'2013'!O14</f>
        <v>US Dollars</v>
      </c>
      <c r="Y116" t="str">
        <f>'2013'!P14</f>
        <v>US Dollars</v>
      </c>
      <c r="Z116" t="str">
        <f>'2013'!Q14</f>
        <v>US Dollars</v>
      </c>
      <c r="AA116" t="str">
        <f>'2013'!R14</f>
        <v>US Dollars</v>
      </c>
      <c r="AB116" t="str">
        <f>'2013'!S14</f>
        <v>US Dollars</v>
      </c>
      <c r="AC116">
        <f>'2013'!T14</f>
        <v>0</v>
      </c>
      <c r="AD116">
        <f>'2013'!U14</f>
        <v>0</v>
      </c>
      <c r="AF116">
        <f t="shared" si="6"/>
        <v>1</v>
      </c>
    </row>
    <row r="117" spans="3:32">
      <c r="C117" s="238" t="str">
        <f t="shared" si="8"/>
        <v>Georgia</v>
      </c>
      <c r="D117" s="238">
        <v>2013</v>
      </c>
      <c r="E117" s="249" t="str">
        <f t="shared" si="10"/>
        <v>Calendar Year</v>
      </c>
      <c r="F117" s="249" t="str">
        <f t="shared" si="9"/>
        <v>US Dollars</v>
      </c>
      <c r="G117" s="249" t="str">
        <f t="shared" si="9"/>
        <v>Units ( x 1)</v>
      </c>
      <c r="H117" s="250">
        <f t="shared" si="9"/>
        <v>1.6634</v>
      </c>
      <c r="I117" s="249" t="str">
        <f t="shared" si="9"/>
        <v>PEPFAR Expenditure analysis</v>
      </c>
      <c r="J117" s="249">
        <f t="shared" si="9"/>
        <v>1.6633500000000001</v>
      </c>
      <c r="K117" t="s">
        <v>5</v>
      </c>
      <c r="M117" t="str">
        <f>'2013'!D15</f>
        <v>US Dollars</v>
      </c>
      <c r="N117" t="str">
        <f>'2013'!E15</f>
        <v>US Dollars</v>
      </c>
      <c r="O117" t="str">
        <f>'2013'!F15</f>
        <v>US Dollars</v>
      </c>
      <c r="P117" t="str">
        <f>'2013'!G15</f>
        <v>US Dollars</v>
      </c>
      <c r="Q117">
        <f>'2013'!H15</f>
        <v>0</v>
      </c>
      <c r="R117" t="str">
        <f>'2013'!I15</f>
        <v>US Dollars</v>
      </c>
      <c r="S117" t="str">
        <f>'2013'!J15</f>
        <v>US Dollars</v>
      </c>
      <c r="T117" t="str">
        <f>'2013'!K15</f>
        <v>US Dollars</v>
      </c>
      <c r="U117" t="str">
        <f>'2013'!L15</f>
        <v>US Dollars</v>
      </c>
      <c r="V117">
        <f>'2013'!M15</f>
        <v>0</v>
      </c>
      <c r="W117" t="str">
        <f>'2013'!N15</f>
        <v>US Dollars</v>
      </c>
      <c r="X117" t="str">
        <f>'2013'!O15</f>
        <v>US Dollars</v>
      </c>
      <c r="Y117" t="str">
        <f>'2013'!P15</f>
        <v>US Dollars</v>
      </c>
      <c r="Z117" t="str">
        <f>'2013'!Q15</f>
        <v>US Dollars</v>
      </c>
      <c r="AA117" t="str">
        <f>'2013'!R15</f>
        <v>US Dollars</v>
      </c>
      <c r="AB117" t="str">
        <f>'2013'!S15</f>
        <v>US Dollars</v>
      </c>
      <c r="AC117">
        <f>'2013'!T15</f>
        <v>0</v>
      </c>
      <c r="AD117">
        <f>'2013'!U15</f>
        <v>0</v>
      </c>
      <c r="AF117">
        <f t="shared" si="6"/>
        <v>1</v>
      </c>
    </row>
    <row r="118" spans="3:32">
      <c r="C118" s="238" t="str">
        <f t="shared" si="8"/>
        <v>Georgia</v>
      </c>
      <c r="D118" s="238">
        <v>2013</v>
      </c>
      <c r="E118" s="249" t="str">
        <f t="shared" si="10"/>
        <v>Calendar Year</v>
      </c>
      <c r="F118" s="249" t="str">
        <f t="shared" si="9"/>
        <v>US Dollars</v>
      </c>
      <c r="G118" s="249" t="str">
        <f t="shared" si="9"/>
        <v>Units ( x 1)</v>
      </c>
      <c r="H118" s="250">
        <f t="shared" si="9"/>
        <v>1.6634</v>
      </c>
      <c r="I118" s="249" t="str">
        <f t="shared" si="9"/>
        <v>PEPFAR Expenditure analysis</v>
      </c>
      <c r="J118" s="249">
        <f t="shared" si="9"/>
        <v>1.6633500000000001</v>
      </c>
      <c r="K118" t="s">
        <v>367</v>
      </c>
      <c r="M118" t="str">
        <f>'2013'!D16</f>
        <v>US Dollars</v>
      </c>
      <c r="N118" t="str">
        <f>'2013'!E16</f>
        <v>US Dollars</v>
      </c>
      <c r="O118" t="str">
        <f>'2013'!F16</f>
        <v>US Dollars</v>
      </c>
      <c r="P118" t="str">
        <f>'2013'!G16</f>
        <v>US Dollars</v>
      </c>
      <c r="Q118">
        <f>'2013'!H16</f>
        <v>0</v>
      </c>
      <c r="R118" t="str">
        <f>'2013'!I16</f>
        <v>US Dollars</v>
      </c>
      <c r="S118" t="str">
        <f>'2013'!J16</f>
        <v>US Dollars</v>
      </c>
      <c r="T118" t="str">
        <f>'2013'!K16</f>
        <v>US Dollars</v>
      </c>
      <c r="U118" t="str">
        <f>'2013'!L16</f>
        <v>US Dollars</v>
      </c>
      <c r="V118">
        <f>'2013'!M16</f>
        <v>0</v>
      </c>
      <c r="W118" t="str">
        <f>'2013'!N16</f>
        <v>US Dollars</v>
      </c>
      <c r="X118" t="str">
        <f>'2013'!O16</f>
        <v>US Dollars</v>
      </c>
      <c r="Y118" t="str">
        <f>'2013'!P16</f>
        <v>US Dollars</v>
      </c>
      <c r="Z118" t="str">
        <f>'2013'!Q16</f>
        <v>US Dollars</v>
      </c>
      <c r="AA118" t="str">
        <f>'2013'!R16</f>
        <v>US Dollars</v>
      </c>
      <c r="AB118" t="str">
        <f>'2013'!S16</f>
        <v>US Dollars</v>
      </c>
      <c r="AC118">
        <f>'2013'!T16</f>
        <v>0</v>
      </c>
      <c r="AD118">
        <f>'2013'!U16</f>
        <v>0</v>
      </c>
      <c r="AF118">
        <f t="shared" si="6"/>
        <v>1</v>
      </c>
    </row>
    <row r="119" spans="3:32">
      <c r="C119" s="238" t="str">
        <f t="shared" si="8"/>
        <v>Georgia</v>
      </c>
      <c r="D119" s="238">
        <v>2013</v>
      </c>
      <c r="E119" s="249" t="str">
        <f t="shared" si="10"/>
        <v>Calendar Year</v>
      </c>
      <c r="F119" s="249" t="str">
        <f t="shared" si="9"/>
        <v>US Dollars</v>
      </c>
      <c r="G119" s="249" t="str">
        <f t="shared" si="9"/>
        <v>Units ( x 1)</v>
      </c>
      <c r="H119" s="250">
        <f t="shared" si="9"/>
        <v>1.6634</v>
      </c>
      <c r="I119" s="249" t="str">
        <f t="shared" si="9"/>
        <v>PEPFAR Expenditure analysis</v>
      </c>
      <c r="J119" s="249">
        <f t="shared" si="9"/>
        <v>1.6633500000000001</v>
      </c>
      <c r="K119" t="s">
        <v>368</v>
      </c>
      <c r="M119" t="str">
        <f>'2013'!D17</f>
        <v>US Dollars</v>
      </c>
      <c r="N119" t="str">
        <f>'2013'!E17</f>
        <v>US Dollars</v>
      </c>
      <c r="O119" t="str">
        <f>'2013'!F17</f>
        <v>US Dollars</v>
      </c>
      <c r="P119" t="str">
        <f>'2013'!G17</f>
        <v>US Dollars</v>
      </c>
      <c r="Q119">
        <f>'2013'!H17</f>
        <v>0</v>
      </c>
      <c r="R119" t="str">
        <f>'2013'!I17</f>
        <v>US Dollars</v>
      </c>
      <c r="S119" t="str">
        <f>'2013'!J17</f>
        <v>US Dollars</v>
      </c>
      <c r="T119" t="str">
        <f>'2013'!K17</f>
        <v>US Dollars</v>
      </c>
      <c r="U119" t="str">
        <f>'2013'!L17</f>
        <v>US Dollars</v>
      </c>
      <c r="V119">
        <f>'2013'!M17</f>
        <v>0</v>
      </c>
      <c r="W119" t="str">
        <f>'2013'!N17</f>
        <v>US Dollars</v>
      </c>
      <c r="X119">
        <f>'2013'!O17</f>
        <v>31121</v>
      </c>
      <c r="Y119">
        <f>'2013'!P17</f>
        <v>52070</v>
      </c>
      <c r="Z119" t="str">
        <f>'2013'!Q17</f>
        <v>US Dollars</v>
      </c>
      <c r="AA119" t="str">
        <f>'2013'!R17</f>
        <v>US Dollars</v>
      </c>
      <c r="AB119" t="str">
        <f>'2013'!S17</f>
        <v>US Dollars</v>
      </c>
      <c r="AC119">
        <f>'2013'!T17</f>
        <v>83191</v>
      </c>
      <c r="AD119">
        <f>'2013'!U17</f>
        <v>83191</v>
      </c>
      <c r="AF119">
        <f t="shared" si="6"/>
        <v>1</v>
      </c>
    </row>
    <row r="120" spans="3:32">
      <c r="C120" s="238" t="str">
        <f t="shared" si="8"/>
        <v>Georgia</v>
      </c>
      <c r="D120" s="238">
        <v>2013</v>
      </c>
      <c r="E120" s="249" t="str">
        <f t="shared" si="10"/>
        <v>Calendar Year</v>
      </c>
      <c r="F120" s="249" t="str">
        <f t="shared" si="9"/>
        <v>US Dollars</v>
      </c>
      <c r="G120" s="249" t="str">
        <f t="shared" si="9"/>
        <v>Units ( x 1)</v>
      </c>
      <c r="H120" s="250">
        <f t="shared" si="9"/>
        <v>1.6634</v>
      </c>
      <c r="I120" s="249" t="str">
        <f t="shared" si="9"/>
        <v>PEPFAR Expenditure analysis</v>
      </c>
      <c r="J120" s="249">
        <f t="shared" si="9"/>
        <v>1.6633500000000001</v>
      </c>
      <c r="K120" t="s">
        <v>369</v>
      </c>
      <c r="M120" t="str">
        <f>'2013'!D18</f>
        <v>US Dollars</v>
      </c>
      <c r="N120" t="str">
        <f>'2013'!E18</f>
        <v>US Dollars</v>
      </c>
      <c r="O120" t="str">
        <f>'2013'!F18</f>
        <v>US Dollars</v>
      </c>
      <c r="P120" t="str">
        <f>'2013'!G18</f>
        <v>US Dollars</v>
      </c>
      <c r="Q120">
        <f>'2013'!H18</f>
        <v>0</v>
      </c>
      <c r="R120" t="str">
        <f>'2013'!I18</f>
        <v>US Dollars</v>
      </c>
      <c r="S120" t="str">
        <f>'2013'!J18</f>
        <v>US Dollars</v>
      </c>
      <c r="T120" t="str">
        <f>'2013'!K18</f>
        <v>US Dollars</v>
      </c>
      <c r="U120" t="str">
        <f>'2013'!L18</f>
        <v>US Dollars</v>
      </c>
      <c r="V120">
        <f>'2013'!M18</f>
        <v>0</v>
      </c>
      <c r="W120" t="str">
        <f>'2013'!N18</f>
        <v>US Dollars</v>
      </c>
      <c r="X120">
        <f>'2013'!O18</f>
        <v>58352</v>
      </c>
      <c r="Y120">
        <f>'2013'!P18</f>
        <v>61450</v>
      </c>
      <c r="Z120" t="str">
        <f>'2013'!Q18</f>
        <v>US Dollars</v>
      </c>
      <c r="AA120" t="str">
        <f>'2013'!R18</f>
        <v>US Dollars</v>
      </c>
      <c r="AB120" t="str">
        <f>'2013'!S18</f>
        <v>US Dollars</v>
      </c>
      <c r="AC120">
        <f>'2013'!T18</f>
        <v>119802</v>
      </c>
      <c r="AD120">
        <f>'2013'!U18</f>
        <v>119802</v>
      </c>
      <c r="AF120">
        <f t="shared" si="6"/>
        <v>1</v>
      </c>
    </row>
    <row r="121" spans="3:32">
      <c r="C121" s="238" t="str">
        <f t="shared" si="8"/>
        <v>Georgia</v>
      </c>
      <c r="D121" s="238">
        <v>2013</v>
      </c>
      <c r="E121" s="249" t="str">
        <f t="shared" si="10"/>
        <v>Calendar Year</v>
      </c>
      <c r="F121" s="249" t="str">
        <f t="shared" si="9"/>
        <v>US Dollars</v>
      </c>
      <c r="G121" s="249" t="str">
        <f t="shared" si="9"/>
        <v>Units ( x 1)</v>
      </c>
      <c r="H121" s="250">
        <f t="shared" si="9"/>
        <v>1.6634</v>
      </c>
      <c r="I121" s="249" t="str">
        <f t="shared" si="9"/>
        <v>PEPFAR Expenditure analysis</v>
      </c>
      <c r="J121" s="249">
        <f t="shared" si="9"/>
        <v>1.6633500000000001</v>
      </c>
      <c r="K121" t="s">
        <v>370</v>
      </c>
      <c r="M121" t="str">
        <f>'2013'!D19</f>
        <v>US Dollars</v>
      </c>
      <c r="N121" t="str">
        <f>'2013'!E19</f>
        <v>US Dollars</v>
      </c>
      <c r="O121" t="str">
        <f>'2013'!F19</f>
        <v>US Dollars</v>
      </c>
      <c r="P121" t="str">
        <f>'2013'!G19</f>
        <v>US Dollars</v>
      </c>
      <c r="Q121">
        <f>'2013'!H19</f>
        <v>0</v>
      </c>
      <c r="R121" t="str">
        <f>'2013'!I19</f>
        <v>US Dollars</v>
      </c>
      <c r="S121" t="str">
        <f>'2013'!J19</f>
        <v>US Dollars</v>
      </c>
      <c r="T121" t="str">
        <f>'2013'!K19</f>
        <v>US Dollars</v>
      </c>
      <c r="U121" t="str">
        <f>'2013'!L19</f>
        <v>US Dollars</v>
      </c>
      <c r="V121">
        <f>'2013'!M19</f>
        <v>0</v>
      </c>
      <c r="W121" t="str">
        <f>'2013'!N19</f>
        <v>US Dollars</v>
      </c>
      <c r="X121" t="str">
        <f>'2013'!O19</f>
        <v>US Dollars</v>
      </c>
      <c r="Y121" t="str">
        <f>'2013'!P19</f>
        <v>US Dollars</v>
      </c>
      <c r="Z121" t="str">
        <f>'2013'!Q19</f>
        <v>US Dollars</v>
      </c>
      <c r="AA121" t="str">
        <f>'2013'!R19</f>
        <v>US Dollars</v>
      </c>
      <c r="AB121" t="str">
        <f>'2013'!S19</f>
        <v>US Dollars</v>
      </c>
      <c r="AC121">
        <f>'2013'!T19</f>
        <v>0</v>
      </c>
      <c r="AD121">
        <f>'2013'!U19</f>
        <v>0</v>
      </c>
      <c r="AF121">
        <f t="shared" si="6"/>
        <v>1</v>
      </c>
    </row>
    <row r="122" spans="3:32">
      <c r="C122" s="238" t="str">
        <f t="shared" si="8"/>
        <v>Georgia</v>
      </c>
      <c r="D122" s="238">
        <v>2013</v>
      </c>
      <c r="E122" s="249" t="str">
        <f t="shared" si="10"/>
        <v>Calendar Year</v>
      </c>
      <c r="F122" s="249" t="str">
        <f t="shared" si="9"/>
        <v>US Dollars</v>
      </c>
      <c r="G122" s="249" t="str">
        <f t="shared" si="9"/>
        <v>Units ( x 1)</v>
      </c>
      <c r="H122" s="250">
        <f t="shared" si="9"/>
        <v>1.6634</v>
      </c>
      <c r="I122" s="249" t="str">
        <f t="shared" si="9"/>
        <v>PEPFAR Expenditure analysis</v>
      </c>
      <c r="J122" s="249">
        <f t="shared" si="9"/>
        <v>1.6633500000000001</v>
      </c>
      <c r="K122" t="s">
        <v>372</v>
      </c>
      <c r="M122" t="str">
        <f>'2013'!D20</f>
        <v>US Dollars</v>
      </c>
      <c r="N122" t="str">
        <f>'2013'!E20</f>
        <v>US Dollars</v>
      </c>
      <c r="O122" t="str">
        <f>'2013'!F20</f>
        <v>US Dollars</v>
      </c>
      <c r="P122" t="str">
        <f>'2013'!G20</f>
        <v>US Dollars</v>
      </c>
      <c r="Q122">
        <f>'2013'!H20</f>
        <v>0</v>
      </c>
      <c r="R122" t="str">
        <f>'2013'!I20</f>
        <v>US Dollars</v>
      </c>
      <c r="S122" t="str">
        <f>'2013'!J20</f>
        <v>US Dollars</v>
      </c>
      <c r="T122" t="str">
        <f>'2013'!K20</f>
        <v>US Dollars</v>
      </c>
      <c r="U122" t="str">
        <f>'2013'!L20</f>
        <v>US Dollars</v>
      </c>
      <c r="V122">
        <f>'2013'!M20</f>
        <v>0</v>
      </c>
      <c r="W122" t="str">
        <f>'2013'!N20</f>
        <v>US Dollars</v>
      </c>
      <c r="X122" t="str">
        <f>'2013'!O20</f>
        <v>US Dollars</v>
      </c>
      <c r="Y122">
        <f>'2013'!P20</f>
        <v>152421</v>
      </c>
      <c r="Z122" t="str">
        <f>'2013'!Q20</f>
        <v>US Dollars</v>
      </c>
      <c r="AA122" t="str">
        <f>'2013'!R20</f>
        <v>US Dollars</v>
      </c>
      <c r="AB122" t="str">
        <f>'2013'!S20</f>
        <v>US Dollars</v>
      </c>
      <c r="AC122">
        <f>'2013'!T20</f>
        <v>152421</v>
      </c>
      <c r="AD122">
        <f>'2013'!U20</f>
        <v>152421</v>
      </c>
      <c r="AF122">
        <f t="shared" si="6"/>
        <v>1</v>
      </c>
    </row>
    <row r="123" spans="3:32">
      <c r="C123" s="238" t="str">
        <f t="shared" si="8"/>
        <v>Georgia</v>
      </c>
      <c r="D123" s="238">
        <v>2013</v>
      </c>
      <c r="E123" s="249" t="str">
        <f t="shared" si="10"/>
        <v>Calendar Year</v>
      </c>
      <c r="F123" s="249" t="str">
        <f t="shared" si="9"/>
        <v>US Dollars</v>
      </c>
      <c r="G123" s="249" t="str">
        <f t="shared" si="9"/>
        <v>Units ( x 1)</v>
      </c>
      <c r="H123" s="250">
        <f t="shared" si="9"/>
        <v>1.6634</v>
      </c>
      <c r="I123" s="249" t="str">
        <f t="shared" si="9"/>
        <v>PEPFAR Expenditure analysis</v>
      </c>
      <c r="J123" s="249">
        <f t="shared" si="9"/>
        <v>1.6633500000000001</v>
      </c>
      <c r="K123" t="s">
        <v>373</v>
      </c>
      <c r="M123" t="str">
        <f>'2013'!D21</f>
        <v>US Dollars</v>
      </c>
      <c r="N123" t="str">
        <f>'2013'!E21</f>
        <v>US Dollars</v>
      </c>
      <c r="O123" t="str">
        <f>'2013'!F21</f>
        <v>US Dollars</v>
      </c>
      <c r="P123" t="str">
        <f>'2013'!G21</f>
        <v>US Dollars</v>
      </c>
      <c r="Q123">
        <f>'2013'!H21</f>
        <v>0</v>
      </c>
      <c r="R123" t="str">
        <f>'2013'!I21</f>
        <v>US Dollars</v>
      </c>
      <c r="S123" t="str">
        <f>'2013'!J21</f>
        <v>US Dollars</v>
      </c>
      <c r="T123" t="str">
        <f>'2013'!K21</f>
        <v>US Dollars</v>
      </c>
      <c r="U123" t="str">
        <f>'2013'!L21</f>
        <v>US Dollars</v>
      </c>
      <c r="V123">
        <f>'2013'!M21</f>
        <v>0</v>
      </c>
      <c r="W123" t="str">
        <f>'2013'!N21</f>
        <v>US Dollars</v>
      </c>
      <c r="X123">
        <f>'2013'!O21</f>
        <v>8819</v>
      </c>
      <c r="Y123" t="str">
        <f>'2013'!P21</f>
        <v>US Dollars</v>
      </c>
      <c r="Z123" t="str">
        <f>'2013'!Q21</f>
        <v>US Dollars</v>
      </c>
      <c r="AA123" t="str">
        <f>'2013'!R21</f>
        <v>US Dollars</v>
      </c>
      <c r="AB123" t="str">
        <f>'2013'!S21</f>
        <v>US Dollars</v>
      </c>
      <c r="AC123">
        <f>'2013'!T21</f>
        <v>8819</v>
      </c>
      <c r="AD123">
        <f>'2013'!U21</f>
        <v>8819</v>
      </c>
      <c r="AF123">
        <f t="shared" si="6"/>
        <v>1</v>
      </c>
    </row>
    <row r="124" spans="3:32">
      <c r="C124" s="238" t="str">
        <f t="shared" si="8"/>
        <v>Georgia</v>
      </c>
      <c r="D124" s="238">
        <v>2013</v>
      </c>
      <c r="E124" s="249" t="str">
        <f t="shared" si="10"/>
        <v>Calendar Year</v>
      </c>
      <c r="F124" s="249" t="str">
        <f t="shared" si="9"/>
        <v>US Dollars</v>
      </c>
      <c r="G124" s="249" t="str">
        <f t="shared" si="9"/>
        <v>Units ( x 1)</v>
      </c>
      <c r="H124" s="250">
        <f t="shared" si="9"/>
        <v>1.6634</v>
      </c>
      <c r="I124" s="249" t="str">
        <f t="shared" si="9"/>
        <v>PEPFAR Expenditure analysis</v>
      </c>
      <c r="J124" s="249">
        <f t="shared" si="9"/>
        <v>1.6633500000000001</v>
      </c>
      <c r="K124" t="s">
        <v>374</v>
      </c>
      <c r="M124" t="str">
        <f>'2013'!D22</f>
        <v>US Dollars</v>
      </c>
      <c r="N124" t="str">
        <f>'2013'!E22</f>
        <v>US Dollars</v>
      </c>
      <c r="O124" t="str">
        <f>'2013'!F22</f>
        <v>US Dollars</v>
      </c>
      <c r="P124" t="str">
        <f>'2013'!G22</f>
        <v>US Dollars</v>
      </c>
      <c r="Q124">
        <f>'2013'!H22</f>
        <v>0</v>
      </c>
      <c r="R124" t="str">
        <f>'2013'!I22</f>
        <v>US Dollars</v>
      </c>
      <c r="S124" t="str">
        <f>'2013'!J22</f>
        <v>US Dollars</v>
      </c>
      <c r="T124" t="str">
        <f>'2013'!K22</f>
        <v>US Dollars</v>
      </c>
      <c r="U124" t="str">
        <f>'2013'!L22</f>
        <v>US Dollars</v>
      </c>
      <c r="V124">
        <f>'2013'!M22</f>
        <v>0</v>
      </c>
      <c r="W124" t="str">
        <f>'2013'!N22</f>
        <v>US Dollars</v>
      </c>
      <c r="X124" t="str">
        <f>'2013'!O22</f>
        <v>US Dollars</v>
      </c>
      <c r="Y124" t="str">
        <f>'2013'!P22</f>
        <v>US Dollars</v>
      </c>
      <c r="Z124" t="str">
        <f>'2013'!Q22</f>
        <v>US Dollars</v>
      </c>
      <c r="AA124" t="str">
        <f>'2013'!R22</f>
        <v>US Dollars</v>
      </c>
      <c r="AB124" t="str">
        <f>'2013'!S22</f>
        <v>US Dollars</v>
      </c>
      <c r="AC124">
        <f>'2013'!T22</f>
        <v>0</v>
      </c>
      <c r="AD124">
        <f>'2013'!U22</f>
        <v>0</v>
      </c>
      <c r="AF124">
        <f t="shared" si="6"/>
        <v>1</v>
      </c>
    </row>
    <row r="125" spans="3:32">
      <c r="C125" s="238" t="str">
        <f t="shared" si="8"/>
        <v>Georgia</v>
      </c>
      <c r="D125" s="238">
        <v>2013</v>
      </c>
      <c r="E125" s="249" t="str">
        <f t="shared" si="10"/>
        <v>Calendar Year</v>
      </c>
      <c r="F125" s="249" t="str">
        <f t="shared" si="9"/>
        <v>US Dollars</v>
      </c>
      <c r="G125" s="249" t="str">
        <f t="shared" si="9"/>
        <v>Units ( x 1)</v>
      </c>
      <c r="H125" s="250">
        <f t="shared" si="9"/>
        <v>1.6634</v>
      </c>
      <c r="I125" s="249" t="str">
        <f t="shared" si="9"/>
        <v>PEPFAR Expenditure analysis</v>
      </c>
      <c r="J125" s="249">
        <f t="shared" si="9"/>
        <v>1.6633500000000001</v>
      </c>
      <c r="K125" t="s">
        <v>376</v>
      </c>
      <c r="M125" t="str">
        <f>'2013'!D23</f>
        <v>US Dollars</v>
      </c>
      <c r="N125" t="str">
        <f>'2013'!E23</f>
        <v>US Dollars</v>
      </c>
      <c r="O125" t="str">
        <f>'2013'!F23</f>
        <v>US Dollars</v>
      </c>
      <c r="P125" t="str">
        <f>'2013'!G23</f>
        <v>US Dollars</v>
      </c>
      <c r="Q125">
        <f>'2013'!H23</f>
        <v>0</v>
      </c>
      <c r="R125" t="str">
        <f>'2013'!I23</f>
        <v>US Dollars</v>
      </c>
      <c r="S125" t="str">
        <f>'2013'!J23</f>
        <v>US Dollars</v>
      </c>
      <c r="T125" t="str">
        <f>'2013'!K23</f>
        <v>US Dollars</v>
      </c>
      <c r="U125" t="str">
        <f>'2013'!L23</f>
        <v>US Dollars</v>
      </c>
      <c r="V125">
        <f>'2013'!M23</f>
        <v>0</v>
      </c>
      <c r="W125" t="str">
        <f>'2013'!N23</f>
        <v>US Dollars</v>
      </c>
      <c r="X125" t="str">
        <f>'2013'!O23</f>
        <v>US Dollars</v>
      </c>
      <c r="Y125" t="str">
        <f>'2013'!P23</f>
        <v>US Dollars</v>
      </c>
      <c r="Z125" t="str">
        <f>'2013'!Q23</f>
        <v>US Dollars</v>
      </c>
      <c r="AA125" t="str">
        <f>'2013'!R23</f>
        <v>US Dollars</v>
      </c>
      <c r="AB125" t="str">
        <f>'2013'!S23</f>
        <v>US Dollars</v>
      </c>
      <c r="AC125">
        <f>'2013'!T23</f>
        <v>0</v>
      </c>
      <c r="AD125">
        <f>'2013'!U23</f>
        <v>0</v>
      </c>
      <c r="AF125">
        <f t="shared" si="6"/>
        <v>1</v>
      </c>
    </row>
    <row r="126" spans="3:32">
      <c r="C126" s="238" t="str">
        <f t="shared" si="8"/>
        <v>Georgia</v>
      </c>
      <c r="D126" s="238">
        <v>2013</v>
      </c>
      <c r="E126" s="249" t="str">
        <f t="shared" si="10"/>
        <v>Calendar Year</v>
      </c>
      <c r="F126" s="249" t="str">
        <f t="shared" si="9"/>
        <v>US Dollars</v>
      </c>
      <c r="G126" s="249" t="str">
        <f t="shared" si="9"/>
        <v>Units ( x 1)</v>
      </c>
      <c r="H126" s="250">
        <f t="shared" si="9"/>
        <v>1.6634</v>
      </c>
      <c r="I126" s="249" t="str">
        <f t="shared" si="9"/>
        <v>PEPFAR Expenditure analysis</v>
      </c>
      <c r="J126" s="249">
        <f t="shared" si="9"/>
        <v>1.6633500000000001</v>
      </c>
      <c r="K126" t="s">
        <v>14</v>
      </c>
      <c r="M126">
        <f>'2013'!D24</f>
        <v>1609861</v>
      </c>
      <c r="N126">
        <f>'2013'!E24</f>
        <v>0</v>
      </c>
      <c r="O126">
        <f>'2013'!F24</f>
        <v>0</v>
      </c>
      <c r="P126">
        <f>'2013'!G24</f>
        <v>0</v>
      </c>
      <c r="Q126">
        <f>'2013'!H24</f>
        <v>1609861</v>
      </c>
      <c r="R126">
        <f>'2013'!I24</f>
        <v>0</v>
      </c>
      <c r="S126">
        <f>'2013'!J24</f>
        <v>1603891</v>
      </c>
      <c r="T126">
        <f>'2013'!K24</f>
        <v>0</v>
      </c>
      <c r="U126">
        <f>'2013'!L24</f>
        <v>0</v>
      </c>
      <c r="V126">
        <f>'2013'!M24</f>
        <v>1603891</v>
      </c>
      <c r="W126">
        <f>'2013'!N24</f>
        <v>0</v>
      </c>
      <c r="X126">
        <f>'2013'!O24</f>
        <v>105034</v>
      </c>
      <c r="Y126">
        <f>'2013'!P24</f>
        <v>1248052</v>
      </c>
      <c r="Z126">
        <f>'2013'!Q24</f>
        <v>0</v>
      </c>
      <c r="AA126">
        <f>'2013'!R24</f>
        <v>0</v>
      </c>
      <c r="AB126">
        <f>'2013'!S24</f>
        <v>201163</v>
      </c>
      <c r="AC126">
        <f>'2013'!T24</f>
        <v>1554249</v>
      </c>
      <c r="AD126">
        <f>'2013'!U24</f>
        <v>4768001</v>
      </c>
      <c r="AF126">
        <f t="shared" si="6"/>
        <v>1</v>
      </c>
    </row>
    <row r="127" spans="3:32">
      <c r="C127" s="238" t="str">
        <f t="shared" si="8"/>
        <v>Georgia</v>
      </c>
      <c r="D127" s="238">
        <v>2013</v>
      </c>
      <c r="E127" s="249" t="str">
        <f t="shared" si="10"/>
        <v>Calendar Year</v>
      </c>
      <c r="F127" s="249" t="str">
        <f t="shared" si="9"/>
        <v>US Dollars</v>
      </c>
      <c r="G127" s="249" t="str">
        <f t="shared" si="9"/>
        <v>Units ( x 1)</v>
      </c>
      <c r="H127" s="250">
        <f t="shared" si="9"/>
        <v>1.6634</v>
      </c>
      <c r="I127" s="249" t="str">
        <f t="shared" si="9"/>
        <v>PEPFAR Expenditure analysis</v>
      </c>
      <c r="J127" s="249">
        <f t="shared" si="9"/>
        <v>1.6633500000000001</v>
      </c>
      <c r="K127" t="s">
        <v>378</v>
      </c>
      <c r="M127" t="str">
        <f>'2013'!D25</f>
        <v>US Dollars</v>
      </c>
      <c r="N127" t="str">
        <f>'2013'!E25</f>
        <v>US Dollars</v>
      </c>
      <c r="O127" t="str">
        <f>'2013'!F25</f>
        <v>US Dollars</v>
      </c>
      <c r="P127" t="str">
        <f>'2013'!G25</f>
        <v>US Dollars</v>
      </c>
      <c r="Q127">
        <f>'2013'!H25</f>
        <v>0</v>
      </c>
      <c r="R127" t="str">
        <f>'2013'!I25</f>
        <v>US Dollars</v>
      </c>
      <c r="S127" t="str">
        <f>'2013'!J25</f>
        <v>US Dollars</v>
      </c>
      <c r="T127" t="str">
        <f>'2013'!K25</f>
        <v>US Dollars</v>
      </c>
      <c r="U127" t="str">
        <f>'2013'!L25</f>
        <v>US Dollars</v>
      </c>
      <c r="V127">
        <f>'2013'!M25</f>
        <v>0</v>
      </c>
      <c r="W127" t="str">
        <f>'2013'!N25</f>
        <v>US Dollars</v>
      </c>
      <c r="X127">
        <f>'2013'!O25</f>
        <v>105034</v>
      </c>
      <c r="Y127" t="str">
        <f>'2013'!P25</f>
        <v>US Dollars</v>
      </c>
      <c r="Z127" t="str">
        <f>'2013'!Q25</f>
        <v>US Dollars</v>
      </c>
      <c r="AA127" t="str">
        <f>'2013'!R25</f>
        <v>US Dollars</v>
      </c>
      <c r="AB127">
        <f>'2013'!S25</f>
        <v>201163</v>
      </c>
      <c r="AC127">
        <f>'2013'!T25</f>
        <v>306197</v>
      </c>
      <c r="AD127">
        <f>'2013'!U25</f>
        <v>306197</v>
      </c>
      <c r="AF127">
        <f t="shared" si="6"/>
        <v>1</v>
      </c>
    </row>
    <row r="128" spans="3:32">
      <c r="C128" s="238" t="str">
        <f t="shared" si="8"/>
        <v>Georgia</v>
      </c>
      <c r="D128" s="238">
        <v>2013</v>
      </c>
      <c r="E128" s="249" t="str">
        <f t="shared" si="10"/>
        <v>Calendar Year</v>
      </c>
      <c r="F128" s="249" t="str">
        <f t="shared" si="9"/>
        <v>US Dollars</v>
      </c>
      <c r="G128" s="249" t="str">
        <f t="shared" si="9"/>
        <v>Units ( x 1)</v>
      </c>
      <c r="H128" s="250">
        <f t="shared" si="9"/>
        <v>1.6634</v>
      </c>
      <c r="I128" s="249" t="str">
        <f t="shared" si="9"/>
        <v>PEPFAR Expenditure analysis</v>
      </c>
      <c r="J128" s="249">
        <f t="shared" si="9"/>
        <v>1.6633500000000001</v>
      </c>
      <c r="K128" t="s">
        <v>277</v>
      </c>
      <c r="M128">
        <f>'2013'!D26</f>
        <v>1609861</v>
      </c>
      <c r="N128" t="str">
        <f>'2013'!E26</f>
        <v>US Dollars</v>
      </c>
      <c r="O128" t="str">
        <f>'2013'!F26</f>
        <v>US Dollars</v>
      </c>
      <c r="P128" t="str">
        <f>'2013'!G26</f>
        <v>US Dollars</v>
      </c>
      <c r="Q128">
        <f>'2013'!H26</f>
        <v>1609861</v>
      </c>
      <c r="R128" t="str">
        <f>'2013'!I26</f>
        <v>US Dollars</v>
      </c>
      <c r="S128">
        <f>'2013'!J26</f>
        <v>1603891</v>
      </c>
      <c r="T128" t="str">
        <f>'2013'!K26</f>
        <v>US Dollars</v>
      </c>
      <c r="U128" t="str">
        <f>'2013'!L26</f>
        <v>US Dollars</v>
      </c>
      <c r="V128">
        <f>'2013'!M26</f>
        <v>1603891</v>
      </c>
      <c r="W128" t="str">
        <f>'2013'!N26</f>
        <v>US Dollars</v>
      </c>
      <c r="X128" t="str">
        <f>'2013'!O26</f>
        <v>US Dollars</v>
      </c>
      <c r="Y128">
        <f>'2013'!P26</f>
        <v>1248052</v>
      </c>
      <c r="Z128" t="str">
        <f>'2013'!Q26</f>
        <v>US Dollars</v>
      </c>
      <c r="AA128" t="str">
        <f>'2013'!R26</f>
        <v>US Dollars</v>
      </c>
      <c r="AB128" t="str">
        <f>'2013'!S26</f>
        <v>US Dollars</v>
      </c>
      <c r="AC128">
        <f>'2013'!T26</f>
        <v>1248052</v>
      </c>
      <c r="AD128">
        <f>'2013'!U26</f>
        <v>4461804</v>
      </c>
      <c r="AF128">
        <f t="shared" si="6"/>
        <v>1</v>
      </c>
    </row>
    <row r="129" spans="3:32">
      <c r="C129" s="238" t="str">
        <f t="shared" si="8"/>
        <v>Georgia</v>
      </c>
      <c r="D129" s="238">
        <v>2013</v>
      </c>
      <c r="E129" s="249" t="str">
        <f t="shared" si="10"/>
        <v>Calendar Year</v>
      </c>
      <c r="F129" s="249" t="str">
        <f t="shared" si="9"/>
        <v>US Dollars</v>
      </c>
      <c r="G129" s="249" t="str">
        <f t="shared" si="9"/>
        <v>Units ( x 1)</v>
      </c>
      <c r="H129" s="250">
        <f t="shared" si="9"/>
        <v>1.6634</v>
      </c>
      <c r="I129" s="249" t="str">
        <f t="shared" si="9"/>
        <v>PEPFAR Expenditure analysis</v>
      </c>
      <c r="J129" s="249">
        <f t="shared" si="9"/>
        <v>1.6633500000000001</v>
      </c>
      <c r="K129" t="s">
        <v>296</v>
      </c>
      <c r="M129">
        <f>'2013'!D27</f>
        <v>212098</v>
      </c>
      <c r="N129">
        <f>'2013'!E27</f>
        <v>0</v>
      </c>
      <c r="O129">
        <f>'2013'!F27</f>
        <v>0</v>
      </c>
      <c r="P129">
        <f>'2013'!G27</f>
        <v>0</v>
      </c>
      <c r="Q129">
        <f>'2013'!H27</f>
        <v>212098</v>
      </c>
      <c r="R129">
        <f>'2013'!I27</f>
        <v>0</v>
      </c>
      <c r="S129">
        <f>'2013'!J27</f>
        <v>0</v>
      </c>
      <c r="T129">
        <f>'2013'!K27</f>
        <v>0</v>
      </c>
      <c r="U129">
        <f>'2013'!L27</f>
        <v>0</v>
      </c>
      <c r="V129">
        <f>'2013'!M27</f>
        <v>0</v>
      </c>
      <c r="W129">
        <f>'2013'!N27</f>
        <v>0</v>
      </c>
      <c r="X129">
        <f>'2013'!O27</f>
        <v>0</v>
      </c>
      <c r="Y129">
        <f>'2013'!P27</f>
        <v>0</v>
      </c>
      <c r="Z129">
        <f>'2013'!Q27</f>
        <v>0</v>
      </c>
      <c r="AA129">
        <f>'2013'!R27</f>
        <v>0</v>
      </c>
      <c r="AB129">
        <f>'2013'!S27</f>
        <v>0</v>
      </c>
      <c r="AC129">
        <f>'2013'!T27</f>
        <v>0</v>
      </c>
      <c r="AD129">
        <f>'2013'!U27</f>
        <v>212098</v>
      </c>
      <c r="AF129">
        <f t="shared" si="6"/>
        <v>1</v>
      </c>
    </row>
    <row r="130" spans="3:32">
      <c r="C130" s="238" t="str">
        <f t="shared" si="8"/>
        <v>Georgia</v>
      </c>
      <c r="D130" s="238">
        <v>2013</v>
      </c>
      <c r="E130" s="249" t="str">
        <f t="shared" si="10"/>
        <v>Calendar Year</v>
      </c>
      <c r="F130" s="249" t="str">
        <f t="shared" si="9"/>
        <v>US Dollars</v>
      </c>
      <c r="G130" s="249" t="str">
        <f t="shared" si="9"/>
        <v>Units ( x 1)</v>
      </c>
      <c r="H130" s="250">
        <f t="shared" si="9"/>
        <v>1.6634</v>
      </c>
      <c r="I130" s="249" t="str">
        <f t="shared" si="9"/>
        <v>PEPFAR Expenditure analysis</v>
      </c>
      <c r="J130" s="249">
        <f t="shared" si="9"/>
        <v>1.6633500000000001</v>
      </c>
      <c r="K130" t="s">
        <v>380</v>
      </c>
      <c r="M130" t="str">
        <f>'2013'!D28</f>
        <v>US Dollars</v>
      </c>
      <c r="N130" t="str">
        <f>'2013'!E28</f>
        <v>US Dollars</v>
      </c>
      <c r="O130" t="str">
        <f>'2013'!F28</f>
        <v>US Dollars</v>
      </c>
      <c r="P130" t="str">
        <f>'2013'!G28</f>
        <v>US Dollars</v>
      </c>
      <c r="Q130">
        <f>'2013'!H28</f>
        <v>0</v>
      </c>
      <c r="R130" t="str">
        <f>'2013'!I28</f>
        <v>US Dollars</v>
      </c>
      <c r="S130" t="str">
        <f>'2013'!J28</f>
        <v>US Dollars</v>
      </c>
      <c r="T130" t="str">
        <f>'2013'!K28</f>
        <v>US Dollars</v>
      </c>
      <c r="U130" t="str">
        <f>'2013'!L28</f>
        <v>US Dollars</v>
      </c>
      <c r="V130">
        <f>'2013'!M28</f>
        <v>0</v>
      </c>
      <c r="W130" t="str">
        <f>'2013'!N28</f>
        <v>US Dollars</v>
      </c>
      <c r="X130" t="str">
        <f>'2013'!O28</f>
        <v>US Dollars</v>
      </c>
      <c r="Y130" t="str">
        <f>'2013'!P28</f>
        <v>US Dollars</v>
      </c>
      <c r="Z130" t="str">
        <f>'2013'!Q28</f>
        <v>US Dollars</v>
      </c>
      <c r="AA130" t="str">
        <f>'2013'!R28</f>
        <v>US Dollars</v>
      </c>
      <c r="AB130" t="str">
        <f>'2013'!S28</f>
        <v>US Dollars</v>
      </c>
      <c r="AC130">
        <f>'2013'!T28</f>
        <v>0</v>
      </c>
      <c r="AD130">
        <f>'2013'!U28</f>
        <v>0</v>
      </c>
      <c r="AF130">
        <f t="shared" si="6"/>
        <v>1</v>
      </c>
    </row>
    <row r="131" spans="3:32">
      <c r="C131" s="238" t="str">
        <f t="shared" si="8"/>
        <v>Georgia</v>
      </c>
      <c r="D131" s="238">
        <v>2013</v>
      </c>
      <c r="E131" s="249" t="str">
        <f t="shared" si="10"/>
        <v>Calendar Year</v>
      </c>
      <c r="F131" s="249" t="str">
        <f t="shared" si="10"/>
        <v>US Dollars</v>
      </c>
      <c r="G131" s="249" t="str">
        <f t="shared" si="10"/>
        <v>Units ( x 1)</v>
      </c>
      <c r="H131" s="250">
        <f t="shared" si="10"/>
        <v>1.6634</v>
      </c>
      <c r="I131" s="249" t="str">
        <f t="shared" si="10"/>
        <v>PEPFAR Expenditure analysis</v>
      </c>
      <c r="J131" s="249">
        <f t="shared" si="10"/>
        <v>1.6633500000000001</v>
      </c>
      <c r="K131" t="s">
        <v>381</v>
      </c>
      <c r="M131">
        <f>'2013'!D29</f>
        <v>212098</v>
      </c>
      <c r="N131" t="str">
        <f>'2013'!E29</f>
        <v>US Dollars</v>
      </c>
      <c r="O131" t="str">
        <f>'2013'!F29</f>
        <v>US Dollars</v>
      </c>
      <c r="P131" t="str">
        <f>'2013'!G29</f>
        <v>US Dollars</v>
      </c>
      <c r="Q131">
        <f>'2013'!H29</f>
        <v>212098</v>
      </c>
      <c r="R131" t="str">
        <f>'2013'!I29</f>
        <v>US Dollars</v>
      </c>
      <c r="S131" t="str">
        <f>'2013'!J29</f>
        <v>US Dollars</v>
      </c>
      <c r="T131" t="str">
        <f>'2013'!K29</f>
        <v>US Dollars</v>
      </c>
      <c r="U131" t="str">
        <f>'2013'!L29</f>
        <v>US Dollars</v>
      </c>
      <c r="V131">
        <f>'2013'!M29</f>
        <v>0</v>
      </c>
      <c r="W131" t="str">
        <f>'2013'!N29</f>
        <v>US Dollars</v>
      </c>
      <c r="X131" t="str">
        <f>'2013'!O29</f>
        <v>US Dollars</v>
      </c>
      <c r="Y131" t="str">
        <f>'2013'!P29</f>
        <v>US Dollars</v>
      </c>
      <c r="Z131" t="str">
        <f>'2013'!Q29</f>
        <v>US Dollars</v>
      </c>
      <c r="AA131" t="str">
        <f>'2013'!R29</f>
        <v>US Dollars</v>
      </c>
      <c r="AB131" t="str">
        <f>'2013'!S29</f>
        <v>US Dollars</v>
      </c>
      <c r="AC131">
        <f>'2013'!T29</f>
        <v>0</v>
      </c>
      <c r="AD131">
        <f>'2013'!U29</f>
        <v>212098</v>
      </c>
      <c r="AF131">
        <f t="shared" si="6"/>
        <v>1</v>
      </c>
    </row>
    <row r="132" spans="3:32">
      <c r="C132" s="238" t="str">
        <f t="shared" si="8"/>
        <v>Georgia</v>
      </c>
      <c r="D132" s="238">
        <v>2013</v>
      </c>
      <c r="E132" s="249" t="str">
        <f t="shared" si="10"/>
        <v>Calendar Year</v>
      </c>
      <c r="F132" s="249" t="str">
        <f t="shared" si="10"/>
        <v>US Dollars</v>
      </c>
      <c r="G132" s="249" t="str">
        <f t="shared" si="10"/>
        <v>Units ( x 1)</v>
      </c>
      <c r="H132" s="250">
        <f t="shared" si="10"/>
        <v>1.6634</v>
      </c>
      <c r="I132" s="249" t="str">
        <f t="shared" si="10"/>
        <v>PEPFAR Expenditure analysis</v>
      </c>
      <c r="J132" s="249">
        <f t="shared" si="10"/>
        <v>1.6633500000000001</v>
      </c>
      <c r="K132" t="s">
        <v>297</v>
      </c>
      <c r="M132">
        <f>'2013'!D30</f>
        <v>2321688</v>
      </c>
      <c r="N132">
        <f>'2013'!E30</f>
        <v>0</v>
      </c>
      <c r="O132">
        <f>'2013'!F30</f>
        <v>0</v>
      </c>
      <c r="P132">
        <f>'2013'!G30</f>
        <v>0</v>
      </c>
      <c r="Q132">
        <f>'2013'!H30</f>
        <v>2321688</v>
      </c>
      <c r="R132">
        <f>'2013'!I30</f>
        <v>0</v>
      </c>
      <c r="S132">
        <f>'2013'!J30</f>
        <v>0</v>
      </c>
      <c r="T132">
        <f>'2013'!K30</f>
        <v>0</v>
      </c>
      <c r="U132">
        <f>'2013'!L30</f>
        <v>0</v>
      </c>
      <c r="V132">
        <f>'2013'!M30</f>
        <v>0</v>
      </c>
      <c r="W132">
        <f>'2013'!N30</f>
        <v>0</v>
      </c>
      <c r="X132">
        <f>'2013'!O30</f>
        <v>87387</v>
      </c>
      <c r="Y132">
        <f>'2013'!P30</f>
        <v>4407217</v>
      </c>
      <c r="Z132">
        <f>'2013'!Q30</f>
        <v>0</v>
      </c>
      <c r="AA132">
        <f>'2013'!R30</f>
        <v>6344</v>
      </c>
      <c r="AB132">
        <f>'2013'!S30</f>
        <v>0</v>
      </c>
      <c r="AC132">
        <f>'2013'!T30</f>
        <v>4500948</v>
      </c>
      <c r="AD132">
        <f>'2013'!U30</f>
        <v>6822636</v>
      </c>
      <c r="AF132">
        <f t="shared" si="6"/>
        <v>1</v>
      </c>
    </row>
    <row r="133" spans="3:32">
      <c r="C133" s="238" t="str">
        <f t="shared" si="8"/>
        <v>Georgia</v>
      </c>
      <c r="D133" s="238">
        <v>2013</v>
      </c>
      <c r="E133" s="249" t="str">
        <f t="shared" si="10"/>
        <v>Calendar Year</v>
      </c>
      <c r="F133" s="249" t="str">
        <f t="shared" si="10"/>
        <v>US Dollars</v>
      </c>
      <c r="G133" s="249" t="str">
        <f t="shared" si="10"/>
        <v>Units ( x 1)</v>
      </c>
      <c r="H133" s="250">
        <f t="shared" si="10"/>
        <v>1.6634</v>
      </c>
      <c r="I133" s="249" t="str">
        <f t="shared" si="10"/>
        <v>PEPFAR Expenditure analysis</v>
      </c>
      <c r="J133" s="249">
        <f t="shared" si="10"/>
        <v>1.6633500000000001</v>
      </c>
      <c r="K133" t="s">
        <v>279</v>
      </c>
      <c r="M133">
        <f>'2013'!D31</f>
        <v>330773</v>
      </c>
      <c r="N133" t="str">
        <f>'2013'!E31</f>
        <v>US Dollars</v>
      </c>
      <c r="O133" t="str">
        <f>'2013'!F31</f>
        <v>US Dollars</v>
      </c>
      <c r="P133" t="str">
        <f>'2013'!G31</f>
        <v>US Dollars</v>
      </c>
      <c r="Q133">
        <f>'2013'!H31</f>
        <v>330773</v>
      </c>
      <c r="R133" t="str">
        <f>'2013'!I31</f>
        <v>US Dollars</v>
      </c>
      <c r="S133" t="str">
        <f>'2013'!J31</f>
        <v>US Dollars</v>
      </c>
      <c r="T133" t="str">
        <f>'2013'!K31</f>
        <v>US Dollars</v>
      </c>
      <c r="U133" t="str">
        <f>'2013'!L31</f>
        <v>US Dollars</v>
      </c>
      <c r="V133">
        <f>'2013'!M31</f>
        <v>0</v>
      </c>
      <c r="W133" t="str">
        <f>'2013'!N31</f>
        <v>US Dollars</v>
      </c>
      <c r="X133">
        <f>'2013'!O31</f>
        <v>87387</v>
      </c>
      <c r="Y133">
        <f>'2013'!P31</f>
        <v>479776</v>
      </c>
      <c r="Z133" t="str">
        <f>'2013'!Q31</f>
        <v>US Dollars</v>
      </c>
      <c r="AA133">
        <f>'2013'!R31</f>
        <v>6344</v>
      </c>
      <c r="AB133" t="str">
        <f>'2013'!S31</f>
        <v>US Dollars</v>
      </c>
      <c r="AC133">
        <f>'2013'!T31</f>
        <v>573507</v>
      </c>
      <c r="AD133">
        <f>'2013'!U31</f>
        <v>904280</v>
      </c>
      <c r="AF133">
        <f t="shared" si="6"/>
        <v>1</v>
      </c>
    </row>
    <row r="134" spans="3:32">
      <c r="C134" s="238" t="str">
        <f t="shared" si="8"/>
        <v>Georgia</v>
      </c>
      <c r="D134" s="238">
        <v>2013</v>
      </c>
      <c r="E134" s="249" t="str">
        <f t="shared" si="10"/>
        <v>Calendar Year</v>
      </c>
      <c r="F134" s="249" t="str">
        <f t="shared" si="10"/>
        <v>US Dollars</v>
      </c>
      <c r="G134" s="249" t="str">
        <f t="shared" si="10"/>
        <v>Units ( x 1)</v>
      </c>
      <c r="H134" s="250">
        <f t="shared" si="10"/>
        <v>1.6634</v>
      </c>
      <c r="I134" s="249" t="str">
        <f t="shared" si="10"/>
        <v>PEPFAR Expenditure analysis</v>
      </c>
      <c r="J134" s="249">
        <f t="shared" si="10"/>
        <v>1.6633500000000001</v>
      </c>
      <c r="K134" t="s">
        <v>383</v>
      </c>
      <c r="M134">
        <f>'2013'!D32</f>
        <v>1796107</v>
      </c>
      <c r="N134" t="str">
        <f>'2013'!E32</f>
        <v>US Dollars</v>
      </c>
      <c r="O134" t="str">
        <f>'2013'!F32</f>
        <v>US Dollars</v>
      </c>
      <c r="P134" t="str">
        <f>'2013'!G32</f>
        <v>US Dollars</v>
      </c>
      <c r="Q134">
        <f>'2013'!H32</f>
        <v>1796107</v>
      </c>
      <c r="R134" t="str">
        <f>'2013'!I32</f>
        <v>US Dollars</v>
      </c>
      <c r="S134" t="str">
        <f>'2013'!J32</f>
        <v>US Dollars</v>
      </c>
      <c r="T134" t="str">
        <f>'2013'!K32</f>
        <v>US Dollars</v>
      </c>
      <c r="U134" t="str">
        <f>'2013'!L32</f>
        <v>US Dollars</v>
      </c>
      <c r="V134">
        <f>'2013'!M32</f>
        <v>0</v>
      </c>
      <c r="W134" t="str">
        <f>'2013'!N32</f>
        <v>US Dollars</v>
      </c>
      <c r="X134" t="str">
        <f>'2013'!O32</f>
        <v>US Dollars</v>
      </c>
      <c r="Y134">
        <f>'2013'!P32</f>
        <v>86535</v>
      </c>
      <c r="Z134" t="str">
        <f>'2013'!Q32</f>
        <v>US Dollars</v>
      </c>
      <c r="AA134" t="str">
        <f>'2013'!R32</f>
        <v>US Dollars</v>
      </c>
      <c r="AB134" t="str">
        <f>'2013'!S32</f>
        <v>US Dollars</v>
      </c>
      <c r="AC134">
        <f>'2013'!T32</f>
        <v>86535</v>
      </c>
      <c r="AD134">
        <f>'2013'!U32</f>
        <v>1882642</v>
      </c>
      <c r="AF134">
        <f t="shared" si="6"/>
        <v>1</v>
      </c>
    </row>
    <row r="135" spans="3:32">
      <c r="C135" s="238" t="str">
        <f t="shared" si="8"/>
        <v>Georgia</v>
      </c>
      <c r="D135" s="238">
        <v>2013</v>
      </c>
      <c r="E135" s="249" t="str">
        <f t="shared" si="10"/>
        <v>Calendar Year</v>
      </c>
      <c r="F135" s="249" t="str">
        <f t="shared" si="10"/>
        <v>US Dollars</v>
      </c>
      <c r="G135" s="249" t="str">
        <f t="shared" si="10"/>
        <v>Units ( x 1)</v>
      </c>
      <c r="H135" s="250">
        <f t="shared" si="10"/>
        <v>1.6634</v>
      </c>
      <c r="I135" s="249" t="str">
        <f t="shared" si="10"/>
        <v>PEPFAR Expenditure analysis</v>
      </c>
      <c r="J135" s="249">
        <f t="shared" si="10"/>
        <v>1.6633500000000001</v>
      </c>
      <c r="K135" t="s">
        <v>385</v>
      </c>
      <c r="M135" t="str">
        <f>'2013'!D33</f>
        <v>US Dollars</v>
      </c>
      <c r="N135" t="str">
        <f>'2013'!E33</f>
        <v>US Dollars</v>
      </c>
      <c r="O135" t="str">
        <f>'2013'!F33</f>
        <v>US Dollars</v>
      </c>
      <c r="P135" t="str">
        <f>'2013'!G33</f>
        <v>US Dollars</v>
      </c>
      <c r="Q135">
        <f>'2013'!H33</f>
        <v>0</v>
      </c>
      <c r="R135" t="str">
        <f>'2013'!I33</f>
        <v>US Dollars</v>
      </c>
      <c r="S135" t="str">
        <f>'2013'!J33</f>
        <v>US Dollars</v>
      </c>
      <c r="T135" t="str">
        <f>'2013'!K33</f>
        <v>US Dollars</v>
      </c>
      <c r="U135" t="str">
        <f>'2013'!L33</f>
        <v>US Dollars</v>
      </c>
      <c r="V135">
        <f>'2013'!M33</f>
        <v>0</v>
      </c>
      <c r="W135" t="str">
        <f>'2013'!N33</f>
        <v>US Dollars</v>
      </c>
      <c r="X135" t="str">
        <f>'2013'!O33</f>
        <v>US Dollars</v>
      </c>
      <c r="Y135">
        <f>'2013'!P33</f>
        <v>2684074</v>
      </c>
      <c r="Z135" t="str">
        <f>'2013'!Q33</f>
        <v>US Dollars</v>
      </c>
      <c r="AA135" t="str">
        <f>'2013'!R33</f>
        <v>US Dollars</v>
      </c>
      <c r="AB135" t="str">
        <f>'2013'!S33</f>
        <v>US Dollars</v>
      </c>
      <c r="AC135">
        <f>'2013'!T33</f>
        <v>2684074</v>
      </c>
      <c r="AD135">
        <f>'2013'!U33</f>
        <v>2684074</v>
      </c>
      <c r="AF135">
        <f t="shared" ref="AF135:AF198" si="11">IF((Q135+V135+AC135)=AD135,1,0)</f>
        <v>1</v>
      </c>
    </row>
    <row r="136" spans="3:32">
      <c r="C136" s="238" t="str">
        <f t="shared" si="8"/>
        <v>Georgia</v>
      </c>
      <c r="D136" s="238">
        <v>2013</v>
      </c>
      <c r="E136" s="249" t="str">
        <f t="shared" si="10"/>
        <v>Calendar Year</v>
      </c>
      <c r="F136" s="249" t="str">
        <f t="shared" si="10"/>
        <v>US Dollars</v>
      </c>
      <c r="G136" s="249" t="str">
        <f t="shared" si="10"/>
        <v>Units ( x 1)</v>
      </c>
      <c r="H136" s="250">
        <f t="shared" si="10"/>
        <v>1.6634</v>
      </c>
      <c r="I136" s="249" t="str">
        <f t="shared" si="10"/>
        <v>PEPFAR Expenditure analysis</v>
      </c>
      <c r="J136" s="249">
        <f t="shared" si="10"/>
        <v>1.6633500000000001</v>
      </c>
      <c r="K136" t="s">
        <v>386</v>
      </c>
      <c r="M136" t="str">
        <f>'2013'!D34</f>
        <v>US Dollars</v>
      </c>
      <c r="N136" t="str">
        <f>'2013'!E34</f>
        <v>US Dollars</v>
      </c>
      <c r="O136" t="str">
        <f>'2013'!F34</f>
        <v>US Dollars</v>
      </c>
      <c r="P136" t="str">
        <f>'2013'!G34</f>
        <v>US Dollars</v>
      </c>
      <c r="Q136">
        <f>'2013'!H34</f>
        <v>0</v>
      </c>
      <c r="R136" t="str">
        <f>'2013'!I34</f>
        <v>US Dollars</v>
      </c>
      <c r="S136" t="str">
        <f>'2013'!J34</f>
        <v>US Dollars</v>
      </c>
      <c r="T136" t="str">
        <f>'2013'!K34</f>
        <v>US Dollars</v>
      </c>
      <c r="U136" t="str">
        <f>'2013'!L34</f>
        <v>US Dollars</v>
      </c>
      <c r="V136">
        <f>'2013'!M34</f>
        <v>0</v>
      </c>
      <c r="W136" t="str">
        <f>'2013'!N34</f>
        <v>US Dollars</v>
      </c>
      <c r="X136" t="str">
        <f>'2013'!O34</f>
        <v>US Dollars</v>
      </c>
      <c r="Y136">
        <f>'2013'!P34</f>
        <v>27112</v>
      </c>
      <c r="Z136" t="str">
        <f>'2013'!Q34</f>
        <v>US Dollars</v>
      </c>
      <c r="AA136" t="str">
        <f>'2013'!R34</f>
        <v>US Dollars</v>
      </c>
      <c r="AB136" t="str">
        <f>'2013'!S34</f>
        <v>US Dollars</v>
      </c>
      <c r="AC136">
        <f>'2013'!T34</f>
        <v>27112</v>
      </c>
      <c r="AD136">
        <f>'2013'!U34</f>
        <v>27112</v>
      </c>
      <c r="AF136">
        <f t="shared" si="11"/>
        <v>1</v>
      </c>
    </row>
    <row r="137" spans="3:32">
      <c r="C137" s="238" t="str">
        <f t="shared" si="8"/>
        <v>Georgia</v>
      </c>
      <c r="D137" s="238">
        <v>2013</v>
      </c>
      <c r="E137" s="249" t="str">
        <f t="shared" si="10"/>
        <v>Calendar Year</v>
      </c>
      <c r="F137" s="249" t="str">
        <f t="shared" si="10"/>
        <v>US Dollars</v>
      </c>
      <c r="G137" s="249" t="str">
        <f t="shared" si="10"/>
        <v>Units ( x 1)</v>
      </c>
      <c r="H137" s="250">
        <f t="shared" si="10"/>
        <v>1.6634</v>
      </c>
      <c r="I137" s="249" t="str">
        <f t="shared" si="10"/>
        <v>PEPFAR Expenditure analysis</v>
      </c>
      <c r="J137" s="249">
        <f t="shared" si="10"/>
        <v>1.6633500000000001</v>
      </c>
      <c r="K137" t="s">
        <v>278</v>
      </c>
      <c r="M137">
        <f>'2013'!D35</f>
        <v>194808</v>
      </c>
      <c r="N137" t="str">
        <f>'2013'!E35</f>
        <v>US Dollars</v>
      </c>
      <c r="O137" t="str">
        <f>'2013'!F35</f>
        <v>US Dollars</v>
      </c>
      <c r="P137" t="str">
        <f>'2013'!G35</f>
        <v>US Dollars</v>
      </c>
      <c r="Q137">
        <f>'2013'!H35</f>
        <v>194808</v>
      </c>
      <c r="R137" t="str">
        <f>'2013'!I35</f>
        <v>US Dollars</v>
      </c>
      <c r="S137" t="str">
        <f>'2013'!J35</f>
        <v>US Dollars</v>
      </c>
      <c r="T137" t="str">
        <f>'2013'!K35</f>
        <v>US Dollars</v>
      </c>
      <c r="U137" t="str">
        <f>'2013'!L35</f>
        <v>US Dollars</v>
      </c>
      <c r="V137">
        <f>'2013'!M35</f>
        <v>0</v>
      </c>
      <c r="W137" t="str">
        <f>'2013'!N35</f>
        <v>US Dollars</v>
      </c>
      <c r="X137" t="str">
        <f>'2013'!O35</f>
        <v>US Dollars</v>
      </c>
      <c r="Y137">
        <f>'2013'!P35</f>
        <v>1129720</v>
      </c>
      <c r="Z137" t="str">
        <f>'2013'!Q35</f>
        <v>US Dollars</v>
      </c>
      <c r="AA137" t="str">
        <f>'2013'!R35</f>
        <v>US Dollars</v>
      </c>
      <c r="AB137" t="str">
        <f>'2013'!S35</f>
        <v>US Dollars</v>
      </c>
      <c r="AC137">
        <f>'2013'!T35</f>
        <v>1129720</v>
      </c>
      <c r="AD137">
        <f>'2013'!U35</f>
        <v>1324528</v>
      </c>
      <c r="AF137">
        <f t="shared" si="11"/>
        <v>1</v>
      </c>
    </row>
    <row r="138" spans="3:32">
      <c r="C138" s="238" t="str">
        <f t="shared" si="8"/>
        <v>Georgia</v>
      </c>
      <c r="D138" s="238">
        <v>2013</v>
      </c>
      <c r="E138" s="249" t="str">
        <f t="shared" si="10"/>
        <v>Calendar Year</v>
      </c>
      <c r="F138" s="249" t="str">
        <f t="shared" si="10"/>
        <v>US Dollars</v>
      </c>
      <c r="G138" s="249" t="str">
        <f t="shared" si="10"/>
        <v>Units ( x 1)</v>
      </c>
      <c r="H138" s="250">
        <f t="shared" si="10"/>
        <v>1.6634</v>
      </c>
      <c r="I138" s="249" t="str">
        <f t="shared" si="10"/>
        <v>PEPFAR Expenditure analysis</v>
      </c>
      <c r="J138" s="249">
        <f t="shared" si="10"/>
        <v>1.6633500000000001</v>
      </c>
      <c r="K138" t="s">
        <v>421</v>
      </c>
      <c r="M138" t="str">
        <f>'2013'!D36</f>
        <v>US Dollars</v>
      </c>
      <c r="N138" t="str">
        <f>'2013'!E36</f>
        <v>US Dollars</v>
      </c>
      <c r="O138" t="str">
        <f>'2013'!F36</f>
        <v>US Dollars</v>
      </c>
      <c r="P138" t="str">
        <f>'2013'!G36</f>
        <v>US Dollars</v>
      </c>
      <c r="Q138">
        <f>'2013'!H36</f>
        <v>0</v>
      </c>
      <c r="R138" t="str">
        <f>'2013'!I36</f>
        <v>US Dollars</v>
      </c>
      <c r="S138" t="str">
        <f>'2013'!J36</f>
        <v>US Dollars</v>
      </c>
      <c r="T138" t="str">
        <f>'2013'!K36</f>
        <v>US Dollars</v>
      </c>
      <c r="U138" t="str">
        <f>'2013'!L36</f>
        <v>US Dollars</v>
      </c>
      <c r="V138">
        <f>'2013'!M36</f>
        <v>0</v>
      </c>
      <c r="W138" t="str">
        <f>'2013'!N36</f>
        <v>US Dollars</v>
      </c>
      <c r="X138" t="str">
        <f>'2013'!O36</f>
        <v>US Dollars</v>
      </c>
      <c r="Y138" t="str">
        <f>'2013'!P36</f>
        <v>US Dollars</v>
      </c>
      <c r="Z138" t="str">
        <f>'2013'!Q36</f>
        <v>US Dollars</v>
      </c>
      <c r="AA138" t="str">
        <f>'2013'!R36</f>
        <v>US Dollars</v>
      </c>
      <c r="AB138" t="str">
        <f>'2013'!S36</f>
        <v>US Dollars</v>
      </c>
      <c r="AC138">
        <f>'2013'!T36</f>
        <v>0</v>
      </c>
      <c r="AD138">
        <f>'2013'!U36</f>
        <v>0</v>
      </c>
      <c r="AF138">
        <f t="shared" si="11"/>
        <v>1</v>
      </c>
    </row>
    <row r="139" spans="3:32">
      <c r="C139" s="238" t="str">
        <f t="shared" si="8"/>
        <v>Georgia</v>
      </c>
      <c r="D139" s="238">
        <v>2013</v>
      </c>
      <c r="E139" s="249" t="str">
        <f t="shared" si="10"/>
        <v>Calendar Year</v>
      </c>
      <c r="F139" s="249" t="str">
        <f t="shared" si="10"/>
        <v>US Dollars</v>
      </c>
      <c r="G139" s="249" t="str">
        <f t="shared" si="10"/>
        <v>Units ( x 1)</v>
      </c>
      <c r="H139" s="250">
        <f t="shared" si="10"/>
        <v>1.6634</v>
      </c>
      <c r="I139" s="249" t="str">
        <f t="shared" si="10"/>
        <v>PEPFAR Expenditure analysis</v>
      </c>
      <c r="J139" s="249">
        <f t="shared" si="10"/>
        <v>1.6633500000000001</v>
      </c>
      <c r="K139" t="s">
        <v>452</v>
      </c>
      <c r="M139" t="str">
        <f>'2013'!D37</f>
        <v>US Dollars</v>
      </c>
      <c r="N139" t="str">
        <f>'2013'!E37</f>
        <v>US Dollars</v>
      </c>
      <c r="O139" t="str">
        <f>'2013'!F37</f>
        <v>US Dollars</v>
      </c>
      <c r="P139" t="str">
        <f>'2013'!G37</f>
        <v>US Dollars</v>
      </c>
      <c r="Q139">
        <f>'2013'!H37</f>
        <v>0</v>
      </c>
      <c r="R139" t="str">
        <f>'2013'!I37</f>
        <v>US Dollars</v>
      </c>
      <c r="S139" t="str">
        <f>'2013'!J37</f>
        <v>US Dollars</v>
      </c>
      <c r="T139" t="str">
        <f>'2013'!K37</f>
        <v>US Dollars</v>
      </c>
      <c r="U139" t="str">
        <f>'2013'!L37</f>
        <v>US Dollars</v>
      </c>
      <c r="V139">
        <f>'2013'!M37</f>
        <v>0</v>
      </c>
      <c r="W139" t="str">
        <f>'2013'!N37</f>
        <v>US Dollars</v>
      </c>
      <c r="X139" t="str">
        <f>'2013'!O37</f>
        <v>US Dollars</v>
      </c>
      <c r="Y139" t="str">
        <f>'2013'!P37</f>
        <v>US Dollars</v>
      </c>
      <c r="Z139" t="str">
        <f>'2013'!Q37</f>
        <v>US Dollars</v>
      </c>
      <c r="AA139" t="str">
        <f>'2013'!R37</f>
        <v>US Dollars</v>
      </c>
      <c r="AB139" t="str">
        <f>'2013'!S37</f>
        <v>US Dollars</v>
      </c>
      <c r="AC139">
        <f>'2013'!T37</f>
        <v>0</v>
      </c>
      <c r="AD139">
        <f>'2013'!U37</f>
        <v>0</v>
      </c>
      <c r="AF139">
        <f t="shared" si="11"/>
        <v>1</v>
      </c>
    </row>
    <row r="140" spans="3:32">
      <c r="C140" s="238" t="str">
        <f t="shared" si="8"/>
        <v>Georgia</v>
      </c>
      <c r="D140" s="238">
        <v>2013</v>
      </c>
      <c r="E140" s="249" t="str">
        <f t="shared" si="10"/>
        <v>Calendar Year</v>
      </c>
      <c r="F140" s="249" t="str">
        <f t="shared" si="10"/>
        <v>US Dollars</v>
      </c>
      <c r="G140" s="249" t="str">
        <f t="shared" si="10"/>
        <v>Units ( x 1)</v>
      </c>
      <c r="H140" s="250">
        <f t="shared" si="10"/>
        <v>1.6634</v>
      </c>
      <c r="I140" s="249" t="str">
        <f t="shared" si="10"/>
        <v>PEPFAR Expenditure analysis</v>
      </c>
      <c r="J140" s="249">
        <f t="shared" si="10"/>
        <v>1.6633500000000001</v>
      </c>
      <c r="K140" t="s">
        <v>388</v>
      </c>
      <c r="M140">
        <f>'2013'!D38</f>
        <v>0</v>
      </c>
      <c r="N140">
        <f>'2013'!E38</f>
        <v>0</v>
      </c>
      <c r="O140">
        <f>'2013'!F38</f>
        <v>0</v>
      </c>
      <c r="P140">
        <f>'2013'!G38</f>
        <v>0</v>
      </c>
      <c r="Q140">
        <f>'2013'!H38</f>
        <v>0</v>
      </c>
      <c r="R140">
        <f>'2013'!I38</f>
        <v>0</v>
      </c>
      <c r="S140">
        <f>'2013'!J38</f>
        <v>0</v>
      </c>
      <c r="T140">
        <f>'2013'!K38</f>
        <v>0</v>
      </c>
      <c r="U140">
        <f>'2013'!L38</f>
        <v>0</v>
      </c>
      <c r="V140">
        <f>'2013'!M38</f>
        <v>0</v>
      </c>
      <c r="W140">
        <f>'2013'!N38</f>
        <v>0</v>
      </c>
      <c r="X140">
        <f>'2013'!O38</f>
        <v>0</v>
      </c>
      <c r="Y140">
        <f>'2013'!P38</f>
        <v>0</v>
      </c>
      <c r="Z140">
        <f>'2013'!Q38</f>
        <v>0</v>
      </c>
      <c r="AA140">
        <f>'2013'!R38</f>
        <v>0</v>
      </c>
      <c r="AB140">
        <f>'2013'!S38</f>
        <v>0</v>
      </c>
      <c r="AC140">
        <f>'2013'!T38</f>
        <v>0</v>
      </c>
      <c r="AD140">
        <f>'2013'!U38</f>
        <v>0</v>
      </c>
      <c r="AF140">
        <f t="shared" si="11"/>
        <v>1</v>
      </c>
    </row>
    <row r="141" spans="3:32">
      <c r="C141" s="238" t="str">
        <f t="shared" si="8"/>
        <v>Georgia</v>
      </c>
      <c r="D141" s="238">
        <v>2013</v>
      </c>
      <c r="E141" s="249" t="str">
        <f t="shared" si="10"/>
        <v>Calendar Year</v>
      </c>
      <c r="F141" s="249" t="str">
        <f t="shared" si="10"/>
        <v>US Dollars</v>
      </c>
      <c r="G141" s="249" t="str">
        <f t="shared" si="10"/>
        <v>Units ( x 1)</v>
      </c>
      <c r="H141" s="250">
        <f t="shared" si="10"/>
        <v>1.6634</v>
      </c>
      <c r="I141" s="249" t="str">
        <f t="shared" si="10"/>
        <v>PEPFAR Expenditure analysis</v>
      </c>
      <c r="J141" s="249">
        <f t="shared" si="10"/>
        <v>1.6633500000000001</v>
      </c>
      <c r="K141" t="s">
        <v>280</v>
      </c>
      <c r="M141" t="str">
        <f>'2013'!D39</f>
        <v>US Dollars</v>
      </c>
      <c r="N141" t="str">
        <f>'2013'!E39</f>
        <v>US Dollars</v>
      </c>
      <c r="O141" t="str">
        <f>'2013'!F39</f>
        <v>US Dollars</v>
      </c>
      <c r="P141" t="str">
        <f>'2013'!G39</f>
        <v>US Dollars</v>
      </c>
      <c r="Q141">
        <f>'2013'!H39</f>
        <v>0</v>
      </c>
      <c r="R141" t="str">
        <f>'2013'!I39</f>
        <v>US Dollars</v>
      </c>
      <c r="S141" t="str">
        <f>'2013'!J39</f>
        <v>US Dollars</v>
      </c>
      <c r="T141" t="str">
        <f>'2013'!K39</f>
        <v>US Dollars</v>
      </c>
      <c r="U141" t="str">
        <f>'2013'!L39</f>
        <v>US Dollars</v>
      </c>
      <c r="V141">
        <f>'2013'!M39</f>
        <v>0</v>
      </c>
      <c r="W141" t="str">
        <f>'2013'!N39</f>
        <v>US Dollars</v>
      </c>
      <c r="X141" t="str">
        <f>'2013'!O39</f>
        <v>US Dollars</v>
      </c>
      <c r="Y141" t="str">
        <f>'2013'!P39</f>
        <v>US Dollars</v>
      </c>
      <c r="Z141" t="str">
        <f>'2013'!Q39</f>
        <v>US Dollars</v>
      </c>
      <c r="AA141" t="str">
        <f>'2013'!R39</f>
        <v>US Dollars</v>
      </c>
      <c r="AB141" t="str">
        <f>'2013'!S39</f>
        <v>US Dollars</v>
      </c>
      <c r="AC141">
        <f>'2013'!T39</f>
        <v>0</v>
      </c>
      <c r="AD141">
        <f>'2013'!U39</f>
        <v>0</v>
      </c>
      <c r="AF141">
        <f t="shared" si="11"/>
        <v>1</v>
      </c>
    </row>
    <row r="142" spans="3:32">
      <c r="C142" s="238" t="str">
        <f t="shared" si="8"/>
        <v>Georgia</v>
      </c>
      <c r="D142" s="238">
        <v>2013</v>
      </c>
      <c r="E142" s="249" t="str">
        <f t="shared" si="10"/>
        <v>Calendar Year</v>
      </c>
      <c r="F142" s="249" t="str">
        <f t="shared" si="10"/>
        <v>US Dollars</v>
      </c>
      <c r="G142" s="249" t="str">
        <f t="shared" si="10"/>
        <v>Units ( x 1)</v>
      </c>
      <c r="H142" s="250">
        <f t="shared" si="10"/>
        <v>1.6634</v>
      </c>
      <c r="I142" s="249" t="str">
        <f t="shared" si="10"/>
        <v>PEPFAR Expenditure analysis</v>
      </c>
      <c r="J142" s="249">
        <f t="shared" si="10"/>
        <v>1.6633500000000001</v>
      </c>
      <c r="K142" t="s">
        <v>32</v>
      </c>
      <c r="M142" t="str">
        <f>'2013'!D40</f>
        <v>US Dollars</v>
      </c>
      <c r="N142" t="str">
        <f>'2013'!E40</f>
        <v>US Dollars</v>
      </c>
      <c r="O142" t="str">
        <f>'2013'!F40</f>
        <v>US Dollars</v>
      </c>
      <c r="P142" t="str">
        <f>'2013'!G40</f>
        <v>US Dollars</v>
      </c>
      <c r="Q142">
        <f>'2013'!H40</f>
        <v>0</v>
      </c>
      <c r="R142" t="str">
        <f>'2013'!I40</f>
        <v>US Dollars</v>
      </c>
      <c r="S142" t="str">
        <f>'2013'!J40</f>
        <v>US Dollars</v>
      </c>
      <c r="T142" t="str">
        <f>'2013'!K40</f>
        <v>US Dollars</v>
      </c>
      <c r="U142" t="str">
        <f>'2013'!L40</f>
        <v>US Dollars</v>
      </c>
      <c r="V142">
        <f>'2013'!M40</f>
        <v>0</v>
      </c>
      <c r="W142" t="str">
        <f>'2013'!N40</f>
        <v>US Dollars</v>
      </c>
      <c r="X142" t="str">
        <f>'2013'!O40</f>
        <v>US Dollars</v>
      </c>
      <c r="Y142" t="str">
        <f>'2013'!P40</f>
        <v>US Dollars</v>
      </c>
      <c r="Z142" t="str">
        <f>'2013'!Q40</f>
        <v>US Dollars</v>
      </c>
      <c r="AA142" t="str">
        <f>'2013'!R40</f>
        <v>US Dollars</v>
      </c>
      <c r="AB142" t="str">
        <f>'2013'!S40</f>
        <v>US Dollars</v>
      </c>
      <c r="AC142">
        <f>'2013'!T40</f>
        <v>0</v>
      </c>
      <c r="AD142">
        <f>'2013'!U40</f>
        <v>0</v>
      </c>
      <c r="AF142">
        <f t="shared" si="11"/>
        <v>1</v>
      </c>
    </row>
    <row r="143" spans="3:32">
      <c r="C143" s="238" t="str">
        <f t="shared" si="8"/>
        <v>Georgia</v>
      </c>
      <c r="D143" s="238">
        <v>2013</v>
      </c>
      <c r="E143" s="249" t="str">
        <f t="shared" si="10"/>
        <v>Calendar Year</v>
      </c>
      <c r="F143" s="249" t="str">
        <f t="shared" si="10"/>
        <v>US Dollars</v>
      </c>
      <c r="G143" s="249" t="str">
        <f t="shared" si="10"/>
        <v>Units ( x 1)</v>
      </c>
      <c r="H143" s="250">
        <f t="shared" si="10"/>
        <v>1.6634</v>
      </c>
      <c r="I143" s="249" t="str">
        <f t="shared" si="10"/>
        <v>PEPFAR Expenditure analysis</v>
      </c>
      <c r="J143" s="249">
        <f t="shared" si="10"/>
        <v>1.6633500000000001</v>
      </c>
      <c r="K143" t="s">
        <v>298</v>
      </c>
      <c r="M143">
        <f>'2013'!D41</f>
        <v>725523</v>
      </c>
      <c r="N143">
        <f>'2013'!E41</f>
        <v>0</v>
      </c>
      <c r="O143">
        <f>'2013'!F41</f>
        <v>0</v>
      </c>
      <c r="P143">
        <f>'2013'!G41</f>
        <v>0</v>
      </c>
      <c r="Q143">
        <f>'2013'!H41</f>
        <v>725523</v>
      </c>
      <c r="R143">
        <f>'2013'!I41</f>
        <v>0</v>
      </c>
      <c r="S143">
        <f>'2013'!J41</f>
        <v>0</v>
      </c>
      <c r="T143">
        <f>'2013'!K41</f>
        <v>0</v>
      </c>
      <c r="U143">
        <f>'2013'!L41</f>
        <v>0</v>
      </c>
      <c r="V143">
        <f>'2013'!M41</f>
        <v>0</v>
      </c>
      <c r="W143">
        <f>'2013'!N41</f>
        <v>0</v>
      </c>
      <c r="X143">
        <f>'2013'!O41</f>
        <v>140832</v>
      </c>
      <c r="Y143">
        <f>'2013'!P41</f>
        <v>1172743</v>
      </c>
      <c r="Z143">
        <f>'2013'!Q41</f>
        <v>0</v>
      </c>
      <c r="AA143">
        <f>'2013'!R41</f>
        <v>71644</v>
      </c>
      <c r="AB143">
        <f>'2013'!S41</f>
        <v>37926</v>
      </c>
      <c r="AC143">
        <f>'2013'!T41</f>
        <v>1423145</v>
      </c>
      <c r="AD143">
        <f>'2013'!U41</f>
        <v>2148668</v>
      </c>
      <c r="AF143">
        <f t="shared" si="11"/>
        <v>1</v>
      </c>
    </row>
    <row r="144" spans="3:32">
      <c r="C144" s="238" t="str">
        <f t="shared" si="8"/>
        <v>Georgia</v>
      </c>
      <c r="D144" s="238">
        <v>2013</v>
      </c>
      <c r="E144" s="249" t="str">
        <f t="shared" si="10"/>
        <v>Calendar Year</v>
      </c>
      <c r="F144" s="249" t="str">
        <f t="shared" si="10"/>
        <v>US Dollars</v>
      </c>
      <c r="G144" s="249" t="str">
        <f t="shared" si="10"/>
        <v>Units ( x 1)</v>
      </c>
      <c r="H144" s="250">
        <f t="shared" si="10"/>
        <v>1.6634</v>
      </c>
      <c r="I144" s="249" t="str">
        <f t="shared" si="10"/>
        <v>PEPFAR Expenditure analysis</v>
      </c>
      <c r="J144" s="249">
        <f t="shared" si="10"/>
        <v>1.6633500000000001</v>
      </c>
      <c r="K144" t="s">
        <v>390</v>
      </c>
      <c r="M144" t="str">
        <f>'2013'!D42</f>
        <v>US Dollars</v>
      </c>
      <c r="N144" t="str">
        <f>'2013'!E42</f>
        <v>US Dollars</v>
      </c>
      <c r="O144" t="str">
        <f>'2013'!F42</f>
        <v>US Dollars</v>
      </c>
      <c r="P144" t="str">
        <f>'2013'!G42</f>
        <v>US Dollars</v>
      </c>
      <c r="Q144">
        <f>'2013'!H42</f>
        <v>0</v>
      </c>
      <c r="R144" t="str">
        <f>'2013'!I42</f>
        <v>US Dollars</v>
      </c>
      <c r="S144" t="str">
        <f>'2013'!J42</f>
        <v>US Dollars</v>
      </c>
      <c r="T144" t="str">
        <f>'2013'!K42</f>
        <v>US Dollars</v>
      </c>
      <c r="U144" t="str">
        <f>'2013'!L42</f>
        <v>US Dollars</v>
      </c>
      <c r="V144">
        <f>'2013'!M42</f>
        <v>0</v>
      </c>
      <c r="W144" t="str">
        <f>'2013'!N42</f>
        <v>US Dollars</v>
      </c>
      <c r="X144">
        <f>'2013'!O42</f>
        <v>55216</v>
      </c>
      <c r="Y144">
        <f>'2013'!P42</f>
        <v>159057</v>
      </c>
      <c r="Z144" t="str">
        <f>'2013'!Q42</f>
        <v>US Dollars</v>
      </c>
      <c r="AA144">
        <f>'2013'!R42</f>
        <v>7783</v>
      </c>
      <c r="AB144">
        <f>'2013'!S42</f>
        <v>18008</v>
      </c>
      <c r="AC144">
        <f>'2013'!T42</f>
        <v>240064</v>
      </c>
      <c r="AD144">
        <f>'2013'!U42</f>
        <v>240064</v>
      </c>
      <c r="AF144">
        <f t="shared" si="11"/>
        <v>1</v>
      </c>
    </row>
    <row r="145" spans="3:32">
      <c r="C145" s="238" t="str">
        <f t="shared" si="8"/>
        <v>Georgia</v>
      </c>
      <c r="D145" s="238">
        <v>2013</v>
      </c>
      <c r="E145" s="249" t="str">
        <f t="shared" si="10"/>
        <v>Calendar Year</v>
      </c>
      <c r="F145" s="249" t="str">
        <f t="shared" si="10"/>
        <v>US Dollars</v>
      </c>
      <c r="G145" s="249" t="str">
        <f t="shared" si="10"/>
        <v>Units ( x 1)</v>
      </c>
      <c r="H145" s="250">
        <f t="shared" si="10"/>
        <v>1.6634</v>
      </c>
      <c r="I145" s="249" t="str">
        <f t="shared" si="10"/>
        <v>PEPFAR Expenditure analysis</v>
      </c>
      <c r="J145" s="249">
        <f t="shared" si="10"/>
        <v>1.6633500000000001</v>
      </c>
      <c r="K145" t="s">
        <v>37</v>
      </c>
      <c r="M145">
        <f>'2013'!D43</f>
        <v>725523</v>
      </c>
      <c r="N145" t="str">
        <f>'2013'!E43</f>
        <v>US Dollars</v>
      </c>
      <c r="O145" t="str">
        <f>'2013'!F43</f>
        <v>US Dollars</v>
      </c>
      <c r="P145" t="str">
        <f>'2013'!G43</f>
        <v>US Dollars</v>
      </c>
      <c r="Q145">
        <f>'2013'!H43</f>
        <v>725523</v>
      </c>
      <c r="R145" t="str">
        <f>'2013'!I43</f>
        <v>US Dollars</v>
      </c>
      <c r="S145" t="str">
        <f>'2013'!J43</f>
        <v>US Dollars</v>
      </c>
      <c r="T145" t="str">
        <f>'2013'!K43</f>
        <v>US Dollars</v>
      </c>
      <c r="U145" t="str">
        <f>'2013'!L43</f>
        <v>US Dollars</v>
      </c>
      <c r="V145">
        <f>'2013'!M43</f>
        <v>0</v>
      </c>
      <c r="W145" t="str">
        <f>'2013'!N43</f>
        <v>US Dollars</v>
      </c>
      <c r="X145">
        <f>'2013'!O43</f>
        <v>77372</v>
      </c>
      <c r="Y145">
        <f>'2013'!P43</f>
        <v>980459</v>
      </c>
      <c r="Z145" t="str">
        <f>'2013'!Q43</f>
        <v>US Dollars</v>
      </c>
      <c r="AA145">
        <f>'2013'!R43</f>
        <v>32051</v>
      </c>
      <c r="AB145">
        <f>'2013'!S43</f>
        <v>9050</v>
      </c>
      <c r="AC145">
        <f>'2013'!T43</f>
        <v>1098932</v>
      </c>
      <c r="AD145">
        <f>'2013'!U43</f>
        <v>1824455</v>
      </c>
      <c r="AF145">
        <f t="shared" si="11"/>
        <v>1</v>
      </c>
    </row>
    <row r="146" spans="3:32">
      <c r="C146" s="238" t="str">
        <f t="shared" si="8"/>
        <v>Georgia</v>
      </c>
      <c r="D146" s="238">
        <v>2013</v>
      </c>
      <c r="E146" s="249" t="str">
        <f t="shared" si="10"/>
        <v>Calendar Year</v>
      </c>
      <c r="F146" s="249" t="str">
        <f t="shared" si="10"/>
        <v>US Dollars</v>
      </c>
      <c r="G146" s="249" t="str">
        <f t="shared" si="10"/>
        <v>Units ( x 1)</v>
      </c>
      <c r="H146" s="250">
        <f t="shared" si="10"/>
        <v>1.6634</v>
      </c>
      <c r="I146" s="249" t="str">
        <f t="shared" si="10"/>
        <v>PEPFAR Expenditure analysis</v>
      </c>
      <c r="J146" s="249">
        <f t="shared" si="10"/>
        <v>1.6633500000000001</v>
      </c>
      <c r="K146" t="s">
        <v>281</v>
      </c>
      <c r="M146" t="str">
        <f>'2013'!D44</f>
        <v>US Dollars</v>
      </c>
      <c r="N146" t="str">
        <f>'2013'!E44</f>
        <v>US Dollars</v>
      </c>
      <c r="O146" t="str">
        <f>'2013'!F44</f>
        <v>US Dollars</v>
      </c>
      <c r="P146" t="str">
        <f>'2013'!G44</f>
        <v>US Dollars</v>
      </c>
      <c r="Q146">
        <f>'2013'!H44</f>
        <v>0</v>
      </c>
      <c r="R146" t="str">
        <f>'2013'!I44</f>
        <v>US Dollars</v>
      </c>
      <c r="S146" t="str">
        <f>'2013'!J44</f>
        <v>US Dollars</v>
      </c>
      <c r="T146" t="str">
        <f>'2013'!K44</f>
        <v>US Dollars</v>
      </c>
      <c r="U146" t="str">
        <f>'2013'!L44</f>
        <v>US Dollars</v>
      </c>
      <c r="V146">
        <f>'2013'!M44</f>
        <v>0</v>
      </c>
      <c r="W146" t="str">
        <f>'2013'!N44</f>
        <v>US Dollars</v>
      </c>
      <c r="X146" t="str">
        <f>'2013'!O44</f>
        <v>US Dollars</v>
      </c>
      <c r="Y146" t="str">
        <f>'2013'!P44</f>
        <v>US Dollars</v>
      </c>
      <c r="Z146" t="str">
        <f>'2013'!Q44</f>
        <v>US Dollars</v>
      </c>
      <c r="AA146">
        <f>'2013'!R44</f>
        <v>7313</v>
      </c>
      <c r="AB146">
        <f>'2013'!S44</f>
        <v>8350</v>
      </c>
      <c r="AC146">
        <f>'2013'!T44</f>
        <v>15663</v>
      </c>
      <c r="AD146">
        <f>'2013'!U44</f>
        <v>15663</v>
      </c>
      <c r="AF146">
        <f t="shared" si="11"/>
        <v>1</v>
      </c>
    </row>
    <row r="147" spans="3:32">
      <c r="C147" s="238" t="str">
        <f t="shared" si="8"/>
        <v>Georgia</v>
      </c>
      <c r="D147" s="238">
        <v>2013</v>
      </c>
      <c r="E147" s="249" t="str">
        <f t="shared" si="10"/>
        <v>Calendar Year</v>
      </c>
      <c r="F147" s="249" t="str">
        <f t="shared" si="10"/>
        <v>US Dollars</v>
      </c>
      <c r="G147" s="249" t="str">
        <f t="shared" si="10"/>
        <v>Units ( x 1)</v>
      </c>
      <c r="H147" s="250">
        <f t="shared" si="10"/>
        <v>1.6634</v>
      </c>
      <c r="I147" s="249" t="str">
        <f t="shared" si="10"/>
        <v>PEPFAR Expenditure analysis</v>
      </c>
      <c r="J147" s="249">
        <f t="shared" si="10"/>
        <v>1.6633500000000001</v>
      </c>
      <c r="K147" t="s">
        <v>282</v>
      </c>
      <c r="M147" t="str">
        <f>'2013'!D45</f>
        <v>US Dollars</v>
      </c>
      <c r="N147" t="str">
        <f>'2013'!E45</f>
        <v>US Dollars</v>
      </c>
      <c r="O147" t="str">
        <f>'2013'!F45</f>
        <v>US Dollars</v>
      </c>
      <c r="P147" t="str">
        <f>'2013'!G45</f>
        <v>US Dollars</v>
      </c>
      <c r="Q147">
        <f>'2013'!H45</f>
        <v>0</v>
      </c>
      <c r="R147" t="str">
        <f>'2013'!I45</f>
        <v>US Dollars</v>
      </c>
      <c r="S147" t="str">
        <f>'2013'!J45</f>
        <v>US Dollars</v>
      </c>
      <c r="T147" t="str">
        <f>'2013'!K45</f>
        <v>US Dollars</v>
      </c>
      <c r="U147" t="str">
        <f>'2013'!L45</f>
        <v>US Dollars</v>
      </c>
      <c r="V147">
        <f>'2013'!M45</f>
        <v>0</v>
      </c>
      <c r="W147" t="str">
        <f>'2013'!N45</f>
        <v>US Dollars</v>
      </c>
      <c r="X147">
        <f>'2013'!O45</f>
        <v>8244</v>
      </c>
      <c r="Y147">
        <f>'2013'!P45</f>
        <v>33227</v>
      </c>
      <c r="Z147" t="str">
        <f>'2013'!Q45</f>
        <v>US Dollars</v>
      </c>
      <c r="AA147">
        <f>'2013'!R45</f>
        <v>24497</v>
      </c>
      <c r="AB147">
        <f>'2013'!S45</f>
        <v>2518</v>
      </c>
      <c r="AC147">
        <f>'2013'!T45</f>
        <v>68486</v>
      </c>
      <c r="AD147">
        <f>'2013'!U45</f>
        <v>68486</v>
      </c>
      <c r="AF147">
        <f t="shared" si="11"/>
        <v>1</v>
      </c>
    </row>
    <row r="148" spans="3:32">
      <c r="C148" s="238" t="str">
        <f t="shared" si="8"/>
        <v>Georgia</v>
      </c>
      <c r="D148" s="238">
        <v>2013</v>
      </c>
      <c r="E148" s="249" t="str">
        <f t="shared" ref="E148:J167" si="12">E$114</f>
        <v>Calendar Year</v>
      </c>
      <c r="F148" s="249" t="str">
        <f t="shared" si="12"/>
        <v>US Dollars</v>
      </c>
      <c r="G148" s="249" t="str">
        <f t="shared" si="12"/>
        <v>Units ( x 1)</v>
      </c>
      <c r="H148" s="250">
        <f t="shared" si="12"/>
        <v>1.6634</v>
      </c>
      <c r="I148" s="249" t="str">
        <f t="shared" si="12"/>
        <v>PEPFAR Expenditure analysis</v>
      </c>
      <c r="J148" s="249">
        <f t="shared" si="12"/>
        <v>1.6633500000000001</v>
      </c>
      <c r="K148" t="s">
        <v>299</v>
      </c>
      <c r="M148">
        <f>'2013'!D46</f>
        <v>0</v>
      </c>
      <c r="N148">
        <f>'2013'!E46</f>
        <v>0</v>
      </c>
      <c r="O148">
        <f>'2013'!F46</f>
        <v>0</v>
      </c>
      <c r="P148">
        <f>'2013'!G46</f>
        <v>0</v>
      </c>
      <c r="Q148">
        <f>'2013'!H46</f>
        <v>0</v>
      </c>
      <c r="R148">
        <f>'2013'!I46</f>
        <v>0</v>
      </c>
      <c r="S148">
        <f>'2013'!J46</f>
        <v>0</v>
      </c>
      <c r="T148">
        <f>'2013'!K46</f>
        <v>0</v>
      </c>
      <c r="U148">
        <f>'2013'!L46</f>
        <v>0</v>
      </c>
      <c r="V148">
        <f>'2013'!M46</f>
        <v>0</v>
      </c>
      <c r="W148">
        <f>'2013'!N46</f>
        <v>0</v>
      </c>
      <c r="X148">
        <f>'2013'!O46</f>
        <v>48338</v>
      </c>
      <c r="Y148">
        <f>'2013'!P46</f>
        <v>75350</v>
      </c>
      <c r="Z148">
        <f>'2013'!Q46</f>
        <v>0</v>
      </c>
      <c r="AA148">
        <f>'2013'!R46</f>
        <v>14388</v>
      </c>
      <c r="AB148">
        <f>'2013'!S46</f>
        <v>344482</v>
      </c>
      <c r="AC148">
        <f>'2013'!T46</f>
        <v>482558</v>
      </c>
      <c r="AD148">
        <f>'2013'!U46</f>
        <v>482558</v>
      </c>
      <c r="AF148">
        <f t="shared" si="11"/>
        <v>1</v>
      </c>
    </row>
    <row r="149" spans="3:32">
      <c r="C149" s="238" t="str">
        <f t="shared" si="8"/>
        <v>Georgia</v>
      </c>
      <c r="D149" s="238">
        <v>2013</v>
      </c>
      <c r="E149" s="249" t="str">
        <f t="shared" si="12"/>
        <v>Calendar Year</v>
      </c>
      <c r="F149" s="249" t="str">
        <f t="shared" si="12"/>
        <v>US Dollars</v>
      </c>
      <c r="G149" s="249" t="str">
        <f t="shared" si="12"/>
        <v>Units ( x 1)</v>
      </c>
      <c r="H149" s="250">
        <f t="shared" si="12"/>
        <v>1.6634</v>
      </c>
      <c r="I149" s="249" t="str">
        <f t="shared" si="12"/>
        <v>PEPFAR Expenditure analysis</v>
      </c>
      <c r="J149" s="249">
        <f t="shared" si="12"/>
        <v>1.6633500000000001</v>
      </c>
      <c r="K149" t="s">
        <v>43</v>
      </c>
      <c r="M149" t="str">
        <f>'2013'!D47</f>
        <v>US Dollars</v>
      </c>
      <c r="N149" t="str">
        <f>'2013'!E47</f>
        <v>US Dollars</v>
      </c>
      <c r="O149" t="str">
        <f>'2013'!F47</f>
        <v>US Dollars</v>
      </c>
      <c r="P149" t="str">
        <f>'2013'!G47</f>
        <v>US Dollars</v>
      </c>
      <c r="Q149">
        <f>'2013'!H47</f>
        <v>0</v>
      </c>
      <c r="R149" t="str">
        <f>'2013'!I47</f>
        <v>US Dollars</v>
      </c>
      <c r="S149" t="str">
        <f>'2013'!J47</f>
        <v>US Dollars</v>
      </c>
      <c r="T149" t="str">
        <f>'2013'!K47</f>
        <v>US Dollars</v>
      </c>
      <c r="U149" t="str">
        <f>'2013'!L47</f>
        <v>US Dollars</v>
      </c>
      <c r="V149">
        <f>'2013'!M47</f>
        <v>0</v>
      </c>
      <c r="W149" t="str">
        <f>'2013'!N47</f>
        <v>US Dollars</v>
      </c>
      <c r="X149">
        <f>'2013'!O47</f>
        <v>19335</v>
      </c>
      <c r="Y149">
        <f>'2013'!P47</f>
        <v>75350</v>
      </c>
      <c r="Z149" t="str">
        <f>'2013'!Q47</f>
        <v>US Dollars</v>
      </c>
      <c r="AA149">
        <f>'2013'!R47</f>
        <v>12585</v>
      </c>
      <c r="AB149">
        <f>'2013'!S47</f>
        <v>344482</v>
      </c>
      <c r="AC149">
        <f>'2013'!T47</f>
        <v>451752</v>
      </c>
      <c r="AD149">
        <f>'2013'!U47</f>
        <v>451752</v>
      </c>
      <c r="AF149">
        <f t="shared" si="11"/>
        <v>1</v>
      </c>
    </row>
    <row r="150" spans="3:32">
      <c r="C150" s="238" t="str">
        <f t="shared" si="8"/>
        <v>Georgia</v>
      </c>
      <c r="D150" s="238">
        <v>2013</v>
      </c>
      <c r="E150" s="249" t="str">
        <f t="shared" si="12"/>
        <v>Calendar Year</v>
      </c>
      <c r="F150" s="249" t="str">
        <f t="shared" si="12"/>
        <v>US Dollars</v>
      </c>
      <c r="G150" s="249" t="str">
        <f t="shared" si="12"/>
        <v>Units ( x 1)</v>
      </c>
      <c r="H150" s="250">
        <f t="shared" si="12"/>
        <v>1.6634</v>
      </c>
      <c r="I150" s="249" t="str">
        <f t="shared" si="12"/>
        <v>PEPFAR Expenditure analysis</v>
      </c>
      <c r="J150" s="249">
        <f t="shared" si="12"/>
        <v>1.6633500000000001</v>
      </c>
      <c r="K150" t="s">
        <v>45</v>
      </c>
      <c r="M150" t="str">
        <f>'2013'!D48</f>
        <v>US Dollars</v>
      </c>
      <c r="N150" t="str">
        <f>'2013'!E48</f>
        <v>US Dollars</v>
      </c>
      <c r="O150" t="str">
        <f>'2013'!F48</f>
        <v>US Dollars</v>
      </c>
      <c r="P150" t="str">
        <f>'2013'!G48</f>
        <v>US Dollars</v>
      </c>
      <c r="Q150">
        <f>'2013'!H48</f>
        <v>0</v>
      </c>
      <c r="R150" t="str">
        <f>'2013'!I48</f>
        <v>US Dollars</v>
      </c>
      <c r="S150" t="str">
        <f>'2013'!J48</f>
        <v>US Dollars</v>
      </c>
      <c r="T150" t="str">
        <f>'2013'!K48</f>
        <v>US Dollars</v>
      </c>
      <c r="U150" t="str">
        <f>'2013'!L48</f>
        <v>US Dollars</v>
      </c>
      <c r="V150">
        <f>'2013'!M48</f>
        <v>0</v>
      </c>
      <c r="W150" t="str">
        <f>'2013'!N48</f>
        <v>US Dollars</v>
      </c>
      <c r="X150" t="str">
        <f>'2013'!O48</f>
        <v>US Dollars</v>
      </c>
      <c r="Y150" t="str">
        <f>'2013'!P48</f>
        <v>US Dollars</v>
      </c>
      <c r="Z150" t="str">
        <f>'2013'!Q48</f>
        <v>US Dollars</v>
      </c>
      <c r="AA150" t="str">
        <f>'2013'!R48</f>
        <v>US Dollars</v>
      </c>
      <c r="AB150" t="str">
        <f>'2013'!S48</f>
        <v>US Dollars</v>
      </c>
      <c r="AC150">
        <f>'2013'!T48</f>
        <v>0</v>
      </c>
      <c r="AD150">
        <f>'2013'!U48</f>
        <v>0</v>
      </c>
      <c r="AF150">
        <f t="shared" si="11"/>
        <v>1</v>
      </c>
    </row>
    <row r="151" spans="3:32">
      <c r="C151" s="238" t="str">
        <f t="shared" si="8"/>
        <v>Georgia</v>
      </c>
      <c r="D151" s="238">
        <v>2013</v>
      </c>
      <c r="E151" s="249" t="str">
        <f t="shared" si="12"/>
        <v>Calendar Year</v>
      </c>
      <c r="F151" s="249" t="str">
        <f t="shared" si="12"/>
        <v>US Dollars</v>
      </c>
      <c r="G151" s="249" t="str">
        <f t="shared" si="12"/>
        <v>Units ( x 1)</v>
      </c>
      <c r="H151" s="250">
        <f t="shared" si="12"/>
        <v>1.6634</v>
      </c>
      <c r="I151" s="249" t="str">
        <f t="shared" si="12"/>
        <v>PEPFAR Expenditure analysis</v>
      </c>
      <c r="J151" s="249">
        <f t="shared" si="12"/>
        <v>1.6633500000000001</v>
      </c>
      <c r="K151" t="s">
        <v>46</v>
      </c>
      <c r="M151" t="str">
        <f>'2013'!D49</f>
        <v>US Dollars</v>
      </c>
      <c r="N151" t="str">
        <f>'2013'!E49</f>
        <v>US Dollars</v>
      </c>
      <c r="O151" t="str">
        <f>'2013'!F49</f>
        <v>US Dollars</v>
      </c>
      <c r="P151" t="str">
        <f>'2013'!G49</f>
        <v>US Dollars</v>
      </c>
      <c r="Q151">
        <f>'2013'!H49</f>
        <v>0</v>
      </c>
      <c r="R151" t="str">
        <f>'2013'!I49</f>
        <v>US Dollars</v>
      </c>
      <c r="S151" t="str">
        <f>'2013'!J49</f>
        <v>US Dollars</v>
      </c>
      <c r="T151" t="str">
        <f>'2013'!K49</f>
        <v>US Dollars</v>
      </c>
      <c r="U151" t="str">
        <f>'2013'!L49</f>
        <v>US Dollars</v>
      </c>
      <c r="V151">
        <f>'2013'!M49</f>
        <v>0</v>
      </c>
      <c r="W151" t="str">
        <f>'2013'!N49</f>
        <v>US Dollars</v>
      </c>
      <c r="X151" t="str">
        <f>'2013'!O49</f>
        <v>US Dollars</v>
      </c>
      <c r="Y151" t="str">
        <f>'2013'!P49</f>
        <v>US Dollars</v>
      </c>
      <c r="Z151" t="str">
        <f>'2013'!Q49</f>
        <v>US Dollars</v>
      </c>
      <c r="AA151" t="str">
        <f>'2013'!R49</f>
        <v>US Dollars</v>
      </c>
      <c r="AB151" t="str">
        <f>'2013'!S49</f>
        <v>US Dollars</v>
      </c>
      <c r="AC151">
        <f>'2013'!T49</f>
        <v>0</v>
      </c>
      <c r="AD151">
        <f>'2013'!U49</f>
        <v>0</v>
      </c>
      <c r="AF151">
        <f t="shared" si="11"/>
        <v>1</v>
      </c>
    </row>
    <row r="152" spans="3:32">
      <c r="C152" s="238" t="str">
        <f t="shared" si="8"/>
        <v>Georgia</v>
      </c>
      <c r="D152" s="238">
        <v>2013</v>
      </c>
      <c r="E152" s="249" t="str">
        <f t="shared" si="12"/>
        <v>Calendar Year</v>
      </c>
      <c r="F152" s="249" t="str">
        <f t="shared" si="12"/>
        <v>US Dollars</v>
      </c>
      <c r="G152" s="249" t="str">
        <f t="shared" si="12"/>
        <v>Units ( x 1)</v>
      </c>
      <c r="H152" s="250">
        <f t="shared" si="12"/>
        <v>1.6634</v>
      </c>
      <c r="I152" s="249" t="str">
        <f t="shared" si="12"/>
        <v>PEPFAR Expenditure analysis</v>
      </c>
      <c r="J152" s="249">
        <f t="shared" si="12"/>
        <v>1.6633500000000001</v>
      </c>
      <c r="K152" t="s">
        <v>453</v>
      </c>
      <c r="M152" t="str">
        <f>'2013'!D50</f>
        <v>US Dollars</v>
      </c>
      <c r="N152" t="str">
        <f>'2013'!E50</f>
        <v>US Dollars</v>
      </c>
      <c r="O152" t="str">
        <f>'2013'!F50</f>
        <v>US Dollars</v>
      </c>
      <c r="P152" t="str">
        <f>'2013'!G50</f>
        <v>US Dollars</v>
      </c>
      <c r="Q152">
        <f>'2013'!H50</f>
        <v>0</v>
      </c>
      <c r="R152" t="str">
        <f>'2013'!I50</f>
        <v>US Dollars</v>
      </c>
      <c r="S152" t="str">
        <f>'2013'!J50</f>
        <v>US Dollars</v>
      </c>
      <c r="T152" t="str">
        <f>'2013'!K50</f>
        <v>US Dollars</v>
      </c>
      <c r="U152" t="str">
        <f>'2013'!L50</f>
        <v>US Dollars</v>
      </c>
      <c r="V152">
        <f>'2013'!M50</f>
        <v>0</v>
      </c>
      <c r="W152" t="str">
        <f>'2013'!N50</f>
        <v>US Dollars</v>
      </c>
      <c r="X152">
        <f>'2013'!O50</f>
        <v>29003</v>
      </c>
      <c r="Y152" t="str">
        <f>'2013'!P50</f>
        <v>US Dollars</v>
      </c>
      <c r="Z152" t="str">
        <f>'2013'!Q50</f>
        <v>US Dollars</v>
      </c>
      <c r="AA152">
        <f>'2013'!R50</f>
        <v>1803</v>
      </c>
      <c r="AB152" t="str">
        <f>'2013'!S50</f>
        <v>US Dollars</v>
      </c>
      <c r="AC152">
        <f>'2013'!T50</f>
        <v>30806</v>
      </c>
      <c r="AD152">
        <f>'2013'!U50</f>
        <v>30806</v>
      </c>
      <c r="AF152">
        <f t="shared" si="11"/>
        <v>1</v>
      </c>
    </row>
    <row r="153" spans="3:32">
      <c r="C153" s="238" t="str">
        <f t="shared" si="8"/>
        <v>Georgia</v>
      </c>
      <c r="D153" s="238">
        <v>2013</v>
      </c>
      <c r="E153" s="249" t="str">
        <f t="shared" si="12"/>
        <v>Calendar Year</v>
      </c>
      <c r="F153" s="249" t="str">
        <f t="shared" si="12"/>
        <v>US Dollars</v>
      </c>
      <c r="G153" s="249" t="str">
        <f t="shared" si="12"/>
        <v>Units ( x 1)</v>
      </c>
      <c r="H153" s="250">
        <f t="shared" si="12"/>
        <v>1.6634</v>
      </c>
      <c r="I153" s="249" t="str">
        <f t="shared" si="12"/>
        <v>PEPFAR Expenditure analysis</v>
      </c>
      <c r="J153" s="249">
        <f t="shared" si="12"/>
        <v>1.6633500000000001</v>
      </c>
      <c r="K153" t="s">
        <v>300</v>
      </c>
      <c r="M153">
        <f>'2013'!D51</f>
        <v>492366</v>
      </c>
      <c r="N153">
        <f>'2013'!E51</f>
        <v>0</v>
      </c>
      <c r="O153">
        <f>'2013'!F51</f>
        <v>0</v>
      </c>
      <c r="P153">
        <f>'2013'!G51</f>
        <v>0</v>
      </c>
      <c r="Q153">
        <f>'2013'!H51</f>
        <v>492366</v>
      </c>
      <c r="R153">
        <f>'2013'!I51</f>
        <v>0</v>
      </c>
      <c r="S153">
        <f>'2013'!J51</f>
        <v>0</v>
      </c>
      <c r="T153">
        <f>'2013'!K51</f>
        <v>0</v>
      </c>
      <c r="U153">
        <f>'2013'!L51</f>
        <v>0</v>
      </c>
      <c r="V153">
        <f>'2013'!M51</f>
        <v>0</v>
      </c>
      <c r="W153">
        <f>'2013'!N51</f>
        <v>0</v>
      </c>
      <c r="X153">
        <f>'2013'!O51</f>
        <v>395059</v>
      </c>
      <c r="Y153">
        <f>'2013'!P51</f>
        <v>333835</v>
      </c>
      <c r="Z153">
        <f>'2013'!Q51</f>
        <v>0</v>
      </c>
      <c r="AA153">
        <f>'2013'!R51</f>
        <v>76718</v>
      </c>
      <c r="AB153">
        <f>'2013'!S51</f>
        <v>1845</v>
      </c>
      <c r="AC153">
        <f>'2013'!T51</f>
        <v>807457</v>
      </c>
      <c r="AD153">
        <f>'2013'!U51</f>
        <v>1299823</v>
      </c>
      <c r="AF153">
        <f t="shared" si="11"/>
        <v>1</v>
      </c>
    </row>
    <row r="154" spans="3:32">
      <c r="C154" s="238" t="str">
        <f t="shared" si="8"/>
        <v>Georgia</v>
      </c>
      <c r="D154" s="238">
        <v>2013</v>
      </c>
      <c r="E154" s="249" t="str">
        <f t="shared" si="12"/>
        <v>Calendar Year</v>
      </c>
      <c r="F154" s="249" t="str">
        <f t="shared" si="12"/>
        <v>US Dollars</v>
      </c>
      <c r="G154" s="249" t="str">
        <f t="shared" si="12"/>
        <v>Units ( x 1)</v>
      </c>
      <c r="H154" s="250">
        <f t="shared" si="12"/>
        <v>1.6634</v>
      </c>
      <c r="I154" s="249" t="str">
        <f t="shared" si="12"/>
        <v>PEPFAR Expenditure analysis</v>
      </c>
      <c r="J154" s="249">
        <f t="shared" si="12"/>
        <v>1.6633500000000001</v>
      </c>
      <c r="K154" t="s">
        <v>283</v>
      </c>
      <c r="M154" t="str">
        <f>'2013'!D52</f>
        <v>US Dollars</v>
      </c>
      <c r="N154" t="str">
        <f>'2013'!E52</f>
        <v>US Dollars</v>
      </c>
      <c r="O154" t="str">
        <f>'2013'!F52</f>
        <v>US Dollars</v>
      </c>
      <c r="P154" t="str">
        <f>'2013'!G52</f>
        <v>US Dollars</v>
      </c>
      <c r="Q154">
        <f>'2013'!H52</f>
        <v>0</v>
      </c>
      <c r="R154" t="str">
        <f>'2013'!I52</f>
        <v>US Dollars</v>
      </c>
      <c r="S154" t="str">
        <f>'2013'!J52</f>
        <v>US Dollars</v>
      </c>
      <c r="T154" t="str">
        <f>'2013'!K52</f>
        <v>US Dollars</v>
      </c>
      <c r="U154" t="str">
        <f>'2013'!L52</f>
        <v>US Dollars</v>
      </c>
      <c r="V154">
        <f>'2013'!M52</f>
        <v>0</v>
      </c>
      <c r="W154" t="str">
        <f>'2013'!N52</f>
        <v>US Dollars</v>
      </c>
      <c r="X154" t="str">
        <f>'2013'!O52</f>
        <v>US Dollars</v>
      </c>
      <c r="Y154" t="str">
        <f>'2013'!P52</f>
        <v>US Dollars</v>
      </c>
      <c r="Z154" t="str">
        <f>'2013'!Q52</f>
        <v>US Dollars</v>
      </c>
      <c r="AA154" t="str">
        <f>'2013'!R52</f>
        <v>US Dollars</v>
      </c>
      <c r="AB154" t="str">
        <f>'2013'!S52</f>
        <v>US Dollars</v>
      </c>
      <c r="AC154">
        <f>'2013'!T52</f>
        <v>0</v>
      </c>
      <c r="AD154">
        <f>'2013'!U52</f>
        <v>0</v>
      </c>
      <c r="AF154">
        <f t="shared" si="11"/>
        <v>1</v>
      </c>
    </row>
    <row r="155" spans="3:32">
      <c r="C155" s="238" t="str">
        <f t="shared" si="8"/>
        <v>Georgia</v>
      </c>
      <c r="D155" s="238">
        <v>2013</v>
      </c>
      <c r="E155" s="249" t="str">
        <f t="shared" si="12"/>
        <v>Calendar Year</v>
      </c>
      <c r="F155" s="249" t="str">
        <f t="shared" si="12"/>
        <v>US Dollars</v>
      </c>
      <c r="G155" s="249" t="str">
        <f t="shared" si="12"/>
        <v>Units ( x 1)</v>
      </c>
      <c r="H155" s="250">
        <f t="shared" si="12"/>
        <v>1.6634</v>
      </c>
      <c r="I155" s="249" t="str">
        <f t="shared" si="12"/>
        <v>PEPFAR Expenditure analysis</v>
      </c>
      <c r="J155" s="249">
        <f t="shared" si="12"/>
        <v>1.6633500000000001</v>
      </c>
      <c r="K155" t="s">
        <v>55</v>
      </c>
      <c r="M155" t="str">
        <f>'2013'!D53</f>
        <v>US Dollars</v>
      </c>
      <c r="N155" t="str">
        <f>'2013'!E53</f>
        <v>US Dollars</v>
      </c>
      <c r="O155" t="str">
        <f>'2013'!F53</f>
        <v>US Dollars</v>
      </c>
      <c r="P155" t="str">
        <f>'2013'!G53</f>
        <v>US Dollars</v>
      </c>
      <c r="Q155">
        <f>'2013'!H53</f>
        <v>0</v>
      </c>
      <c r="R155" t="str">
        <f>'2013'!I53</f>
        <v>US Dollars</v>
      </c>
      <c r="S155" t="str">
        <f>'2013'!J53</f>
        <v>US Dollars</v>
      </c>
      <c r="T155" t="str">
        <f>'2013'!K53</f>
        <v>US Dollars</v>
      </c>
      <c r="U155" t="str">
        <f>'2013'!L53</f>
        <v>US Dollars</v>
      </c>
      <c r="V155">
        <f>'2013'!M53</f>
        <v>0</v>
      </c>
      <c r="W155" t="str">
        <f>'2013'!N53</f>
        <v>US Dollars</v>
      </c>
      <c r="X155" t="str">
        <f>'2013'!O53</f>
        <v>US Dollars</v>
      </c>
      <c r="Y155" t="str">
        <f>'2013'!P53</f>
        <v>US Dollars</v>
      </c>
      <c r="Z155" t="str">
        <f>'2013'!Q53</f>
        <v>US Dollars</v>
      </c>
      <c r="AA155" t="str">
        <f>'2013'!R53</f>
        <v>US Dollars</v>
      </c>
      <c r="AB155" t="str">
        <f>'2013'!S53</f>
        <v>US Dollars</v>
      </c>
      <c r="AC155">
        <f>'2013'!T53</f>
        <v>0</v>
      </c>
      <c r="AD155">
        <f>'2013'!U53</f>
        <v>0</v>
      </c>
      <c r="AF155">
        <f t="shared" si="11"/>
        <v>1</v>
      </c>
    </row>
    <row r="156" spans="3:32">
      <c r="C156" s="238" t="str">
        <f t="shared" si="8"/>
        <v>Georgia</v>
      </c>
      <c r="D156" s="238">
        <v>2013</v>
      </c>
      <c r="E156" s="249" t="str">
        <f t="shared" si="12"/>
        <v>Calendar Year</v>
      </c>
      <c r="F156" s="249" t="str">
        <f t="shared" si="12"/>
        <v>US Dollars</v>
      </c>
      <c r="G156" s="249" t="str">
        <f t="shared" si="12"/>
        <v>Units ( x 1)</v>
      </c>
      <c r="H156" s="250">
        <f t="shared" si="12"/>
        <v>1.6634</v>
      </c>
      <c r="I156" s="249" t="str">
        <f t="shared" si="12"/>
        <v>PEPFAR Expenditure analysis</v>
      </c>
      <c r="J156" s="249">
        <f t="shared" si="12"/>
        <v>1.6633500000000001</v>
      </c>
      <c r="K156" t="s">
        <v>57</v>
      </c>
      <c r="M156" t="str">
        <f>'2013'!D54</f>
        <v>US Dollars</v>
      </c>
      <c r="N156" t="str">
        <f>'2013'!E54</f>
        <v>US Dollars</v>
      </c>
      <c r="O156" t="str">
        <f>'2013'!F54</f>
        <v>US Dollars</v>
      </c>
      <c r="P156" t="str">
        <f>'2013'!G54</f>
        <v>US Dollars</v>
      </c>
      <c r="Q156">
        <f>'2013'!H54</f>
        <v>0</v>
      </c>
      <c r="R156" t="str">
        <f>'2013'!I54</f>
        <v>US Dollars</v>
      </c>
      <c r="S156" t="str">
        <f>'2013'!J54</f>
        <v>US Dollars</v>
      </c>
      <c r="T156" t="str">
        <f>'2013'!K54</f>
        <v>US Dollars</v>
      </c>
      <c r="U156" t="str">
        <f>'2013'!L54</f>
        <v>US Dollars</v>
      </c>
      <c r="V156">
        <f>'2013'!M54</f>
        <v>0</v>
      </c>
      <c r="W156" t="str">
        <f>'2013'!N54</f>
        <v>US Dollars</v>
      </c>
      <c r="X156">
        <f>'2013'!O54</f>
        <v>35167</v>
      </c>
      <c r="Y156" t="str">
        <f>'2013'!P54</f>
        <v>US Dollars</v>
      </c>
      <c r="Z156" t="str">
        <f>'2013'!Q54</f>
        <v>US Dollars</v>
      </c>
      <c r="AA156">
        <f>'2013'!R54</f>
        <v>5860</v>
      </c>
      <c r="AB156" t="str">
        <f>'2013'!S54</f>
        <v>US Dollars</v>
      </c>
      <c r="AC156">
        <f>'2013'!T54</f>
        <v>41027</v>
      </c>
      <c r="AD156">
        <f>'2013'!U54</f>
        <v>41027</v>
      </c>
      <c r="AF156">
        <f t="shared" si="11"/>
        <v>1</v>
      </c>
    </row>
    <row r="157" spans="3:32">
      <c r="C157" s="238" t="str">
        <f t="shared" si="8"/>
        <v>Georgia</v>
      </c>
      <c r="D157" s="238">
        <v>2013</v>
      </c>
      <c r="E157" s="249" t="str">
        <f t="shared" si="12"/>
        <v>Calendar Year</v>
      </c>
      <c r="F157" s="249" t="str">
        <f t="shared" si="12"/>
        <v>US Dollars</v>
      </c>
      <c r="G157" s="249" t="str">
        <f t="shared" si="12"/>
        <v>Units ( x 1)</v>
      </c>
      <c r="H157" s="250">
        <f t="shared" si="12"/>
        <v>1.6634</v>
      </c>
      <c r="I157" s="249" t="str">
        <f t="shared" si="12"/>
        <v>PEPFAR Expenditure analysis</v>
      </c>
      <c r="J157" s="249">
        <f t="shared" si="12"/>
        <v>1.6633500000000001</v>
      </c>
      <c r="K157" t="s">
        <v>350</v>
      </c>
      <c r="M157" t="str">
        <f>'2013'!D55</f>
        <v>US Dollars</v>
      </c>
      <c r="N157" t="str">
        <f>'2013'!E55</f>
        <v>US Dollars</v>
      </c>
      <c r="O157" t="str">
        <f>'2013'!F55</f>
        <v>US Dollars</v>
      </c>
      <c r="P157" t="str">
        <f>'2013'!G55</f>
        <v>US Dollars</v>
      </c>
      <c r="Q157">
        <f>'2013'!H55</f>
        <v>0</v>
      </c>
      <c r="R157" t="str">
        <f>'2013'!I55</f>
        <v>US Dollars</v>
      </c>
      <c r="S157" t="str">
        <f>'2013'!J55</f>
        <v>US Dollars</v>
      </c>
      <c r="T157" t="str">
        <f>'2013'!K55</f>
        <v>US Dollars</v>
      </c>
      <c r="U157" t="str">
        <f>'2013'!L55</f>
        <v>US Dollars</v>
      </c>
      <c r="V157">
        <f>'2013'!M55</f>
        <v>0</v>
      </c>
      <c r="W157" t="str">
        <f>'2013'!N55</f>
        <v>US Dollars</v>
      </c>
      <c r="X157">
        <f>'2013'!O55</f>
        <v>337428</v>
      </c>
      <c r="Y157">
        <f>'2013'!P55</f>
        <v>273487</v>
      </c>
      <c r="Z157" t="str">
        <f>'2013'!Q55</f>
        <v>US Dollars</v>
      </c>
      <c r="AA157">
        <f>'2013'!R55</f>
        <v>55687</v>
      </c>
      <c r="AB157">
        <f>'2013'!S55</f>
        <v>1845</v>
      </c>
      <c r="AC157">
        <f>'2013'!T55</f>
        <v>668447</v>
      </c>
      <c r="AD157">
        <f>'2013'!U55</f>
        <v>668447</v>
      </c>
      <c r="AF157">
        <f t="shared" si="11"/>
        <v>1</v>
      </c>
    </row>
    <row r="158" spans="3:32">
      <c r="C158" s="238" t="str">
        <f t="shared" si="8"/>
        <v>Georgia</v>
      </c>
      <c r="D158" s="238">
        <v>2013</v>
      </c>
      <c r="E158" s="249" t="str">
        <f t="shared" si="12"/>
        <v>Calendar Year</v>
      </c>
      <c r="F158" s="249" t="str">
        <f t="shared" si="12"/>
        <v>US Dollars</v>
      </c>
      <c r="G158" s="249" t="str">
        <f t="shared" si="12"/>
        <v>Units ( x 1)</v>
      </c>
      <c r="H158" s="250">
        <f t="shared" si="12"/>
        <v>1.6634</v>
      </c>
      <c r="I158" s="249" t="str">
        <f t="shared" si="12"/>
        <v>PEPFAR Expenditure analysis</v>
      </c>
      <c r="J158" s="249">
        <f t="shared" si="12"/>
        <v>1.6633500000000001</v>
      </c>
      <c r="K158" t="s">
        <v>351</v>
      </c>
      <c r="M158">
        <f>'2013'!D56</f>
        <v>492366</v>
      </c>
      <c r="N158" t="str">
        <f>'2013'!E56</f>
        <v>US Dollars</v>
      </c>
      <c r="O158" t="str">
        <f>'2013'!F56</f>
        <v>US Dollars</v>
      </c>
      <c r="P158" t="str">
        <f>'2013'!G56</f>
        <v>US Dollars</v>
      </c>
      <c r="Q158">
        <f>'2013'!H56</f>
        <v>492366</v>
      </c>
      <c r="R158" t="str">
        <f>'2013'!I56</f>
        <v>US Dollars</v>
      </c>
      <c r="S158" t="str">
        <f>'2013'!J56</f>
        <v>US Dollars</v>
      </c>
      <c r="T158" t="str">
        <f>'2013'!K56</f>
        <v>US Dollars</v>
      </c>
      <c r="U158" t="str">
        <f>'2013'!L56</f>
        <v>US Dollars</v>
      </c>
      <c r="V158">
        <f>'2013'!M56</f>
        <v>0</v>
      </c>
      <c r="W158" t="str">
        <f>'2013'!N56</f>
        <v>US Dollars</v>
      </c>
      <c r="X158">
        <f>'2013'!O56</f>
        <v>22464</v>
      </c>
      <c r="Y158">
        <f>'2013'!P56</f>
        <v>60348</v>
      </c>
      <c r="Z158" t="str">
        <f>'2013'!Q56</f>
        <v>US Dollars</v>
      </c>
      <c r="AA158">
        <f>'2013'!R56</f>
        <v>15171</v>
      </c>
      <c r="AB158" t="str">
        <f>'2013'!S56</f>
        <v>US Dollars</v>
      </c>
      <c r="AC158">
        <f>'2013'!T56</f>
        <v>97983</v>
      </c>
      <c r="AD158">
        <f>'2013'!U56</f>
        <v>590349</v>
      </c>
      <c r="AF158">
        <f t="shared" si="11"/>
        <v>1</v>
      </c>
    </row>
    <row r="159" spans="3:32">
      <c r="C159" s="238" t="str">
        <f t="shared" si="8"/>
        <v>Georgia</v>
      </c>
      <c r="D159" s="238">
        <v>2013</v>
      </c>
      <c r="E159" s="249" t="str">
        <f t="shared" si="12"/>
        <v>Calendar Year</v>
      </c>
      <c r="F159" s="249" t="str">
        <f t="shared" si="12"/>
        <v>US Dollars</v>
      </c>
      <c r="G159" s="249" t="str">
        <f t="shared" si="12"/>
        <v>Units ( x 1)</v>
      </c>
      <c r="H159" s="250">
        <f t="shared" si="12"/>
        <v>1.6634</v>
      </c>
      <c r="I159" s="249" t="str">
        <f t="shared" si="12"/>
        <v>PEPFAR Expenditure analysis</v>
      </c>
      <c r="J159" s="249">
        <f t="shared" si="12"/>
        <v>1.6633500000000001</v>
      </c>
      <c r="K159" t="s">
        <v>397</v>
      </c>
      <c r="M159">
        <f>'2013'!D57</f>
        <v>0</v>
      </c>
      <c r="N159">
        <f>'2013'!E57</f>
        <v>0</v>
      </c>
      <c r="O159">
        <f>'2013'!F57</f>
        <v>0</v>
      </c>
      <c r="P159">
        <f>'2013'!G57</f>
        <v>0</v>
      </c>
      <c r="Q159">
        <f>'2013'!H57</f>
        <v>0</v>
      </c>
      <c r="R159">
        <f>'2013'!I57</f>
        <v>0</v>
      </c>
      <c r="S159">
        <f>'2013'!J57</f>
        <v>0</v>
      </c>
      <c r="T159">
        <f>'2013'!K57</f>
        <v>0</v>
      </c>
      <c r="U159">
        <f>'2013'!L57</f>
        <v>0</v>
      </c>
      <c r="V159">
        <f>'2013'!M57</f>
        <v>0</v>
      </c>
      <c r="W159">
        <f>'2013'!N57</f>
        <v>0</v>
      </c>
      <c r="X159">
        <f>'2013'!O57</f>
        <v>0</v>
      </c>
      <c r="Y159">
        <f>'2013'!P57</f>
        <v>0</v>
      </c>
      <c r="Z159">
        <f>'2013'!Q57</f>
        <v>0</v>
      </c>
      <c r="AA159">
        <f>'2013'!R57</f>
        <v>5380</v>
      </c>
      <c r="AB159">
        <f>'2013'!S57</f>
        <v>0</v>
      </c>
      <c r="AC159">
        <f>'2013'!T57</f>
        <v>5380</v>
      </c>
      <c r="AD159">
        <f>'2013'!U57</f>
        <v>5380</v>
      </c>
      <c r="AF159">
        <f t="shared" si="11"/>
        <v>1</v>
      </c>
    </row>
    <row r="160" spans="3:32">
      <c r="C160" s="238" t="str">
        <f t="shared" si="8"/>
        <v>Georgia</v>
      </c>
      <c r="D160" s="238">
        <v>2013</v>
      </c>
      <c r="E160" s="249" t="str">
        <f t="shared" si="12"/>
        <v>Calendar Year</v>
      </c>
      <c r="F160" s="249" t="str">
        <f t="shared" si="12"/>
        <v>US Dollars</v>
      </c>
      <c r="G160" s="249" t="str">
        <f t="shared" si="12"/>
        <v>Units ( x 1)</v>
      </c>
      <c r="H160" s="250">
        <f t="shared" si="12"/>
        <v>1.6634</v>
      </c>
      <c r="I160" s="249" t="str">
        <f t="shared" si="12"/>
        <v>PEPFAR Expenditure analysis</v>
      </c>
      <c r="J160" s="249">
        <f t="shared" si="12"/>
        <v>1.6633500000000001</v>
      </c>
      <c r="K160" t="s">
        <v>415</v>
      </c>
      <c r="M160" t="str">
        <f>'2013'!D58</f>
        <v>US Dollars</v>
      </c>
      <c r="N160" t="str">
        <f>'2013'!E58</f>
        <v>US Dollars</v>
      </c>
      <c r="O160" t="str">
        <f>'2013'!F58</f>
        <v>US Dollars</v>
      </c>
      <c r="P160" t="str">
        <f>'2013'!G58</f>
        <v>US Dollars</v>
      </c>
      <c r="Q160">
        <f>'2013'!H58</f>
        <v>0</v>
      </c>
      <c r="R160" t="str">
        <f>'2013'!I58</f>
        <v>US Dollars</v>
      </c>
      <c r="S160" t="str">
        <f>'2013'!J58</f>
        <v>US Dollars</v>
      </c>
      <c r="T160" t="str">
        <f>'2013'!K58</f>
        <v>US Dollars</v>
      </c>
      <c r="U160" t="str">
        <f>'2013'!L58</f>
        <v>US Dollars</v>
      </c>
      <c r="V160">
        <f>'2013'!M58</f>
        <v>0</v>
      </c>
      <c r="W160" t="str">
        <f>'2013'!N58</f>
        <v>US Dollars</v>
      </c>
      <c r="X160" t="str">
        <f>'2013'!O58</f>
        <v>US Dollars</v>
      </c>
      <c r="Y160" t="str">
        <f>'2013'!P58</f>
        <v>US Dollars</v>
      </c>
      <c r="Z160" t="str">
        <f>'2013'!Q58</f>
        <v>US Dollars</v>
      </c>
      <c r="AA160" t="str">
        <f>'2013'!R58</f>
        <v>US Dollars</v>
      </c>
      <c r="AB160" t="str">
        <f>'2013'!S58</f>
        <v>US Dollars</v>
      </c>
      <c r="AC160">
        <f>'2013'!T58</f>
        <v>0</v>
      </c>
      <c r="AD160">
        <f>'2013'!U58</f>
        <v>0</v>
      </c>
      <c r="AF160">
        <f t="shared" si="11"/>
        <v>1</v>
      </c>
    </row>
    <row r="161" spans="3:32">
      <c r="C161" s="238" t="str">
        <f t="shared" si="8"/>
        <v>Georgia</v>
      </c>
      <c r="D161" s="238">
        <v>2013</v>
      </c>
      <c r="E161" s="249" t="str">
        <f t="shared" si="12"/>
        <v>Calendar Year</v>
      </c>
      <c r="F161" s="249" t="str">
        <f t="shared" si="12"/>
        <v>US Dollars</v>
      </c>
      <c r="G161" s="249" t="str">
        <f t="shared" si="12"/>
        <v>Units ( x 1)</v>
      </c>
      <c r="H161" s="250">
        <f t="shared" si="12"/>
        <v>1.6634</v>
      </c>
      <c r="I161" s="249" t="str">
        <f t="shared" si="12"/>
        <v>PEPFAR Expenditure analysis</v>
      </c>
      <c r="J161" s="249">
        <f t="shared" si="12"/>
        <v>1.6633500000000001</v>
      </c>
      <c r="K161" t="s">
        <v>399</v>
      </c>
      <c r="M161" t="str">
        <f>'2013'!D59</f>
        <v>US Dollars</v>
      </c>
      <c r="N161" t="str">
        <f>'2013'!E59</f>
        <v>US Dollars</v>
      </c>
      <c r="O161" t="str">
        <f>'2013'!F59</f>
        <v>US Dollars</v>
      </c>
      <c r="P161" t="str">
        <f>'2013'!G59</f>
        <v>US Dollars</v>
      </c>
      <c r="Q161">
        <f>'2013'!H59</f>
        <v>0</v>
      </c>
      <c r="R161" t="str">
        <f>'2013'!I59</f>
        <v>US Dollars</v>
      </c>
      <c r="S161" t="str">
        <f>'2013'!J59</f>
        <v>US Dollars</v>
      </c>
      <c r="T161" t="str">
        <f>'2013'!K59</f>
        <v>US Dollars</v>
      </c>
      <c r="U161" t="str">
        <f>'2013'!L59</f>
        <v>US Dollars</v>
      </c>
      <c r="V161">
        <f>'2013'!M59</f>
        <v>0</v>
      </c>
      <c r="W161" t="str">
        <f>'2013'!N59</f>
        <v>US Dollars</v>
      </c>
      <c r="X161" t="str">
        <f>'2013'!O59</f>
        <v>US Dollars</v>
      </c>
      <c r="Y161" t="str">
        <f>'2013'!P59</f>
        <v>US Dollars</v>
      </c>
      <c r="Z161" t="str">
        <f>'2013'!Q59</f>
        <v>US Dollars</v>
      </c>
      <c r="AA161" t="str">
        <f>'2013'!R59</f>
        <v>US Dollars</v>
      </c>
      <c r="AB161" t="str">
        <f>'2013'!S59</f>
        <v>US Dollars</v>
      </c>
      <c r="AC161">
        <f>'2013'!T59</f>
        <v>0</v>
      </c>
      <c r="AD161">
        <f>'2013'!U59</f>
        <v>0</v>
      </c>
      <c r="AF161">
        <f t="shared" si="11"/>
        <v>1</v>
      </c>
    </row>
    <row r="162" spans="3:32">
      <c r="C162" s="238" t="str">
        <f t="shared" si="8"/>
        <v>Georgia</v>
      </c>
      <c r="D162" s="238">
        <v>2013</v>
      </c>
      <c r="E162" s="249" t="str">
        <f t="shared" si="12"/>
        <v>Calendar Year</v>
      </c>
      <c r="F162" s="249" t="str">
        <f t="shared" si="12"/>
        <v>US Dollars</v>
      </c>
      <c r="G162" s="249" t="str">
        <f t="shared" si="12"/>
        <v>Units ( x 1)</v>
      </c>
      <c r="H162" s="250">
        <f t="shared" si="12"/>
        <v>1.6634</v>
      </c>
      <c r="I162" s="249" t="str">
        <f t="shared" si="12"/>
        <v>PEPFAR Expenditure analysis</v>
      </c>
      <c r="J162" s="249">
        <f t="shared" si="12"/>
        <v>1.6633500000000001</v>
      </c>
      <c r="K162" t="s">
        <v>400</v>
      </c>
      <c r="M162" t="str">
        <f>'2013'!D60</f>
        <v>US Dollars</v>
      </c>
      <c r="N162" t="str">
        <f>'2013'!E60</f>
        <v>US Dollars</v>
      </c>
      <c r="O162" t="str">
        <f>'2013'!F60</f>
        <v>US Dollars</v>
      </c>
      <c r="P162" t="str">
        <f>'2013'!G60</f>
        <v>US Dollars</v>
      </c>
      <c r="Q162">
        <f>'2013'!H60</f>
        <v>0</v>
      </c>
      <c r="R162" t="str">
        <f>'2013'!I60</f>
        <v>US Dollars</v>
      </c>
      <c r="S162" t="str">
        <f>'2013'!J60</f>
        <v>US Dollars</v>
      </c>
      <c r="T162" t="str">
        <f>'2013'!K60</f>
        <v>US Dollars</v>
      </c>
      <c r="U162" t="str">
        <f>'2013'!L60</f>
        <v>US Dollars</v>
      </c>
      <c r="V162">
        <f>'2013'!M60</f>
        <v>0</v>
      </c>
      <c r="W162" t="str">
        <f>'2013'!N60</f>
        <v>US Dollars</v>
      </c>
      <c r="X162" t="str">
        <f>'2013'!O60</f>
        <v>US Dollars</v>
      </c>
      <c r="Y162" t="str">
        <f>'2013'!P60</f>
        <v>US Dollars</v>
      </c>
      <c r="Z162" t="str">
        <f>'2013'!Q60</f>
        <v>US Dollars</v>
      </c>
      <c r="AA162" t="str">
        <f>'2013'!R60</f>
        <v>US Dollars</v>
      </c>
      <c r="AB162" t="str">
        <f>'2013'!S60</f>
        <v>US Dollars</v>
      </c>
      <c r="AC162">
        <f>'2013'!T60</f>
        <v>0</v>
      </c>
      <c r="AD162">
        <f>'2013'!U60</f>
        <v>0</v>
      </c>
      <c r="AF162">
        <f t="shared" si="11"/>
        <v>1</v>
      </c>
    </row>
    <row r="163" spans="3:32">
      <c r="C163" s="238" t="str">
        <f t="shared" si="8"/>
        <v>Georgia</v>
      </c>
      <c r="D163" s="238">
        <v>2013</v>
      </c>
      <c r="E163" s="249" t="str">
        <f t="shared" si="12"/>
        <v>Calendar Year</v>
      </c>
      <c r="F163" s="249" t="str">
        <f t="shared" si="12"/>
        <v>US Dollars</v>
      </c>
      <c r="G163" s="249" t="str">
        <f t="shared" si="12"/>
        <v>Units ( x 1)</v>
      </c>
      <c r="H163" s="250">
        <f t="shared" si="12"/>
        <v>1.6634</v>
      </c>
      <c r="I163" s="249" t="str">
        <f t="shared" si="12"/>
        <v>PEPFAR Expenditure analysis</v>
      </c>
      <c r="J163" s="249">
        <f t="shared" si="12"/>
        <v>1.6633500000000001</v>
      </c>
      <c r="K163" t="s">
        <v>415</v>
      </c>
      <c r="M163" t="str">
        <f>'2013'!D61</f>
        <v>US Dollars</v>
      </c>
      <c r="N163" t="str">
        <f>'2013'!E61</f>
        <v>US Dollars</v>
      </c>
      <c r="O163" t="str">
        <f>'2013'!F61</f>
        <v>US Dollars</v>
      </c>
      <c r="P163" t="str">
        <f>'2013'!G61</f>
        <v>US Dollars</v>
      </c>
      <c r="Q163">
        <f>'2013'!H61</f>
        <v>0</v>
      </c>
      <c r="R163" t="str">
        <f>'2013'!I61</f>
        <v>US Dollars</v>
      </c>
      <c r="S163" t="str">
        <f>'2013'!J61</f>
        <v>US Dollars</v>
      </c>
      <c r="T163" t="str">
        <f>'2013'!K61</f>
        <v>US Dollars</v>
      </c>
      <c r="U163" t="str">
        <f>'2013'!L61</f>
        <v>US Dollars</v>
      </c>
      <c r="V163">
        <f>'2013'!M61</f>
        <v>0</v>
      </c>
      <c r="W163" t="str">
        <f>'2013'!N61</f>
        <v>US Dollars</v>
      </c>
      <c r="X163" t="str">
        <f>'2013'!O61</f>
        <v>US Dollars</v>
      </c>
      <c r="Y163" t="str">
        <f>'2013'!P61</f>
        <v>US Dollars</v>
      </c>
      <c r="Z163" t="str">
        <f>'2013'!Q61</f>
        <v>US Dollars</v>
      </c>
      <c r="AA163" t="str">
        <f>'2013'!R61</f>
        <v>US Dollars</v>
      </c>
      <c r="AB163" t="str">
        <f>'2013'!S61</f>
        <v>US Dollars</v>
      </c>
      <c r="AC163">
        <f>'2013'!T61</f>
        <v>0</v>
      </c>
      <c r="AD163">
        <f>'2013'!U61</f>
        <v>0</v>
      </c>
      <c r="AF163">
        <f t="shared" si="11"/>
        <v>1</v>
      </c>
    </row>
    <row r="164" spans="3:32">
      <c r="C164" s="238" t="str">
        <f t="shared" si="8"/>
        <v>Georgia</v>
      </c>
      <c r="D164" s="238">
        <v>2013</v>
      </c>
      <c r="E164" s="249" t="str">
        <f t="shared" si="12"/>
        <v>Calendar Year</v>
      </c>
      <c r="F164" s="249" t="str">
        <f t="shared" si="12"/>
        <v>US Dollars</v>
      </c>
      <c r="G164" s="249" t="str">
        <f t="shared" si="12"/>
        <v>Units ( x 1)</v>
      </c>
      <c r="H164" s="250">
        <f t="shared" si="12"/>
        <v>1.6634</v>
      </c>
      <c r="I164" s="249" t="str">
        <f t="shared" si="12"/>
        <v>PEPFAR Expenditure analysis</v>
      </c>
      <c r="J164" s="249">
        <f t="shared" si="12"/>
        <v>1.6633500000000001</v>
      </c>
      <c r="K164" t="s">
        <v>399</v>
      </c>
      <c r="M164" t="str">
        <f>'2013'!D62</f>
        <v>US Dollars</v>
      </c>
      <c r="N164" t="str">
        <f>'2013'!E62</f>
        <v>US Dollars</v>
      </c>
      <c r="O164" t="str">
        <f>'2013'!F62</f>
        <v>US Dollars</v>
      </c>
      <c r="P164" t="str">
        <f>'2013'!G62</f>
        <v>US Dollars</v>
      </c>
      <c r="Q164">
        <f>'2013'!H62</f>
        <v>0</v>
      </c>
      <c r="R164" t="str">
        <f>'2013'!I62</f>
        <v>US Dollars</v>
      </c>
      <c r="S164" t="str">
        <f>'2013'!J62</f>
        <v>US Dollars</v>
      </c>
      <c r="T164" t="str">
        <f>'2013'!K62</f>
        <v>US Dollars</v>
      </c>
      <c r="U164" t="str">
        <f>'2013'!L62</f>
        <v>US Dollars</v>
      </c>
      <c r="V164">
        <f>'2013'!M62</f>
        <v>0</v>
      </c>
      <c r="W164" t="str">
        <f>'2013'!N62</f>
        <v>US Dollars</v>
      </c>
      <c r="X164" t="str">
        <f>'2013'!O62</f>
        <v>US Dollars</v>
      </c>
      <c r="Y164" t="str">
        <f>'2013'!P62</f>
        <v>US Dollars</v>
      </c>
      <c r="Z164" t="str">
        <f>'2013'!Q62</f>
        <v>US Dollars</v>
      </c>
      <c r="AA164">
        <f>'2013'!R62</f>
        <v>5380</v>
      </c>
      <c r="AB164" t="str">
        <f>'2013'!S62</f>
        <v>US Dollars</v>
      </c>
      <c r="AC164">
        <f>'2013'!T62</f>
        <v>5380</v>
      </c>
      <c r="AD164">
        <f>'2013'!U62</f>
        <v>5380</v>
      </c>
      <c r="AF164">
        <f t="shared" si="11"/>
        <v>1</v>
      </c>
    </row>
    <row r="165" spans="3:32">
      <c r="C165" s="238" t="str">
        <f t="shared" si="8"/>
        <v>Georgia</v>
      </c>
      <c r="D165" s="238">
        <v>2013</v>
      </c>
      <c r="E165" s="249" t="str">
        <f t="shared" si="12"/>
        <v>Calendar Year</v>
      </c>
      <c r="F165" s="249" t="str">
        <f t="shared" si="12"/>
        <v>US Dollars</v>
      </c>
      <c r="G165" s="249" t="str">
        <f t="shared" si="12"/>
        <v>Units ( x 1)</v>
      </c>
      <c r="H165" s="250">
        <f t="shared" si="12"/>
        <v>1.6634</v>
      </c>
      <c r="I165" s="249" t="str">
        <f t="shared" si="12"/>
        <v>PEPFAR Expenditure analysis</v>
      </c>
      <c r="J165" s="249">
        <f t="shared" si="12"/>
        <v>1.6633500000000001</v>
      </c>
      <c r="K165" t="s">
        <v>400</v>
      </c>
      <c r="M165" t="str">
        <f>'2013'!D63</f>
        <v>US Dollars</v>
      </c>
      <c r="N165" t="str">
        <f>'2013'!E63</f>
        <v>US Dollars</v>
      </c>
      <c r="O165" t="str">
        <f>'2013'!F63</f>
        <v>US Dollars</v>
      </c>
      <c r="P165" t="str">
        <f>'2013'!G63</f>
        <v>US Dollars</v>
      </c>
      <c r="Q165">
        <f>'2013'!H63</f>
        <v>0</v>
      </c>
      <c r="R165" t="str">
        <f>'2013'!I63</f>
        <v>US Dollars</v>
      </c>
      <c r="S165" t="str">
        <f>'2013'!J63</f>
        <v>US Dollars</v>
      </c>
      <c r="T165" t="str">
        <f>'2013'!K63</f>
        <v>US Dollars</v>
      </c>
      <c r="U165" t="str">
        <f>'2013'!L63</f>
        <v>US Dollars</v>
      </c>
      <c r="V165">
        <f>'2013'!M63</f>
        <v>0</v>
      </c>
      <c r="W165" t="str">
        <f>'2013'!N63</f>
        <v>US Dollars</v>
      </c>
      <c r="X165" t="str">
        <f>'2013'!O63</f>
        <v>US Dollars</v>
      </c>
      <c r="Y165" t="str">
        <f>'2013'!P63</f>
        <v>US Dollars</v>
      </c>
      <c r="Z165" t="str">
        <f>'2013'!Q63</f>
        <v>US Dollars</v>
      </c>
      <c r="AA165" t="str">
        <f>'2013'!R63</f>
        <v>US Dollars</v>
      </c>
      <c r="AB165" t="str">
        <f>'2013'!S63</f>
        <v>US Dollars</v>
      </c>
      <c r="AC165">
        <f>'2013'!T63</f>
        <v>0</v>
      </c>
      <c r="AD165">
        <f>'2013'!U63</f>
        <v>0</v>
      </c>
      <c r="AF165">
        <f t="shared" si="11"/>
        <v>1</v>
      </c>
    </row>
    <row r="166" spans="3:32">
      <c r="C166" s="240" t="str">
        <f t="shared" si="8"/>
        <v>Georgia</v>
      </c>
      <c r="D166" s="240">
        <v>2013</v>
      </c>
      <c r="E166" s="251" t="str">
        <f t="shared" si="12"/>
        <v>Calendar Year</v>
      </c>
      <c r="F166" s="251" t="str">
        <f t="shared" si="12"/>
        <v>US Dollars</v>
      </c>
      <c r="G166" s="251" t="str">
        <f t="shared" si="12"/>
        <v>Units ( x 1)</v>
      </c>
      <c r="H166" s="252">
        <f t="shared" si="12"/>
        <v>1.6634</v>
      </c>
      <c r="I166" s="251" t="str">
        <f t="shared" si="12"/>
        <v>PEPFAR Expenditure analysis</v>
      </c>
      <c r="J166" s="251">
        <f t="shared" si="12"/>
        <v>1.6633500000000001</v>
      </c>
      <c r="K166" s="237" t="s">
        <v>262</v>
      </c>
      <c r="L166" s="237"/>
      <c r="M166" s="237">
        <f>'2013'!D64</f>
        <v>5361536</v>
      </c>
      <c r="N166" s="237">
        <f>'2013'!E64</f>
        <v>0</v>
      </c>
      <c r="O166" s="237">
        <f>'2013'!F64</f>
        <v>0</v>
      </c>
      <c r="P166" s="237">
        <f>'2013'!G64</f>
        <v>0</v>
      </c>
      <c r="Q166" s="237">
        <f>'2013'!H64</f>
        <v>5361536</v>
      </c>
      <c r="R166" s="237">
        <f>'2013'!I64</f>
        <v>0</v>
      </c>
      <c r="S166" s="237">
        <f>'2013'!J64</f>
        <v>1603891</v>
      </c>
      <c r="T166" s="237">
        <f>'2013'!K64</f>
        <v>0</v>
      </c>
      <c r="U166" s="237">
        <f>'2013'!L64</f>
        <v>0</v>
      </c>
      <c r="V166" s="237">
        <f>'2013'!M64</f>
        <v>1603891</v>
      </c>
      <c r="W166" s="237">
        <f>'2013'!N64</f>
        <v>0</v>
      </c>
      <c r="X166" s="237">
        <f>'2013'!O64</f>
        <v>874942</v>
      </c>
      <c r="Y166" s="237">
        <f>'2013'!P64</f>
        <v>7503138</v>
      </c>
      <c r="Z166" s="237">
        <f>'2013'!Q64</f>
        <v>0</v>
      </c>
      <c r="AA166" s="237">
        <f>'2013'!R64</f>
        <v>174474</v>
      </c>
      <c r="AB166" s="237">
        <f>'2013'!S64</f>
        <v>585416</v>
      </c>
      <c r="AC166" s="237">
        <f>'2013'!T64</f>
        <v>9137970</v>
      </c>
      <c r="AD166" s="237">
        <f>'2013'!U64</f>
        <v>16103397</v>
      </c>
      <c r="AF166">
        <f t="shared" si="11"/>
        <v>1</v>
      </c>
    </row>
    <row r="167" spans="3:32">
      <c r="C167" s="240" t="str">
        <f t="shared" si="8"/>
        <v>Georgia</v>
      </c>
      <c r="D167" s="240">
        <v>2013</v>
      </c>
      <c r="E167" s="251" t="str">
        <f t="shared" si="12"/>
        <v>Calendar Year</v>
      </c>
      <c r="F167" s="251" t="str">
        <f t="shared" si="12"/>
        <v>US Dollars</v>
      </c>
      <c r="G167" s="251" t="str">
        <f t="shared" si="12"/>
        <v>Units ( x 1)</v>
      </c>
      <c r="H167" s="252">
        <f t="shared" si="12"/>
        <v>1.6634</v>
      </c>
      <c r="I167" s="251" t="str">
        <f t="shared" si="12"/>
        <v>PEPFAR Expenditure analysis</v>
      </c>
      <c r="J167" s="251">
        <f t="shared" si="12"/>
        <v>1.6633500000000001</v>
      </c>
      <c r="K167" s="237" t="s">
        <v>413</v>
      </c>
      <c r="L167" s="237"/>
      <c r="M167" s="237">
        <f>'2013'!D65</f>
        <v>5361536</v>
      </c>
      <c r="N167" s="237">
        <f>'2013'!E65</f>
        <v>0</v>
      </c>
      <c r="O167" s="237">
        <f>'2013'!F65</f>
        <v>0</v>
      </c>
      <c r="P167" s="237">
        <f>'2013'!G65</f>
        <v>0</v>
      </c>
      <c r="Q167" s="237">
        <f>'2013'!H65</f>
        <v>5361536</v>
      </c>
      <c r="R167" s="237">
        <f>'2013'!I65</f>
        <v>0</v>
      </c>
      <c r="S167" s="237">
        <f>'2013'!J65</f>
        <v>1603891</v>
      </c>
      <c r="T167" s="237">
        <f>'2013'!K65</f>
        <v>0</v>
      </c>
      <c r="U167" s="237">
        <f>'2013'!L65</f>
        <v>0</v>
      </c>
      <c r="V167" s="237">
        <f>'2013'!M65</f>
        <v>1603891</v>
      </c>
      <c r="W167" s="237">
        <f>'2013'!N65</f>
        <v>0</v>
      </c>
      <c r="X167" s="237">
        <f>'2013'!O65</f>
        <v>874942</v>
      </c>
      <c r="Y167" s="237">
        <f>'2013'!P65</f>
        <v>7503138</v>
      </c>
      <c r="Z167" s="237">
        <f>'2013'!Q65</f>
        <v>0</v>
      </c>
      <c r="AA167" s="237">
        <f>'2013'!R65</f>
        <v>169094</v>
      </c>
      <c r="AB167" s="237">
        <f>'2013'!S65</f>
        <v>585416</v>
      </c>
      <c r="AC167" s="237">
        <f>'2013'!T65</f>
        <v>9132590</v>
      </c>
      <c r="AD167" s="237">
        <f>'2013'!U65</f>
        <v>16098017</v>
      </c>
      <c r="AF167">
        <f t="shared" si="11"/>
        <v>1</v>
      </c>
    </row>
    <row r="168" spans="3:32">
      <c r="C168" s="243" t="str">
        <f t="shared" si="8"/>
        <v>Georgia</v>
      </c>
      <c r="D168" s="243">
        <v>2012</v>
      </c>
      <c r="E168" s="242" t="str">
        <f>'2012'!B2</f>
        <v>Calendar Year</v>
      </c>
      <c r="F168" s="242" t="str">
        <f>'2012'!B5</f>
        <v>US Dollars</v>
      </c>
      <c r="G168" s="242" t="str">
        <f>'2012'!B6</f>
        <v>Units ( x 1)</v>
      </c>
      <c r="H168" s="244">
        <f>'2012'!B7</f>
        <v>1.6513</v>
      </c>
      <c r="I168" s="242" t="str">
        <f>'2012'!B8</f>
        <v>System of Health Accounts</v>
      </c>
      <c r="J168" s="242">
        <f>VLOOKUP(C168,'Exchange Rates'!$A$1:$N$195,14,0)</f>
        <v>1.6512583333333299</v>
      </c>
      <c r="K168" s="53" t="s">
        <v>295</v>
      </c>
      <c r="L168" s="53"/>
      <c r="M168" s="53">
        <f>'2012'!D12</f>
        <v>0</v>
      </c>
      <c r="N168" s="53">
        <f>'2012'!E12</f>
        <v>0</v>
      </c>
      <c r="O168" s="53">
        <f>'2012'!F12</f>
        <v>0</v>
      </c>
      <c r="P168" s="53">
        <f>'2012'!G12</f>
        <v>0</v>
      </c>
      <c r="Q168" s="53">
        <f>'2012'!H12</f>
        <v>0</v>
      </c>
      <c r="R168" s="53">
        <f>'2012'!I12</f>
        <v>0</v>
      </c>
      <c r="S168" s="53">
        <f>'2012'!J12</f>
        <v>0</v>
      </c>
      <c r="T168" s="53">
        <f>'2012'!K12</f>
        <v>0</v>
      </c>
      <c r="U168" s="53">
        <f>'2012'!L12</f>
        <v>0</v>
      </c>
      <c r="V168" s="53">
        <f>'2012'!M12</f>
        <v>0</v>
      </c>
      <c r="W168" s="53">
        <f>'2012'!N12</f>
        <v>0</v>
      </c>
      <c r="X168" s="53">
        <f>'2012'!O12</f>
        <v>304803</v>
      </c>
      <c r="Y168" s="53">
        <f>'2012'!P12</f>
        <v>0</v>
      </c>
      <c r="Z168" s="53">
        <f>'2012'!Q12</f>
        <v>0</v>
      </c>
      <c r="AA168" s="53">
        <f>'2012'!R12</f>
        <v>130001</v>
      </c>
      <c r="AB168" s="53">
        <f>'2012'!S12</f>
        <v>32938</v>
      </c>
      <c r="AC168" s="53">
        <f>'2012'!T12</f>
        <v>467742</v>
      </c>
      <c r="AD168" s="53">
        <f>'2012'!U12</f>
        <v>467742</v>
      </c>
      <c r="AF168">
        <f t="shared" si="11"/>
        <v>1</v>
      </c>
    </row>
    <row r="169" spans="3:32">
      <c r="C169" s="243" t="str">
        <f t="shared" si="8"/>
        <v>Georgia</v>
      </c>
      <c r="D169" s="243">
        <v>2012</v>
      </c>
      <c r="E169" s="242" t="str">
        <f>E$168</f>
        <v>Calendar Year</v>
      </c>
      <c r="F169" s="242" t="str">
        <f t="shared" ref="F169:J184" si="13">F$168</f>
        <v>US Dollars</v>
      </c>
      <c r="G169" s="242" t="str">
        <f t="shared" si="13"/>
        <v>Units ( x 1)</v>
      </c>
      <c r="H169" s="244">
        <f t="shared" si="13"/>
        <v>1.6513</v>
      </c>
      <c r="I169" s="242" t="str">
        <f t="shared" si="13"/>
        <v>System of Health Accounts</v>
      </c>
      <c r="J169" s="242">
        <f t="shared" si="13"/>
        <v>1.6512583333333299</v>
      </c>
      <c r="K169" s="53" t="s">
        <v>2</v>
      </c>
      <c r="L169" s="53"/>
      <c r="M169" s="53" t="str">
        <f>'2012'!D13</f>
        <v>US Dollars</v>
      </c>
      <c r="N169" s="53" t="str">
        <f>'2012'!E13</f>
        <v>US Dollars</v>
      </c>
      <c r="O169" s="53" t="str">
        <f>'2012'!F13</f>
        <v>US Dollars</v>
      </c>
      <c r="P169" s="53" t="str">
        <f>'2012'!G13</f>
        <v>US Dollars</v>
      </c>
      <c r="Q169" s="53">
        <f>'2012'!H13</f>
        <v>0</v>
      </c>
      <c r="R169" s="53" t="str">
        <f>'2012'!I13</f>
        <v>US Dollars</v>
      </c>
      <c r="S169" s="53" t="str">
        <f>'2012'!J13</f>
        <v>US Dollars</v>
      </c>
      <c r="T169" s="53" t="str">
        <f>'2012'!K13</f>
        <v>US Dollars</v>
      </c>
      <c r="U169" s="53" t="str">
        <f>'2012'!L13</f>
        <v>US Dollars</v>
      </c>
      <c r="V169" s="53">
        <f>'2012'!M13</f>
        <v>0</v>
      </c>
      <c r="W169" s="53" t="str">
        <f>'2012'!N13</f>
        <v>US Dollars</v>
      </c>
      <c r="X169" s="53" t="str">
        <f>'2012'!O13</f>
        <v>US Dollars</v>
      </c>
      <c r="Y169" s="53" t="str">
        <f>'2012'!P13</f>
        <v>US Dollars</v>
      </c>
      <c r="Z169" s="53" t="str">
        <f>'2012'!Q13</f>
        <v>US Dollars</v>
      </c>
      <c r="AA169" s="53">
        <f>'2012'!R13</f>
        <v>16000</v>
      </c>
      <c r="AB169" s="53">
        <f>'2012'!S13</f>
        <v>29912</v>
      </c>
      <c r="AC169" s="53">
        <f>'2012'!T13</f>
        <v>45912</v>
      </c>
      <c r="AD169" s="53">
        <f>'2012'!U13</f>
        <v>45912</v>
      </c>
      <c r="AF169">
        <f t="shared" si="11"/>
        <v>1</v>
      </c>
    </row>
    <row r="170" spans="3:32">
      <c r="C170" s="243" t="str">
        <f t="shared" si="8"/>
        <v>Georgia</v>
      </c>
      <c r="D170" s="243">
        <v>2012</v>
      </c>
      <c r="E170" s="242" t="str">
        <f t="shared" ref="E170:J201" si="14">E$168</f>
        <v>Calendar Year</v>
      </c>
      <c r="F170" s="242" t="str">
        <f t="shared" si="13"/>
        <v>US Dollars</v>
      </c>
      <c r="G170" s="242" t="str">
        <f t="shared" si="13"/>
        <v>Units ( x 1)</v>
      </c>
      <c r="H170" s="244">
        <f t="shared" si="13"/>
        <v>1.6513</v>
      </c>
      <c r="I170" s="242" t="str">
        <f t="shared" si="13"/>
        <v>System of Health Accounts</v>
      </c>
      <c r="J170" s="242">
        <f t="shared" si="13"/>
        <v>1.6512583333333299</v>
      </c>
      <c r="K170" s="53" t="s">
        <v>365</v>
      </c>
      <c r="L170" s="53"/>
      <c r="M170" s="53" t="str">
        <f>'2012'!D14</f>
        <v>US Dollars</v>
      </c>
      <c r="N170" s="53" t="str">
        <f>'2012'!E14</f>
        <v>US Dollars</v>
      </c>
      <c r="O170" s="53" t="str">
        <f>'2012'!F14</f>
        <v>US Dollars</v>
      </c>
      <c r="P170" s="53" t="str">
        <f>'2012'!G14</f>
        <v>US Dollars</v>
      </c>
      <c r="Q170" s="53">
        <f>'2012'!H14</f>
        <v>0</v>
      </c>
      <c r="R170" s="53" t="str">
        <f>'2012'!I14</f>
        <v>US Dollars</v>
      </c>
      <c r="S170" s="53" t="str">
        <f>'2012'!J14</f>
        <v>US Dollars</v>
      </c>
      <c r="T170" s="53" t="str">
        <f>'2012'!K14</f>
        <v>US Dollars</v>
      </c>
      <c r="U170" s="53" t="str">
        <f>'2012'!L14</f>
        <v>US Dollars</v>
      </c>
      <c r="V170" s="53">
        <f>'2012'!M14</f>
        <v>0</v>
      </c>
      <c r="W170" s="53" t="str">
        <f>'2012'!N14</f>
        <v>US Dollars</v>
      </c>
      <c r="X170" s="53" t="str">
        <f>'2012'!O14</f>
        <v>US Dollars</v>
      </c>
      <c r="Y170" s="53" t="str">
        <f>'2012'!P14</f>
        <v>US Dollars</v>
      </c>
      <c r="Z170" s="53" t="str">
        <f>'2012'!Q14</f>
        <v>US Dollars</v>
      </c>
      <c r="AA170" s="53">
        <f>'2012'!R14</f>
        <v>33000</v>
      </c>
      <c r="AB170" s="53" t="str">
        <f>'2012'!S14</f>
        <v>US Dollars</v>
      </c>
      <c r="AC170" s="53">
        <f>'2012'!T14</f>
        <v>33000</v>
      </c>
      <c r="AD170" s="53">
        <f>'2012'!U14</f>
        <v>33000</v>
      </c>
      <c r="AF170">
        <f t="shared" si="11"/>
        <v>1</v>
      </c>
    </row>
    <row r="171" spans="3:32">
      <c r="C171" s="243" t="str">
        <f t="shared" si="8"/>
        <v>Georgia</v>
      </c>
      <c r="D171" s="243">
        <v>2012</v>
      </c>
      <c r="E171" s="242" t="str">
        <f t="shared" si="14"/>
        <v>Calendar Year</v>
      </c>
      <c r="F171" s="242" t="str">
        <f t="shared" si="13"/>
        <v>US Dollars</v>
      </c>
      <c r="G171" s="242" t="str">
        <f t="shared" si="13"/>
        <v>Units ( x 1)</v>
      </c>
      <c r="H171" s="244">
        <f t="shared" si="13"/>
        <v>1.6513</v>
      </c>
      <c r="I171" s="242" t="str">
        <f t="shared" si="13"/>
        <v>System of Health Accounts</v>
      </c>
      <c r="J171" s="242">
        <f t="shared" si="13"/>
        <v>1.6512583333333299</v>
      </c>
      <c r="K171" s="53" t="s">
        <v>5</v>
      </c>
      <c r="L171" s="53"/>
      <c r="M171" s="53" t="str">
        <f>'2012'!D15</f>
        <v>US Dollars</v>
      </c>
      <c r="N171" s="53" t="str">
        <f>'2012'!E15</f>
        <v>US Dollars</v>
      </c>
      <c r="O171" s="53" t="str">
        <f>'2012'!F15</f>
        <v>US Dollars</v>
      </c>
      <c r="P171" s="53" t="str">
        <f>'2012'!G15</f>
        <v>US Dollars</v>
      </c>
      <c r="Q171" s="53">
        <f>'2012'!H15</f>
        <v>0</v>
      </c>
      <c r="R171" s="53" t="str">
        <f>'2012'!I15</f>
        <v>US Dollars</v>
      </c>
      <c r="S171" s="53" t="str">
        <f>'2012'!J15</f>
        <v>US Dollars</v>
      </c>
      <c r="T171" s="53" t="str">
        <f>'2012'!K15</f>
        <v>US Dollars</v>
      </c>
      <c r="U171" s="53" t="str">
        <f>'2012'!L15</f>
        <v>US Dollars</v>
      </c>
      <c r="V171" s="53">
        <f>'2012'!M15</f>
        <v>0</v>
      </c>
      <c r="W171" s="53" t="str">
        <f>'2012'!N15</f>
        <v>US Dollars</v>
      </c>
      <c r="X171" s="53" t="str">
        <f>'2012'!O15</f>
        <v>US Dollars</v>
      </c>
      <c r="Y171" s="53" t="str">
        <f>'2012'!P15</f>
        <v>US Dollars</v>
      </c>
      <c r="Z171" s="53" t="str">
        <f>'2012'!Q15</f>
        <v>US Dollars</v>
      </c>
      <c r="AA171" s="53" t="str">
        <f>'2012'!R15</f>
        <v>US Dollars</v>
      </c>
      <c r="AB171" s="53" t="str">
        <f>'2012'!S15</f>
        <v>US Dollars</v>
      </c>
      <c r="AC171" s="53">
        <f>'2012'!T15</f>
        <v>0</v>
      </c>
      <c r="AD171" s="53">
        <f>'2012'!U15</f>
        <v>0</v>
      </c>
      <c r="AF171">
        <f t="shared" si="11"/>
        <v>1</v>
      </c>
    </row>
    <row r="172" spans="3:32">
      <c r="C172" s="243" t="str">
        <f t="shared" si="8"/>
        <v>Georgia</v>
      </c>
      <c r="D172" s="243">
        <v>2012</v>
      </c>
      <c r="E172" s="242" t="str">
        <f t="shared" si="14"/>
        <v>Calendar Year</v>
      </c>
      <c r="F172" s="242" t="str">
        <f t="shared" si="13"/>
        <v>US Dollars</v>
      </c>
      <c r="G172" s="242" t="str">
        <f t="shared" si="13"/>
        <v>Units ( x 1)</v>
      </c>
      <c r="H172" s="244">
        <f t="shared" si="13"/>
        <v>1.6513</v>
      </c>
      <c r="I172" s="242" t="str">
        <f t="shared" si="13"/>
        <v>System of Health Accounts</v>
      </c>
      <c r="J172" s="242">
        <f t="shared" si="13"/>
        <v>1.6512583333333299</v>
      </c>
      <c r="K172" s="53" t="s">
        <v>367</v>
      </c>
      <c r="L172" s="53"/>
      <c r="M172" s="53" t="str">
        <f>'2012'!D16</f>
        <v>US Dollars</v>
      </c>
      <c r="N172" s="53" t="str">
        <f>'2012'!E16</f>
        <v>US Dollars</v>
      </c>
      <c r="O172" s="53" t="str">
        <f>'2012'!F16</f>
        <v>US Dollars</v>
      </c>
      <c r="P172" s="53" t="str">
        <f>'2012'!G16</f>
        <v>US Dollars</v>
      </c>
      <c r="Q172" s="53">
        <f>'2012'!H16</f>
        <v>0</v>
      </c>
      <c r="R172" s="53" t="str">
        <f>'2012'!I16</f>
        <v>US Dollars</v>
      </c>
      <c r="S172" s="53" t="str">
        <f>'2012'!J16</f>
        <v>US Dollars</v>
      </c>
      <c r="T172" s="53" t="str">
        <f>'2012'!K16</f>
        <v>US Dollars</v>
      </c>
      <c r="U172" s="53" t="str">
        <f>'2012'!L16</f>
        <v>US Dollars</v>
      </c>
      <c r="V172" s="53">
        <f>'2012'!M16</f>
        <v>0</v>
      </c>
      <c r="W172" s="53" t="str">
        <f>'2012'!N16</f>
        <v>US Dollars</v>
      </c>
      <c r="X172" s="53" t="str">
        <f>'2012'!O16</f>
        <v>US Dollars</v>
      </c>
      <c r="Y172" s="53" t="str">
        <f>'2012'!P16</f>
        <v>US Dollars</v>
      </c>
      <c r="Z172" s="53" t="str">
        <f>'2012'!Q16</f>
        <v>US Dollars</v>
      </c>
      <c r="AA172" s="53" t="str">
        <f>'2012'!R16</f>
        <v>US Dollars</v>
      </c>
      <c r="AB172" s="53" t="str">
        <f>'2012'!S16</f>
        <v>US Dollars</v>
      </c>
      <c r="AC172" s="53">
        <f>'2012'!T16</f>
        <v>0</v>
      </c>
      <c r="AD172" s="53">
        <f>'2012'!U16</f>
        <v>0</v>
      </c>
      <c r="AF172">
        <f t="shared" si="11"/>
        <v>1</v>
      </c>
    </row>
    <row r="173" spans="3:32">
      <c r="C173" s="243" t="str">
        <f t="shared" si="8"/>
        <v>Georgia</v>
      </c>
      <c r="D173" s="243">
        <v>2012</v>
      </c>
      <c r="E173" s="242" t="str">
        <f t="shared" si="14"/>
        <v>Calendar Year</v>
      </c>
      <c r="F173" s="242" t="str">
        <f t="shared" si="13"/>
        <v>US Dollars</v>
      </c>
      <c r="G173" s="242" t="str">
        <f t="shared" si="13"/>
        <v>Units ( x 1)</v>
      </c>
      <c r="H173" s="244">
        <f t="shared" si="13"/>
        <v>1.6513</v>
      </c>
      <c r="I173" s="242" t="str">
        <f t="shared" si="13"/>
        <v>System of Health Accounts</v>
      </c>
      <c r="J173" s="242">
        <f t="shared" si="13"/>
        <v>1.6512583333333299</v>
      </c>
      <c r="K173" s="53" t="s">
        <v>368</v>
      </c>
      <c r="L173" s="53"/>
      <c r="M173" s="53" t="str">
        <f>'2012'!D17</f>
        <v>US Dollars</v>
      </c>
      <c r="N173" s="53" t="str">
        <f>'2012'!E17</f>
        <v>US Dollars</v>
      </c>
      <c r="O173" s="53" t="str">
        <f>'2012'!F17</f>
        <v>US Dollars</v>
      </c>
      <c r="P173" s="53" t="str">
        <f>'2012'!G17</f>
        <v>US Dollars</v>
      </c>
      <c r="Q173" s="53">
        <f>'2012'!H17</f>
        <v>0</v>
      </c>
      <c r="R173" s="53" t="str">
        <f>'2012'!I17</f>
        <v>US Dollars</v>
      </c>
      <c r="S173" s="53" t="str">
        <f>'2012'!J17</f>
        <v>US Dollars</v>
      </c>
      <c r="T173" s="53" t="str">
        <f>'2012'!K17</f>
        <v>US Dollars</v>
      </c>
      <c r="U173" s="53" t="str">
        <f>'2012'!L17</f>
        <v>US Dollars</v>
      </c>
      <c r="V173" s="53">
        <f>'2012'!M17</f>
        <v>0</v>
      </c>
      <c r="W173" s="53" t="str">
        <f>'2012'!N17</f>
        <v>US Dollars</v>
      </c>
      <c r="X173" s="53">
        <f>'2012'!O17</f>
        <v>91950</v>
      </c>
      <c r="Y173" s="53" t="str">
        <f>'2012'!P17</f>
        <v>US Dollars</v>
      </c>
      <c r="Z173" s="53" t="str">
        <f>'2012'!Q17</f>
        <v>US Dollars</v>
      </c>
      <c r="AA173" s="53">
        <f>'2012'!R17</f>
        <v>1500</v>
      </c>
      <c r="AB173" s="53" t="str">
        <f>'2012'!S17</f>
        <v>US Dollars</v>
      </c>
      <c r="AC173" s="53">
        <f>'2012'!T17</f>
        <v>93450</v>
      </c>
      <c r="AD173" s="53">
        <f>'2012'!U17</f>
        <v>93450</v>
      </c>
      <c r="AF173">
        <f t="shared" si="11"/>
        <v>1</v>
      </c>
    </row>
    <row r="174" spans="3:32">
      <c r="C174" s="243" t="str">
        <f t="shared" si="8"/>
        <v>Georgia</v>
      </c>
      <c r="D174" s="243">
        <v>2012</v>
      </c>
      <c r="E174" s="242" t="str">
        <f t="shared" si="14"/>
        <v>Calendar Year</v>
      </c>
      <c r="F174" s="242" t="str">
        <f t="shared" si="13"/>
        <v>US Dollars</v>
      </c>
      <c r="G174" s="242" t="str">
        <f t="shared" si="13"/>
        <v>Units ( x 1)</v>
      </c>
      <c r="H174" s="244">
        <f t="shared" si="13"/>
        <v>1.6513</v>
      </c>
      <c r="I174" s="242" t="str">
        <f t="shared" si="13"/>
        <v>System of Health Accounts</v>
      </c>
      <c r="J174" s="242">
        <f t="shared" si="13"/>
        <v>1.6512583333333299</v>
      </c>
      <c r="K174" s="53" t="s">
        <v>369</v>
      </c>
      <c r="L174" s="53"/>
      <c r="M174" s="53" t="str">
        <f>'2012'!D18</f>
        <v>US Dollars</v>
      </c>
      <c r="N174" s="53" t="str">
        <f>'2012'!E18</f>
        <v>US Dollars</v>
      </c>
      <c r="O174" s="53" t="str">
        <f>'2012'!F18</f>
        <v>US Dollars</v>
      </c>
      <c r="P174" s="53" t="str">
        <f>'2012'!G18</f>
        <v>US Dollars</v>
      </c>
      <c r="Q174" s="53">
        <f>'2012'!H18</f>
        <v>0</v>
      </c>
      <c r="R174" s="53" t="str">
        <f>'2012'!I18</f>
        <v>US Dollars</v>
      </c>
      <c r="S174" s="53" t="str">
        <f>'2012'!J18</f>
        <v>US Dollars</v>
      </c>
      <c r="T174" s="53" t="str">
        <f>'2012'!K18</f>
        <v>US Dollars</v>
      </c>
      <c r="U174" s="53" t="str">
        <f>'2012'!L18</f>
        <v>US Dollars</v>
      </c>
      <c r="V174" s="53">
        <f>'2012'!M18</f>
        <v>0</v>
      </c>
      <c r="W174" s="53" t="str">
        <f>'2012'!N18</f>
        <v>US Dollars</v>
      </c>
      <c r="X174" s="53">
        <f>'2012'!O18</f>
        <v>212853</v>
      </c>
      <c r="Y174" s="53" t="str">
        <f>'2012'!P18</f>
        <v>US Dollars</v>
      </c>
      <c r="Z174" s="53" t="str">
        <f>'2012'!Q18</f>
        <v>US Dollars</v>
      </c>
      <c r="AA174" s="53">
        <f>'2012'!R18</f>
        <v>1500</v>
      </c>
      <c r="AB174" s="53" t="str">
        <f>'2012'!S18</f>
        <v>US Dollars</v>
      </c>
      <c r="AC174" s="53">
        <f>'2012'!T18</f>
        <v>214353</v>
      </c>
      <c r="AD174" s="53">
        <f>'2012'!U18</f>
        <v>214353</v>
      </c>
      <c r="AF174">
        <f t="shared" si="11"/>
        <v>1</v>
      </c>
    </row>
    <row r="175" spans="3:32">
      <c r="C175" s="243" t="str">
        <f t="shared" si="8"/>
        <v>Georgia</v>
      </c>
      <c r="D175" s="243">
        <v>2012</v>
      </c>
      <c r="E175" s="242" t="str">
        <f t="shared" si="14"/>
        <v>Calendar Year</v>
      </c>
      <c r="F175" s="242" t="str">
        <f t="shared" si="13"/>
        <v>US Dollars</v>
      </c>
      <c r="G175" s="242" t="str">
        <f t="shared" si="13"/>
        <v>Units ( x 1)</v>
      </c>
      <c r="H175" s="244">
        <f t="shared" si="13"/>
        <v>1.6513</v>
      </c>
      <c r="I175" s="242" t="str">
        <f t="shared" si="13"/>
        <v>System of Health Accounts</v>
      </c>
      <c r="J175" s="242">
        <f t="shared" si="13"/>
        <v>1.6512583333333299</v>
      </c>
      <c r="K175" s="53" t="s">
        <v>370</v>
      </c>
      <c r="L175" s="53"/>
      <c r="M175" s="53" t="str">
        <f>'2012'!D19</f>
        <v>US Dollars</v>
      </c>
      <c r="N175" s="53" t="str">
        <f>'2012'!E19</f>
        <v>US Dollars</v>
      </c>
      <c r="O175" s="53" t="str">
        <f>'2012'!F19</f>
        <v>US Dollars</v>
      </c>
      <c r="P175" s="53" t="str">
        <f>'2012'!G19</f>
        <v>US Dollars</v>
      </c>
      <c r="Q175" s="53">
        <f>'2012'!H19</f>
        <v>0</v>
      </c>
      <c r="R175" s="53" t="str">
        <f>'2012'!I19</f>
        <v>US Dollars</v>
      </c>
      <c r="S175" s="53" t="str">
        <f>'2012'!J19</f>
        <v>US Dollars</v>
      </c>
      <c r="T175" s="53" t="str">
        <f>'2012'!K19</f>
        <v>US Dollars</v>
      </c>
      <c r="U175" s="53" t="str">
        <f>'2012'!L19</f>
        <v>US Dollars</v>
      </c>
      <c r="V175" s="53">
        <f>'2012'!M19</f>
        <v>0</v>
      </c>
      <c r="W175" s="53" t="str">
        <f>'2012'!N19</f>
        <v>US Dollars</v>
      </c>
      <c r="X175" s="53" t="str">
        <f>'2012'!O19</f>
        <v>US Dollars</v>
      </c>
      <c r="Y175" s="53" t="str">
        <f>'2012'!P19</f>
        <v>US Dollars</v>
      </c>
      <c r="Z175" s="53" t="str">
        <f>'2012'!Q19</f>
        <v>US Dollars</v>
      </c>
      <c r="AA175" s="53" t="str">
        <f>'2012'!R19</f>
        <v>US Dollars</v>
      </c>
      <c r="AB175" s="53" t="str">
        <f>'2012'!S19</f>
        <v>US Dollars</v>
      </c>
      <c r="AC175" s="53">
        <f>'2012'!T19</f>
        <v>0</v>
      </c>
      <c r="AD175" s="53">
        <f>'2012'!U19</f>
        <v>0</v>
      </c>
      <c r="AF175">
        <f t="shared" si="11"/>
        <v>1</v>
      </c>
    </row>
    <row r="176" spans="3:32">
      <c r="C176" s="243" t="str">
        <f t="shared" si="8"/>
        <v>Georgia</v>
      </c>
      <c r="D176" s="243">
        <v>2012</v>
      </c>
      <c r="E176" s="242" t="str">
        <f t="shared" si="14"/>
        <v>Calendar Year</v>
      </c>
      <c r="F176" s="242" t="str">
        <f t="shared" si="13"/>
        <v>US Dollars</v>
      </c>
      <c r="G176" s="242" t="str">
        <f t="shared" si="13"/>
        <v>Units ( x 1)</v>
      </c>
      <c r="H176" s="244">
        <f t="shared" si="13"/>
        <v>1.6513</v>
      </c>
      <c r="I176" s="242" t="str">
        <f t="shared" si="13"/>
        <v>System of Health Accounts</v>
      </c>
      <c r="J176" s="242">
        <f t="shared" si="13"/>
        <v>1.6512583333333299</v>
      </c>
      <c r="K176" s="53" t="s">
        <v>372</v>
      </c>
      <c r="L176" s="53"/>
      <c r="M176" s="53" t="str">
        <f>'2012'!D20</f>
        <v>US Dollars</v>
      </c>
      <c r="N176" s="53" t="str">
        <f>'2012'!E20</f>
        <v>US Dollars</v>
      </c>
      <c r="O176" s="53" t="str">
        <f>'2012'!F20</f>
        <v>US Dollars</v>
      </c>
      <c r="P176" s="53" t="str">
        <f>'2012'!G20</f>
        <v>US Dollars</v>
      </c>
      <c r="Q176" s="53">
        <f>'2012'!H20</f>
        <v>0</v>
      </c>
      <c r="R176" s="53" t="str">
        <f>'2012'!I20</f>
        <v>US Dollars</v>
      </c>
      <c r="S176" s="53" t="str">
        <f>'2012'!J20</f>
        <v>US Dollars</v>
      </c>
      <c r="T176" s="53" t="str">
        <f>'2012'!K20</f>
        <v>US Dollars</v>
      </c>
      <c r="U176" s="53" t="str">
        <f>'2012'!L20</f>
        <v>US Dollars</v>
      </c>
      <c r="V176" s="53">
        <f>'2012'!M20</f>
        <v>0</v>
      </c>
      <c r="W176" s="53" t="str">
        <f>'2012'!N20</f>
        <v>US Dollars</v>
      </c>
      <c r="X176" s="53" t="str">
        <f>'2012'!O20</f>
        <v>US Dollars</v>
      </c>
      <c r="Y176" s="53" t="str">
        <f>'2012'!P20</f>
        <v>US Dollars</v>
      </c>
      <c r="Z176" s="53" t="str">
        <f>'2012'!Q20</f>
        <v>US Dollars</v>
      </c>
      <c r="AA176" s="53" t="str">
        <f>'2012'!R20</f>
        <v>US Dollars</v>
      </c>
      <c r="AB176" s="53" t="str">
        <f>'2012'!S20</f>
        <v>US Dollars</v>
      </c>
      <c r="AC176" s="53">
        <f>'2012'!T20</f>
        <v>0</v>
      </c>
      <c r="AD176" s="53">
        <f>'2012'!U20</f>
        <v>0</v>
      </c>
      <c r="AF176">
        <f t="shared" si="11"/>
        <v>1</v>
      </c>
    </row>
    <row r="177" spans="3:32">
      <c r="C177" s="243" t="str">
        <f t="shared" si="8"/>
        <v>Georgia</v>
      </c>
      <c r="D177" s="243">
        <v>2012</v>
      </c>
      <c r="E177" s="242" t="str">
        <f t="shared" si="14"/>
        <v>Calendar Year</v>
      </c>
      <c r="F177" s="242" t="str">
        <f t="shared" si="13"/>
        <v>US Dollars</v>
      </c>
      <c r="G177" s="242" t="str">
        <f t="shared" si="13"/>
        <v>Units ( x 1)</v>
      </c>
      <c r="H177" s="244">
        <f t="shared" si="13"/>
        <v>1.6513</v>
      </c>
      <c r="I177" s="242" t="str">
        <f t="shared" si="13"/>
        <v>System of Health Accounts</v>
      </c>
      <c r="J177" s="242">
        <f t="shared" si="13"/>
        <v>1.6512583333333299</v>
      </c>
      <c r="K177" s="53" t="s">
        <v>373</v>
      </c>
      <c r="L177" s="53"/>
      <c r="M177" s="53" t="str">
        <f>'2012'!D21</f>
        <v>US Dollars</v>
      </c>
      <c r="N177" s="53" t="str">
        <f>'2012'!E21</f>
        <v>US Dollars</v>
      </c>
      <c r="O177" s="53" t="str">
        <f>'2012'!F21</f>
        <v>US Dollars</v>
      </c>
      <c r="P177" s="53" t="str">
        <f>'2012'!G21</f>
        <v>US Dollars</v>
      </c>
      <c r="Q177" s="53">
        <f>'2012'!H21</f>
        <v>0</v>
      </c>
      <c r="R177" s="53" t="str">
        <f>'2012'!I21</f>
        <v>US Dollars</v>
      </c>
      <c r="S177" s="53" t="str">
        <f>'2012'!J21</f>
        <v>US Dollars</v>
      </c>
      <c r="T177" s="53" t="str">
        <f>'2012'!K21</f>
        <v>US Dollars</v>
      </c>
      <c r="U177" s="53" t="str">
        <f>'2012'!L21</f>
        <v>US Dollars</v>
      </c>
      <c r="V177" s="53">
        <f>'2012'!M21</f>
        <v>0</v>
      </c>
      <c r="W177" s="53" t="str">
        <f>'2012'!N21</f>
        <v>US Dollars</v>
      </c>
      <c r="X177" s="53" t="str">
        <f>'2012'!O21</f>
        <v>US Dollars</v>
      </c>
      <c r="Y177" s="53" t="str">
        <f>'2012'!P21</f>
        <v>US Dollars</v>
      </c>
      <c r="Z177" s="53" t="str">
        <f>'2012'!Q21</f>
        <v>US Dollars</v>
      </c>
      <c r="AA177" s="53">
        <f>'2012'!R21</f>
        <v>75001</v>
      </c>
      <c r="AB177" s="53" t="str">
        <f>'2012'!S21</f>
        <v>US Dollars</v>
      </c>
      <c r="AC177" s="53">
        <f>'2012'!T21</f>
        <v>75001</v>
      </c>
      <c r="AD177" s="53">
        <f>'2012'!U21</f>
        <v>75001</v>
      </c>
      <c r="AF177">
        <f t="shared" si="11"/>
        <v>1</v>
      </c>
    </row>
    <row r="178" spans="3:32">
      <c r="C178" s="243" t="str">
        <f t="shared" si="8"/>
        <v>Georgia</v>
      </c>
      <c r="D178" s="243">
        <v>2012</v>
      </c>
      <c r="E178" s="242" t="str">
        <f t="shared" si="14"/>
        <v>Calendar Year</v>
      </c>
      <c r="F178" s="242" t="str">
        <f t="shared" si="13"/>
        <v>US Dollars</v>
      </c>
      <c r="G178" s="242" t="str">
        <f t="shared" si="13"/>
        <v>Units ( x 1)</v>
      </c>
      <c r="H178" s="244">
        <f t="shared" si="13"/>
        <v>1.6513</v>
      </c>
      <c r="I178" s="242" t="str">
        <f t="shared" si="13"/>
        <v>System of Health Accounts</v>
      </c>
      <c r="J178" s="242">
        <f t="shared" si="13"/>
        <v>1.6512583333333299</v>
      </c>
      <c r="K178" s="53" t="s">
        <v>374</v>
      </c>
      <c r="L178" s="53"/>
      <c r="M178" s="53" t="str">
        <f>'2012'!D22</f>
        <v>US Dollars</v>
      </c>
      <c r="N178" s="53" t="str">
        <f>'2012'!E22</f>
        <v>US Dollars</v>
      </c>
      <c r="O178" s="53" t="str">
        <f>'2012'!F22</f>
        <v>US Dollars</v>
      </c>
      <c r="P178" s="53" t="str">
        <f>'2012'!G22</f>
        <v>US Dollars</v>
      </c>
      <c r="Q178" s="53">
        <f>'2012'!H22</f>
        <v>0</v>
      </c>
      <c r="R178" s="53" t="str">
        <f>'2012'!I22</f>
        <v>US Dollars</v>
      </c>
      <c r="S178" s="53" t="str">
        <f>'2012'!J22</f>
        <v>US Dollars</v>
      </c>
      <c r="T178" s="53" t="str">
        <f>'2012'!K22</f>
        <v>US Dollars</v>
      </c>
      <c r="U178" s="53" t="str">
        <f>'2012'!L22</f>
        <v>US Dollars</v>
      </c>
      <c r="V178" s="53">
        <f>'2012'!M22</f>
        <v>0</v>
      </c>
      <c r="W178" s="53" t="str">
        <f>'2012'!N22</f>
        <v>US Dollars</v>
      </c>
      <c r="X178" s="53" t="str">
        <f>'2012'!O22</f>
        <v>US Dollars</v>
      </c>
      <c r="Y178" s="53" t="str">
        <f>'2012'!P22</f>
        <v>US Dollars</v>
      </c>
      <c r="Z178" s="53" t="str">
        <f>'2012'!Q22</f>
        <v>US Dollars</v>
      </c>
      <c r="AA178" s="53">
        <f>'2012'!R22</f>
        <v>3000</v>
      </c>
      <c r="AB178" s="53">
        <f>'2012'!S22</f>
        <v>3026</v>
      </c>
      <c r="AC178" s="53">
        <f>'2012'!T22</f>
        <v>6026</v>
      </c>
      <c r="AD178" s="53">
        <f>'2012'!U22</f>
        <v>6026</v>
      </c>
      <c r="AF178">
        <f t="shared" si="11"/>
        <v>1</v>
      </c>
    </row>
    <row r="179" spans="3:32">
      <c r="C179" s="243" t="str">
        <f t="shared" ref="C179:C242" si="15">C$60</f>
        <v>Georgia</v>
      </c>
      <c r="D179" s="243">
        <v>2012</v>
      </c>
      <c r="E179" s="242" t="str">
        <f t="shared" si="14"/>
        <v>Calendar Year</v>
      </c>
      <c r="F179" s="242" t="str">
        <f t="shared" si="13"/>
        <v>US Dollars</v>
      </c>
      <c r="G179" s="242" t="str">
        <f t="shared" si="13"/>
        <v>Units ( x 1)</v>
      </c>
      <c r="H179" s="244">
        <f t="shared" si="13"/>
        <v>1.6513</v>
      </c>
      <c r="I179" s="242" t="str">
        <f t="shared" si="13"/>
        <v>System of Health Accounts</v>
      </c>
      <c r="J179" s="242">
        <f t="shared" si="13"/>
        <v>1.6512583333333299</v>
      </c>
      <c r="K179" s="53" t="s">
        <v>376</v>
      </c>
      <c r="L179" s="53"/>
      <c r="M179" s="53" t="str">
        <f>'2012'!D23</f>
        <v>US Dollars</v>
      </c>
      <c r="N179" s="53" t="str">
        <f>'2012'!E23</f>
        <v>US Dollars</v>
      </c>
      <c r="O179" s="53" t="str">
        <f>'2012'!F23</f>
        <v>US Dollars</v>
      </c>
      <c r="P179" s="53" t="str">
        <f>'2012'!G23</f>
        <v>US Dollars</v>
      </c>
      <c r="Q179" s="53">
        <f>'2012'!H23</f>
        <v>0</v>
      </c>
      <c r="R179" s="53" t="str">
        <f>'2012'!I23</f>
        <v>US Dollars</v>
      </c>
      <c r="S179" s="53" t="str">
        <f>'2012'!J23</f>
        <v>US Dollars</v>
      </c>
      <c r="T179" s="53" t="str">
        <f>'2012'!K23</f>
        <v>US Dollars</v>
      </c>
      <c r="U179" s="53" t="str">
        <f>'2012'!L23</f>
        <v>US Dollars</v>
      </c>
      <c r="V179" s="53">
        <f>'2012'!M23</f>
        <v>0</v>
      </c>
      <c r="W179" s="53" t="str">
        <f>'2012'!N23</f>
        <v>US Dollars</v>
      </c>
      <c r="X179" s="53" t="str">
        <f>'2012'!O23</f>
        <v>US Dollars</v>
      </c>
      <c r="Y179" s="53" t="str">
        <f>'2012'!P23</f>
        <v>US Dollars</v>
      </c>
      <c r="Z179" s="53" t="str">
        <f>'2012'!Q23</f>
        <v>US Dollars</v>
      </c>
      <c r="AA179" s="53" t="str">
        <f>'2012'!R23</f>
        <v>US Dollars</v>
      </c>
      <c r="AB179" s="53" t="str">
        <f>'2012'!S23</f>
        <v>US Dollars</v>
      </c>
      <c r="AC179" s="53">
        <f>'2012'!T23</f>
        <v>0</v>
      </c>
      <c r="AD179" s="53">
        <f>'2012'!U23</f>
        <v>0</v>
      </c>
      <c r="AF179">
        <f t="shared" si="11"/>
        <v>1</v>
      </c>
    </row>
    <row r="180" spans="3:32">
      <c r="C180" s="243" t="str">
        <f t="shared" si="15"/>
        <v>Georgia</v>
      </c>
      <c r="D180" s="243">
        <v>2012</v>
      </c>
      <c r="E180" s="242" t="str">
        <f t="shared" si="14"/>
        <v>Calendar Year</v>
      </c>
      <c r="F180" s="242" t="str">
        <f t="shared" si="13"/>
        <v>US Dollars</v>
      </c>
      <c r="G180" s="242" t="str">
        <f t="shared" si="13"/>
        <v>Units ( x 1)</v>
      </c>
      <c r="H180" s="244">
        <f t="shared" si="13"/>
        <v>1.6513</v>
      </c>
      <c r="I180" s="242" t="str">
        <f t="shared" si="13"/>
        <v>System of Health Accounts</v>
      </c>
      <c r="J180" s="242">
        <f t="shared" si="13"/>
        <v>1.6512583333333299</v>
      </c>
      <c r="K180" s="53" t="s">
        <v>14</v>
      </c>
      <c r="L180" s="53"/>
      <c r="M180" s="53">
        <f>'2012'!D24</f>
        <v>1665960</v>
      </c>
      <c r="N180" s="53">
        <f>'2012'!E24</f>
        <v>0</v>
      </c>
      <c r="O180" s="53">
        <f>'2012'!F24</f>
        <v>0</v>
      </c>
      <c r="P180" s="53">
        <f>'2012'!G24</f>
        <v>0</v>
      </c>
      <c r="Q180" s="53">
        <f>'2012'!H24</f>
        <v>1665960</v>
      </c>
      <c r="R180" s="53">
        <f>'2012'!I24</f>
        <v>0</v>
      </c>
      <c r="S180" s="53">
        <f>'2012'!J24</f>
        <v>777359</v>
      </c>
      <c r="T180" s="53">
        <f>'2012'!K24</f>
        <v>0</v>
      </c>
      <c r="U180" s="53">
        <f>'2012'!L24</f>
        <v>0</v>
      </c>
      <c r="V180" s="53">
        <f>'2012'!M24</f>
        <v>777359</v>
      </c>
      <c r="W180" s="53">
        <f>'2012'!N24</f>
        <v>0</v>
      </c>
      <c r="X180" s="53">
        <f>'2012'!O24</f>
        <v>335292</v>
      </c>
      <c r="Y180" s="53">
        <f>'2012'!P24</f>
        <v>1458346</v>
      </c>
      <c r="Z180" s="53">
        <f>'2012'!Q24</f>
        <v>0</v>
      </c>
      <c r="AA180" s="53">
        <f>'2012'!R24</f>
        <v>3000</v>
      </c>
      <c r="AB180" s="53">
        <f>'2012'!S24</f>
        <v>67464</v>
      </c>
      <c r="AC180" s="53">
        <f>'2012'!T24</f>
        <v>1864102</v>
      </c>
      <c r="AD180" s="53">
        <f>'2012'!U24</f>
        <v>4307421</v>
      </c>
      <c r="AF180">
        <f t="shared" si="11"/>
        <v>1</v>
      </c>
    </row>
    <row r="181" spans="3:32">
      <c r="C181" s="243" t="str">
        <f t="shared" si="15"/>
        <v>Georgia</v>
      </c>
      <c r="D181" s="243">
        <v>2012</v>
      </c>
      <c r="E181" s="242" t="str">
        <f t="shared" si="14"/>
        <v>Calendar Year</v>
      </c>
      <c r="F181" s="242" t="str">
        <f t="shared" si="13"/>
        <v>US Dollars</v>
      </c>
      <c r="G181" s="242" t="str">
        <f t="shared" si="13"/>
        <v>Units ( x 1)</v>
      </c>
      <c r="H181" s="244">
        <f t="shared" si="13"/>
        <v>1.6513</v>
      </c>
      <c r="I181" s="242" t="str">
        <f t="shared" si="13"/>
        <v>System of Health Accounts</v>
      </c>
      <c r="J181" s="242">
        <f t="shared" si="13"/>
        <v>1.6512583333333299</v>
      </c>
      <c r="K181" s="53" t="s">
        <v>378</v>
      </c>
      <c r="L181" s="53"/>
      <c r="M181" s="53" t="str">
        <f>'2012'!D25</f>
        <v>US Dollars</v>
      </c>
      <c r="N181" s="53" t="str">
        <f>'2012'!E25</f>
        <v>US Dollars</v>
      </c>
      <c r="O181" s="53" t="str">
        <f>'2012'!F25</f>
        <v>US Dollars</v>
      </c>
      <c r="P181" s="53" t="str">
        <f>'2012'!G25</f>
        <v>US Dollars</v>
      </c>
      <c r="Q181" s="53">
        <f>'2012'!H25</f>
        <v>0</v>
      </c>
      <c r="R181" s="53" t="str">
        <f>'2012'!I25</f>
        <v>US Dollars</v>
      </c>
      <c r="S181" s="53" t="str">
        <f>'2012'!J25</f>
        <v>US Dollars</v>
      </c>
      <c r="T181" s="53" t="str">
        <f>'2012'!K25</f>
        <v>US Dollars</v>
      </c>
      <c r="U181" s="53" t="str">
        <f>'2012'!L25</f>
        <v>US Dollars</v>
      </c>
      <c r="V181" s="53">
        <f>'2012'!M25</f>
        <v>0</v>
      </c>
      <c r="W181" s="53" t="str">
        <f>'2012'!N25</f>
        <v>US Dollars</v>
      </c>
      <c r="X181" s="53">
        <f>'2012'!O25</f>
        <v>335292</v>
      </c>
      <c r="Y181" s="53" t="str">
        <f>'2012'!P25</f>
        <v>US Dollars</v>
      </c>
      <c r="Z181" s="53" t="str">
        <f>'2012'!Q25</f>
        <v>US Dollars</v>
      </c>
      <c r="AA181" s="53">
        <f>'2012'!R25</f>
        <v>3000</v>
      </c>
      <c r="AB181" s="53">
        <f>'2012'!S25</f>
        <v>67464</v>
      </c>
      <c r="AC181" s="53">
        <f>'2012'!T25</f>
        <v>405756</v>
      </c>
      <c r="AD181" s="53">
        <f>'2012'!U25</f>
        <v>405756</v>
      </c>
      <c r="AF181">
        <f t="shared" si="11"/>
        <v>1</v>
      </c>
    </row>
    <row r="182" spans="3:32">
      <c r="C182" s="243" t="str">
        <f t="shared" si="15"/>
        <v>Georgia</v>
      </c>
      <c r="D182" s="243">
        <v>2012</v>
      </c>
      <c r="E182" s="242" t="str">
        <f t="shared" si="14"/>
        <v>Calendar Year</v>
      </c>
      <c r="F182" s="242" t="str">
        <f t="shared" si="13"/>
        <v>US Dollars</v>
      </c>
      <c r="G182" s="242" t="str">
        <f t="shared" si="13"/>
        <v>Units ( x 1)</v>
      </c>
      <c r="H182" s="244">
        <f t="shared" si="13"/>
        <v>1.6513</v>
      </c>
      <c r="I182" s="242" t="str">
        <f t="shared" si="13"/>
        <v>System of Health Accounts</v>
      </c>
      <c r="J182" s="242">
        <f t="shared" si="13"/>
        <v>1.6512583333333299</v>
      </c>
      <c r="K182" s="53" t="s">
        <v>277</v>
      </c>
      <c r="L182" s="53"/>
      <c r="M182" s="53">
        <f>'2012'!D26</f>
        <v>1665960</v>
      </c>
      <c r="N182" s="53" t="str">
        <f>'2012'!E26</f>
        <v>US Dollars</v>
      </c>
      <c r="O182" s="53" t="str">
        <f>'2012'!F26</f>
        <v>US Dollars</v>
      </c>
      <c r="P182" s="53" t="str">
        <f>'2012'!G26</f>
        <v>US Dollars</v>
      </c>
      <c r="Q182" s="53">
        <f>'2012'!H26</f>
        <v>1665960</v>
      </c>
      <c r="R182" s="53" t="str">
        <f>'2012'!I26</f>
        <v>US Dollars</v>
      </c>
      <c r="S182" s="53">
        <f>'2012'!J26</f>
        <v>777359</v>
      </c>
      <c r="T182" s="53" t="str">
        <f>'2012'!K26</f>
        <v>US Dollars</v>
      </c>
      <c r="U182" s="53" t="str">
        <f>'2012'!L26</f>
        <v>US Dollars</v>
      </c>
      <c r="V182" s="53">
        <f>'2012'!M26</f>
        <v>777359</v>
      </c>
      <c r="W182" s="53" t="str">
        <f>'2012'!N26</f>
        <v>US Dollars</v>
      </c>
      <c r="X182" s="53" t="str">
        <f>'2012'!O26</f>
        <v>US Dollars</v>
      </c>
      <c r="Y182" s="53">
        <f>'2012'!P26</f>
        <v>1458346</v>
      </c>
      <c r="Z182" s="53" t="str">
        <f>'2012'!Q26</f>
        <v>US Dollars</v>
      </c>
      <c r="AA182" s="53" t="str">
        <f>'2012'!R26</f>
        <v>US Dollars</v>
      </c>
      <c r="AB182" s="53" t="str">
        <f>'2012'!S26</f>
        <v>US Dollars</v>
      </c>
      <c r="AC182" s="53">
        <f>'2012'!T26</f>
        <v>1458346</v>
      </c>
      <c r="AD182" s="53">
        <f>'2012'!U26</f>
        <v>3901665</v>
      </c>
      <c r="AF182">
        <f t="shared" si="11"/>
        <v>1</v>
      </c>
    </row>
    <row r="183" spans="3:32">
      <c r="C183" s="243" t="str">
        <f t="shared" si="15"/>
        <v>Georgia</v>
      </c>
      <c r="D183" s="243">
        <v>2012</v>
      </c>
      <c r="E183" s="242" t="str">
        <f t="shared" si="14"/>
        <v>Calendar Year</v>
      </c>
      <c r="F183" s="242" t="str">
        <f t="shared" si="13"/>
        <v>US Dollars</v>
      </c>
      <c r="G183" s="242" t="str">
        <f t="shared" si="13"/>
        <v>Units ( x 1)</v>
      </c>
      <c r="H183" s="244">
        <f t="shared" si="13"/>
        <v>1.6513</v>
      </c>
      <c r="I183" s="242" t="str">
        <f t="shared" si="13"/>
        <v>System of Health Accounts</v>
      </c>
      <c r="J183" s="242">
        <f t="shared" si="13"/>
        <v>1.6512583333333299</v>
      </c>
      <c r="K183" s="53" t="s">
        <v>296</v>
      </c>
      <c r="L183" s="53"/>
      <c r="M183" s="53">
        <f>'2012'!D27</f>
        <v>187849</v>
      </c>
      <c r="N183" s="53">
        <f>'2012'!E27</f>
        <v>0</v>
      </c>
      <c r="O183" s="53">
        <f>'2012'!F27</f>
        <v>0</v>
      </c>
      <c r="P183" s="53">
        <f>'2012'!G27</f>
        <v>0</v>
      </c>
      <c r="Q183" s="53">
        <f>'2012'!H27</f>
        <v>187849</v>
      </c>
      <c r="R183" s="53">
        <f>'2012'!I27</f>
        <v>0</v>
      </c>
      <c r="S183" s="53">
        <f>'2012'!J27</f>
        <v>0</v>
      </c>
      <c r="T183" s="53">
        <f>'2012'!K27</f>
        <v>0</v>
      </c>
      <c r="U183" s="53">
        <f>'2012'!L27</f>
        <v>0</v>
      </c>
      <c r="V183" s="53">
        <f>'2012'!M27</f>
        <v>0</v>
      </c>
      <c r="W183" s="53">
        <f>'2012'!N27</f>
        <v>0</v>
      </c>
      <c r="X183" s="53">
        <f>'2012'!O27</f>
        <v>0</v>
      </c>
      <c r="Y183" s="53">
        <f>'2012'!P27</f>
        <v>30137</v>
      </c>
      <c r="Z183" s="53">
        <f>'2012'!Q27</f>
        <v>0</v>
      </c>
      <c r="AA183" s="53">
        <f>'2012'!R27</f>
        <v>0</v>
      </c>
      <c r="AB183" s="53">
        <f>'2012'!S27</f>
        <v>0</v>
      </c>
      <c r="AC183" s="53">
        <f>'2012'!T27</f>
        <v>30137</v>
      </c>
      <c r="AD183" s="53">
        <f>'2012'!U27</f>
        <v>217986</v>
      </c>
      <c r="AF183">
        <f t="shared" si="11"/>
        <v>1</v>
      </c>
    </row>
    <row r="184" spans="3:32">
      <c r="C184" s="243" t="str">
        <f t="shared" si="15"/>
        <v>Georgia</v>
      </c>
      <c r="D184" s="243">
        <v>2012</v>
      </c>
      <c r="E184" s="242" t="str">
        <f t="shared" si="14"/>
        <v>Calendar Year</v>
      </c>
      <c r="F184" s="242" t="str">
        <f t="shared" si="13"/>
        <v>US Dollars</v>
      </c>
      <c r="G184" s="242" t="str">
        <f t="shared" si="13"/>
        <v>Units ( x 1)</v>
      </c>
      <c r="H184" s="244">
        <f t="shared" si="13"/>
        <v>1.6513</v>
      </c>
      <c r="I184" s="242" t="str">
        <f t="shared" si="13"/>
        <v>System of Health Accounts</v>
      </c>
      <c r="J184" s="242">
        <f t="shared" si="13"/>
        <v>1.6512583333333299</v>
      </c>
      <c r="K184" s="53" t="s">
        <v>380</v>
      </c>
      <c r="L184" s="53"/>
      <c r="M184" s="53" t="str">
        <f>'2012'!D28</f>
        <v>US Dollars</v>
      </c>
      <c r="N184" s="53" t="str">
        <f>'2012'!E28</f>
        <v>US Dollars</v>
      </c>
      <c r="O184" s="53" t="str">
        <f>'2012'!F28</f>
        <v>US Dollars</v>
      </c>
      <c r="P184" s="53" t="str">
        <f>'2012'!G28</f>
        <v>US Dollars</v>
      </c>
      <c r="Q184" s="53">
        <f>'2012'!H28</f>
        <v>0</v>
      </c>
      <c r="R184" s="53" t="str">
        <f>'2012'!I28</f>
        <v>US Dollars</v>
      </c>
      <c r="S184" s="53" t="str">
        <f>'2012'!J28</f>
        <v>US Dollars</v>
      </c>
      <c r="T184" s="53" t="str">
        <f>'2012'!K28</f>
        <v>US Dollars</v>
      </c>
      <c r="U184" s="53" t="str">
        <f>'2012'!L28</f>
        <v>US Dollars</v>
      </c>
      <c r="V184" s="53">
        <f>'2012'!M28</f>
        <v>0</v>
      </c>
      <c r="W184" s="53" t="str">
        <f>'2012'!N28</f>
        <v>US Dollars</v>
      </c>
      <c r="X184" s="53" t="str">
        <f>'2012'!O28</f>
        <v>US Dollars</v>
      </c>
      <c r="Y184" s="53">
        <f>'2012'!P28</f>
        <v>30137</v>
      </c>
      <c r="Z184" s="53" t="str">
        <f>'2012'!Q28</f>
        <v>US Dollars</v>
      </c>
      <c r="AA184" s="53" t="str">
        <f>'2012'!R28</f>
        <v>US Dollars</v>
      </c>
      <c r="AB184" s="53" t="str">
        <f>'2012'!S28</f>
        <v>US Dollars</v>
      </c>
      <c r="AC184" s="53">
        <f>'2012'!T28</f>
        <v>30137</v>
      </c>
      <c r="AD184" s="53">
        <f>'2012'!U28</f>
        <v>30137</v>
      </c>
      <c r="AF184">
        <f t="shared" si="11"/>
        <v>1</v>
      </c>
    </row>
    <row r="185" spans="3:32">
      <c r="C185" s="243" t="str">
        <f t="shared" si="15"/>
        <v>Georgia</v>
      </c>
      <c r="D185" s="243">
        <v>2012</v>
      </c>
      <c r="E185" s="242" t="str">
        <f t="shared" si="14"/>
        <v>Calendar Year</v>
      </c>
      <c r="F185" s="242" t="str">
        <f t="shared" si="14"/>
        <v>US Dollars</v>
      </c>
      <c r="G185" s="242" t="str">
        <f t="shared" si="14"/>
        <v>Units ( x 1)</v>
      </c>
      <c r="H185" s="244">
        <f t="shared" si="14"/>
        <v>1.6513</v>
      </c>
      <c r="I185" s="242" t="str">
        <f t="shared" si="14"/>
        <v>System of Health Accounts</v>
      </c>
      <c r="J185" s="242">
        <f t="shared" si="14"/>
        <v>1.6512583333333299</v>
      </c>
      <c r="K185" s="53" t="s">
        <v>381</v>
      </c>
      <c r="L185" s="53"/>
      <c r="M185" s="53">
        <f>'2012'!D29</f>
        <v>187849</v>
      </c>
      <c r="N185" s="53" t="str">
        <f>'2012'!E29</f>
        <v>US Dollars</v>
      </c>
      <c r="O185" s="53" t="str">
        <f>'2012'!F29</f>
        <v>US Dollars</v>
      </c>
      <c r="P185" s="53" t="str">
        <f>'2012'!G29</f>
        <v>US Dollars</v>
      </c>
      <c r="Q185" s="53">
        <f>'2012'!H29</f>
        <v>187849</v>
      </c>
      <c r="R185" s="53" t="str">
        <f>'2012'!I29</f>
        <v>US Dollars</v>
      </c>
      <c r="S185" s="53" t="str">
        <f>'2012'!J29</f>
        <v>US Dollars</v>
      </c>
      <c r="T185" s="53" t="str">
        <f>'2012'!K29</f>
        <v>US Dollars</v>
      </c>
      <c r="U185" s="53" t="str">
        <f>'2012'!L29</f>
        <v>US Dollars</v>
      </c>
      <c r="V185" s="53">
        <f>'2012'!M29</f>
        <v>0</v>
      </c>
      <c r="W185" s="53" t="str">
        <f>'2012'!N29</f>
        <v>US Dollars</v>
      </c>
      <c r="X185" s="53" t="str">
        <f>'2012'!O29</f>
        <v>US Dollars</v>
      </c>
      <c r="Y185" s="53" t="str">
        <f>'2012'!P29</f>
        <v>US Dollars</v>
      </c>
      <c r="Z185" s="53" t="str">
        <f>'2012'!Q29</f>
        <v>US Dollars</v>
      </c>
      <c r="AA185" s="53" t="str">
        <f>'2012'!R29</f>
        <v>US Dollars</v>
      </c>
      <c r="AB185" s="53" t="str">
        <f>'2012'!S29</f>
        <v>US Dollars</v>
      </c>
      <c r="AC185" s="53">
        <f>'2012'!T29</f>
        <v>0</v>
      </c>
      <c r="AD185" s="53">
        <f>'2012'!U29</f>
        <v>187849</v>
      </c>
      <c r="AF185">
        <f t="shared" si="11"/>
        <v>1</v>
      </c>
    </row>
    <row r="186" spans="3:32">
      <c r="C186" s="243" t="str">
        <f t="shared" si="15"/>
        <v>Georgia</v>
      </c>
      <c r="D186" s="243">
        <v>2012</v>
      </c>
      <c r="E186" s="242" t="str">
        <f t="shared" si="14"/>
        <v>Calendar Year</v>
      </c>
      <c r="F186" s="242" t="str">
        <f t="shared" si="14"/>
        <v>US Dollars</v>
      </c>
      <c r="G186" s="242" t="str">
        <f t="shared" si="14"/>
        <v>Units ( x 1)</v>
      </c>
      <c r="H186" s="244">
        <f t="shared" si="14"/>
        <v>1.6513</v>
      </c>
      <c r="I186" s="242" t="str">
        <f t="shared" si="14"/>
        <v>System of Health Accounts</v>
      </c>
      <c r="J186" s="242">
        <f t="shared" si="14"/>
        <v>1.6512583333333299</v>
      </c>
      <c r="K186" s="53" t="s">
        <v>297</v>
      </c>
      <c r="L186" s="53"/>
      <c r="M186" s="53">
        <f>'2012'!D30</f>
        <v>1637779</v>
      </c>
      <c r="N186" s="53">
        <f>'2012'!E30</f>
        <v>0</v>
      </c>
      <c r="O186" s="53">
        <f>'2012'!F30</f>
        <v>0</v>
      </c>
      <c r="P186" s="53">
        <f>'2012'!G30</f>
        <v>0</v>
      </c>
      <c r="Q186" s="53">
        <f>'2012'!H30</f>
        <v>1637779</v>
      </c>
      <c r="R186" s="53">
        <f>'2012'!I30</f>
        <v>0</v>
      </c>
      <c r="S186" s="53">
        <f>'2012'!J30</f>
        <v>0</v>
      </c>
      <c r="T186" s="53">
        <f>'2012'!K30</f>
        <v>0</v>
      </c>
      <c r="U186" s="53">
        <f>'2012'!L30</f>
        <v>0</v>
      </c>
      <c r="V186" s="53">
        <f>'2012'!M30</f>
        <v>0</v>
      </c>
      <c r="W186" s="53">
        <f>'2012'!N30</f>
        <v>0</v>
      </c>
      <c r="X186" s="53">
        <f>'2012'!O30</f>
        <v>19233</v>
      </c>
      <c r="Y186" s="53">
        <f>'2012'!P30</f>
        <v>5488294</v>
      </c>
      <c r="Z186" s="53">
        <f>'2012'!Q30</f>
        <v>0</v>
      </c>
      <c r="AA186" s="53">
        <f>'2012'!R30</f>
        <v>0</v>
      </c>
      <c r="AB186" s="53">
        <f>'2012'!S30</f>
        <v>63454</v>
      </c>
      <c r="AC186" s="53">
        <f>'2012'!T30</f>
        <v>5570981</v>
      </c>
      <c r="AD186" s="53">
        <f>'2012'!U30</f>
        <v>7208760</v>
      </c>
      <c r="AF186">
        <f t="shared" si="11"/>
        <v>1</v>
      </c>
    </row>
    <row r="187" spans="3:32">
      <c r="C187" s="243" t="str">
        <f t="shared" si="15"/>
        <v>Georgia</v>
      </c>
      <c r="D187" s="243">
        <v>2012</v>
      </c>
      <c r="E187" s="242" t="str">
        <f t="shared" si="14"/>
        <v>Calendar Year</v>
      </c>
      <c r="F187" s="242" t="str">
        <f t="shared" si="14"/>
        <v>US Dollars</v>
      </c>
      <c r="G187" s="242" t="str">
        <f t="shared" si="14"/>
        <v>Units ( x 1)</v>
      </c>
      <c r="H187" s="244">
        <f t="shared" si="14"/>
        <v>1.6513</v>
      </c>
      <c r="I187" s="242" t="str">
        <f t="shared" si="14"/>
        <v>System of Health Accounts</v>
      </c>
      <c r="J187" s="242">
        <f t="shared" si="14"/>
        <v>1.6512583333333299</v>
      </c>
      <c r="K187" s="53" t="s">
        <v>279</v>
      </c>
      <c r="L187" s="53"/>
      <c r="M187" s="53">
        <f>'2012'!D31</f>
        <v>158188</v>
      </c>
      <c r="N187" s="53" t="str">
        <f>'2012'!E31</f>
        <v>US Dollars</v>
      </c>
      <c r="O187" s="53" t="str">
        <f>'2012'!F31</f>
        <v>US Dollars</v>
      </c>
      <c r="P187" s="53" t="str">
        <f>'2012'!G31</f>
        <v>US Dollars</v>
      </c>
      <c r="Q187" s="53">
        <f>'2012'!H31</f>
        <v>158188</v>
      </c>
      <c r="R187" s="53" t="str">
        <f>'2012'!I31</f>
        <v>US Dollars</v>
      </c>
      <c r="S187" s="53" t="str">
        <f>'2012'!J31</f>
        <v>US Dollars</v>
      </c>
      <c r="T187" s="53" t="str">
        <f>'2012'!K31</f>
        <v>US Dollars</v>
      </c>
      <c r="U187" s="53" t="str">
        <f>'2012'!L31</f>
        <v>US Dollars</v>
      </c>
      <c r="V187" s="53">
        <f>'2012'!M31</f>
        <v>0</v>
      </c>
      <c r="W187" s="53" t="str">
        <f>'2012'!N31</f>
        <v>US Dollars</v>
      </c>
      <c r="X187" s="53">
        <f>'2012'!O31</f>
        <v>19233</v>
      </c>
      <c r="Y187" s="53">
        <f>'2012'!P31</f>
        <v>773070</v>
      </c>
      <c r="Z187" s="53" t="str">
        <f>'2012'!Q31</f>
        <v>US Dollars</v>
      </c>
      <c r="AA187" s="53" t="str">
        <f>'2012'!R31</f>
        <v>US Dollars</v>
      </c>
      <c r="AB187" s="53">
        <f>'2012'!S31</f>
        <v>63454</v>
      </c>
      <c r="AC187" s="53">
        <f>'2012'!T31</f>
        <v>855757</v>
      </c>
      <c r="AD187" s="53">
        <f>'2012'!U31</f>
        <v>1013945</v>
      </c>
      <c r="AF187">
        <f t="shared" si="11"/>
        <v>1</v>
      </c>
    </row>
    <row r="188" spans="3:32">
      <c r="C188" s="243" t="str">
        <f t="shared" si="15"/>
        <v>Georgia</v>
      </c>
      <c r="D188" s="243">
        <v>2012</v>
      </c>
      <c r="E188" s="242" t="str">
        <f t="shared" si="14"/>
        <v>Calendar Year</v>
      </c>
      <c r="F188" s="242" t="str">
        <f t="shared" si="14"/>
        <v>US Dollars</v>
      </c>
      <c r="G188" s="242" t="str">
        <f t="shared" si="14"/>
        <v>Units ( x 1)</v>
      </c>
      <c r="H188" s="244">
        <f t="shared" si="14"/>
        <v>1.6513</v>
      </c>
      <c r="I188" s="242" t="str">
        <f t="shared" si="14"/>
        <v>System of Health Accounts</v>
      </c>
      <c r="J188" s="242">
        <f t="shared" si="14"/>
        <v>1.6512583333333299</v>
      </c>
      <c r="K188" s="53" t="s">
        <v>383</v>
      </c>
      <c r="L188" s="53"/>
      <c r="M188" s="53">
        <f>'2012'!D32</f>
        <v>845631</v>
      </c>
      <c r="N188" s="53" t="str">
        <f>'2012'!E32</f>
        <v>US Dollars</v>
      </c>
      <c r="O188" s="53" t="str">
        <f>'2012'!F32</f>
        <v>US Dollars</v>
      </c>
      <c r="P188" s="53" t="str">
        <f>'2012'!G32</f>
        <v>US Dollars</v>
      </c>
      <c r="Q188" s="53">
        <f>'2012'!H32</f>
        <v>845631</v>
      </c>
      <c r="R188" s="53" t="str">
        <f>'2012'!I32</f>
        <v>US Dollars</v>
      </c>
      <c r="S188" s="53" t="str">
        <f>'2012'!J32</f>
        <v>US Dollars</v>
      </c>
      <c r="T188" s="53" t="str">
        <f>'2012'!K32</f>
        <v>US Dollars</v>
      </c>
      <c r="U188" s="53" t="str">
        <f>'2012'!L32</f>
        <v>US Dollars</v>
      </c>
      <c r="V188" s="53">
        <f>'2012'!M32</f>
        <v>0</v>
      </c>
      <c r="W188" s="53" t="str">
        <f>'2012'!N32</f>
        <v>US Dollars</v>
      </c>
      <c r="X188" s="53" t="str">
        <f>'2012'!O32</f>
        <v>US Dollars</v>
      </c>
      <c r="Y188" s="53">
        <f>'2012'!P32</f>
        <v>1674718</v>
      </c>
      <c r="Z188" s="53" t="str">
        <f>'2012'!Q32</f>
        <v>US Dollars</v>
      </c>
      <c r="AA188" s="53" t="str">
        <f>'2012'!R32</f>
        <v>US Dollars</v>
      </c>
      <c r="AB188" s="53" t="str">
        <f>'2012'!S32</f>
        <v>US Dollars</v>
      </c>
      <c r="AC188" s="53">
        <f>'2012'!T32</f>
        <v>1674718</v>
      </c>
      <c r="AD188" s="53">
        <f>'2012'!U32</f>
        <v>2520349</v>
      </c>
      <c r="AF188">
        <f t="shared" si="11"/>
        <v>1</v>
      </c>
    </row>
    <row r="189" spans="3:32">
      <c r="C189" s="243" t="str">
        <f t="shared" si="15"/>
        <v>Georgia</v>
      </c>
      <c r="D189" s="243">
        <v>2012</v>
      </c>
      <c r="E189" s="242" t="str">
        <f t="shared" si="14"/>
        <v>Calendar Year</v>
      </c>
      <c r="F189" s="242" t="str">
        <f t="shared" si="14"/>
        <v>US Dollars</v>
      </c>
      <c r="G189" s="242" t="str">
        <f t="shared" si="14"/>
        <v>Units ( x 1)</v>
      </c>
      <c r="H189" s="244">
        <f t="shared" si="14"/>
        <v>1.6513</v>
      </c>
      <c r="I189" s="242" t="str">
        <f t="shared" si="14"/>
        <v>System of Health Accounts</v>
      </c>
      <c r="J189" s="242">
        <f t="shared" si="14"/>
        <v>1.6512583333333299</v>
      </c>
      <c r="K189" s="53" t="s">
        <v>385</v>
      </c>
      <c r="L189" s="53"/>
      <c r="M189" s="53" t="str">
        <f>'2012'!D33</f>
        <v>US Dollars</v>
      </c>
      <c r="N189" s="53" t="str">
        <f>'2012'!E33</f>
        <v>US Dollars</v>
      </c>
      <c r="O189" s="53" t="str">
        <f>'2012'!F33</f>
        <v>US Dollars</v>
      </c>
      <c r="P189" s="53" t="str">
        <f>'2012'!G33</f>
        <v>US Dollars</v>
      </c>
      <c r="Q189" s="53">
        <f>'2012'!H33</f>
        <v>0</v>
      </c>
      <c r="R189" s="53" t="str">
        <f>'2012'!I33</f>
        <v>US Dollars</v>
      </c>
      <c r="S189" s="53" t="str">
        <f>'2012'!J33</f>
        <v>US Dollars</v>
      </c>
      <c r="T189" s="53" t="str">
        <f>'2012'!K33</f>
        <v>US Dollars</v>
      </c>
      <c r="U189" s="53" t="str">
        <f>'2012'!L33</f>
        <v>US Dollars</v>
      </c>
      <c r="V189" s="53">
        <f>'2012'!M33</f>
        <v>0</v>
      </c>
      <c r="W189" s="53" t="str">
        <f>'2012'!N33</f>
        <v>US Dollars</v>
      </c>
      <c r="X189" s="53" t="str">
        <f>'2012'!O33</f>
        <v>US Dollars</v>
      </c>
      <c r="Y189" s="53">
        <f>'2012'!P33</f>
        <v>1738079</v>
      </c>
      <c r="Z189" s="53" t="str">
        <f>'2012'!Q33</f>
        <v>US Dollars</v>
      </c>
      <c r="AA189" s="53" t="str">
        <f>'2012'!R33</f>
        <v>US Dollars</v>
      </c>
      <c r="AB189" s="53" t="str">
        <f>'2012'!S33</f>
        <v>US Dollars</v>
      </c>
      <c r="AC189" s="53">
        <f>'2012'!T33</f>
        <v>1738079</v>
      </c>
      <c r="AD189" s="53">
        <f>'2012'!U33</f>
        <v>1738079</v>
      </c>
      <c r="AF189">
        <f t="shared" si="11"/>
        <v>1</v>
      </c>
    </row>
    <row r="190" spans="3:32">
      <c r="C190" s="243" t="str">
        <f t="shared" si="15"/>
        <v>Georgia</v>
      </c>
      <c r="D190" s="243">
        <v>2012</v>
      </c>
      <c r="E190" s="242" t="str">
        <f t="shared" si="14"/>
        <v>Calendar Year</v>
      </c>
      <c r="F190" s="242" t="str">
        <f t="shared" si="14"/>
        <v>US Dollars</v>
      </c>
      <c r="G190" s="242" t="str">
        <f t="shared" si="14"/>
        <v>Units ( x 1)</v>
      </c>
      <c r="H190" s="244">
        <f t="shared" si="14"/>
        <v>1.6513</v>
      </c>
      <c r="I190" s="242" t="str">
        <f t="shared" si="14"/>
        <v>System of Health Accounts</v>
      </c>
      <c r="J190" s="242">
        <f t="shared" si="14"/>
        <v>1.6512583333333299</v>
      </c>
      <c r="K190" s="53" t="s">
        <v>386</v>
      </c>
      <c r="L190" s="53"/>
      <c r="M190" s="53" t="str">
        <f>'2012'!D34</f>
        <v>US Dollars</v>
      </c>
      <c r="N190" s="53" t="str">
        <f>'2012'!E34</f>
        <v>US Dollars</v>
      </c>
      <c r="O190" s="53" t="str">
        <f>'2012'!F34</f>
        <v>US Dollars</v>
      </c>
      <c r="P190" s="53" t="str">
        <f>'2012'!G34</f>
        <v>US Dollars</v>
      </c>
      <c r="Q190" s="53">
        <f>'2012'!H34</f>
        <v>0</v>
      </c>
      <c r="R190" s="53" t="str">
        <f>'2012'!I34</f>
        <v>US Dollars</v>
      </c>
      <c r="S190" s="53" t="str">
        <f>'2012'!J34</f>
        <v>US Dollars</v>
      </c>
      <c r="T190" s="53" t="str">
        <f>'2012'!K34</f>
        <v>US Dollars</v>
      </c>
      <c r="U190" s="53" t="str">
        <f>'2012'!L34</f>
        <v>US Dollars</v>
      </c>
      <c r="V190" s="53">
        <f>'2012'!M34</f>
        <v>0</v>
      </c>
      <c r="W190" s="53" t="str">
        <f>'2012'!N34</f>
        <v>US Dollars</v>
      </c>
      <c r="X190" s="53" t="str">
        <f>'2012'!O34</f>
        <v>US Dollars</v>
      </c>
      <c r="Y190" s="53">
        <f>'2012'!P34</f>
        <v>17556</v>
      </c>
      <c r="Z190" s="53" t="str">
        <f>'2012'!Q34</f>
        <v>US Dollars</v>
      </c>
      <c r="AA190" s="53" t="str">
        <f>'2012'!R34</f>
        <v>US Dollars</v>
      </c>
      <c r="AB190" s="53" t="str">
        <f>'2012'!S34</f>
        <v>US Dollars</v>
      </c>
      <c r="AC190" s="53">
        <f>'2012'!T34</f>
        <v>17556</v>
      </c>
      <c r="AD190" s="53">
        <f>'2012'!U34</f>
        <v>17556</v>
      </c>
      <c r="AF190">
        <f t="shared" si="11"/>
        <v>1</v>
      </c>
    </row>
    <row r="191" spans="3:32">
      <c r="C191" s="243" t="str">
        <f t="shared" si="15"/>
        <v>Georgia</v>
      </c>
      <c r="D191" s="243">
        <v>2012</v>
      </c>
      <c r="E191" s="242" t="str">
        <f t="shared" si="14"/>
        <v>Calendar Year</v>
      </c>
      <c r="F191" s="242" t="str">
        <f t="shared" si="14"/>
        <v>US Dollars</v>
      </c>
      <c r="G191" s="242" t="str">
        <f t="shared" si="14"/>
        <v>Units ( x 1)</v>
      </c>
      <c r="H191" s="244">
        <f t="shared" si="14"/>
        <v>1.6513</v>
      </c>
      <c r="I191" s="242" t="str">
        <f t="shared" si="14"/>
        <v>System of Health Accounts</v>
      </c>
      <c r="J191" s="242">
        <f t="shared" si="14"/>
        <v>1.6512583333333299</v>
      </c>
      <c r="K191" s="53" t="s">
        <v>278</v>
      </c>
      <c r="L191" s="53"/>
      <c r="M191" s="53">
        <f>'2012'!D35</f>
        <v>633960</v>
      </c>
      <c r="N191" s="53" t="str">
        <f>'2012'!E35</f>
        <v>US Dollars</v>
      </c>
      <c r="O191" s="53" t="str">
        <f>'2012'!F35</f>
        <v>US Dollars</v>
      </c>
      <c r="P191" s="53" t="str">
        <f>'2012'!G35</f>
        <v>US Dollars</v>
      </c>
      <c r="Q191" s="53">
        <f>'2012'!H35</f>
        <v>633960</v>
      </c>
      <c r="R191" s="53" t="str">
        <f>'2012'!I35</f>
        <v>US Dollars</v>
      </c>
      <c r="S191" s="53" t="str">
        <f>'2012'!J35</f>
        <v>US Dollars</v>
      </c>
      <c r="T191" s="53" t="str">
        <f>'2012'!K35</f>
        <v>US Dollars</v>
      </c>
      <c r="U191" s="53" t="str">
        <f>'2012'!L35</f>
        <v>US Dollars</v>
      </c>
      <c r="V191" s="53">
        <f>'2012'!M35</f>
        <v>0</v>
      </c>
      <c r="W191" s="53" t="str">
        <f>'2012'!N35</f>
        <v>US Dollars</v>
      </c>
      <c r="X191" s="53" t="str">
        <f>'2012'!O35</f>
        <v>US Dollars</v>
      </c>
      <c r="Y191" s="53">
        <f>'2012'!P35</f>
        <v>1284871</v>
      </c>
      <c r="Z191" s="53" t="str">
        <f>'2012'!Q35</f>
        <v>US Dollars</v>
      </c>
      <c r="AA191" s="53" t="str">
        <f>'2012'!R35</f>
        <v>US Dollars</v>
      </c>
      <c r="AB191" s="53" t="str">
        <f>'2012'!S35</f>
        <v>US Dollars</v>
      </c>
      <c r="AC191" s="53">
        <f>'2012'!T35</f>
        <v>1284871</v>
      </c>
      <c r="AD191" s="53">
        <f>'2012'!U35</f>
        <v>1918831</v>
      </c>
      <c r="AF191">
        <f t="shared" si="11"/>
        <v>1</v>
      </c>
    </row>
    <row r="192" spans="3:32">
      <c r="C192" s="243" t="str">
        <f t="shared" si="15"/>
        <v>Georgia</v>
      </c>
      <c r="D192" s="243">
        <v>2012</v>
      </c>
      <c r="E192" s="242" t="str">
        <f t="shared" si="14"/>
        <v>Calendar Year</v>
      </c>
      <c r="F192" s="242" t="str">
        <f t="shared" si="14"/>
        <v>US Dollars</v>
      </c>
      <c r="G192" s="242" t="str">
        <f t="shared" si="14"/>
        <v>Units ( x 1)</v>
      </c>
      <c r="H192" s="244">
        <f t="shared" si="14"/>
        <v>1.6513</v>
      </c>
      <c r="I192" s="242" t="str">
        <f t="shared" si="14"/>
        <v>System of Health Accounts</v>
      </c>
      <c r="J192" s="242">
        <f t="shared" si="14"/>
        <v>1.6512583333333299</v>
      </c>
      <c r="K192" s="53" t="s">
        <v>421</v>
      </c>
      <c r="L192" s="53"/>
      <c r="M192" s="53" t="str">
        <f>'2012'!D36</f>
        <v>US Dollars</v>
      </c>
      <c r="N192" s="53" t="str">
        <f>'2012'!E36</f>
        <v>US Dollars</v>
      </c>
      <c r="O192" s="53" t="str">
        <f>'2012'!F36</f>
        <v>US Dollars</v>
      </c>
      <c r="P192" s="53" t="str">
        <f>'2012'!G36</f>
        <v>US Dollars</v>
      </c>
      <c r="Q192" s="53">
        <f>'2012'!H36</f>
        <v>0</v>
      </c>
      <c r="R192" s="53" t="str">
        <f>'2012'!I36</f>
        <v>US Dollars</v>
      </c>
      <c r="S192" s="53" t="str">
        <f>'2012'!J36</f>
        <v>US Dollars</v>
      </c>
      <c r="T192" s="53" t="str">
        <f>'2012'!K36</f>
        <v>US Dollars</v>
      </c>
      <c r="U192" s="53" t="str">
        <f>'2012'!L36</f>
        <v>US Dollars</v>
      </c>
      <c r="V192" s="53">
        <f>'2012'!M36</f>
        <v>0</v>
      </c>
      <c r="W192" s="53" t="str">
        <f>'2012'!N36</f>
        <v>US Dollars</v>
      </c>
      <c r="X192" s="53" t="str">
        <f>'2012'!O36</f>
        <v>US Dollars</v>
      </c>
      <c r="Y192" s="53" t="str">
        <f>'2012'!P36</f>
        <v>US Dollars</v>
      </c>
      <c r="Z192" s="53" t="str">
        <f>'2012'!Q36</f>
        <v>US Dollars</v>
      </c>
      <c r="AA192" s="53" t="str">
        <f>'2012'!R36</f>
        <v>US Dollars</v>
      </c>
      <c r="AB192" s="53" t="str">
        <f>'2012'!S36</f>
        <v>US Dollars</v>
      </c>
      <c r="AC192" s="53">
        <f>'2012'!T36</f>
        <v>0</v>
      </c>
      <c r="AD192" s="53">
        <f>'2012'!U36</f>
        <v>0</v>
      </c>
      <c r="AF192">
        <f t="shared" si="11"/>
        <v>1</v>
      </c>
    </row>
    <row r="193" spans="3:32">
      <c r="C193" s="243" t="str">
        <f t="shared" si="15"/>
        <v>Georgia</v>
      </c>
      <c r="D193" s="243">
        <v>2012</v>
      </c>
      <c r="E193" s="242" t="str">
        <f t="shared" si="14"/>
        <v>Calendar Year</v>
      </c>
      <c r="F193" s="242" t="str">
        <f t="shared" si="14"/>
        <v>US Dollars</v>
      </c>
      <c r="G193" s="242" t="str">
        <f t="shared" si="14"/>
        <v>Units ( x 1)</v>
      </c>
      <c r="H193" s="244">
        <f t="shared" si="14"/>
        <v>1.6513</v>
      </c>
      <c r="I193" s="242" t="str">
        <f t="shared" si="14"/>
        <v>System of Health Accounts</v>
      </c>
      <c r="J193" s="242">
        <f t="shared" si="14"/>
        <v>1.6512583333333299</v>
      </c>
      <c r="K193" s="53" t="s">
        <v>452</v>
      </c>
      <c r="L193" s="53"/>
      <c r="M193" s="53" t="str">
        <f>'2012'!D37</f>
        <v>US Dollars</v>
      </c>
      <c r="N193" s="53" t="str">
        <f>'2012'!E37</f>
        <v>US Dollars</v>
      </c>
      <c r="O193" s="53" t="str">
        <f>'2012'!F37</f>
        <v>US Dollars</v>
      </c>
      <c r="P193" s="53" t="str">
        <f>'2012'!G37</f>
        <v>US Dollars</v>
      </c>
      <c r="Q193" s="53">
        <f>'2012'!H37</f>
        <v>0</v>
      </c>
      <c r="R193" s="53" t="str">
        <f>'2012'!I37</f>
        <v>US Dollars</v>
      </c>
      <c r="S193" s="53" t="str">
        <f>'2012'!J37</f>
        <v>US Dollars</v>
      </c>
      <c r="T193" s="53" t="str">
        <f>'2012'!K37</f>
        <v>US Dollars</v>
      </c>
      <c r="U193" s="53" t="str">
        <f>'2012'!L37</f>
        <v>US Dollars</v>
      </c>
      <c r="V193" s="53">
        <f>'2012'!M37</f>
        <v>0</v>
      </c>
      <c r="W193" s="53" t="str">
        <f>'2012'!N37</f>
        <v>US Dollars</v>
      </c>
      <c r="X193" s="53" t="str">
        <f>'2012'!O37</f>
        <v>US Dollars</v>
      </c>
      <c r="Y193" s="53" t="str">
        <f>'2012'!P37</f>
        <v>US Dollars</v>
      </c>
      <c r="Z193" s="53" t="str">
        <f>'2012'!Q37</f>
        <v>US Dollars</v>
      </c>
      <c r="AA193" s="53" t="str">
        <f>'2012'!R37</f>
        <v>US Dollars</v>
      </c>
      <c r="AB193" s="53" t="str">
        <f>'2012'!S37</f>
        <v>US Dollars</v>
      </c>
      <c r="AC193" s="53">
        <f>'2012'!T37</f>
        <v>0</v>
      </c>
      <c r="AD193" s="53">
        <f>'2012'!U37</f>
        <v>0</v>
      </c>
      <c r="AF193">
        <f t="shared" si="11"/>
        <v>1</v>
      </c>
    </row>
    <row r="194" spans="3:32">
      <c r="C194" s="243" t="str">
        <f t="shared" si="15"/>
        <v>Georgia</v>
      </c>
      <c r="D194" s="243">
        <v>2012</v>
      </c>
      <c r="E194" s="242" t="str">
        <f t="shared" si="14"/>
        <v>Calendar Year</v>
      </c>
      <c r="F194" s="242" t="str">
        <f t="shared" si="14"/>
        <v>US Dollars</v>
      </c>
      <c r="G194" s="242" t="str">
        <f t="shared" si="14"/>
        <v>Units ( x 1)</v>
      </c>
      <c r="H194" s="244">
        <f t="shared" si="14"/>
        <v>1.6513</v>
      </c>
      <c r="I194" s="242" t="str">
        <f t="shared" si="14"/>
        <v>System of Health Accounts</v>
      </c>
      <c r="J194" s="242">
        <f t="shared" si="14"/>
        <v>1.6512583333333299</v>
      </c>
      <c r="K194" s="53" t="s">
        <v>388</v>
      </c>
      <c r="L194" s="53"/>
      <c r="M194" s="53">
        <f>'2012'!D38</f>
        <v>0</v>
      </c>
      <c r="N194" s="53">
        <f>'2012'!E38</f>
        <v>0</v>
      </c>
      <c r="O194" s="53">
        <f>'2012'!F38</f>
        <v>0</v>
      </c>
      <c r="P194" s="53">
        <f>'2012'!G38</f>
        <v>0</v>
      </c>
      <c r="Q194" s="53">
        <f>'2012'!H38</f>
        <v>0</v>
      </c>
      <c r="R194" s="53">
        <f>'2012'!I38</f>
        <v>0</v>
      </c>
      <c r="S194" s="53">
        <f>'2012'!J38</f>
        <v>0</v>
      </c>
      <c r="T194" s="53">
        <f>'2012'!K38</f>
        <v>0</v>
      </c>
      <c r="U194" s="53">
        <f>'2012'!L38</f>
        <v>0</v>
      </c>
      <c r="V194" s="53">
        <f>'2012'!M38</f>
        <v>0</v>
      </c>
      <c r="W194" s="53">
        <f>'2012'!N38</f>
        <v>0</v>
      </c>
      <c r="X194" s="53">
        <f>'2012'!O38</f>
        <v>0</v>
      </c>
      <c r="Y194" s="53">
        <f>'2012'!P38</f>
        <v>0</v>
      </c>
      <c r="Z194" s="53">
        <f>'2012'!Q38</f>
        <v>0</v>
      </c>
      <c r="AA194" s="53">
        <f>'2012'!R38</f>
        <v>0</v>
      </c>
      <c r="AB194" s="53">
        <f>'2012'!S38</f>
        <v>0</v>
      </c>
      <c r="AC194" s="53">
        <f>'2012'!T38</f>
        <v>0</v>
      </c>
      <c r="AD194" s="53">
        <f>'2012'!U38</f>
        <v>0</v>
      </c>
      <c r="AF194">
        <f t="shared" si="11"/>
        <v>1</v>
      </c>
    </row>
    <row r="195" spans="3:32">
      <c r="C195" s="243" t="str">
        <f t="shared" si="15"/>
        <v>Georgia</v>
      </c>
      <c r="D195" s="243">
        <v>2012</v>
      </c>
      <c r="E195" s="242" t="str">
        <f t="shared" si="14"/>
        <v>Calendar Year</v>
      </c>
      <c r="F195" s="242" t="str">
        <f t="shared" si="14"/>
        <v>US Dollars</v>
      </c>
      <c r="G195" s="242" t="str">
        <f t="shared" si="14"/>
        <v>Units ( x 1)</v>
      </c>
      <c r="H195" s="244">
        <f t="shared" si="14"/>
        <v>1.6513</v>
      </c>
      <c r="I195" s="242" t="str">
        <f t="shared" si="14"/>
        <v>System of Health Accounts</v>
      </c>
      <c r="J195" s="242">
        <f t="shared" si="14"/>
        <v>1.6512583333333299</v>
      </c>
      <c r="K195" s="53" t="s">
        <v>280</v>
      </c>
      <c r="L195" s="53"/>
      <c r="M195" s="53" t="str">
        <f>'2012'!D39</f>
        <v>US Dollars</v>
      </c>
      <c r="N195" s="53" t="str">
        <f>'2012'!E39</f>
        <v>US Dollars</v>
      </c>
      <c r="O195" s="53" t="str">
        <f>'2012'!F39</f>
        <v>US Dollars</v>
      </c>
      <c r="P195" s="53" t="str">
        <f>'2012'!G39</f>
        <v>US Dollars</v>
      </c>
      <c r="Q195" s="53">
        <f>'2012'!H39</f>
        <v>0</v>
      </c>
      <c r="R195" s="53" t="str">
        <f>'2012'!I39</f>
        <v>US Dollars</v>
      </c>
      <c r="S195" s="53" t="str">
        <f>'2012'!J39</f>
        <v>US Dollars</v>
      </c>
      <c r="T195" s="53" t="str">
        <f>'2012'!K39</f>
        <v>US Dollars</v>
      </c>
      <c r="U195" s="53" t="str">
        <f>'2012'!L39</f>
        <v>US Dollars</v>
      </c>
      <c r="V195" s="53">
        <f>'2012'!M39</f>
        <v>0</v>
      </c>
      <c r="W195" s="53" t="str">
        <f>'2012'!N39</f>
        <v>US Dollars</v>
      </c>
      <c r="X195" s="53" t="str">
        <f>'2012'!O39</f>
        <v>US Dollars</v>
      </c>
      <c r="Y195" s="53" t="str">
        <f>'2012'!P39</f>
        <v>US Dollars</v>
      </c>
      <c r="Z195" s="53" t="str">
        <f>'2012'!Q39</f>
        <v>US Dollars</v>
      </c>
      <c r="AA195" s="53" t="str">
        <f>'2012'!R39</f>
        <v>US Dollars</v>
      </c>
      <c r="AB195" s="53" t="str">
        <f>'2012'!S39</f>
        <v>US Dollars</v>
      </c>
      <c r="AC195" s="53">
        <f>'2012'!T39</f>
        <v>0</v>
      </c>
      <c r="AD195" s="53">
        <f>'2012'!U39</f>
        <v>0</v>
      </c>
      <c r="AF195">
        <f t="shared" si="11"/>
        <v>1</v>
      </c>
    </row>
    <row r="196" spans="3:32">
      <c r="C196" s="243" t="str">
        <f t="shared" si="15"/>
        <v>Georgia</v>
      </c>
      <c r="D196" s="243">
        <v>2012</v>
      </c>
      <c r="E196" s="242" t="str">
        <f t="shared" si="14"/>
        <v>Calendar Year</v>
      </c>
      <c r="F196" s="242" t="str">
        <f t="shared" si="14"/>
        <v>US Dollars</v>
      </c>
      <c r="G196" s="242" t="str">
        <f t="shared" si="14"/>
        <v>Units ( x 1)</v>
      </c>
      <c r="H196" s="244">
        <f t="shared" si="14"/>
        <v>1.6513</v>
      </c>
      <c r="I196" s="242" t="str">
        <f t="shared" si="14"/>
        <v>System of Health Accounts</v>
      </c>
      <c r="J196" s="242">
        <f t="shared" si="14"/>
        <v>1.6512583333333299</v>
      </c>
      <c r="K196" s="53" t="s">
        <v>32</v>
      </c>
      <c r="L196" s="53"/>
      <c r="M196" s="53" t="str">
        <f>'2012'!D40</f>
        <v>US Dollars</v>
      </c>
      <c r="N196" s="53" t="str">
        <f>'2012'!E40</f>
        <v>US Dollars</v>
      </c>
      <c r="O196" s="53" t="str">
        <f>'2012'!F40</f>
        <v>US Dollars</v>
      </c>
      <c r="P196" s="53" t="str">
        <f>'2012'!G40</f>
        <v>US Dollars</v>
      </c>
      <c r="Q196" s="53">
        <f>'2012'!H40</f>
        <v>0</v>
      </c>
      <c r="R196" s="53" t="str">
        <f>'2012'!I40</f>
        <v>US Dollars</v>
      </c>
      <c r="S196" s="53" t="str">
        <f>'2012'!J40</f>
        <v>US Dollars</v>
      </c>
      <c r="T196" s="53" t="str">
        <f>'2012'!K40</f>
        <v>US Dollars</v>
      </c>
      <c r="U196" s="53" t="str">
        <f>'2012'!L40</f>
        <v>US Dollars</v>
      </c>
      <c r="V196" s="53">
        <f>'2012'!M40</f>
        <v>0</v>
      </c>
      <c r="W196" s="53" t="str">
        <f>'2012'!N40</f>
        <v>US Dollars</v>
      </c>
      <c r="X196" s="53" t="str">
        <f>'2012'!O40</f>
        <v>US Dollars</v>
      </c>
      <c r="Y196" s="53" t="str">
        <f>'2012'!P40</f>
        <v>US Dollars</v>
      </c>
      <c r="Z196" s="53" t="str">
        <f>'2012'!Q40</f>
        <v>US Dollars</v>
      </c>
      <c r="AA196" s="53" t="str">
        <f>'2012'!R40</f>
        <v>US Dollars</v>
      </c>
      <c r="AB196" s="53" t="str">
        <f>'2012'!S40</f>
        <v>US Dollars</v>
      </c>
      <c r="AC196" s="53">
        <f>'2012'!T40</f>
        <v>0</v>
      </c>
      <c r="AD196" s="53">
        <f>'2012'!U40</f>
        <v>0</v>
      </c>
      <c r="AF196">
        <f t="shared" si="11"/>
        <v>1</v>
      </c>
    </row>
    <row r="197" spans="3:32">
      <c r="C197" s="243" t="str">
        <f t="shared" si="15"/>
        <v>Georgia</v>
      </c>
      <c r="D197" s="243">
        <v>2012</v>
      </c>
      <c r="E197" s="242" t="str">
        <f t="shared" si="14"/>
        <v>Calendar Year</v>
      </c>
      <c r="F197" s="242" t="str">
        <f t="shared" si="14"/>
        <v>US Dollars</v>
      </c>
      <c r="G197" s="242" t="str">
        <f t="shared" si="14"/>
        <v>Units ( x 1)</v>
      </c>
      <c r="H197" s="244">
        <f t="shared" si="14"/>
        <v>1.6513</v>
      </c>
      <c r="I197" s="242" t="str">
        <f t="shared" si="14"/>
        <v>System of Health Accounts</v>
      </c>
      <c r="J197" s="242">
        <f t="shared" si="14"/>
        <v>1.6512583333333299</v>
      </c>
      <c r="K197" s="53" t="s">
        <v>298</v>
      </c>
      <c r="L197" s="53"/>
      <c r="M197" s="53">
        <f>'2012'!D41</f>
        <v>637237</v>
      </c>
      <c r="N197" s="53">
        <f>'2012'!E41</f>
        <v>0</v>
      </c>
      <c r="O197" s="53">
        <f>'2012'!F41</f>
        <v>0</v>
      </c>
      <c r="P197" s="53">
        <f>'2012'!G41</f>
        <v>0</v>
      </c>
      <c r="Q197" s="53">
        <f>'2012'!H41</f>
        <v>637237</v>
      </c>
      <c r="R197" s="53">
        <f>'2012'!I41</f>
        <v>0</v>
      </c>
      <c r="S197" s="53">
        <f>'2012'!J41</f>
        <v>0</v>
      </c>
      <c r="T197" s="53">
        <f>'2012'!K41</f>
        <v>0</v>
      </c>
      <c r="U197" s="53">
        <f>'2012'!L41</f>
        <v>0</v>
      </c>
      <c r="V197" s="53">
        <f>'2012'!M41</f>
        <v>0</v>
      </c>
      <c r="W197" s="53">
        <f>'2012'!N41</f>
        <v>0</v>
      </c>
      <c r="X197" s="53">
        <f>'2012'!O41</f>
        <v>119716</v>
      </c>
      <c r="Y197" s="53">
        <f>'2012'!P41</f>
        <v>1263010</v>
      </c>
      <c r="Z197" s="53">
        <f>'2012'!Q41</f>
        <v>0</v>
      </c>
      <c r="AA197" s="53">
        <f>'2012'!R41</f>
        <v>91592</v>
      </c>
      <c r="AB197" s="53">
        <f>'2012'!S41</f>
        <v>117730</v>
      </c>
      <c r="AC197" s="53">
        <f>'2012'!T41</f>
        <v>1592048</v>
      </c>
      <c r="AD197" s="53">
        <f>'2012'!U41</f>
        <v>2229285</v>
      </c>
      <c r="AF197">
        <f t="shared" si="11"/>
        <v>1</v>
      </c>
    </row>
    <row r="198" spans="3:32">
      <c r="C198" s="243" t="str">
        <f t="shared" si="15"/>
        <v>Georgia</v>
      </c>
      <c r="D198" s="243">
        <v>2012</v>
      </c>
      <c r="E198" s="242" t="str">
        <f t="shared" si="14"/>
        <v>Calendar Year</v>
      </c>
      <c r="F198" s="242" t="str">
        <f t="shared" si="14"/>
        <v>US Dollars</v>
      </c>
      <c r="G198" s="242" t="str">
        <f t="shared" si="14"/>
        <v>Units ( x 1)</v>
      </c>
      <c r="H198" s="244">
        <f t="shared" si="14"/>
        <v>1.6513</v>
      </c>
      <c r="I198" s="242" t="str">
        <f t="shared" si="14"/>
        <v>System of Health Accounts</v>
      </c>
      <c r="J198" s="242">
        <f t="shared" si="14"/>
        <v>1.6512583333333299</v>
      </c>
      <c r="K198" s="53" t="s">
        <v>390</v>
      </c>
      <c r="L198" s="53"/>
      <c r="M198" s="53" t="str">
        <f>'2012'!D42</f>
        <v>US Dollars</v>
      </c>
      <c r="N198" s="53" t="str">
        <f>'2012'!E42</f>
        <v>US Dollars</v>
      </c>
      <c r="O198" s="53" t="str">
        <f>'2012'!F42</f>
        <v>US Dollars</v>
      </c>
      <c r="P198" s="53" t="str">
        <f>'2012'!G42</f>
        <v>US Dollars</v>
      </c>
      <c r="Q198" s="53">
        <f>'2012'!H42</f>
        <v>0</v>
      </c>
      <c r="R198" s="53" t="str">
        <f>'2012'!I42</f>
        <v>US Dollars</v>
      </c>
      <c r="S198" s="53" t="str">
        <f>'2012'!J42</f>
        <v>US Dollars</v>
      </c>
      <c r="T198" s="53" t="str">
        <f>'2012'!K42</f>
        <v>US Dollars</v>
      </c>
      <c r="U198" s="53" t="str">
        <f>'2012'!L42</f>
        <v>US Dollars</v>
      </c>
      <c r="V198" s="53">
        <f>'2012'!M42</f>
        <v>0</v>
      </c>
      <c r="W198" s="53" t="str">
        <f>'2012'!N42</f>
        <v>US Dollars</v>
      </c>
      <c r="X198" s="53">
        <f>'2012'!O42</f>
        <v>18401</v>
      </c>
      <c r="Y198" s="53">
        <f>'2012'!P42</f>
        <v>591046</v>
      </c>
      <c r="Z198" s="53" t="str">
        <f>'2012'!Q42</f>
        <v>US Dollars</v>
      </c>
      <c r="AA198" s="53">
        <f>'2012'!R42</f>
        <v>65264</v>
      </c>
      <c r="AB198" s="53">
        <f>'2012'!S42</f>
        <v>102136</v>
      </c>
      <c r="AC198" s="53">
        <f>'2012'!T42</f>
        <v>776847</v>
      </c>
      <c r="AD198" s="53">
        <f>'2012'!U42</f>
        <v>776847</v>
      </c>
      <c r="AF198">
        <f t="shared" si="11"/>
        <v>1</v>
      </c>
    </row>
    <row r="199" spans="3:32">
      <c r="C199" s="243" t="str">
        <f t="shared" si="15"/>
        <v>Georgia</v>
      </c>
      <c r="D199" s="243">
        <v>2012</v>
      </c>
      <c r="E199" s="242" t="str">
        <f t="shared" si="14"/>
        <v>Calendar Year</v>
      </c>
      <c r="F199" s="242" t="str">
        <f t="shared" si="14"/>
        <v>US Dollars</v>
      </c>
      <c r="G199" s="242" t="str">
        <f t="shared" si="14"/>
        <v>Units ( x 1)</v>
      </c>
      <c r="H199" s="244">
        <f t="shared" si="14"/>
        <v>1.6513</v>
      </c>
      <c r="I199" s="242" t="str">
        <f t="shared" si="14"/>
        <v>System of Health Accounts</v>
      </c>
      <c r="J199" s="242">
        <f t="shared" si="14"/>
        <v>1.6512583333333299</v>
      </c>
      <c r="K199" s="53" t="s">
        <v>37</v>
      </c>
      <c r="L199" s="53"/>
      <c r="M199" s="53">
        <f>'2012'!D43</f>
        <v>637237</v>
      </c>
      <c r="N199" s="53" t="str">
        <f>'2012'!E43</f>
        <v>US Dollars</v>
      </c>
      <c r="O199" s="53" t="str">
        <f>'2012'!F43</f>
        <v>US Dollars</v>
      </c>
      <c r="P199" s="53" t="str">
        <f>'2012'!G43</f>
        <v>US Dollars</v>
      </c>
      <c r="Q199" s="53">
        <f>'2012'!H43</f>
        <v>637237</v>
      </c>
      <c r="R199" s="53" t="str">
        <f>'2012'!I43</f>
        <v>US Dollars</v>
      </c>
      <c r="S199" s="53" t="str">
        <f>'2012'!J43</f>
        <v>US Dollars</v>
      </c>
      <c r="T199" s="53" t="str">
        <f>'2012'!K43</f>
        <v>US Dollars</v>
      </c>
      <c r="U199" s="53" t="str">
        <f>'2012'!L43</f>
        <v>US Dollars</v>
      </c>
      <c r="V199" s="53">
        <f>'2012'!M43</f>
        <v>0</v>
      </c>
      <c r="W199" s="53" t="str">
        <f>'2012'!N43</f>
        <v>US Dollars</v>
      </c>
      <c r="X199" s="53">
        <f>'2012'!O43</f>
        <v>101315</v>
      </c>
      <c r="Y199" s="53">
        <f>'2012'!P43</f>
        <v>590227</v>
      </c>
      <c r="Z199" s="53" t="str">
        <f>'2012'!Q43</f>
        <v>US Dollars</v>
      </c>
      <c r="AA199" s="53">
        <f>'2012'!R43</f>
        <v>2907</v>
      </c>
      <c r="AB199" s="53">
        <f>'2012'!S43</f>
        <v>5481</v>
      </c>
      <c r="AC199" s="53">
        <f>'2012'!T43</f>
        <v>699930</v>
      </c>
      <c r="AD199" s="53">
        <f>'2012'!U43</f>
        <v>1337167</v>
      </c>
      <c r="AF199">
        <f t="shared" ref="AF199:AF262" si="16">IF((Q199+V199+AC199)=AD199,1,0)</f>
        <v>1</v>
      </c>
    </row>
    <row r="200" spans="3:32">
      <c r="C200" s="243" t="str">
        <f t="shared" si="15"/>
        <v>Georgia</v>
      </c>
      <c r="D200" s="243">
        <v>2012</v>
      </c>
      <c r="E200" s="242" t="str">
        <f t="shared" si="14"/>
        <v>Calendar Year</v>
      </c>
      <c r="F200" s="242" t="str">
        <f t="shared" si="14"/>
        <v>US Dollars</v>
      </c>
      <c r="G200" s="242" t="str">
        <f t="shared" si="14"/>
        <v>Units ( x 1)</v>
      </c>
      <c r="H200" s="244">
        <f t="shared" si="14"/>
        <v>1.6513</v>
      </c>
      <c r="I200" s="242" t="str">
        <f t="shared" si="14"/>
        <v>System of Health Accounts</v>
      </c>
      <c r="J200" s="242">
        <f t="shared" si="14"/>
        <v>1.6512583333333299</v>
      </c>
      <c r="K200" s="53" t="s">
        <v>281</v>
      </c>
      <c r="L200" s="53"/>
      <c r="M200" s="53" t="str">
        <f>'2012'!D44</f>
        <v>US Dollars</v>
      </c>
      <c r="N200" s="53" t="str">
        <f>'2012'!E44</f>
        <v>US Dollars</v>
      </c>
      <c r="O200" s="53" t="str">
        <f>'2012'!F44</f>
        <v>US Dollars</v>
      </c>
      <c r="P200" s="53" t="str">
        <f>'2012'!G44</f>
        <v>US Dollars</v>
      </c>
      <c r="Q200" s="53">
        <f>'2012'!H44</f>
        <v>0</v>
      </c>
      <c r="R200" s="53" t="str">
        <f>'2012'!I44</f>
        <v>US Dollars</v>
      </c>
      <c r="S200" s="53" t="str">
        <f>'2012'!J44</f>
        <v>US Dollars</v>
      </c>
      <c r="T200" s="53" t="str">
        <f>'2012'!K44</f>
        <v>US Dollars</v>
      </c>
      <c r="U200" s="53" t="str">
        <f>'2012'!L44</f>
        <v>US Dollars</v>
      </c>
      <c r="V200" s="53">
        <f>'2012'!M44</f>
        <v>0</v>
      </c>
      <c r="W200" s="53" t="str">
        <f>'2012'!N44</f>
        <v>US Dollars</v>
      </c>
      <c r="X200" s="53" t="str">
        <f>'2012'!O44</f>
        <v>US Dollars</v>
      </c>
      <c r="Y200" s="53" t="str">
        <f>'2012'!P44</f>
        <v>US Dollars</v>
      </c>
      <c r="Z200" s="53" t="str">
        <f>'2012'!Q44</f>
        <v>US Dollars</v>
      </c>
      <c r="AA200" s="53" t="str">
        <f>'2012'!R44</f>
        <v>US Dollars</v>
      </c>
      <c r="AB200" s="53">
        <f>'2012'!S44</f>
        <v>5057</v>
      </c>
      <c r="AC200" s="53">
        <f>'2012'!T44</f>
        <v>5057</v>
      </c>
      <c r="AD200" s="53">
        <f>'2012'!U44</f>
        <v>5057</v>
      </c>
      <c r="AF200">
        <f t="shared" si="16"/>
        <v>1</v>
      </c>
    </row>
    <row r="201" spans="3:32">
      <c r="C201" s="243" t="str">
        <f t="shared" si="15"/>
        <v>Georgia</v>
      </c>
      <c r="D201" s="243">
        <v>2012</v>
      </c>
      <c r="E201" s="242" t="str">
        <f t="shared" si="14"/>
        <v>Calendar Year</v>
      </c>
      <c r="F201" s="242" t="str">
        <f t="shared" si="14"/>
        <v>US Dollars</v>
      </c>
      <c r="G201" s="242" t="str">
        <f t="shared" si="14"/>
        <v>Units ( x 1)</v>
      </c>
      <c r="H201" s="244">
        <f t="shared" si="14"/>
        <v>1.6513</v>
      </c>
      <c r="I201" s="242" t="str">
        <f t="shared" si="14"/>
        <v>System of Health Accounts</v>
      </c>
      <c r="J201" s="242">
        <f t="shared" si="14"/>
        <v>1.6512583333333299</v>
      </c>
      <c r="K201" s="53" t="s">
        <v>282</v>
      </c>
      <c r="L201" s="53"/>
      <c r="M201" s="53" t="str">
        <f>'2012'!D45</f>
        <v>US Dollars</v>
      </c>
      <c r="N201" s="53" t="str">
        <f>'2012'!E45</f>
        <v>US Dollars</v>
      </c>
      <c r="O201" s="53" t="str">
        <f>'2012'!F45</f>
        <v>US Dollars</v>
      </c>
      <c r="P201" s="53" t="str">
        <f>'2012'!G45</f>
        <v>US Dollars</v>
      </c>
      <c r="Q201" s="53">
        <f>'2012'!H45</f>
        <v>0</v>
      </c>
      <c r="R201" s="53" t="str">
        <f>'2012'!I45</f>
        <v>US Dollars</v>
      </c>
      <c r="S201" s="53" t="str">
        <f>'2012'!J45</f>
        <v>US Dollars</v>
      </c>
      <c r="T201" s="53" t="str">
        <f>'2012'!K45</f>
        <v>US Dollars</v>
      </c>
      <c r="U201" s="53" t="str">
        <f>'2012'!L45</f>
        <v>US Dollars</v>
      </c>
      <c r="V201" s="53">
        <f>'2012'!M45</f>
        <v>0</v>
      </c>
      <c r="W201" s="53" t="str">
        <f>'2012'!N45</f>
        <v>US Dollars</v>
      </c>
      <c r="X201" s="53" t="str">
        <f>'2012'!O45</f>
        <v>US Dollars</v>
      </c>
      <c r="Y201" s="53">
        <f>'2012'!P45</f>
        <v>81737</v>
      </c>
      <c r="Z201" s="53" t="str">
        <f>'2012'!Q45</f>
        <v>US Dollars</v>
      </c>
      <c r="AA201" s="53">
        <f>'2012'!R45</f>
        <v>23421</v>
      </c>
      <c r="AB201" s="53">
        <f>'2012'!S45</f>
        <v>5056</v>
      </c>
      <c r="AC201" s="53">
        <f>'2012'!T45</f>
        <v>110214</v>
      </c>
      <c r="AD201" s="53">
        <f>'2012'!U45</f>
        <v>110214</v>
      </c>
      <c r="AF201">
        <f t="shared" si="16"/>
        <v>1</v>
      </c>
    </row>
    <row r="202" spans="3:32">
      <c r="C202" s="243" t="str">
        <f t="shared" si="15"/>
        <v>Georgia</v>
      </c>
      <c r="D202" s="243">
        <v>2012</v>
      </c>
      <c r="E202" s="242" t="str">
        <f t="shared" ref="E202:J221" si="17">E$168</f>
        <v>Calendar Year</v>
      </c>
      <c r="F202" s="242" t="str">
        <f t="shared" si="17"/>
        <v>US Dollars</v>
      </c>
      <c r="G202" s="242" t="str">
        <f t="shared" si="17"/>
        <v>Units ( x 1)</v>
      </c>
      <c r="H202" s="244">
        <f t="shared" si="17"/>
        <v>1.6513</v>
      </c>
      <c r="I202" s="242" t="str">
        <f t="shared" si="17"/>
        <v>System of Health Accounts</v>
      </c>
      <c r="J202" s="242">
        <f t="shared" si="17"/>
        <v>1.6512583333333299</v>
      </c>
      <c r="K202" s="53" t="s">
        <v>299</v>
      </c>
      <c r="L202" s="53"/>
      <c r="M202" s="53">
        <f>'2012'!D46</f>
        <v>0</v>
      </c>
      <c r="N202" s="53">
        <f>'2012'!E46</f>
        <v>0</v>
      </c>
      <c r="O202" s="53">
        <f>'2012'!F46</f>
        <v>0</v>
      </c>
      <c r="P202" s="53">
        <f>'2012'!G46</f>
        <v>0</v>
      </c>
      <c r="Q202" s="53">
        <f>'2012'!H46</f>
        <v>0</v>
      </c>
      <c r="R202" s="53">
        <f>'2012'!I46</f>
        <v>0</v>
      </c>
      <c r="S202" s="53">
        <f>'2012'!J46</f>
        <v>0</v>
      </c>
      <c r="T202" s="53">
        <f>'2012'!K46</f>
        <v>0</v>
      </c>
      <c r="U202" s="53">
        <f>'2012'!L46</f>
        <v>0</v>
      </c>
      <c r="V202" s="53">
        <f>'2012'!M46</f>
        <v>0</v>
      </c>
      <c r="W202" s="53">
        <f>'2012'!N46</f>
        <v>0</v>
      </c>
      <c r="X202" s="53">
        <f>'2012'!O46</f>
        <v>20414</v>
      </c>
      <c r="Y202" s="53">
        <f>'2012'!P46</f>
        <v>28059</v>
      </c>
      <c r="Z202" s="53">
        <f>'2012'!Q46</f>
        <v>0</v>
      </c>
      <c r="AA202" s="53">
        <f>'2012'!R46</f>
        <v>63250</v>
      </c>
      <c r="AB202" s="53">
        <f>'2012'!S46</f>
        <v>255987</v>
      </c>
      <c r="AC202" s="53">
        <f>'2012'!T46</f>
        <v>367710</v>
      </c>
      <c r="AD202" s="53">
        <f>'2012'!U46</f>
        <v>367710</v>
      </c>
      <c r="AF202">
        <f t="shared" si="16"/>
        <v>1</v>
      </c>
    </row>
    <row r="203" spans="3:32">
      <c r="C203" s="243" t="str">
        <f t="shared" si="15"/>
        <v>Georgia</v>
      </c>
      <c r="D203" s="243">
        <v>2012</v>
      </c>
      <c r="E203" s="242" t="str">
        <f t="shared" si="17"/>
        <v>Calendar Year</v>
      </c>
      <c r="F203" s="242" t="str">
        <f t="shared" si="17"/>
        <v>US Dollars</v>
      </c>
      <c r="G203" s="242" t="str">
        <f t="shared" si="17"/>
        <v>Units ( x 1)</v>
      </c>
      <c r="H203" s="244">
        <f t="shared" si="17"/>
        <v>1.6513</v>
      </c>
      <c r="I203" s="242" t="str">
        <f t="shared" si="17"/>
        <v>System of Health Accounts</v>
      </c>
      <c r="J203" s="242">
        <f t="shared" si="17"/>
        <v>1.6512583333333299</v>
      </c>
      <c r="K203" s="53" t="s">
        <v>43</v>
      </c>
      <c r="L203" s="53"/>
      <c r="M203" s="53" t="str">
        <f>'2012'!D47</f>
        <v>US Dollars</v>
      </c>
      <c r="N203" s="53" t="str">
        <f>'2012'!E47</f>
        <v>US Dollars</v>
      </c>
      <c r="O203" s="53" t="str">
        <f>'2012'!F47</f>
        <v>US Dollars</v>
      </c>
      <c r="P203" s="53" t="str">
        <f>'2012'!G47</f>
        <v>US Dollars</v>
      </c>
      <c r="Q203" s="53">
        <f>'2012'!H47</f>
        <v>0</v>
      </c>
      <c r="R203" s="53" t="str">
        <f>'2012'!I47</f>
        <v>US Dollars</v>
      </c>
      <c r="S203" s="53" t="str">
        <f>'2012'!J47</f>
        <v>US Dollars</v>
      </c>
      <c r="T203" s="53" t="str">
        <f>'2012'!K47</f>
        <v>US Dollars</v>
      </c>
      <c r="U203" s="53" t="str">
        <f>'2012'!L47</f>
        <v>US Dollars</v>
      </c>
      <c r="V203" s="53">
        <f>'2012'!M47</f>
        <v>0</v>
      </c>
      <c r="W203" s="53" t="str">
        <f>'2012'!N47</f>
        <v>US Dollars</v>
      </c>
      <c r="X203" s="53" t="str">
        <f>'2012'!O47</f>
        <v>US Dollars</v>
      </c>
      <c r="Y203" s="53">
        <f>'2012'!P47</f>
        <v>28059</v>
      </c>
      <c r="Z203" s="53" t="str">
        <f>'2012'!Q47</f>
        <v>US Dollars</v>
      </c>
      <c r="AA203" s="53">
        <f>'2012'!R47</f>
        <v>25600</v>
      </c>
      <c r="AB203" s="53">
        <f>'2012'!S47</f>
        <v>148718</v>
      </c>
      <c r="AC203" s="53">
        <f>'2012'!T47</f>
        <v>202377</v>
      </c>
      <c r="AD203" s="53">
        <f>'2012'!U47</f>
        <v>202377</v>
      </c>
      <c r="AF203">
        <f t="shared" si="16"/>
        <v>1</v>
      </c>
    </row>
    <row r="204" spans="3:32">
      <c r="C204" s="243" t="str">
        <f t="shared" si="15"/>
        <v>Georgia</v>
      </c>
      <c r="D204" s="243">
        <v>2012</v>
      </c>
      <c r="E204" s="242" t="str">
        <f t="shared" si="17"/>
        <v>Calendar Year</v>
      </c>
      <c r="F204" s="242" t="str">
        <f t="shared" si="17"/>
        <v>US Dollars</v>
      </c>
      <c r="G204" s="242" t="str">
        <f t="shared" si="17"/>
        <v>Units ( x 1)</v>
      </c>
      <c r="H204" s="244">
        <f t="shared" si="17"/>
        <v>1.6513</v>
      </c>
      <c r="I204" s="242" t="str">
        <f t="shared" si="17"/>
        <v>System of Health Accounts</v>
      </c>
      <c r="J204" s="242">
        <f t="shared" si="17"/>
        <v>1.6512583333333299</v>
      </c>
      <c r="K204" s="53" t="s">
        <v>45</v>
      </c>
      <c r="L204" s="53"/>
      <c r="M204" s="53" t="str">
        <f>'2012'!D48</f>
        <v>US Dollars</v>
      </c>
      <c r="N204" s="53" t="str">
        <f>'2012'!E48</f>
        <v>US Dollars</v>
      </c>
      <c r="O204" s="53" t="str">
        <f>'2012'!F48</f>
        <v>US Dollars</v>
      </c>
      <c r="P204" s="53" t="str">
        <f>'2012'!G48</f>
        <v>US Dollars</v>
      </c>
      <c r="Q204" s="53">
        <f>'2012'!H48</f>
        <v>0</v>
      </c>
      <c r="R204" s="53" t="str">
        <f>'2012'!I48</f>
        <v>US Dollars</v>
      </c>
      <c r="S204" s="53" t="str">
        <f>'2012'!J48</f>
        <v>US Dollars</v>
      </c>
      <c r="T204" s="53" t="str">
        <f>'2012'!K48</f>
        <v>US Dollars</v>
      </c>
      <c r="U204" s="53" t="str">
        <f>'2012'!L48</f>
        <v>US Dollars</v>
      </c>
      <c r="V204" s="53">
        <f>'2012'!M48</f>
        <v>0</v>
      </c>
      <c r="W204" s="53" t="str">
        <f>'2012'!N48</f>
        <v>US Dollars</v>
      </c>
      <c r="X204" s="53" t="str">
        <f>'2012'!O48</f>
        <v>US Dollars</v>
      </c>
      <c r="Y204" s="53" t="str">
        <f>'2012'!P48</f>
        <v>US Dollars</v>
      </c>
      <c r="Z204" s="53" t="str">
        <f>'2012'!Q48</f>
        <v>US Dollars</v>
      </c>
      <c r="AA204" s="53" t="str">
        <f>'2012'!R48</f>
        <v>US Dollars</v>
      </c>
      <c r="AB204" s="53" t="str">
        <f>'2012'!S48</f>
        <v>US Dollars</v>
      </c>
      <c r="AC204" s="53">
        <f>'2012'!T48</f>
        <v>0</v>
      </c>
      <c r="AD204" s="53">
        <f>'2012'!U48</f>
        <v>0</v>
      </c>
      <c r="AF204">
        <f t="shared" si="16"/>
        <v>1</v>
      </c>
    </row>
    <row r="205" spans="3:32">
      <c r="C205" s="243" t="str">
        <f t="shared" si="15"/>
        <v>Georgia</v>
      </c>
      <c r="D205" s="243">
        <v>2012</v>
      </c>
      <c r="E205" s="242" t="str">
        <f t="shared" si="17"/>
        <v>Calendar Year</v>
      </c>
      <c r="F205" s="242" t="str">
        <f t="shared" si="17"/>
        <v>US Dollars</v>
      </c>
      <c r="G205" s="242" t="str">
        <f t="shared" si="17"/>
        <v>Units ( x 1)</v>
      </c>
      <c r="H205" s="244">
        <f t="shared" si="17"/>
        <v>1.6513</v>
      </c>
      <c r="I205" s="242" t="str">
        <f t="shared" si="17"/>
        <v>System of Health Accounts</v>
      </c>
      <c r="J205" s="242">
        <f t="shared" si="17"/>
        <v>1.6512583333333299</v>
      </c>
      <c r="K205" s="53" t="s">
        <v>46</v>
      </c>
      <c r="L205" s="53"/>
      <c r="M205" s="53" t="str">
        <f>'2012'!D49</f>
        <v>US Dollars</v>
      </c>
      <c r="N205" s="53" t="str">
        <f>'2012'!E49</f>
        <v>US Dollars</v>
      </c>
      <c r="O205" s="53" t="str">
        <f>'2012'!F49</f>
        <v>US Dollars</v>
      </c>
      <c r="P205" s="53" t="str">
        <f>'2012'!G49</f>
        <v>US Dollars</v>
      </c>
      <c r="Q205" s="53">
        <f>'2012'!H49</f>
        <v>0</v>
      </c>
      <c r="R205" s="53" t="str">
        <f>'2012'!I49</f>
        <v>US Dollars</v>
      </c>
      <c r="S205" s="53" t="str">
        <f>'2012'!J49</f>
        <v>US Dollars</v>
      </c>
      <c r="T205" s="53" t="str">
        <f>'2012'!K49</f>
        <v>US Dollars</v>
      </c>
      <c r="U205" s="53" t="str">
        <f>'2012'!L49</f>
        <v>US Dollars</v>
      </c>
      <c r="V205" s="53">
        <f>'2012'!M49</f>
        <v>0</v>
      </c>
      <c r="W205" s="53" t="str">
        <f>'2012'!N49</f>
        <v>US Dollars</v>
      </c>
      <c r="X205" s="53" t="str">
        <f>'2012'!O49</f>
        <v>US Dollars</v>
      </c>
      <c r="Y205" s="53" t="str">
        <f>'2012'!P49</f>
        <v>US Dollars</v>
      </c>
      <c r="Z205" s="53" t="str">
        <f>'2012'!Q49</f>
        <v>US Dollars</v>
      </c>
      <c r="AA205" s="53" t="str">
        <f>'2012'!R49</f>
        <v>US Dollars</v>
      </c>
      <c r="AB205" s="53" t="str">
        <f>'2012'!S49</f>
        <v>US Dollars</v>
      </c>
      <c r="AC205" s="53">
        <f>'2012'!T49</f>
        <v>0</v>
      </c>
      <c r="AD205" s="53">
        <f>'2012'!U49</f>
        <v>0</v>
      </c>
      <c r="AF205">
        <f t="shared" si="16"/>
        <v>1</v>
      </c>
    </row>
    <row r="206" spans="3:32">
      <c r="C206" s="243" t="str">
        <f t="shared" si="15"/>
        <v>Georgia</v>
      </c>
      <c r="D206" s="243">
        <v>2012</v>
      </c>
      <c r="E206" s="242" t="str">
        <f t="shared" si="17"/>
        <v>Calendar Year</v>
      </c>
      <c r="F206" s="242" t="str">
        <f t="shared" si="17"/>
        <v>US Dollars</v>
      </c>
      <c r="G206" s="242" t="str">
        <f t="shared" si="17"/>
        <v>Units ( x 1)</v>
      </c>
      <c r="H206" s="244">
        <f t="shared" si="17"/>
        <v>1.6513</v>
      </c>
      <c r="I206" s="242" t="str">
        <f t="shared" si="17"/>
        <v>System of Health Accounts</v>
      </c>
      <c r="J206" s="242">
        <f t="shared" si="17"/>
        <v>1.6512583333333299</v>
      </c>
      <c r="K206" s="53" t="s">
        <v>453</v>
      </c>
      <c r="L206" s="53"/>
      <c r="M206" s="53" t="str">
        <f>'2012'!D50</f>
        <v>US Dollars</v>
      </c>
      <c r="N206" s="53" t="str">
        <f>'2012'!E50</f>
        <v>US Dollars</v>
      </c>
      <c r="O206" s="53" t="str">
        <f>'2012'!F50</f>
        <v>US Dollars</v>
      </c>
      <c r="P206" s="53" t="str">
        <f>'2012'!G50</f>
        <v>US Dollars</v>
      </c>
      <c r="Q206" s="53">
        <f>'2012'!H50</f>
        <v>0</v>
      </c>
      <c r="R206" s="53" t="str">
        <f>'2012'!I50</f>
        <v>US Dollars</v>
      </c>
      <c r="S206" s="53" t="str">
        <f>'2012'!J50</f>
        <v>US Dollars</v>
      </c>
      <c r="T206" s="53" t="str">
        <f>'2012'!K50</f>
        <v>US Dollars</v>
      </c>
      <c r="U206" s="53" t="str">
        <f>'2012'!L50</f>
        <v>US Dollars</v>
      </c>
      <c r="V206" s="53">
        <f>'2012'!M50</f>
        <v>0</v>
      </c>
      <c r="W206" s="53" t="str">
        <f>'2012'!N50</f>
        <v>US Dollars</v>
      </c>
      <c r="X206" s="53">
        <f>'2012'!O50</f>
        <v>20414</v>
      </c>
      <c r="Y206" s="53" t="str">
        <f>'2012'!P50</f>
        <v>US Dollars</v>
      </c>
      <c r="Z206" s="53" t="str">
        <f>'2012'!Q50</f>
        <v>US Dollars</v>
      </c>
      <c r="AA206" s="53">
        <f>'2012'!R50</f>
        <v>37650</v>
      </c>
      <c r="AB206" s="53">
        <f>'2012'!S50</f>
        <v>107269</v>
      </c>
      <c r="AC206" s="53">
        <f>'2012'!T50</f>
        <v>165333</v>
      </c>
      <c r="AD206" s="53">
        <f>'2012'!U50</f>
        <v>165333</v>
      </c>
      <c r="AF206">
        <f t="shared" si="16"/>
        <v>1</v>
      </c>
    </row>
    <row r="207" spans="3:32">
      <c r="C207" s="243" t="str">
        <f t="shared" si="15"/>
        <v>Georgia</v>
      </c>
      <c r="D207" s="243">
        <v>2012</v>
      </c>
      <c r="E207" s="242" t="str">
        <f t="shared" si="17"/>
        <v>Calendar Year</v>
      </c>
      <c r="F207" s="242" t="str">
        <f t="shared" si="17"/>
        <v>US Dollars</v>
      </c>
      <c r="G207" s="242" t="str">
        <f t="shared" si="17"/>
        <v>Units ( x 1)</v>
      </c>
      <c r="H207" s="244">
        <f t="shared" si="17"/>
        <v>1.6513</v>
      </c>
      <c r="I207" s="242" t="str">
        <f t="shared" si="17"/>
        <v>System of Health Accounts</v>
      </c>
      <c r="J207" s="242">
        <f t="shared" si="17"/>
        <v>1.6512583333333299</v>
      </c>
      <c r="K207" s="53" t="s">
        <v>300</v>
      </c>
      <c r="L207" s="53"/>
      <c r="M207" s="53">
        <f>'2012'!D51</f>
        <v>587347</v>
      </c>
      <c r="N207" s="53">
        <f>'2012'!E51</f>
        <v>0</v>
      </c>
      <c r="O207" s="53">
        <f>'2012'!F51</f>
        <v>0</v>
      </c>
      <c r="P207" s="53">
        <f>'2012'!G51</f>
        <v>0</v>
      </c>
      <c r="Q207" s="53">
        <f>'2012'!H51</f>
        <v>587347</v>
      </c>
      <c r="R207" s="53">
        <f>'2012'!I51</f>
        <v>0</v>
      </c>
      <c r="S207" s="53">
        <f>'2012'!J51</f>
        <v>0</v>
      </c>
      <c r="T207" s="53">
        <f>'2012'!K51</f>
        <v>0</v>
      </c>
      <c r="U207" s="53">
        <f>'2012'!L51</f>
        <v>0</v>
      </c>
      <c r="V207" s="53">
        <f>'2012'!M51</f>
        <v>0</v>
      </c>
      <c r="W207" s="53">
        <f>'2012'!N51</f>
        <v>0</v>
      </c>
      <c r="X207" s="53">
        <f>'2012'!O51</f>
        <v>407758</v>
      </c>
      <c r="Y207" s="53">
        <f>'2012'!P51</f>
        <v>420921</v>
      </c>
      <c r="Z207" s="53">
        <f>'2012'!Q51</f>
        <v>0</v>
      </c>
      <c r="AA207" s="53">
        <f>'2012'!R51</f>
        <v>16400</v>
      </c>
      <c r="AB207" s="53">
        <f>'2012'!S51</f>
        <v>12728</v>
      </c>
      <c r="AC207" s="53">
        <f>'2012'!T51</f>
        <v>857807</v>
      </c>
      <c r="AD207" s="53">
        <f>'2012'!U51</f>
        <v>1445154</v>
      </c>
      <c r="AF207">
        <f t="shared" si="16"/>
        <v>1</v>
      </c>
    </row>
    <row r="208" spans="3:32">
      <c r="C208" s="243" t="str">
        <f t="shared" si="15"/>
        <v>Georgia</v>
      </c>
      <c r="D208" s="243">
        <v>2012</v>
      </c>
      <c r="E208" s="242" t="str">
        <f t="shared" si="17"/>
        <v>Calendar Year</v>
      </c>
      <c r="F208" s="242" t="str">
        <f t="shared" si="17"/>
        <v>US Dollars</v>
      </c>
      <c r="G208" s="242" t="str">
        <f t="shared" si="17"/>
        <v>Units ( x 1)</v>
      </c>
      <c r="H208" s="244">
        <f t="shared" si="17"/>
        <v>1.6513</v>
      </c>
      <c r="I208" s="242" t="str">
        <f t="shared" si="17"/>
        <v>System of Health Accounts</v>
      </c>
      <c r="J208" s="242">
        <f t="shared" si="17"/>
        <v>1.6512583333333299</v>
      </c>
      <c r="K208" s="53" t="s">
        <v>283</v>
      </c>
      <c r="L208" s="53"/>
      <c r="M208" s="53" t="str">
        <f>'2012'!D52</f>
        <v>US Dollars</v>
      </c>
      <c r="N208" s="53" t="str">
        <f>'2012'!E52</f>
        <v>US Dollars</v>
      </c>
      <c r="O208" s="53" t="str">
        <f>'2012'!F52</f>
        <v>US Dollars</v>
      </c>
      <c r="P208" s="53" t="str">
        <f>'2012'!G52</f>
        <v>US Dollars</v>
      </c>
      <c r="Q208" s="53">
        <f>'2012'!H52</f>
        <v>0</v>
      </c>
      <c r="R208" s="53" t="str">
        <f>'2012'!I52</f>
        <v>US Dollars</v>
      </c>
      <c r="S208" s="53" t="str">
        <f>'2012'!J52</f>
        <v>US Dollars</v>
      </c>
      <c r="T208" s="53" t="str">
        <f>'2012'!K52</f>
        <v>US Dollars</v>
      </c>
      <c r="U208" s="53" t="str">
        <f>'2012'!L52</f>
        <v>US Dollars</v>
      </c>
      <c r="V208" s="53">
        <f>'2012'!M52</f>
        <v>0</v>
      </c>
      <c r="W208" s="53" t="str">
        <f>'2012'!N52</f>
        <v>US Dollars</v>
      </c>
      <c r="X208" s="53">
        <f>'2012'!O52</f>
        <v>94923</v>
      </c>
      <c r="Y208" s="53" t="str">
        <f>'2012'!P52</f>
        <v>US Dollars</v>
      </c>
      <c r="Z208" s="53" t="str">
        <f>'2012'!Q52</f>
        <v>US Dollars</v>
      </c>
      <c r="AA208" s="53">
        <f>'2012'!R52</f>
        <v>6400</v>
      </c>
      <c r="AB208" s="53" t="str">
        <f>'2012'!S52</f>
        <v>US Dollars</v>
      </c>
      <c r="AC208" s="53">
        <f>'2012'!T52</f>
        <v>101323</v>
      </c>
      <c r="AD208" s="53">
        <f>'2012'!U52</f>
        <v>101323</v>
      </c>
      <c r="AF208">
        <f t="shared" si="16"/>
        <v>1</v>
      </c>
    </row>
    <row r="209" spans="3:32">
      <c r="C209" s="243" t="str">
        <f t="shared" si="15"/>
        <v>Georgia</v>
      </c>
      <c r="D209" s="243">
        <v>2012</v>
      </c>
      <c r="E209" s="242" t="str">
        <f t="shared" si="17"/>
        <v>Calendar Year</v>
      </c>
      <c r="F209" s="242" t="str">
        <f t="shared" si="17"/>
        <v>US Dollars</v>
      </c>
      <c r="G209" s="242" t="str">
        <f t="shared" si="17"/>
        <v>Units ( x 1)</v>
      </c>
      <c r="H209" s="244">
        <f t="shared" si="17"/>
        <v>1.6513</v>
      </c>
      <c r="I209" s="242" t="str">
        <f t="shared" si="17"/>
        <v>System of Health Accounts</v>
      </c>
      <c r="J209" s="242">
        <f t="shared" si="17"/>
        <v>1.6512583333333299</v>
      </c>
      <c r="K209" s="53" t="s">
        <v>55</v>
      </c>
      <c r="L209" s="53"/>
      <c r="M209" s="53" t="str">
        <f>'2012'!D53</f>
        <v>US Dollars</v>
      </c>
      <c r="N209" s="53" t="str">
        <f>'2012'!E53</f>
        <v>US Dollars</v>
      </c>
      <c r="O209" s="53" t="str">
        <f>'2012'!F53</f>
        <v>US Dollars</v>
      </c>
      <c r="P209" s="53" t="str">
        <f>'2012'!G53</f>
        <v>US Dollars</v>
      </c>
      <c r="Q209" s="53">
        <f>'2012'!H53</f>
        <v>0</v>
      </c>
      <c r="R209" s="53" t="str">
        <f>'2012'!I53</f>
        <v>US Dollars</v>
      </c>
      <c r="S209" s="53" t="str">
        <f>'2012'!J53</f>
        <v>US Dollars</v>
      </c>
      <c r="T209" s="53" t="str">
        <f>'2012'!K53</f>
        <v>US Dollars</v>
      </c>
      <c r="U209" s="53" t="str">
        <f>'2012'!L53</f>
        <v>US Dollars</v>
      </c>
      <c r="V209" s="53">
        <f>'2012'!M53</f>
        <v>0</v>
      </c>
      <c r="W209" s="53" t="str">
        <f>'2012'!N53</f>
        <v>US Dollars</v>
      </c>
      <c r="X209" s="53" t="str">
        <f>'2012'!O53</f>
        <v>US Dollars</v>
      </c>
      <c r="Y209" s="53" t="str">
        <f>'2012'!P53</f>
        <v>US Dollars</v>
      </c>
      <c r="Z209" s="53" t="str">
        <f>'2012'!Q53</f>
        <v>US Dollars</v>
      </c>
      <c r="AA209" s="53" t="str">
        <f>'2012'!R53</f>
        <v>US Dollars</v>
      </c>
      <c r="AB209" s="53">
        <f>'2012'!S53</f>
        <v>9431</v>
      </c>
      <c r="AC209" s="53">
        <f>'2012'!T53</f>
        <v>9431</v>
      </c>
      <c r="AD209" s="53">
        <f>'2012'!U53</f>
        <v>9431</v>
      </c>
      <c r="AF209">
        <f t="shared" si="16"/>
        <v>1</v>
      </c>
    </row>
    <row r="210" spans="3:32">
      <c r="C210" s="243" t="str">
        <f t="shared" si="15"/>
        <v>Georgia</v>
      </c>
      <c r="D210" s="243">
        <v>2012</v>
      </c>
      <c r="E210" s="242" t="str">
        <f t="shared" si="17"/>
        <v>Calendar Year</v>
      </c>
      <c r="F210" s="242" t="str">
        <f t="shared" si="17"/>
        <v>US Dollars</v>
      </c>
      <c r="G210" s="242" t="str">
        <f t="shared" si="17"/>
        <v>Units ( x 1)</v>
      </c>
      <c r="H210" s="244">
        <f t="shared" si="17"/>
        <v>1.6513</v>
      </c>
      <c r="I210" s="242" t="str">
        <f t="shared" si="17"/>
        <v>System of Health Accounts</v>
      </c>
      <c r="J210" s="242">
        <f t="shared" si="17"/>
        <v>1.6512583333333299</v>
      </c>
      <c r="K210" s="53" t="s">
        <v>57</v>
      </c>
      <c r="L210" s="53"/>
      <c r="M210" s="53" t="str">
        <f>'2012'!D54</f>
        <v>US Dollars</v>
      </c>
      <c r="N210" s="53" t="str">
        <f>'2012'!E54</f>
        <v>US Dollars</v>
      </c>
      <c r="O210" s="53" t="str">
        <f>'2012'!F54</f>
        <v>US Dollars</v>
      </c>
      <c r="P210" s="53" t="str">
        <f>'2012'!G54</f>
        <v>US Dollars</v>
      </c>
      <c r="Q210" s="53">
        <f>'2012'!H54</f>
        <v>0</v>
      </c>
      <c r="R210" s="53" t="str">
        <f>'2012'!I54</f>
        <v>US Dollars</v>
      </c>
      <c r="S210" s="53" t="str">
        <f>'2012'!J54</f>
        <v>US Dollars</v>
      </c>
      <c r="T210" s="53" t="str">
        <f>'2012'!K54</f>
        <v>US Dollars</v>
      </c>
      <c r="U210" s="53" t="str">
        <f>'2012'!L54</f>
        <v>US Dollars</v>
      </c>
      <c r="V210" s="53">
        <f>'2012'!M54</f>
        <v>0</v>
      </c>
      <c r="W210" s="53" t="str">
        <f>'2012'!N54</f>
        <v>US Dollars</v>
      </c>
      <c r="X210" s="53" t="str">
        <f>'2012'!O54</f>
        <v>US Dollars</v>
      </c>
      <c r="Y210" s="53" t="str">
        <f>'2012'!P54</f>
        <v>US Dollars</v>
      </c>
      <c r="Z210" s="53" t="str">
        <f>'2012'!Q54</f>
        <v>US Dollars</v>
      </c>
      <c r="AA210" s="53" t="str">
        <f>'2012'!R54</f>
        <v>US Dollars</v>
      </c>
      <c r="AB210" s="53">
        <f>'2012'!S54</f>
        <v>2000</v>
      </c>
      <c r="AC210" s="53">
        <f>'2012'!T54</f>
        <v>2000</v>
      </c>
      <c r="AD210" s="53">
        <f>'2012'!U54</f>
        <v>2000</v>
      </c>
      <c r="AF210">
        <f t="shared" si="16"/>
        <v>1</v>
      </c>
    </row>
    <row r="211" spans="3:32">
      <c r="C211" s="243" t="str">
        <f t="shared" si="15"/>
        <v>Georgia</v>
      </c>
      <c r="D211" s="243">
        <v>2012</v>
      </c>
      <c r="E211" s="242" t="str">
        <f t="shared" si="17"/>
        <v>Calendar Year</v>
      </c>
      <c r="F211" s="242" t="str">
        <f t="shared" si="17"/>
        <v>US Dollars</v>
      </c>
      <c r="G211" s="242" t="str">
        <f t="shared" si="17"/>
        <v>Units ( x 1)</v>
      </c>
      <c r="H211" s="244">
        <f t="shared" si="17"/>
        <v>1.6513</v>
      </c>
      <c r="I211" s="242" t="str">
        <f t="shared" si="17"/>
        <v>System of Health Accounts</v>
      </c>
      <c r="J211" s="242">
        <f t="shared" si="17"/>
        <v>1.6512583333333299</v>
      </c>
      <c r="K211" s="53" t="s">
        <v>350</v>
      </c>
      <c r="L211" s="53"/>
      <c r="M211" s="53" t="str">
        <f>'2012'!D55</f>
        <v>US Dollars</v>
      </c>
      <c r="N211" s="53" t="str">
        <f>'2012'!E55</f>
        <v>US Dollars</v>
      </c>
      <c r="O211" s="53" t="str">
        <f>'2012'!F55</f>
        <v>US Dollars</v>
      </c>
      <c r="P211" s="53" t="str">
        <f>'2012'!G55</f>
        <v>US Dollars</v>
      </c>
      <c r="Q211" s="53">
        <f>'2012'!H55</f>
        <v>0</v>
      </c>
      <c r="R211" s="53" t="str">
        <f>'2012'!I55</f>
        <v>US Dollars</v>
      </c>
      <c r="S211" s="53" t="str">
        <f>'2012'!J55</f>
        <v>US Dollars</v>
      </c>
      <c r="T211" s="53" t="str">
        <f>'2012'!K55</f>
        <v>US Dollars</v>
      </c>
      <c r="U211" s="53" t="str">
        <f>'2012'!L55</f>
        <v>US Dollars</v>
      </c>
      <c r="V211" s="53">
        <f>'2012'!M55</f>
        <v>0</v>
      </c>
      <c r="W211" s="53" t="str">
        <f>'2012'!N55</f>
        <v>US Dollars</v>
      </c>
      <c r="X211" s="53">
        <f>'2012'!O55</f>
        <v>312835</v>
      </c>
      <c r="Y211" s="53" t="str">
        <f>'2012'!P55</f>
        <v>US Dollars</v>
      </c>
      <c r="Z211" s="53" t="str">
        <f>'2012'!Q55</f>
        <v>US Dollars</v>
      </c>
      <c r="AA211" s="53" t="str">
        <f>'2012'!R55</f>
        <v>US Dollars</v>
      </c>
      <c r="AB211" s="53">
        <f>'2012'!S55</f>
        <v>1297</v>
      </c>
      <c r="AC211" s="53">
        <f>'2012'!T55</f>
        <v>314132</v>
      </c>
      <c r="AD211" s="53">
        <f>'2012'!U55</f>
        <v>314132</v>
      </c>
      <c r="AF211">
        <f t="shared" si="16"/>
        <v>1</v>
      </c>
    </row>
    <row r="212" spans="3:32">
      <c r="C212" s="243" t="str">
        <f t="shared" si="15"/>
        <v>Georgia</v>
      </c>
      <c r="D212" s="243">
        <v>2012</v>
      </c>
      <c r="E212" s="242" t="str">
        <f t="shared" si="17"/>
        <v>Calendar Year</v>
      </c>
      <c r="F212" s="242" t="str">
        <f t="shared" si="17"/>
        <v>US Dollars</v>
      </c>
      <c r="G212" s="242" t="str">
        <f t="shared" si="17"/>
        <v>Units ( x 1)</v>
      </c>
      <c r="H212" s="244">
        <f t="shared" si="17"/>
        <v>1.6513</v>
      </c>
      <c r="I212" s="242" t="str">
        <f t="shared" si="17"/>
        <v>System of Health Accounts</v>
      </c>
      <c r="J212" s="242">
        <f t="shared" si="17"/>
        <v>1.6512583333333299</v>
      </c>
      <c r="K212" s="53" t="s">
        <v>351</v>
      </c>
      <c r="L212" s="53"/>
      <c r="M212" s="53">
        <f>'2012'!D56</f>
        <v>587347</v>
      </c>
      <c r="N212" s="53" t="str">
        <f>'2012'!E56</f>
        <v>US Dollars</v>
      </c>
      <c r="O212" s="53" t="str">
        <f>'2012'!F56</f>
        <v>US Dollars</v>
      </c>
      <c r="P212" s="53" t="str">
        <f>'2012'!G56</f>
        <v>US Dollars</v>
      </c>
      <c r="Q212" s="53">
        <f>'2012'!H56</f>
        <v>587347</v>
      </c>
      <c r="R212" s="53" t="str">
        <f>'2012'!I56</f>
        <v>US Dollars</v>
      </c>
      <c r="S212" s="53" t="str">
        <f>'2012'!J56</f>
        <v>US Dollars</v>
      </c>
      <c r="T212" s="53" t="str">
        <f>'2012'!K56</f>
        <v>US Dollars</v>
      </c>
      <c r="U212" s="53" t="str">
        <f>'2012'!L56</f>
        <v>US Dollars</v>
      </c>
      <c r="V212" s="53">
        <f>'2012'!M56</f>
        <v>0</v>
      </c>
      <c r="W212" s="53" t="str">
        <f>'2012'!N56</f>
        <v>US Dollars</v>
      </c>
      <c r="X212" s="53" t="str">
        <f>'2012'!O56</f>
        <v>US Dollars</v>
      </c>
      <c r="Y212" s="53">
        <f>'2012'!P56</f>
        <v>420921</v>
      </c>
      <c r="Z212" s="53" t="str">
        <f>'2012'!Q56</f>
        <v>US Dollars</v>
      </c>
      <c r="AA212" s="53">
        <f>'2012'!R56</f>
        <v>10000</v>
      </c>
      <c r="AB212" s="53" t="str">
        <f>'2012'!S56</f>
        <v>US Dollars</v>
      </c>
      <c r="AC212" s="53">
        <f>'2012'!T56</f>
        <v>430921</v>
      </c>
      <c r="AD212" s="53">
        <f>'2012'!U56</f>
        <v>1018268</v>
      </c>
      <c r="AF212">
        <f t="shared" si="16"/>
        <v>1</v>
      </c>
    </row>
    <row r="213" spans="3:32">
      <c r="C213" s="243" t="str">
        <f t="shared" si="15"/>
        <v>Georgia</v>
      </c>
      <c r="D213" s="243">
        <v>2012</v>
      </c>
      <c r="E213" s="242" t="str">
        <f t="shared" si="17"/>
        <v>Calendar Year</v>
      </c>
      <c r="F213" s="242" t="str">
        <f t="shared" si="17"/>
        <v>US Dollars</v>
      </c>
      <c r="G213" s="242" t="str">
        <f t="shared" si="17"/>
        <v>Units ( x 1)</v>
      </c>
      <c r="H213" s="244">
        <f t="shared" si="17"/>
        <v>1.6513</v>
      </c>
      <c r="I213" s="242" t="str">
        <f t="shared" si="17"/>
        <v>System of Health Accounts</v>
      </c>
      <c r="J213" s="242">
        <f t="shared" si="17"/>
        <v>1.6512583333333299</v>
      </c>
      <c r="K213" s="53" t="s">
        <v>397</v>
      </c>
      <c r="L213" s="53"/>
      <c r="M213" s="53">
        <f>'2012'!D57</f>
        <v>0</v>
      </c>
      <c r="N213" s="53">
        <f>'2012'!E57</f>
        <v>0</v>
      </c>
      <c r="O213" s="53">
        <f>'2012'!F57</f>
        <v>0</v>
      </c>
      <c r="P213" s="53">
        <f>'2012'!G57</f>
        <v>0</v>
      </c>
      <c r="Q213" s="53">
        <f>'2012'!H57</f>
        <v>0</v>
      </c>
      <c r="R213" s="53">
        <f>'2012'!I57</f>
        <v>0</v>
      </c>
      <c r="S213" s="53">
        <f>'2012'!J57</f>
        <v>0</v>
      </c>
      <c r="T213" s="53">
        <f>'2012'!K57</f>
        <v>0</v>
      </c>
      <c r="U213" s="53">
        <f>'2012'!L57</f>
        <v>0</v>
      </c>
      <c r="V213" s="53">
        <f>'2012'!M57</f>
        <v>0</v>
      </c>
      <c r="W213" s="53">
        <f>'2012'!N57</f>
        <v>0</v>
      </c>
      <c r="X213" s="53">
        <f>'2012'!O57</f>
        <v>0</v>
      </c>
      <c r="Y213" s="53">
        <f>'2012'!P57</f>
        <v>0</v>
      </c>
      <c r="Z213" s="53">
        <f>'2012'!Q57</f>
        <v>0</v>
      </c>
      <c r="AA213" s="53">
        <f>'2012'!R57</f>
        <v>3000</v>
      </c>
      <c r="AB213" s="53">
        <f>'2012'!S57</f>
        <v>310815</v>
      </c>
      <c r="AC213" s="53">
        <f>'2012'!T57</f>
        <v>313815</v>
      </c>
      <c r="AD213" s="53">
        <f>'2012'!U57</f>
        <v>313815</v>
      </c>
      <c r="AF213">
        <f t="shared" si="16"/>
        <v>1</v>
      </c>
    </row>
    <row r="214" spans="3:32">
      <c r="C214" s="243" t="str">
        <f t="shared" si="15"/>
        <v>Georgia</v>
      </c>
      <c r="D214" s="243">
        <v>2012</v>
      </c>
      <c r="E214" s="242" t="str">
        <f t="shared" si="17"/>
        <v>Calendar Year</v>
      </c>
      <c r="F214" s="242" t="str">
        <f t="shared" si="17"/>
        <v>US Dollars</v>
      </c>
      <c r="G214" s="242" t="str">
        <f t="shared" si="17"/>
        <v>Units ( x 1)</v>
      </c>
      <c r="H214" s="244">
        <f t="shared" si="17"/>
        <v>1.6513</v>
      </c>
      <c r="I214" s="242" t="str">
        <f t="shared" si="17"/>
        <v>System of Health Accounts</v>
      </c>
      <c r="J214" s="242">
        <f t="shared" si="17"/>
        <v>1.6512583333333299</v>
      </c>
      <c r="K214" s="53" t="s">
        <v>415</v>
      </c>
      <c r="L214" s="53"/>
      <c r="M214" s="53" t="str">
        <f>'2012'!D58</f>
        <v>US Dollars</v>
      </c>
      <c r="N214" s="53" t="str">
        <f>'2012'!E58</f>
        <v>US Dollars</v>
      </c>
      <c r="O214" s="53" t="str">
        <f>'2012'!F58</f>
        <v>US Dollars</v>
      </c>
      <c r="P214" s="53" t="str">
        <f>'2012'!G58</f>
        <v>US Dollars</v>
      </c>
      <c r="Q214" s="53">
        <f>'2012'!H58</f>
        <v>0</v>
      </c>
      <c r="R214" s="53" t="str">
        <f>'2012'!I58</f>
        <v>US Dollars</v>
      </c>
      <c r="S214" s="53" t="str">
        <f>'2012'!J58</f>
        <v>US Dollars</v>
      </c>
      <c r="T214" s="53" t="str">
        <f>'2012'!K58</f>
        <v>US Dollars</v>
      </c>
      <c r="U214" s="53" t="str">
        <f>'2012'!L58</f>
        <v>US Dollars</v>
      </c>
      <c r="V214" s="53">
        <f>'2012'!M58</f>
        <v>0</v>
      </c>
      <c r="W214" s="53" t="str">
        <f>'2012'!N58</f>
        <v>US Dollars</v>
      </c>
      <c r="X214" s="53" t="str">
        <f>'2012'!O58</f>
        <v>US Dollars</v>
      </c>
      <c r="Y214" s="53" t="str">
        <f>'2012'!P58</f>
        <v>US Dollars</v>
      </c>
      <c r="Z214" s="53" t="str">
        <f>'2012'!Q58</f>
        <v>US Dollars</v>
      </c>
      <c r="AA214" s="53" t="str">
        <f>'2012'!R58</f>
        <v>US Dollars</v>
      </c>
      <c r="AB214" s="53" t="str">
        <f>'2012'!S58</f>
        <v>US Dollars</v>
      </c>
      <c r="AC214" s="53">
        <f>'2012'!T58</f>
        <v>0</v>
      </c>
      <c r="AD214" s="53">
        <f>'2012'!U58</f>
        <v>0</v>
      </c>
      <c r="AF214">
        <f t="shared" si="16"/>
        <v>1</v>
      </c>
    </row>
    <row r="215" spans="3:32">
      <c r="C215" s="243" t="str">
        <f t="shared" si="15"/>
        <v>Georgia</v>
      </c>
      <c r="D215" s="243">
        <v>2012</v>
      </c>
      <c r="E215" s="242" t="str">
        <f t="shared" si="17"/>
        <v>Calendar Year</v>
      </c>
      <c r="F215" s="242" t="str">
        <f t="shared" si="17"/>
        <v>US Dollars</v>
      </c>
      <c r="G215" s="242" t="str">
        <f t="shared" si="17"/>
        <v>Units ( x 1)</v>
      </c>
      <c r="H215" s="244">
        <f t="shared" si="17"/>
        <v>1.6513</v>
      </c>
      <c r="I215" s="242" t="str">
        <f t="shared" si="17"/>
        <v>System of Health Accounts</v>
      </c>
      <c r="J215" s="242">
        <f t="shared" si="17"/>
        <v>1.6512583333333299</v>
      </c>
      <c r="K215" s="53" t="s">
        <v>399</v>
      </c>
      <c r="L215" s="53"/>
      <c r="M215" s="53" t="str">
        <f>'2012'!D59</f>
        <v>US Dollars</v>
      </c>
      <c r="N215" s="53" t="str">
        <f>'2012'!E59</f>
        <v>US Dollars</v>
      </c>
      <c r="O215" s="53" t="str">
        <f>'2012'!F59</f>
        <v>US Dollars</v>
      </c>
      <c r="P215" s="53" t="str">
        <f>'2012'!G59</f>
        <v>US Dollars</v>
      </c>
      <c r="Q215" s="53">
        <f>'2012'!H59</f>
        <v>0</v>
      </c>
      <c r="R215" s="53" t="str">
        <f>'2012'!I59</f>
        <v>US Dollars</v>
      </c>
      <c r="S215" s="53" t="str">
        <f>'2012'!J59</f>
        <v>US Dollars</v>
      </c>
      <c r="T215" s="53" t="str">
        <f>'2012'!K59</f>
        <v>US Dollars</v>
      </c>
      <c r="U215" s="53" t="str">
        <f>'2012'!L59</f>
        <v>US Dollars</v>
      </c>
      <c r="V215" s="53">
        <f>'2012'!M59</f>
        <v>0</v>
      </c>
      <c r="W215" s="53" t="str">
        <f>'2012'!N59</f>
        <v>US Dollars</v>
      </c>
      <c r="X215" s="53" t="str">
        <f>'2012'!O59</f>
        <v>US Dollars</v>
      </c>
      <c r="Y215" s="53" t="str">
        <f>'2012'!P59</f>
        <v>US Dollars</v>
      </c>
      <c r="Z215" s="53" t="str">
        <f>'2012'!Q59</f>
        <v>US Dollars</v>
      </c>
      <c r="AA215" s="53" t="str">
        <f>'2012'!R59</f>
        <v>US Dollars</v>
      </c>
      <c r="AB215" s="53" t="str">
        <f>'2012'!S59</f>
        <v>US Dollars</v>
      </c>
      <c r="AC215" s="53">
        <f>'2012'!T59</f>
        <v>0</v>
      </c>
      <c r="AD215" s="53">
        <f>'2012'!U59</f>
        <v>0</v>
      </c>
      <c r="AF215">
        <f t="shared" si="16"/>
        <v>1</v>
      </c>
    </row>
    <row r="216" spans="3:32">
      <c r="C216" s="243" t="str">
        <f t="shared" si="15"/>
        <v>Georgia</v>
      </c>
      <c r="D216" s="243">
        <v>2012</v>
      </c>
      <c r="E216" s="242" t="str">
        <f t="shared" si="17"/>
        <v>Calendar Year</v>
      </c>
      <c r="F216" s="242" t="str">
        <f t="shared" si="17"/>
        <v>US Dollars</v>
      </c>
      <c r="G216" s="242" t="str">
        <f t="shared" si="17"/>
        <v>Units ( x 1)</v>
      </c>
      <c r="H216" s="244">
        <f t="shared" si="17"/>
        <v>1.6513</v>
      </c>
      <c r="I216" s="242" t="str">
        <f t="shared" si="17"/>
        <v>System of Health Accounts</v>
      </c>
      <c r="J216" s="242">
        <f t="shared" si="17"/>
        <v>1.6512583333333299</v>
      </c>
      <c r="K216" s="53" t="s">
        <v>400</v>
      </c>
      <c r="L216" s="53"/>
      <c r="M216" s="53" t="str">
        <f>'2012'!D60</f>
        <v>US Dollars</v>
      </c>
      <c r="N216" s="53" t="str">
        <f>'2012'!E60</f>
        <v>US Dollars</v>
      </c>
      <c r="O216" s="53" t="str">
        <f>'2012'!F60</f>
        <v>US Dollars</v>
      </c>
      <c r="P216" s="53" t="str">
        <f>'2012'!G60</f>
        <v>US Dollars</v>
      </c>
      <c r="Q216" s="53">
        <f>'2012'!H60</f>
        <v>0</v>
      </c>
      <c r="R216" s="53" t="str">
        <f>'2012'!I60</f>
        <v>US Dollars</v>
      </c>
      <c r="S216" s="53" t="str">
        <f>'2012'!J60</f>
        <v>US Dollars</v>
      </c>
      <c r="T216" s="53" t="str">
        <f>'2012'!K60</f>
        <v>US Dollars</v>
      </c>
      <c r="U216" s="53" t="str">
        <f>'2012'!L60</f>
        <v>US Dollars</v>
      </c>
      <c r="V216" s="53">
        <f>'2012'!M60</f>
        <v>0</v>
      </c>
      <c r="W216" s="53" t="str">
        <f>'2012'!N60</f>
        <v>US Dollars</v>
      </c>
      <c r="X216" s="53" t="str">
        <f>'2012'!O60</f>
        <v>US Dollars</v>
      </c>
      <c r="Y216" s="53" t="str">
        <f>'2012'!P60</f>
        <v>US Dollars</v>
      </c>
      <c r="Z216" s="53" t="str">
        <f>'2012'!Q60</f>
        <v>US Dollars</v>
      </c>
      <c r="AA216" s="53" t="str">
        <f>'2012'!R60</f>
        <v>US Dollars</v>
      </c>
      <c r="AB216" s="53" t="str">
        <f>'2012'!S60</f>
        <v>US Dollars</v>
      </c>
      <c r="AC216" s="53">
        <f>'2012'!T60</f>
        <v>0</v>
      </c>
      <c r="AD216" s="53">
        <f>'2012'!U60</f>
        <v>0</v>
      </c>
      <c r="AF216">
        <f t="shared" si="16"/>
        <v>1</v>
      </c>
    </row>
    <row r="217" spans="3:32">
      <c r="C217" s="243" t="str">
        <f t="shared" si="15"/>
        <v>Georgia</v>
      </c>
      <c r="D217" s="243">
        <v>2012</v>
      </c>
      <c r="E217" s="242" t="str">
        <f t="shared" si="17"/>
        <v>Calendar Year</v>
      </c>
      <c r="F217" s="242" t="str">
        <f t="shared" si="17"/>
        <v>US Dollars</v>
      </c>
      <c r="G217" s="242" t="str">
        <f t="shared" si="17"/>
        <v>Units ( x 1)</v>
      </c>
      <c r="H217" s="244">
        <f t="shared" si="17"/>
        <v>1.6513</v>
      </c>
      <c r="I217" s="242" t="str">
        <f t="shared" si="17"/>
        <v>System of Health Accounts</v>
      </c>
      <c r="J217" s="242">
        <f t="shared" si="17"/>
        <v>1.6512583333333299</v>
      </c>
      <c r="K217" s="53" t="s">
        <v>415</v>
      </c>
      <c r="L217" s="53"/>
      <c r="M217" s="53" t="str">
        <f>'2012'!D61</f>
        <v>US Dollars</v>
      </c>
      <c r="N217" s="53" t="str">
        <f>'2012'!E61</f>
        <v>US Dollars</v>
      </c>
      <c r="O217" s="53" t="str">
        <f>'2012'!F61</f>
        <v>US Dollars</v>
      </c>
      <c r="P217" s="53" t="str">
        <f>'2012'!G61</f>
        <v>US Dollars</v>
      </c>
      <c r="Q217" s="53">
        <f>'2012'!H61</f>
        <v>0</v>
      </c>
      <c r="R217" s="53" t="str">
        <f>'2012'!I61</f>
        <v>US Dollars</v>
      </c>
      <c r="S217" s="53" t="str">
        <f>'2012'!J61</f>
        <v>US Dollars</v>
      </c>
      <c r="T217" s="53" t="str">
        <f>'2012'!K61</f>
        <v>US Dollars</v>
      </c>
      <c r="U217" s="53" t="str">
        <f>'2012'!L61</f>
        <v>US Dollars</v>
      </c>
      <c r="V217" s="53">
        <f>'2012'!M61</f>
        <v>0</v>
      </c>
      <c r="W217" s="53" t="str">
        <f>'2012'!N61</f>
        <v>US Dollars</v>
      </c>
      <c r="X217" s="53" t="str">
        <f>'2012'!O61</f>
        <v>US Dollars</v>
      </c>
      <c r="Y217" s="53" t="str">
        <f>'2012'!P61</f>
        <v>US Dollars</v>
      </c>
      <c r="Z217" s="53" t="str">
        <f>'2012'!Q61</f>
        <v>US Dollars</v>
      </c>
      <c r="AA217" s="53">
        <f>'2012'!R61</f>
        <v>3000</v>
      </c>
      <c r="AB217" s="53">
        <f>'2012'!S61</f>
        <v>60433</v>
      </c>
      <c r="AC217" s="53">
        <f>'2012'!T61</f>
        <v>63433</v>
      </c>
      <c r="AD217" s="53">
        <f>'2012'!U61</f>
        <v>63433</v>
      </c>
      <c r="AF217">
        <f t="shared" si="16"/>
        <v>1</v>
      </c>
    </row>
    <row r="218" spans="3:32">
      <c r="C218" s="243" t="str">
        <f t="shared" si="15"/>
        <v>Georgia</v>
      </c>
      <c r="D218" s="243">
        <v>2012</v>
      </c>
      <c r="E218" s="242" t="str">
        <f t="shared" si="17"/>
        <v>Calendar Year</v>
      </c>
      <c r="F218" s="242" t="str">
        <f t="shared" si="17"/>
        <v>US Dollars</v>
      </c>
      <c r="G218" s="242" t="str">
        <f t="shared" si="17"/>
        <v>Units ( x 1)</v>
      </c>
      <c r="H218" s="244">
        <f t="shared" si="17"/>
        <v>1.6513</v>
      </c>
      <c r="I218" s="242" t="str">
        <f t="shared" si="17"/>
        <v>System of Health Accounts</v>
      </c>
      <c r="J218" s="242">
        <f t="shared" si="17"/>
        <v>1.6512583333333299</v>
      </c>
      <c r="K218" s="53" t="s">
        <v>399</v>
      </c>
      <c r="L218" s="53"/>
      <c r="M218" s="53" t="str">
        <f>'2012'!D62</f>
        <v>US Dollars</v>
      </c>
      <c r="N218" s="53" t="str">
        <f>'2012'!E62</f>
        <v>US Dollars</v>
      </c>
      <c r="O218" s="53" t="str">
        <f>'2012'!F62</f>
        <v>US Dollars</v>
      </c>
      <c r="P218" s="53" t="str">
        <f>'2012'!G62</f>
        <v>US Dollars</v>
      </c>
      <c r="Q218" s="53">
        <f>'2012'!H62</f>
        <v>0</v>
      </c>
      <c r="R218" s="53" t="str">
        <f>'2012'!I62</f>
        <v>US Dollars</v>
      </c>
      <c r="S218" s="53" t="str">
        <f>'2012'!J62</f>
        <v>US Dollars</v>
      </c>
      <c r="T218" s="53" t="str">
        <f>'2012'!K62</f>
        <v>US Dollars</v>
      </c>
      <c r="U218" s="53" t="str">
        <f>'2012'!L62</f>
        <v>US Dollars</v>
      </c>
      <c r="V218" s="53">
        <f>'2012'!M62</f>
        <v>0</v>
      </c>
      <c r="W218" s="53" t="str">
        <f>'2012'!N62</f>
        <v>US Dollars</v>
      </c>
      <c r="X218" s="53" t="str">
        <f>'2012'!O62</f>
        <v>US Dollars</v>
      </c>
      <c r="Y218" s="53" t="str">
        <f>'2012'!P62</f>
        <v>US Dollars</v>
      </c>
      <c r="Z218" s="53" t="str">
        <f>'2012'!Q62</f>
        <v>US Dollars</v>
      </c>
      <c r="AA218" s="53" t="str">
        <f>'2012'!R62</f>
        <v>US Dollars</v>
      </c>
      <c r="AB218" s="53">
        <f>'2012'!S62</f>
        <v>250382</v>
      </c>
      <c r="AC218" s="53">
        <f>'2012'!T62</f>
        <v>250382</v>
      </c>
      <c r="AD218" s="53">
        <f>'2012'!U62</f>
        <v>250382</v>
      </c>
      <c r="AF218">
        <f t="shared" si="16"/>
        <v>1</v>
      </c>
    </row>
    <row r="219" spans="3:32">
      <c r="C219" s="243" t="str">
        <f t="shared" si="15"/>
        <v>Georgia</v>
      </c>
      <c r="D219" s="243">
        <v>2012</v>
      </c>
      <c r="E219" s="242" t="str">
        <f t="shared" si="17"/>
        <v>Calendar Year</v>
      </c>
      <c r="F219" s="242" t="str">
        <f t="shared" si="17"/>
        <v>US Dollars</v>
      </c>
      <c r="G219" s="242" t="str">
        <f t="shared" si="17"/>
        <v>Units ( x 1)</v>
      </c>
      <c r="H219" s="244">
        <f t="shared" si="17"/>
        <v>1.6513</v>
      </c>
      <c r="I219" s="242" t="str">
        <f t="shared" si="17"/>
        <v>System of Health Accounts</v>
      </c>
      <c r="J219" s="242">
        <f t="shared" si="17"/>
        <v>1.6512583333333299</v>
      </c>
      <c r="K219" s="53" t="s">
        <v>400</v>
      </c>
      <c r="L219" s="53"/>
      <c r="M219" s="53" t="str">
        <f>'2012'!D63</f>
        <v>US Dollars</v>
      </c>
      <c r="N219" s="53" t="str">
        <f>'2012'!E63</f>
        <v>US Dollars</v>
      </c>
      <c r="O219" s="53" t="str">
        <f>'2012'!F63</f>
        <v>US Dollars</v>
      </c>
      <c r="P219" s="53" t="str">
        <f>'2012'!G63</f>
        <v>US Dollars</v>
      </c>
      <c r="Q219" s="53">
        <f>'2012'!H63</f>
        <v>0</v>
      </c>
      <c r="R219" s="53" t="str">
        <f>'2012'!I63</f>
        <v>US Dollars</v>
      </c>
      <c r="S219" s="53" t="str">
        <f>'2012'!J63</f>
        <v>US Dollars</v>
      </c>
      <c r="T219" s="53" t="str">
        <f>'2012'!K63</f>
        <v>US Dollars</v>
      </c>
      <c r="U219" s="53" t="str">
        <f>'2012'!L63</f>
        <v>US Dollars</v>
      </c>
      <c r="V219" s="53">
        <f>'2012'!M63</f>
        <v>0</v>
      </c>
      <c r="W219" s="53" t="str">
        <f>'2012'!N63</f>
        <v>US Dollars</v>
      </c>
      <c r="X219" s="53" t="str">
        <f>'2012'!O63</f>
        <v>US Dollars</v>
      </c>
      <c r="Y219" s="53" t="str">
        <f>'2012'!P63</f>
        <v>US Dollars</v>
      </c>
      <c r="Z219" s="53" t="str">
        <f>'2012'!Q63</f>
        <v>US Dollars</v>
      </c>
      <c r="AA219" s="53" t="str">
        <f>'2012'!R63</f>
        <v>US Dollars</v>
      </c>
      <c r="AB219" s="53" t="str">
        <f>'2012'!S63</f>
        <v>US Dollars</v>
      </c>
      <c r="AC219" s="53">
        <f>'2012'!T63</f>
        <v>0</v>
      </c>
      <c r="AD219" s="53">
        <f>'2012'!U63</f>
        <v>0</v>
      </c>
      <c r="AF219">
        <f t="shared" si="16"/>
        <v>1</v>
      </c>
    </row>
    <row r="220" spans="3:32">
      <c r="C220" s="240" t="str">
        <f t="shared" si="15"/>
        <v>Georgia</v>
      </c>
      <c r="D220" s="240">
        <v>2012</v>
      </c>
      <c r="E220" s="251" t="str">
        <f t="shared" si="17"/>
        <v>Calendar Year</v>
      </c>
      <c r="F220" s="251" t="str">
        <f t="shared" si="17"/>
        <v>US Dollars</v>
      </c>
      <c r="G220" s="251" t="str">
        <f t="shared" si="17"/>
        <v>Units ( x 1)</v>
      </c>
      <c r="H220" s="253">
        <f t="shared" si="17"/>
        <v>1.6513</v>
      </c>
      <c r="I220" s="251" t="str">
        <f t="shared" si="17"/>
        <v>System of Health Accounts</v>
      </c>
      <c r="J220" s="251">
        <f t="shared" si="17"/>
        <v>1.6512583333333299</v>
      </c>
      <c r="K220" s="237" t="s">
        <v>262</v>
      </c>
      <c r="L220" s="237"/>
      <c r="M220" s="237">
        <f>'2012'!D64</f>
        <v>4716172</v>
      </c>
      <c r="N220" s="237">
        <f>'2012'!E64</f>
        <v>0</v>
      </c>
      <c r="O220" s="237">
        <f>'2012'!F64</f>
        <v>0</v>
      </c>
      <c r="P220" s="237">
        <f>'2012'!G64</f>
        <v>0</v>
      </c>
      <c r="Q220" s="237">
        <f>'2012'!H64</f>
        <v>4716172</v>
      </c>
      <c r="R220" s="237">
        <f>'2012'!I64</f>
        <v>0</v>
      </c>
      <c r="S220" s="237">
        <f>'2012'!J64</f>
        <v>777359</v>
      </c>
      <c r="T220" s="237">
        <f>'2012'!K64</f>
        <v>0</v>
      </c>
      <c r="U220" s="237">
        <f>'2012'!L64</f>
        <v>0</v>
      </c>
      <c r="V220" s="237">
        <f>'2012'!M64</f>
        <v>777359</v>
      </c>
      <c r="W220" s="237">
        <f>'2012'!N64</f>
        <v>0</v>
      </c>
      <c r="X220" s="237">
        <f>'2012'!O64</f>
        <v>1207216</v>
      </c>
      <c r="Y220" s="237">
        <f>'2012'!P64</f>
        <v>8688767</v>
      </c>
      <c r="Z220" s="237">
        <f>'2012'!Q64</f>
        <v>0</v>
      </c>
      <c r="AA220" s="237">
        <f>'2012'!R64</f>
        <v>307243</v>
      </c>
      <c r="AB220" s="237">
        <f>'2012'!S64</f>
        <v>861116</v>
      </c>
      <c r="AC220" s="237">
        <f>'2012'!T64</f>
        <v>11064342</v>
      </c>
      <c r="AD220" s="237">
        <f>'2012'!U64</f>
        <v>16557873</v>
      </c>
      <c r="AF220">
        <f t="shared" si="16"/>
        <v>1</v>
      </c>
    </row>
    <row r="221" spans="3:32">
      <c r="C221" s="240" t="str">
        <f t="shared" si="15"/>
        <v>Georgia</v>
      </c>
      <c r="D221" s="240">
        <v>2012</v>
      </c>
      <c r="E221" s="251" t="str">
        <f t="shared" si="17"/>
        <v>Calendar Year</v>
      </c>
      <c r="F221" s="251" t="str">
        <f t="shared" si="17"/>
        <v>US Dollars</v>
      </c>
      <c r="G221" s="251" t="str">
        <f t="shared" si="17"/>
        <v>Units ( x 1)</v>
      </c>
      <c r="H221" s="253">
        <f t="shared" si="17"/>
        <v>1.6513</v>
      </c>
      <c r="I221" s="251" t="str">
        <f t="shared" si="17"/>
        <v>System of Health Accounts</v>
      </c>
      <c r="J221" s="251">
        <f t="shared" si="17"/>
        <v>1.6512583333333299</v>
      </c>
      <c r="K221" s="237" t="s">
        <v>413</v>
      </c>
      <c r="L221" s="237"/>
      <c r="M221" s="237">
        <f>'2012'!D65</f>
        <v>4716172</v>
      </c>
      <c r="N221" s="237">
        <f>'2012'!E65</f>
        <v>0</v>
      </c>
      <c r="O221" s="237">
        <f>'2012'!F65</f>
        <v>0</v>
      </c>
      <c r="P221" s="237">
        <f>'2012'!G65</f>
        <v>0</v>
      </c>
      <c r="Q221" s="237">
        <f>'2012'!H65</f>
        <v>4716172</v>
      </c>
      <c r="R221" s="237">
        <f>'2012'!I65</f>
        <v>0</v>
      </c>
      <c r="S221" s="237">
        <f>'2012'!J65</f>
        <v>777359</v>
      </c>
      <c r="T221" s="237">
        <f>'2012'!K65</f>
        <v>0</v>
      </c>
      <c r="U221" s="237">
        <f>'2012'!L65</f>
        <v>0</v>
      </c>
      <c r="V221" s="237">
        <f>'2012'!M65</f>
        <v>777359</v>
      </c>
      <c r="W221" s="237">
        <f>'2012'!N65</f>
        <v>0</v>
      </c>
      <c r="X221" s="237">
        <f>'2012'!O65</f>
        <v>1207216</v>
      </c>
      <c r="Y221" s="237">
        <f>'2012'!P65</f>
        <v>8688767</v>
      </c>
      <c r="Z221" s="237">
        <f>'2012'!Q65</f>
        <v>0</v>
      </c>
      <c r="AA221" s="237">
        <f>'2012'!R65</f>
        <v>304243</v>
      </c>
      <c r="AB221" s="237">
        <f>'2012'!S65</f>
        <v>550301</v>
      </c>
      <c r="AC221" s="237">
        <f>'2012'!T65</f>
        <v>10750527</v>
      </c>
      <c r="AD221" s="237">
        <f>'2012'!U65</f>
        <v>16244058</v>
      </c>
      <c r="AF221">
        <f t="shared" si="16"/>
        <v>1</v>
      </c>
    </row>
    <row r="222" spans="3:32">
      <c r="C222" s="243" t="str">
        <f t="shared" si="15"/>
        <v>Georgia</v>
      </c>
      <c r="D222" s="243">
        <v>2011</v>
      </c>
      <c r="E222" s="242" t="str">
        <f>'2011'!B2</f>
        <v>Calendar Year</v>
      </c>
      <c r="F222" s="242" t="str">
        <f>'2011'!B5</f>
        <v>US Dollars</v>
      </c>
      <c r="G222" s="242" t="str">
        <f>'2011'!B6</f>
        <v>Units ( x 1)</v>
      </c>
      <c r="H222" s="254">
        <f>'2011'!B7</f>
        <v>1.6859999999999999</v>
      </c>
      <c r="I222" s="242" t="str">
        <f>'2011'!B8</f>
        <v>System of Health Accounts</v>
      </c>
      <c r="J222" s="242">
        <f>VLOOKUP(C222,'Exchange Rates'!$A$1:$M$195,13,0)</f>
        <v>1.6864954301075299</v>
      </c>
      <c r="K222" t="s">
        <v>295</v>
      </c>
      <c r="M222">
        <f>'2011'!D12</f>
        <v>0</v>
      </c>
      <c r="N222">
        <f>'2011'!E12</f>
        <v>0</v>
      </c>
      <c r="O222">
        <f>'2011'!F12</f>
        <v>0</v>
      </c>
      <c r="P222">
        <f>'2011'!G12</f>
        <v>0</v>
      </c>
      <c r="Q222">
        <f>'2011'!H12</f>
        <v>0</v>
      </c>
      <c r="R222">
        <f>'2011'!I12</f>
        <v>0</v>
      </c>
      <c r="S222">
        <f>'2011'!J12</f>
        <v>0</v>
      </c>
      <c r="T222">
        <f>'2011'!K12</f>
        <v>0</v>
      </c>
      <c r="U222">
        <f>'2011'!L12</f>
        <v>0</v>
      </c>
      <c r="V222">
        <f>'2011'!M12</f>
        <v>0</v>
      </c>
      <c r="W222">
        <f>'2011'!N12</f>
        <v>0</v>
      </c>
      <c r="X222">
        <f>'2011'!O12</f>
        <v>460496</v>
      </c>
      <c r="Y222">
        <f>'2011'!P12</f>
        <v>341131</v>
      </c>
      <c r="Z222">
        <f>'2011'!Q12</f>
        <v>0</v>
      </c>
      <c r="AA222">
        <f>'2011'!R12</f>
        <v>77047</v>
      </c>
      <c r="AB222">
        <f>'2011'!S12</f>
        <v>43155</v>
      </c>
      <c r="AC222">
        <f>'2011'!T12</f>
        <v>921829</v>
      </c>
      <c r="AD222">
        <f>'2011'!U12</f>
        <v>921829</v>
      </c>
      <c r="AF222">
        <f t="shared" si="16"/>
        <v>1</v>
      </c>
    </row>
    <row r="223" spans="3:32">
      <c r="C223" s="243" t="str">
        <f t="shared" si="15"/>
        <v>Georgia</v>
      </c>
      <c r="D223" s="243">
        <v>2011</v>
      </c>
      <c r="E223" s="249" t="str">
        <f>E$222</f>
        <v>Calendar Year</v>
      </c>
      <c r="F223" s="249" t="str">
        <f t="shared" ref="F223:J238" si="18">F$222</f>
        <v>US Dollars</v>
      </c>
      <c r="G223" s="249" t="str">
        <f t="shared" si="18"/>
        <v>Units ( x 1)</v>
      </c>
      <c r="H223" s="254">
        <f t="shared" si="18"/>
        <v>1.6859999999999999</v>
      </c>
      <c r="I223" s="249" t="str">
        <f t="shared" si="18"/>
        <v>System of Health Accounts</v>
      </c>
      <c r="J223" s="249">
        <f t="shared" si="18"/>
        <v>1.6864954301075299</v>
      </c>
      <c r="K223" t="s">
        <v>2</v>
      </c>
      <c r="M223" t="str">
        <f>'2011'!D13</f>
        <v>US Dollars</v>
      </c>
      <c r="N223" t="str">
        <f>'2011'!E13</f>
        <v>US Dollars</v>
      </c>
      <c r="O223" t="str">
        <f>'2011'!F13</f>
        <v>US Dollars</v>
      </c>
      <c r="P223" t="str">
        <f>'2011'!G13</f>
        <v>US Dollars</v>
      </c>
      <c r="Q223">
        <f>'2011'!H13</f>
        <v>0</v>
      </c>
      <c r="R223" t="str">
        <f>'2011'!I13</f>
        <v>US Dollars</v>
      </c>
      <c r="S223" t="str">
        <f>'2011'!J13</f>
        <v>US Dollars</v>
      </c>
      <c r="T223" t="str">
        <f>'2011'!K13</f>
        <v>US Dollars</v>
      </c>
      <c r="U223" t="str">
        <f>'2011'!L13</f>
        <v>US Dollars</v>
      </c>
      <c r="V223">
        <f>'2011'!M13</f>
        <v>0</v>
      </c>
      <c r="W223" t="str">
        <f>'2011'!N13</f>
        <v>US Dollars</v>
      </c>
      <c r="X223" t="str">
        <f>'2011'!O13</f>
        <v>US Dollars</v>
      </c>
      <c r="Y223">
        <f>'2011'!P13</f>
        <v>250904</v>
      </c>
      <c r="Z223" t="str">
        <f>'2011'!Q13</f>
        <v>US Dollars</v>
      </c>
      <c r="AA223" t="str">
        <f>'2011'!R13</f>
        <v>US Dollars</v>
      </c>
      <c r="AB223">
        <f>'2011'!S13</f>
        <v>18650</v>
      </c>
      <c r="AC223">
        <f>'2011'!T13</f>
        <v>269554</v>
      </c>
      <c r="AD223">
        <f>'2011'!U13</f>
        <v>269554</v>
      </c>
      <c r="AF223">
        <f t="shared" si="16"/>
        <v>1</v>
      </c>
    </row>
    <row r="224" spans="3:32">
      <c r="C224" s="243" t="str">
        <f t="shared" si="15"/>
        <v>Georgia</v>
      </c>
      <c r="D224" s="243">
        <v>2011</v>
      </c>
      <c r="E224" s="249" t="str">
        <f t="shared" ref="E224:J255" si="19">E$222</f>
        <v>Calendar Year</v>
      </c>
      <c r="F224" s="249" t="str">
        <f t="shared" si="18"/>
        <v>US Dollars</v>
      </c>
      <c r="G224" s="249" t="str">
        <f t="shared" si="18"/>
        <v>Units ( x 1)</v>
      </c>
      <c r="H224" s="254">
        <f t="shared" si="18"/>
        <v>1.6859999999999999</v>
      </c>
      <c r="I224" s="249" t="str">
        <f t="shared" si="18"/>
        <v>System of Health Accounts</v>
      </c>
      <c r="J224" s="249">
        <f t="shared" si="18"/>
        <v>1.6864954301075299</v>
      </c>
      <c r="K224" t="s">
        <v>365</v>
      </c>
      <c r="M224" t="str">
        <f>'2011'!D14</f>
        <v>US Dollars</v>
      </c>
      <c r="N224" t="str">
        <f>'2011'!E14</f>
        <v>US Dollars</v>
      </c>
      <c r="O224" t="str">
        <f>'2011'!F14</f>
        <v>US Dollars</v>
      </c>
      <c r="P224" t="str">
        <f>'2011'!G14</f>
        <v>US Dollars</v>
      </c>
      <c r="Q224">
        <f>'2011'!H14</f>
        <v>0</v>
      </c>
      <c r="R224" t="str">
        <f>'2011'!I14</f>
        <v>US Dollars</v>
      </c>
      <c r="S224" t="str">
        <f>'2011'!J14</f>
        <v>US Dollars</v>
      </c>
      <c r="T224" t="str">
        <f>'2011'!K14</f>
        <v>US Dollars</v>
      </c>
      <c r="U224" t="str">
        <f>'2011'!L14</f>
        <v>US Dollars</v>
      </c>
      <c r="V224">
        <f>'2011'!M14</f>
        <v>0</v>
      </c>
      <c r="W224" t="str">
        <f>'2011'!N14</f>
        <v>US Dollars</v>
      </c>
      <c r="X224" t="str">
        <f>'2011'!O14</f>
        <v>US Dollars</v>
      </c>
      <c r="Y224" t="str">
        <f>'2011'!P14</f>
        <v>US Dollars</v>
      </c>
      <c r="Z224" t="str">
        <f>'2011'!Q14</f>
        <v>US Dollars</v>
      </c>
      <c r="AA224">
        <f>'2011'!R14</f>
        <v>32677</v>
      </c>
      <c r="AB224" t="str">
        <f>'2011'!S14</f>
        <v>US Dollars</v>
      </c>
      <c r="AC224">
        <f>'2011'!T14</f>
        <v>32677</v>
      </c>
      <c r="AD224">
        <f>'2011'!U14</f>
        <v>32677</v>
      </c>
      <c r="AF224">
        <f t="shared" si="16"/>
        <v>1</v>
      </c>
    </row>
    <row r="225" spans="3:32">
      <c r="C225" s="243" t="str">
        <f t="shared" si="15"/>
        <v>Georgia</v>
      </c>
      <c r="D225" s="243">
        <v>2011</v>
      </c>
      <c r="E225" s="249" t="str">
        <f t="shared" si="19"/>
        <v>Calendar Year</v>
      </c>
      <c r="F225" s="249" t="str">
        <f t="shared" si="18"/>
        <v>US Dollars</v>
      </c>
      <c r="G225" s="249" t="str">
        <f t="shared" si="18"/>
        <v>Units ( x 1)</v>
      </c>
      <c r="H225" s="254">
        <f t="shared" si="18"/>
        <v>1.6859999999999999</v>
      </c>
      <c r="I225" s="249" t="str">
        <f t="shared" si="18"/>
        <v>System of Health Accounts</v>
      </c>
      <c r="J225" s="249">
        <f t="shared" si="18"/>
        <v>1.6864954301075299</v>
      </c>
      <c r="K225" t="s">
        <v>5</v>
      </c>
      <c r="M225" t="str">
        <f>'2011'!D15</f>
        <v>US Dollars</v>
      </c>
      <c r="N225" t="str">
        <f>'2011'!E15</f>
        <v>US Dollars</v>
      </c>
      <c r="O225" t="str">
        <f>'2011'!F15</f>
        <v>US Dollars</v>
      </c>
      <c r="P225" t="str">
        <f>'2011'!G15</f>
        <v>US Dollars</v>
      </c>
      <c r="Q225">
        <f>'2011'!H15</f>
        <v>0</v>
      </c>
      <c r="R225" t="str">
        <f>'2011'!I15</f>
        <v>US Dollars</v>
      </c>
      <c r="S225" t="str">
        <f>'2011'!J15</f>
        <v>US Dollars</v>
      </c>
      <c r="T225" t="str">
        <f>'2011'!K15</f>
        <v>US Dollars</v>
      </c>
      <c r="U225" t="str">
        <f>'2011'!L15</f>
        <v>US Dollars</v>
      </c>
      <c r="V225">
        <f>'2011'!M15</f>
        <v>0</v>
      </c>
      <c r="W225" t="str">
        <f>'2011'!N15</f>
        <v>US Dollars</v>
      </c>
      <c r="X225" t="str">
        <f>'2011'!O15</f>
        <v>US Dollars</v>
      </c>
      <c r="Y225" t="str">
        <f>'2011'!P15</f>
        <v>US Dollars</v>
      </c>
      <c r="Z225" t="str">
        <f>'2011'!Q15</f>
        <v>US Dollars</v>
      </c>
      <c r="AA225" t="str">
        <f>'2011'!R15</f>
        <v>US Dollars</v>
      </c>
      <c r="AB225" t="str">
        <f>'2011'!S15</f>
        <v>US Dollars</v>
      </c>
      <c r="AC225">
        <f>'2011'!T15</f>
        <v>0</v>
      </c>
      <c r="AD225">
        <f>'2011'!U15</f>
        <v>0</v>
      </c>
      <c r="AF225">
        <f t="shared" si="16"/>
        <v>1</v>
      </c>
    </row>
    <row r="226" spans="3:32">
      <c r="C226" s="243" t="str">
        <f t="shared" si="15"/>
        <v>Georgia</v>
      </c>
      <c r="D226" s="243">
        <v>2011</v>
      </c>
      <c r="E226" s="249" t="str">
        <f t="shared" si="19"/>
        <v>Calendar Year</v>
      </c>
      <c r="F226" s="249" t="str">
        <f t="shared" si="18"/>
        <v>US Dollars</v>
      </c>
      <c r="G226" s="249" t="str">
        <f t="shared" si="18"/>
        <v>Units ( x 1)</v>
      </c>
      <c r="H226" s="254">
        <f t="shared" si="18"/>
        <v>1.6859999999999999</v>
      </c>
      <c r="I226" s="249" t="str">
        <f t="shared" si="18"/>
        <v>System of Health Accounts</v>
      </c>
      <c r="J226" s="249">
        <f t="shared" si="18"/>
        <v>1.6864954301075299</v>
      </c>
      <c r="K226" t="s">
        <v>367</v>
      </c>
      <c r="M226" t="str">
        <f>'2011'!D16</f>
        <v>US Dollars</v>
      </c>
      <c r="N226" t="str">
        <f>'2011'!E16</f>
        <v>US Dollars</v>
      </c>
      <c r="O226" t="str">
        <f>'2011'!F16</f>
        <v>US Dollars</v>
      </c>
      <c r="P226" t="str">
        <f>'2011'!G16</f>
        <v>US Dollars</v>
      </c>
      <c r="Q226">
        <f>'2011'!H16</f>
        <v>0</v>
      </c>
      <c r="R226" t="str">
        <f>'2011'!I16</f>
        <v>US Dollars</v>
      </c>
      <c r="S226" t="str">
        <f>'2011'!J16</f>
        <v>US Dollars</v>
      </c>
      <c r="T226" t="str">
        <f>'2011'!K16</f>
        <v>US Dollars</v>
      </c>
      <c r="U226" t="str">
        <f>'2011'!L16</f>
        <v>US Dollars</v>
      </c>
      <c r="V226">
        <f>'2011'!M16</f>
        <v>0</v>
      </c>
      <c r="W226" t="str">
        <f>'2011'!N16</f>
        <v>US Dollars</v>
      </c>
      <c r="X226" t="str">
        <f>'2011'!O16</f>
        <v>US Dollars</v>
      </c>
      <c r="Y226" t="str">
        <f>'2011'!P16</f>
        <v>US Dollars</v>
      </c>
      <c r="Z226" t="str">
        <f>'2011'!Q16</f>
        <v>US Dollars</v>
      </c>
      <c r="AA226" t="str">
        <f>'2011'!R16</f>
        <v>US Dollars</v>
      </c>
      <c r="AB226" t="str">
        <f>'2011'!S16</f>
        <v>US Dollars</v>
      </c>
      <c r="AC226">
        <f>'2011'!T16</f>
        <v>0</v>
      </c>
      <c r="AD226">
        <f>'2011'!U16</f>
        <v>0</v>
      </c>
      <c r="AF226">
        <f t="shared" si="16"/>
        <v>1</v>
      </c>
    </row>
    <row r="227" spans="3:32">
      <c r="C227" s="243" t="str">
        <f t="shared" si="15"/>
        <v>Georgia</v>
      </c>
      <c r="D227" s="243">
        <v>2011</v>
      </c>
      <c r="E227" s="249" t="str">
        <f t="shared" si="19"/>
        <v>Calendar Year</v>
      </c>
      <c r="F227" s="249" t="str">
        <f t="shared" si="18"/>
        <v>US Dollars</v>
      </c>
      <c r="G227" s="249" t="str">
        <f t="shared" si="18"/>
        <v>Units ( x 1)</v>
      </c>
      <c r="H227" s="254">
        <f t="shared" si="18"/>
        <v>1.6859999999999999</v>
      </c>
      <c r="I227" s="249" t="str">
        <f t="shared" si="18"/>
        <v>System of Health Accounts</v>
      </c>
      <c r="J227" s="249">
        <f t="shared" si="18"/>
        <v>1.6864954301075299</v>
      </c>
      <c r="K227" t="s">
        <v>368</v>
      </c>
      <c r="M227" t="str">
        <f>'2011'!D17</f>
        <v>US Dollars</v>
      </c>
      <c r="N227" t="str">
        <f>'2011'!E17</f>
        <v>US Dollars</v>
      </c>
      <c r="O227" t="str">
        <f>'2011'!F17</f>
        <v>US Dollars</v>
      </c>
      <c r="P227" t="str">
        <f>'2011'!G17</f>
        <v>US Dollars</v>
      </c>
      <c r="Q227">
        <f>'2011'!H17</f>
        <v>0</v>
      </c>
      <c r="R227" t="str">
        <f>'2011'!I17</f>
        <v>US Dollars</v>
      </c>
      <c r="S227" t="str">
        <f>'2011'!J17</f>
        <v>US Dollars</v>
      </c>
      <c r="T227" t="str">
        <f>'2011'!K17</f>
        <v>US Dollars</v>
      </c>
      <c r="U227" t="str">
        <f>'2011'!L17</f>
        <v>US Dollars</v>
      </c>
      <c r="V227">
        <f>'2011'!M17</f>
        <v>0</v>
      </c>
      <c r="W227" t="str">
        <f>'2011'!N17</f>
        <v>US Dollars</v>
      </c>
      <c r="X227">
        <f>'2011'!O17</f>
        <v>112316</v>
      </c>
      <c r="Y227" t="str">
        <f>'2011'!P17</f>
        <v>US Dollars</v>
      </c>
      <c r="Z227" t="str">
        <f>'2011'!Q17</f>
        <v>US Dollars</v>
      </c>
      <c r="AA227">
        <f>'2011'!R17</f>
        <v>18500</v>
      </c>
      <c r="AB227" t="str">
        <f>'2011'!S17</f>
        <v>US Dollars</v>
      </c>
      <c r="AC227">
        <f>'2011'!T17</f>
        <v>130816</v>
      </c>
      <c r="AD227">
        <f>'2011'!U17</f>
        <v>130816</v>
      </c>
      <c r="AF227">
        <f t="shared" si="16"/>
        <v>1</v>
      </c>
    </row>
    <row r="228" spans="3:32">
      <c r="C228" s="243" t="str">
        <f t="shared" si="15"/>
        <v>Georgia</v>
      </c>
      <c r="D228" s="243">
        <v>2011</v>
      </c>
      <c r="E228" s="249" t="str">
        <f t="shared" si="19"/>
        <v>Calendar Year</v>
      </c>
      <c r="F228" s="249" t="str">
        <f t="shared" si="18"/>
        <v>US Dollars</v>
      </c>
      <c r="G228" s="249" t="str">
        <f t="shared" si="18"/>
        <v>Units ( x 1)</v>
      </c>
      <c r="H228" s="254">
        <f t="shared" si="18"/>
        <v>1.6859999999999999</v>
      </c>
      <c r="I228" s="249" t="str">
        <f t="shared" si="18"/>
        <v>System of Health Accounts</v>
      </c>
      <c r="J228" s="249">
        <f t="shared" si="18"/>
        <v>1.6864954301075299</v>
      </c>
      <c r="K228" t="s">
        <v>369</v>
      </c>
      <c r="M228" t="str">
        <f>'2011'!D18</f>
        <v>US Dollars</v>
      </c>
      <c r="N228" t="str">
        <f>'2011'!E18</f>
        <v>US Dollars</v>
      </c>
      <c r="O228" t="str">
        <f>'2011'!F18</f>
        <v>US Dollars</v>
      </c>
      <c r="P228" t="str">
        <f>'2011'!G18</f>
        <v>US Dollars</v>
      </c>
      <c r="Q228">
        <f>'2011'!H18</f>
        <v>0</v>
      </c>
      <c r="R228" t="str">
        <f>'2011'!I18</f>
        <v>US Dollars</v>
      </c>
      <c r="S228" t="str">
        <f>'2011'!J18</f>
        <v>US Dollars</v>
      </c>
      <c r="T228" t="str">
        <f>'2011'!K18</f>
        <v>US Dollars</v>
      </c>
      <c r="U228" t="str">
        <f>'2011'!L18</f>
        <v>US Dollars</v>
      </c>
      <c r="V228">
        <f>'2011'!M18</f>
        <v>0</v>
      </c>
      <c r="W228" t="str">
        <f>'2011'!N18</f>
        <v>US Dollars</v>
      </c>
      <c r="X228">
        <f>'2011'!O18</f>
        <v>348180</v>
      </c>
      <c r="Y228" t="str">
        <f>'2011'!P18</f>
        <v>US Dollars</v>
      </c>
      <c r="Z228" t="str">
        <f>'2011'!Q18</f>
        <v>US Dollars</v>
      </c>
      <c r="AA228">
        <f>'2011'!R18</f>
        <v>3500</v>
      </c>
      <c r="AB228" t="str">
        <f>'2011'!S18</f>
        <v>US Dollars</v>
      </c>
      <c r="AC228">
        <f>'2011'!T18</f>
        <v>351680</v>
      </c>
      <c r="AD228">
        <f>'2011'!U18</f>
        <v>351680</v>
      </c>
      <c r="AF228">
        <f t="shared" si="16"/>
        <v>1</v>
      </c>
    </row>
    <row r="229" spans="3:32">
      <c r="C229" s="243" t="str">
        <f t="shared" si="15"/>
        <v>Georgia</v>
      </c>
      <c r="D229" s="243">
        <v>2011</v>
      </c>
      <c r="E229" s="249" t="str">
        <f t="shared" si="19"/>
        <v>Calendar Year</v>
      </c>
      <c r="F229" s="249" t="str">
        <f t="shared" si="18"/>
        <v>US Dollars</v>
      </c>
      <c r="G229" s="249" t="str">
        <f t="shared" si="18"/>
        <v>Units ( x 1)</v>
      </c>
      <c r="H229" s="254">
        <f t="shared" si="18"/>
        <v>1.6859999999999999</v>
      </c>
      <c r="I229" s="249" t="str">
        <f t="shared" si="18"/>
        <v>System of Health Accounts</v>
      </c>
      <c r="J229" s="249">
        <f t="shared" si="18"/>
        <v>1.6864954301075299</v>
      </c>
      <c r="K229" t="s">
        <v>370</v>
      </c>
      <c r="M229" t="str">
        <f>'2011'!D19</f>
        <v>US Dollars</v>
      </c>
      <c r="N229" t="str">
        <f>'2011'!E19</f>
        <v>US Dollars</v>
      </c>
      <c r="O229" t="str">
        <f>'2011'!F19</f>
        <v>US Dollars</v>
      </c>
      <c r="P229" t="str">
        <f>'2011'!G19</f>
        <v>US Dollars</v>
      </c>
      <c r="Q229">
        <f>'2011'!H19</f>
        <v>0</v>
      </c>
      <c r="R229" t="str">
        <f>'2011'!I19</f>
        <v>US Dollars</v>
      </c>
      <c r="S229" t="str">
        <f>'2011'!J19</f>
        <v>US Dollars</v>
      </c>
      <c r="T229" t="str">
        <f>'2011'!K19</f>
        <v>US Dollars</v>
      </c>
      <c r="U229" t="str">
        <f>'2011'!L19</f>
        <v>US Dollars</v>
      </c>
      <c r="V229">
        <f>'2011'!M19</f>
        <v>0</v>
      </c>
      <c r="W229" t="str">
        <f>'2011'!N19</f>
        <v>US Dollars</v>
      </c>
      <c r="X229" t="str">
        <f>'2011'!O19</f>
        <v>US Dollars</v>
      </c>
      <c r="Y229" t="str">
        <f>'2011'!P19</f>
        <v>US Dollars</v>
      </c>
      <c r="Z229" t="str">
        <f>'2011'!Q19</f>
        <v>US Dollars</v>
      </c>
      <c r="AA229" t="str">
        <f>'2011'!R19</f>
        <v>US Dollars</v>
      </c>
      <c r="AB229" t="str">
        <f>'2011'!S19</f>
        <v>US Dollars</v>
      </c>
      <c r="AC229">
        <f>'2011'!T19</f>
        <v>0</v>
      </c>
      <c r="AD229">
        <f>'2011'!U19</f>
        <v>0</v>
      </c>
      <c r="AF229">
        <f t="shared" si="16"/>
        <v>1</v>
      </c>
    </row>
    <row r="230" spans="3:32">
      <c r="C230" s="243" t="str">
        <f t="shared" si="15"/>
        <v>Georgia</v>
      </c>
      <c r="D230" s="243">
        <v>2011</v>
      </c>
      <c r="E230" s="249" t="str">
        <f t="shared" si="19"/>
        <v>Calendar Year</v>
      </c>
      <c r="F230" s="249" t="str">
        <f t="shared" si="18"/>
        <v>US Dollars</v>
      </c>
      <c r="G230" s="249" t="str">
        <f t="shared" si="18"/>
        <v>Units ( x 1)</v>
      </c>
      <c r="H230" s="254">
        <f t="shared" si="18"/>
        <v>1.6859999999999999</v>
      </c>
      <c r="I230" s="249" t="str">
        <f t="shared" si="18"/>
        <v>System of Health Accounts</v>
      </c>
      <c r="J230" s="249">
        <f t="shared" si="18"/>
        <v>1.6864954301075299</v>
      </c>
      <c r="K230" t="s">
        <v>372</v>
      </c>
      <c r="M230" t="str">
        <f>'2011'!D20</f>
        <v>US Dollars</v>
      </c>
      <c r="N230" t="str">
        <f>'2011'!E20</f>
        <v>US Dollars</v>
      </c>
      <c r="O230" t="str">
        <f>'2011'!F20</f>
        <v>US Dollars</v>
      </c>
      <c r="P230" t="str">
        <f>'2011'!G20</f>
        <v>US Dollars</v>
      </c>
      <c r="Q230">
        <f>'2011'!H20</f>
        <v>0</v>
      </c>
      <c r="R230" t="str">
        <f>'2011'!I20</f>
        <v>US Dollars</v>
      </c>
      <c r="S230" t="str">
        <f>'2011'!J20</f>
        <v>US Dollars</v>
      </c>
      <c r="T230" t="str">
        <f>'2011'!K20</f>
        <v>US Dollars</v>
      </c>
      <c r="U230" t="str">
        <f>'2011'!L20</f>
        <v>US Dollars</v>
      </c>
      <c r="V230">
        <f>'2011'!M20</f>
        <v>0</v>
      </c>
      <c r="W230" t="str">
        <f>'2011'!N20</f>
        <v>US Dollars</v>
      </c>
      <c r="X230" t="str">
        <f>'2011'!O20</f>
        <v>US Dollars</v>
      </c>
      <c r="Y230">
        <f>'2011'!P20</f>
        <v>90227</v>
      </c>
      <c r="Z230" t="str">
        <f>'2011'!Q20</f>
        <v>US Dollars</v>
      </c>
      <c r="AA230" t="str">
        <f>'2011'!R20</f>
        <v>US Dollars</v>
      </c>
      <c r="AB230" t="str">
        <f>'2011'!S20</f>
        <v>US Dollars</v>
      </c>
      <c r="AC230">
        <f>'2011'!T20</f>
        <v>90227</v>
      </c>
      <c r="AD230">
        <f>'2011'!U20</f>
        <v>90227</v>
      </c>
      <c r="AF230">
        <f t="shared" si="16"/>
        <v>1</v>
      </c>
    </row>
    <row r="231" spans="3:32">
      <c r="C231" s="243" t="str">
        <f t="shared" si="15"/>
        <v>Georgia</v>
      </c>
      <c r="D231" s="243">
        <v>2011</v>
      </c>
      <c r="E231" s="249" t="str">
        <f t="shared" si="19"/>
        <v>Calendar Year</v>
      </c>
      <c r="F231" s="249" t="str">
        <f t="shared" si="18"/>
        <v>US Dollars</v>
      </c>
      <c r="G231" s="249" t="str">
        <f t="shared" si="18"/>
        <v>Units ( x 1)</v>
      </c>
      <c r="H231" s="254">
        <f t="shared" si="18"/>
        <v>1.6859999999999999</v>
      </c>
      <c r="I231" s="249" t="str">
        <f t="shared" si="18"/>
        <v>System of Health Accounts</v>
      </c>
      <c r="J231" s="249">
        <f t="shared" si="18"/>
        <v>1.6864954301075299</v>
      </c>
      <c r="K231" t="s">
        <v>373</v>
      </c>
      <c r="M231" t="str">
        <f>'2011'!D21</f>
        <v>US Dollars</v>
      </c>
      <c r="N231" t="str">
        <f>'2011'!E21</f>
        <v>US Dollars</v>
      </c>
      <c r="O231" t="str">
        <f>'2011'!F21</f>
        <v>US Dollars</v>
      </c>
      <c r="P231" t="str">
        <f>'2011'!G21</f>
        <v>US Dollars</v>
      </c>
      <c r="Q231">
        <f>'2011'!H21</f>
        <v>0</v>
      </c>
      <c r="R231" t="str">
        <f>'2011'!I21</f>
        <v>US Dollars</v>
      </c>
      <c r="S231" t="str">
        <f>'2011'!J21</f>
        <v>US Dollars</v>
      </c>
      <c r="T231" t="str">
        <f>'2011'!K21</f>
        <v>US Dollars</v>
      </c>
      <c r="U231" t="str">
        <f>'2011'!L21</f>
        <v>US Dollars</v>
      </c>
      <c r="V231">
        <f>'2011'!M21</f>
        <v>0</v>
      </c>
      <c r="W231" t="str">
        <f>'2011'!N21</f>
        <v>US Dollars</v>
      </c>
      <c r="X231" t="str">
        <f>'2011'!O21</f>
        <v>US Dollars</v>
      </c>
      <c r="Y231" t="str">
        <f>'2011'!P21</f>
        <v>US Dollars</v>
      </c>
      <c r="Z231" t="str">
        <f>'2011'!Q21</f>
        <v>US Dollars</v>
      </c>
      <c r="AA231">
        <f>'2011'!R21</f>
        <v>22370</v>
      </c>
      <c r="AB231">
        <f>'2011'!S21</f>
        <v>2200</v>
      </c>
      <c r="AC231">
        <f>'2011'!T21</f>
        <v>24570</v>
      </c>
      <c r="AD231">
        <f>'2011'!U21</f>
        <v>24570</v>
      </c>
      <c r="AF231">
        <f t="shared" si="16"/>
        <v>1</v>
      </c>
    </row>
    <row r="232" spans="3:32">
      <c r="C232" s="243" t="str">
        <f t="shared" si="15"/>
        <v>Georgia</v>
      </c>
      <c r="D232" s="243">
        <v>2011</v>
      </c>
      <c r="E232" s="249" t="str">
        <f t="shared" si="19"/>
        <v>Calendar Year</v>
      </c>
      <c r="F232" s="249" t="str">
        <f t="shared" si="18"/>
        <v>US Dollars</v>
      </c>
      <c r="G232" s="249" t="str">
        <f t="shared" si="18"/>
        <v>Units ( x 1)</v>
      </c>
      <c r="H232" s="254">
        <f t="shared" si="18"/>
        <v>1.6859999999999999</v>
      </c>
      <c r="I232" s="249" t="str">
        <f t="shared" si="18"/>
        <v>System of Health Accounts</v>
      </c>
      <c r="J232" s="249">
        <f t="shared" si="18"/>
        <v>1.6864954301075299</v>
      </c>
      <c r="K232" t="s">
        <v>374</v>
      </c>
      <c r="M232" t="str">
        <f>'2011'!D22</f>
        <v>US Dollars</v>
      </c>
      <c r="N232" t="str">
        <f>'2011'!E22</f>
        <v>US Dollars</v>
      </c>
      <c r="O232" t="str">
        <f>'2011'!F22</f>
        <v>US Dollars</v>
      </c>
      <c r="P232" t="str">
        <f>'2011'!G22</f>
        <v>US Dollars</v>
      </c>
      <c r="Q232">
        <f>'2011'!H22</f>
        <v>0</v>
      </c>
      <c r="R232" t="str">
        <f>'2011'!I22</f>
        <v>US Dollars</v>
      </c>
      <c r="S232" t="str">
        <f>'2011'!J22</f>
        <v>US Dollars</v>
      </c>
      <c r="T232" t="str">
        <f>'2011'!K22</f>
        <v>US Dollars</v>
      </c>
      <c r="U232" t="str">
        <f>'2011'!L22</f>
        <v>US Dollars</v>
      </c>
      <c r="V232">
        <f>'2011'!M22</f>
        <v>0</v>
      </c>
      <c r="W232" t="str">
        <f>'2011'!N22</f>
        <v>US Dollars</v>
      </c>
      <c r="X232" t="str">
        <f>'2011'!O22</f>
        <v>US Dollars</v>
      </c>
      <c r="Y232" t="str">
        <f>'2011'!P22</f>
        <v>US Dollars</v>
      </c>
      <c r="Z232" t="str">
        <f>'2011'!Q22</f>
        <v>US Dollars</v>
      </c>
      <c r="AA232" t="str">
        <f>'2011'!R22</f>
        <v>US Dollars</v>
      </c>
      <c r="AB232">
        <f>'2011'!S22</f>
        <v>22305</v>
      </c>
      <c r="AC232">
        <f>'2011'!T22</f>
        <v>22305</v>
      </c>
      <c r="AD232">
        <f>'2011'!U22</f>
        <v>22305</v>
      </c>
      <c r="AF232">
        <f t="shared" si="16"/>
        <v>1</v>
      </c>
    </row>
    <row r="233" spans="3:32">
      <c r="C233" s="243" t="str">
        <f t="shared" si="15"/>
        <v>Georgia</v>
      </c>
      <c r="D233" s="243">
        <v>2011</v>
      </c>
      <c r="E233" s="249" t="str">
        <f t="shared" si="19"/>
        <v>Calendar Year</v>
      </c>
      <c r="F233" s="249" t="str">
        <f t="shared" si="18"/>
        <v>US Dollars</v>
      </c>
      <c r="G233" s="249" t="str">
        <f t="shared" si="18"/>
        <v>Units ( x 1)</v>
      </c>
      <c r="H233" s="254">
        <f t="shared" si="18"/>
        <v>1.6859999999999999</v>
      </c>
      <c r="I233" s="249" t="str">
        <f t="shared" si="18"/>
        <v>System of Health Accounts</v>
      </c>
      <c r="J233" s="249">
        <f t="shared" si="18"/>
        <v>1.6864954301075299</v>
      </c>
      <c r="K233" t="s">
        <v>376</v>
      </c>
      <c r="M233" t="str">
        <f>'2011'!D23</f>
        <v>US Dollars</v>
      </c>
      <c r="N233" t="str">
        <f>'2011'!E23</f>
        <v>US Dollars</v>
      </c>
      <c r="O233" t="str">
        <f>'2011'!F23</f>
        <v>US Dollars</v>
      </c>
      <c r="P233" t="str">
        <f>'2011'!G23</f>
        <v>US Dollars</v>
      </c>
      <c r="Q233">
        <f>'2011'!H23</f>
        <v>0</v>
      </c>
      <c r="R233" t="str">
        <f>'2011'!I23</f>
        <v>US Dollars</v>
      </c>
      <c r="S233" t="str">
        <f>'2011'!J23</f>
        <v>US Dollars</v>
      </c>
      <c r="T233" t="str">
        <f>'2011'!K23</f>
        <v>US Dollars</v>
      </c>
      <c r="U233" t="str">
        <f>'2011'!L23</f>
        <v>US Dollars</v>
      </c>
      <c r="V233">
        <f>'2011'!M23</f>
        <v>0</v>
      </c>
      <c r="W233" t="str">
        <f>'2011'!N23</f>
        <v>US Dollars</v>
      </c>
      <c r="X233" t="str">
        <f>'2011'!O23</f>
        <v>US Dollars</v>
      </c>
      <c r="Y233" t="str">
        <f>'2011'!P23</f>
        <v>US Dollars</v>
      </c>
      <c r="Z233" t="str">
        <f>'2011'!Q23</f>
        <v>US Dollars</v>
      </c>
      <c r="AA233" t="str">
        <f>'2011'!R23</f>
        <v>US Dollars</v>
      </c>
      <c r="AB233" t="str">
        <f>'2011'!S23</f>
        <v>US Dollars</v>
      </c>
      <c r="AC233">
        <f>'2011'!T23</f>
        <v>0</v>
      </c>
      <c r="AD233">
        <f>'2011'!U23</f>
        <v>0</v>
      </c>
      <c r="AF233">
        <f t="shared" si="16"/>
        <v>1</v>
      </c>
    </row>
    <row r="234" spans="3:32">
      <c r="C234" s="243" t="str">
        <f t="shared" si="15"/>
        <v>Georgia</v>
      </c>
      <c r="D234" s="243">
        <v>2011</v>
      </c>
      <c r="E234" s="249" t="str">
        <f t="shared" si="19"/>
        <v>Calendar Year</v>
      </c>
      <c r="F234" s="249" t="str">
        <f t="shared" si="18"/>
        <v>US Dollars</v>
      </c>
      <c r="G234" s="249" t="str">
        <f t="shared" si="18"/>
        <v>Units ( x 1)</v>
      </c>
      <c r="H234" s="254">
        <f t="shared" si="18"/>
        <v>1.6859999999999999</v>
      </c>
      <c r="I234" s="249" t="str">
        <f t="shared" si="18"/>
        <v>System of Health Accounts</v>
      </c>
      <c r="J234" s="249">
        <f t="shared" si="18"/>
        <v>1.6864954301075299</v>
      </c>
      <c r="K234" t="s">
        <v>14</v>
      </c>
      <c r="M234">
        <f>'2011'!D24</f>
        <v>1128841</v>
      </c>
      <c r="N234">
        <f>'2011'!E24</f>
        <v>0</v>
      </c>
      <c r="O234">
        <f>'2011'!F24</f>
        <v>0</v>
      </c>
      <c r="P234">
        <f>'2011'!G24</f>
        <v>0</v>
      </c>
      <c r="Q234">
        <f>'2011'!H24</f>
        <v>1128841</v>
      </c>
      <c r="R234">
        <f>'2011'!I24</f>
        <v>0</v>
      </c>
      <c r="S234">
        <f>'2011'!J24</f>
        <v>1255616</v>
      </c>
      <c r="T234">
        <f>'2011'!K24</f>
        <v>0</v>
      </c>
      <c r="U234">
        <f>'2011'!L24</f>
        <v>0</v>
      </c>
      <c r="V234">
        <f>'2011'!M24</f>
        <v>1255616</v>
      </c>
      <c r="W234">
        <f>'2011'!N24</f>
        <v>0</v>
      </c>
      <c r="X234">
        <f>'2011'!O24</f>
        <v>739664</v>
      </c>
      <c r="Y234">
        <f>'2011'!P24</f>
        <v>807481</v>
      </c>
      <c r="Z234">
        <f>'2011'!Q24</f>
        <v>0</v>
      </c>
      <c r="AA234">
        <f>'2011'!R24</f>
        <v>0</v>
      </c>
      <c r="AB234">
        <f>'2011'!S24</f>
        <v>357910</v>
      </c>
      <c r="AC234">
        <f>'2011'!T24</f>
        <v>1905055</v>
      </c>
      <c r="AD234">
        <f>'2011'!U24</f>
        <v>4289512</v>
      </c>
      <c r="AF234">
        <f t="shared" si="16"/>
        <v>1</v>
      </c>
    </row>
    <row r="235" spans="3:32">
      <c r="C235" s="243" t="str">
        <f t="shared" si="15"/>
        <v>Georgia</v>
      </c>
      <c r="D235" s="243">
        <v>2011</v>
      </c>
      <c r="E235" s="249" t="str">
        <f t="shared" si="19"/>
        <v>Calendar Year</v>
      </c>
      <c r="F235" s="249" t="str">
        <f t="shared" si="18"/>
        <v>US Dollars</v>
      </c>
      <c r="G235" s="249" t="str">
        <f t="shared" si="18"/>
        <v>Units ( x 1)</v>
      </c>
      <c r="H235" s="254">
        <f t="shared" si="18"/>
        <v>1.6859999999999999</v>
      </c>
      <c r="I235" s="249" t="str">
        <f t="shared" si="18"/>
        <v>System of Health Accounts</v>
      </c>
      <c r="J235" s="249">
        <f t="shared" si="18"/>
        <v>1.6864954301075299</v>
      </c>
      <c r="K235" t="s">
        <v>378</v>
      </c>
      <c r="M235" t="str">
        <f>'2011'!D25</f>
        <v>US Dollars</v>
      </c>
      <c r="N235" t="str">
        <f>'2011'!E25</f>
        <v>US Dollars</v>
      </c>
      <c r="O235" t="str">
        <f>'2011'!F25</f>
        <v>US Dollars</v>
      </c>
      <c r="P235" t="str">
        <f>'2011'!G25</f>
        <v>US Dollars</v>
      </c>
      <c r="Q235">
        <f>'2011'!H25</f>
        <v>0</v>
      </c>
      <c r="R235" t="str">
        <f>'2011'!I25</f>
        <v>US Dollars</v>
      </c>
      <c r="S235" t="str">
        <f>'2011'!J25</f>
        <v>US Dollars</v>
      </c>
      <c r="T235" t="str">
        <f>'2011'!K25</f>
        <v>US Dollars</v>
      </c>
      <c r="U235" t="str">
        <f>'2011'!L25</f>
        <v>US Dollars</v>
      </c>
      <c r="V235">
        <f>'2011'!M25</f>
        <v>0</v>
      </c>
      <c r="W235" t="str">
        <f>'2011'!N25</f>
        <v>US Dollars</v>
      </c>
      <c r="X235">
        <f>'2011'!O25</f>
        <v>22463</v>
      </c>
      <c r="Y235" t="str">
        <f>'2011'!P25</f>
        <v>US Dollars</v>
      </c>
      <c r="Z235" t="str">
        <f>'2011'!Q25</f>
        <v>US Dollars</v>
      </c>
      <c r="AA235" t="str">
        <f>'2011'!R25</f>
        <v>US Dollars</v>
      </c>
      <c r="AB235">
        <f>'2011'!S25</f>
        <v>357910</v>
      </c>
      <c r="AC235">
        <f>'2011'!T25</f>
        <v>380373</v>
      </c>
      <c r="AD235">
        <f>'2011'!U25</f>
        <v>380373</v>
      </c>
      <c r="AF235">
        <f t="shared" si="16"/>
        <v>1</v>
      </c>
    </row>
    <row r="236" spans="3:32">
      <c r="C236" s="243" t="str">
        <f t="shared" si="15"/>
        <v>Georgia</v>
      </c>
      <c r="D236" s="243">
        <v>2011</v>
      </c>
      <c r="E236" s="249" t="str">
        <f t="shared" si="19"/>
        <v>Calendar Year</v>
      </c>
      <c r="F236" s="249" t="str">
        <f t="shared" si="18"/>
        <v>US Dollars</v>
      </c>
      <c r="G236" s="249" t="str">
        <f t="shared" si="18"/>
        <v>Units ( x 1)</v>
      </c>
      <c r="H236" s="254">
        <f t="shared" si="18"/>
        <v>1.6859999999999999</v>
      </c>
      <c r="I236" s="249" t="str">
        <f t="shared" si="18"/>
        <v>System of Health Accounts</v>
      </c>
      <c r="J236" s="249">
        <f t="shared" si="18"/>
        <v>1.6864954301075299</v>
      </c>
      <c r="K236" t="s">
        <v>277</v>
      </c>
      <c r="M236">
        <f>'2011'!D26</f>
        <v>1128841</v>
      </c>
      <c r="N236" t="str">
        <f>'2011'!E26</f>
        <v>US Dollars</v>
      </c>
      <c r="O236" t="str">
        <f>'2011'!F26</f>
        <v>US Dollars</v>
      </c>
      <c r="P236" t="str">
        <f>'2011'!G26</f>
        <v>US Dollars</v>
      </c>
      <c r="Q236">
        <f>'2011'!H26</f>
        <v>1128841</v>
      </c>
      <c r="R236" t="str">
        <f>'2011'!I26</f>
        <v>US Dollars</v>
      </c>
      <c r="S236">
        <f>'2011'!J26</f>
        <v>1255616</v>
      </c>
      <c r="T236" t="str">
        <f>'2011'!K26</f>
        <v>US Dollars</v>
      </c>
      <c r="U236" t="str">
        <f>'2011'!L26</f>
        <v>US Dollars</v>
      </c>
      <c r="V236">
        <f>'2011'!M26</f>
        <v>1255616</v>
      </c>
      <c r="W236" t="str">
        <f>'2011'!N26</f>
        <v>US Dollars</v>
      </c>
      <c r="X236">
        <f>'2011'!O26</f>
        <v>717201</v>
      </c>
      <c r="Y236">
        <f>'2011'!P26</f>
        <v>807481</v>
      </c>
      <c r="Z236" t="str">
        <f>'2011'!Q26</f>
        <v>US Dollars</v>
      </c>
      <c r="AA236" t="str">
        <f>'2011'!R26</f>
        <v>US Dollars</v>
      </c>
      <c r="AB236" t="str">
        <f>'2011'!S26</f>
        <v>US Dollars</v>
      </c>
      <c r="AC236">
        <f>'2011'!T26</f>
        <v>1524682</v>
      </c>
      <c r="AD236">
        <f>'2011'!U26</f>
        <v>3909139</v>
      </c>
      <c r="AF236">
        <f t="shared" si="16"/>
        <v>1</v>
      </c>
    </row>
    <row r="237" spans="3:32">
      <c r="C237" s="243" t="str">
        <f t="shared" si="15"/>
        <v>Georgia</v>
      </c>
      <c r="D237" s="243">
        <v>2011</v>
      </c>
      <c r="E237" s="249" t="str">
        <f t="shared" si="19"/>
        <v>Calendar Year</v>
      </c>
      <c r="F237" s="249" t="str">
        <f t="shared" si="18"/>
        <v>US Dollars</v>
      </c>
      <c r="G237" s="249" t="str">
        <f t="shared" si="18"/>
        <v>Units ( x 1)</v>
      </c>
      <c r="H237" s="254">
        <f t="shared" si="18"/>
        <v>1.6859999999999999</v>
      </c>
      <c r="I237" s="249" t="str">
        <f t="shared" si="18"/>
        <v>System of Health Accounts</v>
      </c>
      <c r="J237" s="249">
        <f t="shared" si="18"/>
        <v>1.6864954301075299</v>
      </c>
      <c r="K237" t="s">
        <v>296</v>
      </c>
      <c r="M237">
        <f>'2011'!D27</f>
        <v>399648</v>
      </c>
      <c r="N237">
        <f>'2011'!E27</f>
        <v>0</v>
      </c>
      <c r="O237">
        <f>'2011'!F27</f>
        <v>0</v>
      </c>
      <c r="P237">
        <f>'2011'!G27</f>
        <v>0</v>
      </c>
      <c r="Q237">
        <f>'2011'!H27</f>
        <v>399648</v>
      </c>
      <c r="R237">
        <f>'2011'!I27</f>
        <v>0</v>
      </c>
      <c r="S237">
        <f>'2011'!J27</f>
        <v>0</v>
      </c>
      <c r="T237">
        <f>'2011'!K27</f>
        <v>0</v>
      </c>
      <c r="U237">
        <f>'2011'!L27</f>
        <v>0</v>
      </c>
      <c r="V237">
        <f>'2011'!M27</f>
        <v>0</v>
      </c>
      <c r="W237">
        <f>'2011'!N27</f>
        <v>0</v>
      </c>
      <c r="X237">
        <f>'2011'!O27</f>
        <v>0</v>
      </c>
      <c r="Y237">
        <f>'2011'!P27</f>
        <v>43057</v>
      </c>
      <c r="Z237">
        <f>'2011'!Q27</f>
        <v>0</v>
      </c>
      <c r="AA237">
        <f>'2011'!R27</f>
        <v>0</v>
      </c>
      <c r="AB237">
        <f>'2011'!S27</f>
        <v>0</v>
      </c>
      <c r="AC237">
        <f>'2011'!T27</f>
        <v>43057</v>
      </c>
      <c r="AD237">
        <f>'2011'!U27</f>
        <v>442705</v>
      </c>
      <c r="AF237">
        <f t="shared" si="16"/>
        <v>1</v>
      </c>
    </row>
    <row r="238" spans="3:32">
      <c r="C238" s="243" t="str">
        <f t="shared" si="15"/>
        <v>Georgia</v>
      </c>
      <c r="D238" s="243">
        <v>2011</v>
      </c>
      <c r="E238" s="249" t="str">
        <f t="shared" si="19"/>
        <v>Calendar Year</v>
      </c>
      <c r="F238" s="249" t="str">
        <f t="shared" si="18"/>
        <v>US Dollars</v>
      </c>
      <c r="G238" s="249" t="str">
        <f t="shared" si="18"/>
        <v>Units ( x 1)</v>
      </c>
      <c r="H238" s="254">
        <f t="shared" si="18"/>
        <v>1.6859999999999999</v>
      </c>
      <c r="I238" s="249" t="str">
        <f t="shared" si="18"/>
        <v>System of Health Accounts</v>
      </c>
      <c r="J238" s="249">
        <f t="shared" si="18"/>
        <v>1.6864954301075299</v>
      </c>
      <c r="K238" t="s">
        <v>380</v>
      </c>
      <c r="M238" t="str">
        <f>'2011'!D28</f>
        <v>US Dollars</v>
      </c>
      <c r="N238" t="str">
        <f>'2011'!E28</f>
        <v>US Dollars</v>
      </c>
      <c r="O238" t="str">
        <f>'2011'!F28</f>
        <v>US Dollars</v>
      </c>
      <c r="P238" t="str">
        <f>'2011'!G28</f>
        <v>US Dollars</v>
      </c>
      <c r="Q238">
        <f>'2011'!H28</f>
        <v>0</v>
      </c>
      <c r="R238" t="str">
        <f>'2011'!I28</f>
        <v>US Dollars</v>
      </c>
      <c r="S238" t="str">
        <f>'2011'!J28</f>
        <v>US Dollars</v>
      </c>
      <c r="T238" t="str">
        <f>'2011'!K28</f>
        <v>US Dollars</v>
      </c>
      <c r="U238" t="str">
        <f>'2011'!L28</f>
        <v>US Dollars</v>
      </c>
      <c r="V238">
        <f>'2011'!M28</f>
        <v>0</v>
      </c>
      <c r="W238" t="str">
        <f>'2011'!N28</f>
        <v>US Dollars</v>
      </c>
      <c r="X238" t="str">
        <f>'2011'!O28</f>
        <v>US Dollars</v>
      </c>
      <c r="Y238">
        <f>'2011'!P28</f>
        <v>43057</v>
      </c>
      <c r="Z238" t="str">
        <f>'2011'!Q28</f>
        <v>US Dollars</v>
      </c>
      <c r="AA238" t="str">
        <f>'2011'!R28</f>
        <v>US Dollars</v>
      </c>
      <c r="AB238" t="str">
        <f>'2011'!S28</f>
        <v>US Dollars</v>
      </c>
      <c r="AC238">
        <f>'2011'!T28</f>
        <v>43057</v>
      </c>
      <c r="AD238">
        <f>'2011'!U28</f>
        <v>43057</v>
      </c>
      <c r="AF238">
        <f t="shared" si="16"/>
        <v>1</v>
      </c>
    </row>
    <row r="239" spans="3:32">
      <c r="C239" s="243" t="str">
        <f t="shared" si="15"/>
        <v>Georgia</v>
      </c>
      <c r="D239" s="243">
        <v>2011</v>
      </c>
      <c r="E239" s="249" t="str">
        <f t="shared" si="19"/>
        <v>Calendar Year</v>
      </c>
      <c r="F239" s="249" t="str">
        <f t="shared" si="19"/>
        <v>US Dollars</v>
      </c>
      <c r="G239" s="249" t="str">
        <f t="shared" si="19"/>
        <v>Units ( x 1)</v>
      </c>
      <c r="H239" s="254">
        <f t="shared" si="19"/>
        <v>1.6859999999999999</v>
      </c>
      <c r="I239" s="249" t="str">
        <f t="shared" si="19"/>
        <v>System of Health Accounts</v>
      </c>
      <c r="J239" s="249">
        <f t="shared" si="19"/>
        <v>1.6864954301075299</v>
      </c>
      <c r="K239" t="s">
        <v>381</v>
      </c>
      <c r="M239">
        <f>'2011'!D29</f>
        <v>399648</v>
      </c>
      <c r="N239" t="str">
        <f>'2011'!E29</f>
        <v>US Dollars</v>
      </c>
      <c r="O239" t="str">
        <f>'2011'!F29</f>
        <v>US Dollars</v>
      </c>
      <c r="P239" t="str">
        <f>'2011'!G29</f>
        <v>US Dollars</v>
      </c>
      <c r="Q239">
        <f>'2011'!H29</f>
        <v>399648</v>
      </c>
      <c r="R239" t="str">
        <f>'2011'!I29</f>
        <v>US Dollars</v>
      </c>
      <c r="S239" t="str">
        <f>'2011'!J29</f>
        <v>US Dollars</v>
      </c>
      <c r="T239" t="str">
        <f>'2011'!K29</f>
        <v>US Dollars</v>
      </c>
      <c r="U239" t="str">
        <f>'2011'!L29</f>
        <v>US Dollars</v>
      </c>
      <c r="V239">
        <f>'2011'!M29</f>
        <v>0</v>
      </c>
      <c r="W239" t="str">
        <f>'2011'!N29</f>
        <v>US Dollars</v>
      </c>
      <c r="X239" t="str">
        <f>'2011'!O29</f>
        <v>US Dollars</v>
      </c>
      <c r="Y239" t="str">
        <f>'2011'!P29</f>
        <v>US Dollars</v>
      </c>
      <c r="Z239" t="str">
        <f>'2011'!Q29</f>
        <v>US Dollars</v>
      </c>
      <c r="AA239" t="str">
        <f>'2011'!R29</f>
        <v>US Dollars</v>
      </c>
      <c r="AB239" t="str">
        <f>'2011'!S29</f>
        <v>US Dollars</v>
      </c>
      <c r="AC239">
        <f>'2011'!T29</f>
        <v>0</v>
      </c>
      <c r="AD239">
        <f>'2011'!U29</f>
        <v>399648</v>
      </c>
      <c r="AF239">
        <f t="shared" si="16"/>
        <v>1</v>
      </c>
    </row>
    <row r="240" spans="3:32">
      <c r="C240" s="243" t="str">
        <f t="shared" si="15"/>
        <v>Georgia</v>
      </c>
      <c r="D240" s="243">
        <v>2011</v>
      </c>
      <c r="E240" s="249" t="str">
        <f t="shared" si="19"/>
        <v>Calendar Year</v>
      </c>
      <c r="F240" s="249" t="str">
        <f t="shared" si="19"/>
        <v>US Dollars</v>
      </c>
      <c r="G240" s="249" t="str">
        <f t="shared" si="19"/>
        <v>Units ( x 1)</v>
      </c>
      <c r="H240" s="254">
        <f t="shared" si="19"/>
        <v>1.6859999999999999</v>
      </c>
      <c r="I240" s="249" t="str">
        <f t="shared" si="19"/>
        <v>System of Health Accounts</v>
      </c>
      <c r="J240" s="249">
        <f t="shared" si="19"/>
        <v>1.6864954301075299</v>
      </c>
      <c r="K240" t="s">
        <v>297</v>
      </c>
      <c r="M240">
        <f>'2011'!D30</f>
        <v>1560746</v>
      </c>
      <c r="N240">
        <f>'2011'!E30</f>
        <v>0</v>
      </c>
      <c r="O240">
        <f>'2011'!F30</f>
        <v>0</v>
      </c>
      <c r="P240">
        <f>'2011'!G30</f>
        <v>0</v>
      </c>
      <c r="Q240">
        <f>'2011'!H30</f>
        <v>1560746</v>
      </c>
      <c r="R240">
        <f>'2011'!I30</f>
        <v>0</v>
      </c>
      <c r="S240">
        <f>'2011'!J30</f>
        <v>0</v>
      </c>
      <c r="T240">
        <f>'2011'!K30</f>
        <v>0</v>
      </c>
      <c r="U240">
        <f>'2011'!L30</f>
        <v>0</v>
      </c>
      <c r="V240">
        <f>'2011'!M30</f>
        <v>0</v>
      </c>
      <c r="W240">
        <f>'2011'!N30</f>
        <v>0</v>
      </c>
      <c r="X240">
        <f>'2011'!O30</f>
        <v>124589</v>
      </c>
      <c r="Y240">
        <f>'2011'!P30</f>
        <v>3018857</v>
      </c>
      <c r="Z240">
        <f>'2011'!Q30</f>
        <v>0</v>
      </c>
      <c r="AA240">
        <f>'2011'!R30</f>
        <v>0</v>
      </c>
      <c r="AB240">
        <f>'2011'!S30</f>
        <v>0</v>
      </c>
      <c r="AC240">
        <f>'2011'!T30</f>
        <v>3143446</v>
      </c>
      <c r="AD240">
        <f>'2011'!U30</f>
        <v>4704192</v>
      </c>
      <c r="AF240">
        <f t="shared" si="16"/>
        <v>1</v>
      </c>
    </row>
    <row r="241" spans="3:32">
      <c r="C241" s="243" t="str">
        <f t="shared" si="15"/>
        <v>Georgia</v>
      </c>
      <c r="D241" s="243">
        <v>2011</v>
      </c>
      <c r="E241" s="249" t="str">
        <f t="shared" si="19"/>
        <v>Calendar Year</v>
      </c>
      <c r="F241" s="249" t="str">
        <f t="shared" si="19"/>
        <v>US Dollars</v>
      </c>
      <c r="G241" s="249" t="str">
        <f t="shared" si="19"/>
        <v>Units ( x 1)</v>
      </c>
      <c r="H241" s="254">
        <f t="shared" si="19"/>
        <v>1.6859999999999999</v>
      </c>
      <c r="I241" s="249" t="str">
        <f t="shared" si="19"/>
        <v>System of Health Accounts</v>
      </c>
      <c r="J241" s="249">
        <f t="shared" si="19"/>
        <v>1.6864954301075299</v>
      </c>
      <c r="K241" t="s">
        <v>279</v>
      </c>
      <c r="M241">
        <f>'2011'!D31</f>
        <v>337132</v>
      </c>
      <c r="N241" t="str">
        <f>'2011'!E31</f>
        <v>US Dollars</v>
      </c>
      <c r="O241" t="str">
        <f>'2011'!F31</f>
        <v>US Dollars</v>
      </c>
      <c r="P241" t="str">
        <f>'2011'!G31</f>
        <v>US Dollars</v>
      </c>
      <c r="Q241">
        <f>'2011'!H31</f>
        <v>337132</v>
      </c>
      <c r="R241" t="str">
        <f>'2011'!I31</f>
        <v>US Dollars</v>
      </c>
      <c r="S241" t="str">
        <f>'2011'!J31</f>
        <v>US Dollars</v>
      </c>
      <c r="T241" t="str">
        <f>'2011'!K31</f>
        <v>US Dollars</v>
      </c>
      <c r="U241" t="str">
        <f>'2011'!L31</f>
        <v>US Dollars</v>
      </c>
      <c r="V241">
        <f>'2011'!M31</f>
        <v>0</v>
      </c>
      <c r="W241" t="str">
        <f>'2011'!N31</f>
        <v>US Dollars</v>
      </c>
      <c r="X241">
        <f>'2011'!O31</f>
        <v>124589</v>
      </c>
      <c r="Y241">
        <f>'2011'!P31</f>
        <v>481460</v>
      </c>
      <c r="Z241" t="str">
        <f>'2011'!Q31</f>
        <v>US Dollars</v>
      </c>
      <c r="AA241" t="str">
        <f>'2011'!R31</f>
        <v>US Dollars</v>
      </c>
      <c r="AB241" t="str">
        <f>'2011'!S31</f>
        <v>US Dollars</v>
      </c>
      <c r="AC241">
        <f>'2011'!T31</f>
        <v>606049</v>
      </c>
      <c r="AD241">
        <f>'2011'!U31</f>
        <v>943181</v>
      </c>
      <c r="AF241">
        <f t="shared" si="16"/>
        <v>1</v>
      </c>
    </row>
    <row r="242" spans="3:32">
      <c r="C242" s="243" t="str">
        <f t="shared" si="15"/>
        <v>Georgia</v>
      </c>
      <c r="D242" s="243">
        <v>2011</v>
      </c>
      <c r="E242" s="249" t="str">
        <f t="shared" si="19"/>
        <v>Calendar Year</v>
      </c>
      <c r="F242" s="249" t="str">
        <f t="shared" si="19"/>
        <v>US Dollars</v>
      </c>
      <c r="G242" s="249" t="str">
        <f t="shared" si="19"/>
        <v>Units ( x 1)</v>
      </c>
      <c r="H242" s="254">
        <f t="shared" si="19"/>
        <v>1.6859999999999999</v>
      </c>
      <c r="I242" s="249" t="str">
        <f t="shared" si="19"/>
        <v>System of Health Accounts</v>
      </c>
      <c r="J242" s="249">
        <f t="shared" si="19"/>
        <v>1.6864954301075299</v>
      </c>
      <c r="K242" t="s">
        <v>383</v>
      </c>
      <c r="M242">
        <f>'2011'!D32</f>
        <v>1162307</v>
      </c>
      <c r="N242" t="str">
        <f>'2011'!E32</f>
        <v>US Dollars</v>
      </c>
      <c r="O242" t="str">
        <f>'2011'!F32</f>
        <v>US Dollars</v>
      </c>
      <c r="P242" t="str">
        <f>'2011'!G32</f>
        <v>US Dollars</v>
      </c>
      <c r="Q242">
        <f>'2011'!H32</f>
        <v>1162307</v>
      </c>
      <c r="R242" t="str">
        <f>'2011'!I32</f>
        <v>US Dollars</v>
      </c>
      <c r="S242" t="str">
        <f>'2011'!J32</f>
        <v>US Dollars</v>
      </c>
      <c r="T242" t="str">
        <f>'2011'!K32</f>
        <v>US Dollars</v>
      </c>
      <c r="U242" t="str">
        <f>'2011'!L32</f>
        <v>US Dollars</v>
      </c>
      <c r="V242">
        <f>'2011'!M32</f>
        <v>0</v>
      </c>
      <c r="W242" t="str">
        <f>'2011'!N32</f>
        <v>US Dollars</v>
      </c>
      <c r="X242" t="str">
        <f>'2011'!O32</f>
        <v>US Dollars</v>
      </c>
      <c r="Y242">
        <f>'2011'!P32</f>
        <v>496651</v>
      </c>
      <c r="Z242" t="str">
        <f>'2011'!Q32</f>
        <v>US Dollars</v>
      </c>
      <c r="AA242" t="str">
        <f>'2011'!R32</f>
        <v>US Dollars</v>
      </c>
      <c r="AB242" t="str">
        <f>'2011'!S32</f>
        <v>US Dollars</v>
      </c>
      <c r="AC242">
        <f>'2011'!T32</f>
        <v>496651</v>
      </c>
      <c r="AD242">
        <f>'2011'!U32</f>
        <v>1658958</v>
      </c>
      <c r="AF242">
        <f t="shared" si="16"/>
        <v>1</v>
      </c>
    </row>
    <row r="243" spans="3:32">
      <c r="C243" s="243" t="str">
        <f t="shared" ref="C243:C275" si="20">C$60</f>
        <v>Georgia</v>
      </c>
      <c r="D243" s="243">
        <v>2011</v>
      </c>
      <c r="E243" s="249" t="str">
        <f t="shared" si="19"/>
        <v>Calendar Year</v>
      </c>
      <c r="F243" s="249" t="str">
        <f t="shared" si="19"/>
        <v>US Dollars</v>
      </c>
      <c r="G243" s="249" t="str">
        <f t="shared" si="19"/>
        <v>Units ( x 1)</v>
      </c>
      <c r="H243" s="254">
        <f t="shared" si="19"/>
        <v>1.6859999999999999</v>
      </c>
      <c r="I243" s="249" t="str">
        <f t="shared" si="19"/>
        <v>System of Health Accounts</v>
      </c>
      <c r="J243" s="249">
        <f t="shared" si="19"/>
        <v>1.6864954301075299</v>
      </c>
      <c r="K243" t="s">
        <v>385</v>
      </c>
      <c r="M243" t="str">
        <f>'2011'!D33</f>
        <v>US Dollars</v>
      </c>
      <c r="N243" t="str">
        <f>'2011'!E33</f>
        <v>US Dollars</v>
      </c>
      <c r="O243" t="str">
        <f>'2011'!F33</f>
        <v>US Dollars</v>
      </c>
      <c r="P243" t="str">
        <f>'2011'!G33</f>
        <v>US Dollars</v>
      </c>
      <c r="Q243">
        <f>'2011'!H33</f>
        <v>0</v>
      </c>
      <c r="R243" t="str">
        <f>'2011'!I33</f>
        <v>US Dollars</v>
      </c>
      <c r="S243" t="str">
        <f>'2011'!J33</f>
        <v>US Dollars</v>
      </c>
      <c r="T243" t="str">
        <f>'2011'!K33</f>
        <v>US Dollars</v>
      </c>
      <c r="U243" t="str">
        <f>'2011'!L33</f>
        <v>US Dollars</v>
      </c>
      <c r="V243">
        <f>'2011'!M33</f>
        <v>0</v>
      </c>
      <c r="W243" t="str">
        <f>'2011'!N33</f>
        <v>US Dollars</v>
      </c>
      <c r="X243" t="str">
        <f>'2011'!O33</f>
        <v>US Dollars</v>
      </c>
      <c r="Y243">
        <f>'2011'!P33</f>
        <v>1950892</v>
      </c>
      <c r="Z243" t="str">
        <f>'2011'!Q33</f>
        <v>US Dollars</v>
      </c>
      <c r="AA243" t="str">
        <f>'2011'!R33</f>
        <v>US Dollars</v>
      </c>
      <c r="AB243" t="str">
        <f>'2011'!S33</f>
        <v>US Dollars</v>
      </c>
      <c r="AC243">
        <f>'2011'!T33</f>
        <v>1950892</v>
      </c>
      <c r="AD243">
        <f>'2011'!U33</f>
        <v>1950892</v>
      </c>
      <c r="AF243">
        <f t="shared" si="16"/>
        <v>1</v>
      </c>
    </row>
    <row r="244" spans="3:32">
      <c r="C244" s="243" t="str">
        <f t="shared" si="20"/>
        <v>Georgia</v>
      </c>
      <c r="D244" s="243">
        <v>2011</v>
      </c>
      <c r="E244" s="249" t="str">
        <f t="shared" si="19"/>
        <v>Calendar Year</v>
      </c>
      <c r="F244" s="249" t="str">
        <f t="shared" si="19"/>
        <v>US Dollars</v>
      </c>
      <c r="G244" s="249" t="str">
        <f t="shared" si="19"/>
        <v>Units ( x 1)</v>
      </c>
      <c r="H244" s="254">
        <f t="shared" si="19"/>
        <v>1.6859999999999999</v>
      </c>
      <c r="I244" s="249" t="str">
        <f t="shared" si="19"/>
        <v>System of Health Accounts</v>
      </c>
      <c r="J244" s="249">
        <f t="shared" si="19"/>
        <v>1.6864954301075299</v>
      </c>
      <c r="K244" t="s">
        <v>386</v>
      </c>
      <c r="M244" t="str">
        <f>'2011'!D34</f>
        <v>US Dollars</v>
      </c>
      <c r="N244" t="str">
        <f>'2011'!E34</f>
        <v>US Dollars</v>
      </c>
      <c r="O244" t="str">
        <f>'2011'!F34</f>
        <v>US Dollars</v>
      </c>
      <c r="P244" t="str">
        <f>'2011'!G34</f>
        <v>US Dollars</v>
      </c>
      <c r="Q244">
        <f>'2011'!H34</f>
        <v>0</v>
      </c>
      <c r="R244" t="str">
        <f>'2011'!I34</f>
        <v>US Dollars</v>
      </c>
      <c r="S244" t="str">
        <f>'2011'!J34</f>
        <v>US Dollars</v>
      </c>
      <c r="T244" t="str">
        <f>'2011'!K34</f>
        <v>US Dollars</v>
      </c>
      <c r="U244" t="str">
        <f>'2011'!L34</f>
        <v>US Dollars</v>
      </c>
      <c r="V244">
        <f>'2011'!M34</f>
        <v>0</v>
      </c>
      <c r="W244" t="str">
        <f>'2011'!N34</f>
        <v>US Dollars</v>
      </c>
      <c r="X244" t="str">
        <f>'2011'!O34</f>
        <v>US Dollars</v>
      </c>
      <c r="Y244">
        <f>'2011'!P34</f>
        <v>19706</v>
      </c>
      <c r="Z244" t="str">
        <f>'2011'!Q34</f>
        <v>US Dollars</v>
      </c>
      <c r="AA244" t="str">
        <f>'2011'!R34</f>
        <v>US Dollars</v>
      </c>
      <c r="AB244" t="str">
        <f>'2011'!S34</f>
        <v>US Dollars</v>
      </c>
      <c r="AC244">
        <f>'2011'!T34</f>
        <v>19706</v>
      </c>
      <c r="AD244">
        <f>'2011'!U34</f>
        <v>19706</v>
      </c>
      <c r="AF244">
        <f t="shared" si="16"/>
        <v>1</v>
      </c>
    </row>
    <row r="245" spans="3:32">
      <c r="C245" s="243" t="str">
        <f t="shared" si="20"/>
        <v>Georgia</v>
      </c>
      <c r="D245" s="243">
        <v>2011</v>
      </c>
      <c r="E245" s="249" t="str">
        <f t="shared" si="19"/>
        <v>Calendar Year</v>
      </c>
      <c r="F245" s="249" t="str">
        <f t="shared" si="19"/>
        <v>US Dollars</v>
      </c>
      <c r="G245" s="249" t="str">
        <f t="shared" si="19"/>
        <v>Units ( x 1)</v>
      </c>
      <c r="H245" s="254">
        <f t="shared" si="19"/>
        <v>1.6859999999999999</v>
      </c>
      <c r="I245" s="249" t="str">
        <f t="shared" si="19"/>
        <v>System of Health Accounts</v>
      </c>
      <c r="J245" s="249">
        <f t="shared" si="19"/>
        <v>1.6864954301075299</v>
      </c>
      <c r="K245" t="s">
        <v>278</v>
      </c>
      <c r="M245">
        <f>'2011'!D35</f>
        <v>61307</v>
      </c>
      <c r="N245" t="str">
        <f>'2011'!E35</f>
        <v>US Dollars</v>
      </c>
      <c r="O245" t="str">
        <f>'2011'!F35</f>
        <v>US Dollars</v>
      </c>
      <c r="P245" t="str">
        <f>'2011'!G35</f>
        <v>US Dollars</v>
      </c>
      <c r="Q245">
        <f>'2011'!H35</f>
        <v>61307</v>
      </c>
      <c r="R245" t="str">
        <f>'2011'!I35</f>
        <v>US Dollars</v>
      </c>
      <c r="S245" t="str">
        <f>'2011'!J35</f>
        <v>US Dollars</v>
      </c>
      <c r="T245" t="str">
        <f>'2011'!K35</f>
        <v>US Dollars</v>
      </c>
      <c r="U245" t="str">
        <f>'2011'!L35</f>
        <v>US Dollars</v>
      </c>
      <c r="V245">
        <f>'2011'!M35</f>
        <v>0</v>
      </c>
      <c r="W245" t="str">
        <f>'2011'!N35</f>
        <v>US Dollars</v>
      </c>
      <c r="X245" t="str">
        <f>'2011'!O35</f>
        <v>US Dollars</v>
      </c>
      <c r="Y245">
        <f>'2011'!P35</f>
        <v>70148</v>
      </c>
      <c r="Z245" t="str">
        <f>'2011'!Q35</f>
        <v>US Dollars</v>
      </c>
      <c r="AA245" t="str">
        <f>'2011'!R35</f>
        <v>US Dollars</v>
      </c>
      <c r="AB245" t="str">
        <f>'2011'!S35</f>
        <v>US Dollars</v>
      </c>
      <c r="AC245">
        <f>'2011'!T35</f>
        <v>70148</v>
      </c>
      <c r="AD245">
        <f>'2011'!U35</f>
        <v>131455</v>
      </c>
      <c r="AF245">
        <f t="shared" si="16"/>
        <v>1</v>
      </c>
    </row>
    <row r="246" spans="3:32">
      <c r="C246" s="243" t="str">
        <f t="shared" si="20"/>
        <v>Georgia</v>
      </c>
      <c r="D246" s="243">
        <v>2011</v>
      </c>
      <c r="E246" s="249" t="str">
        <f t="shared" si="19"/>
        <v>Calendar Year</v>
      </c>
      <c r="F246" s="249" t="str">
        <f t="shared" si="19"/>
        <v>US Dollars</v>
      </c>
      <c r="G246" s="249" t="str">
        <f t="shared" si="19"/>
        <v>Units ( x 1)</v>
      </c>
      <c r="H246" s="254">
        <f t="shared" si="19"/>
        <v>1.6859999999999999</v>
      </c>
      <c r="I246" s="249" t="str">
        <f t="shared" si="19"/>
        <v>System of Health Accounts</v>
      </c>
      <c r="J246" s="249">
        <f t="shared" si="19"/>
        <v>1.6864954301075299</v>
      </c>
      <c r="K246" t="s">
        <v>421</v>
      </c>
      <c r="M246" t="str">
        <f>'2011'!D36</f>
        <v>US Dollars</v>
      </c>
      <c r="N246" t="str">
        <f>'2011'!E36</f>
        <v>US Dollars</v>
      </c>
      <c r="O246" t="str">
        <f>'2011'!F36</f>
        <v>US Dollars</v>
      </c>
      <c r="P246" t="str">
        <f>'2011'!G36</f>
        <v>US Dollars</v>
      </c>
      <c r="Q246">
        <f>'2011'!H36</f>
        <v>0</v>
      </c>
      <c r="R246" t="str">
        <f>'2011'!I36</f>
        <v>US Dollars</v>
      </c>
      <c r="S246" t="str">
        <f>'2011'!J36</f>
        <v>US Dollars</v>
      </c>
      <c r="T246" t="str">
        <f>'2011'!K36</f>
        <v>US Dollars</v>
      </c>
      <c r="U246" t="str">
        <f>'2011'!L36</f>
        <v>US Dollars</v>
      </c>
      <c r="V246">
        <f>'2011'!M36</f>
        <v>0</v>
      </c>
      <c r="W246" t="str">
        <f>'2011'!N36</f>
        <v>US Dollars</v>
      </c>
      <c r="X246" t="str">
        <f>'2011'!O36</f>
        <v>US Dollars</v>
      </c>
      <c r="Y246" t="str">
        <f>'2011'!P36</f>
        <v>US Dollars</v>
      </c>
      <c r="Z246" t="str">
        <f>'2011'!Q36</f>
        <v>US Dollars</v>
      </c>
      <c r="AA246" t="str">
        <f>'2011'!R36</f>
        <v>US Dollars</v>
      </c>
      <c r="AB246" t="str">
        <f>'2011'!S36</f>
        <v>US Dollars</v>
      </c>
      <c r="AC246">
        <f>'2011'!T36</f>
        <v>0</v>
      </c>
      <c r="AD246">
        <f>'2011'!U36</f>
        <v>0</v>
      </c>
      <c r="AF246">
        <f t="shared" si="16"/>
        <v>1</v>
      </c>
    </row>
    <row r="247" spans="3:32">
      <c r="C247" s="243" t="str">
        <f t="shared" si="20"/>
        <v>Georgia</v>
      </c>
      <c r="D247" s="243">
        <v>2011</v>
      </c>
      <c r="E247" s="249" t="str">
        <f t="shared" si="19"/>
        <v>Calendar Year</v>
      </c>
      <c r="F247" s="249" t="str">
        <f t="shared" si="19"/>
        <v>US Dollars</v>
      </c>
      <c r="G247" s="249" t="str">
        <f t="shared" si="19"/>
        <v>Units ( x 1)</v>
      </c>
      <c r="H247" s="254">
        <f t="shared" si="19"/>
        <v>1.6859999999999999</v>
      </c>
      <c r="I247" s="249" t="str">
        <f t="shared" si="19"/>
        <v>System of Health Accounts</v>
      </c>
      <c r="J247" s="249">
        <f t="shared" si="19"/>
        <v>1.6864954301075299</v>
      </c>
      <c r="K247" t="s">
        <v>452</v>
      </c>
      <c r="M247" t="str">
        <f>'2011'!D37</f>
        <v>US Dollars</v>
      </c>
      <c r="N247" t="str">
        <f>'2011'!E37</f>
        <v>US Dollars</v>
      </c>
      <c r="O247" t="str">
        <f>'2011'!F37</f>
        <v>US Dollars</v>
      </c>
      <c r="P247" t="str">
        <f>'2011'!G37</f>
        <v>US Dollars</v>
      </c>
      <c r="Q247">
        <f>'2011'!H37</f>
        <v>0</v>
      </c>
      <c r="R247" t="str">
        <f>'2011'!I37</f>
        <v>US Dollars</v>
      </c>
      <c r="S247" t="str">
        <f>'2011'!J37</f>
        <v>US Dollars</v>
      </c>
      <c r="T247" t="str">
        <f>'2011'!K37</f>
        <v>US Dollars</v>
      </c>
      <c r="U247" t="str">
        <f>'2011'!L37</f>
        <v>US Dollars</v>
      </c>
      <c r="V247">
        <f>'2011'!M37</f>
        <v>0</v>
      </c>
      <c r="W247" t="str">
        <f>'2011'!N37</f>
        <v>US Dollars</v>
      </c>
      <c r="X247" t="str">
        <f>'2011'!O37</f>
        <v>US Dollars</v>
      </c>
      <c r="Y247" t="str">
        <f>'2011'!P37</f>
        <v>US Dollars</v>
      </c>
      <c r="Z247" t="str">
        <f>'2011'!Q37</f>
        <v>US Dollars</v>
      </c>
      <c r="AA247" t="str">
        <f>'2011'!R37</f>
        <v>US Dollars</v>
      </c>
      <c r="AB247" t="str">
        <f>'2011'!S37</f>
        <v>US Dollars</v>
      </c>
      <c r="AC247">
        <f>'2011'!T37</f>
        <v>0</v>
      </c>
      <c r="AD247">
        <f>'2011'!U37</f>
        <v>0</v>
      </c>
      <c r="AF247">
        <f t="shared" si="16"/>
        <v>1</v>
      </c>
    </row>
    <row r="248" spans="3:32">
      <c r="C248" s="243" t="str">
        <f t="shared" si="20"/>
        <v>Georgia</v>
      </c>
      <c r="D248" s="243">
        <v>2011</v>
      </c>
      <c r="E248" s="249" t="str">
        <f t="shared" si="19"/>
        <v>Calendar Year</v>
      </c>
      <c r="F248" s="249" t="str">
        <f t="shared" si="19"/>
        <v>US Dollars</v>
      </c>
      <c r="G248" s="249" t="str">
        <f t="shared" si="19"/>
        <v>Units ( x 1)</v>
      </c>
      <c r="H248" s="254">
        <f t="shared" si="19"/>
        <v>1.6859999999999999</v>
      </c>
      <c r="I248" s="249" t="str">
        <f t="shared" si="19"/>
        <v>System of Health Accounts</v>
      </c>
      <c r="J248" s="249">
        <f t="shared" si="19"/>
        <v>1.6864954301075299</v>
      </c>
      <c r="K248" t="s">
        <v>388</v>
      </c>
      <c r="M248">
        <f>'2011'!D38</f>
        <v>0</v>
      </c>
      <c r="N248">
        <f>'2011'!E38</f>
        <v>0</v>
      </c>
      <c r="O248">
        <f>'2011'!F38</f>
        <v>0</v>
      </c>
      <c r="P248">
        <f>'2011'!G38</f>
        <v>0</v>
      </c>
      <c r="Q248">
        <f>'2011'!H38</f>
        <v>0</v>
      </c>
      <c r="R248">
        <f>'2011'!I38</f>
        <v>0</v>
      </c>
      <c r="S248">
        <f>'2011'!J38</f>
        <v>0</v>
      </c>
      <c r="T248">
        <f>'2011'!K38</f>
        <v>0</v>
      </c>
      <c r="U248">
        <f>'2011'!L38</f>
        <v>0</v>
      </c>
      <c r="V248">
        <f>'2011'!M38</f>
        <v>0</v>
      </c>
      <c r="W248">
        <f>'2011'!N38</f>
        <v>0</v>
      </c>
      <c r="X248">
        <f>'2011'!O38</f>
        <v>0</v>
      </c>
      <c r="Y248">
        <f>'2011'!P38</f>
        <v>0</v>
      </c>
      <c r="Z248">
        <f>'2011'!Q38</f>
        <v>0</v>
      </c>
      <c r="AA248">
        <f>'2011'!R38</f>
        <v>0</v>
      </c>
      <c r="AB248">
        <f>'2011'!S38</f>
        <v>0</v>
      </c>
      <c r="AC248">
        <f>'2011'!T38</f>
        <v>0</v>
      </c>
      <c r="AD248">
        <f>'2011'!U38</f>
        <v>0</v>
      </c>
      <c r="AF248">
        <f t="shared" si="16"/>
        <v>1</v>
      </c>
    </row>
    <row r="249" spans="3:32">
      <c r="C249" s="243" t="str">
        <f t="shared" si="20"/>
        <v>Georgia</v>
      </c>
      <c r="D249" s="243">
        <v>2011</v>
      </c>
      <c r="E249" s="249" t="str">
        <f t="shared" si="19"/>
        <v>Calendar Year</v>
      </c>
      <c r="F249" s="249" t="str">
        <f t="shared" si="19"/>
        <v>US Dollars</v>
      </c>
      <c r="G249" s="249" t="str">
        <f t="shared" si="19"/>
        <v>Units ( x 1)</v>
      </c>
      <c r="H249" s="254">
        <f t="shared" si="19"/>
        <v>1.6859999999999999</v>
      </c>
      <c r="I249" s="249" t="str">
        <f t="shared" si="19"/>
        <v>System of Health Accounts</v>
      </c>
      <c r="J249" s="249">
        <f t="shared" si="19"/>
        <v>1.6864954301075299</v>
      </c>
      <c r="K249" t="s">
        <v>280</v>
      </c>
      <c r="M249" t="str">
        <f>'2011'!D39</f>
        <v>US Dollars</v>
      </c>
      <c r="N249" t="str">
        <f>'2011'!E39</f>
        <v>US Dollars</v>
      </c>
      <c r="O249" t="str">
        <f>'2011'!F39</f>
        <v>US Dollars</v>
      </c>
      <c r="P249" t="str">
        <f>'2011'!G39</f>
        <v>US Dollars</v>
      </c>
      <c r="Q249">
        <f>'2011'!H39</f>
        <v>0</v>
      </c>
      <c r="R249" t="str">
        <f>'2011'!I39</f>
        <v>US Dollars</v>
      </c>
      <c r="S249" t="str">
        <f>'2011'!J39</f>
        <v>US Dollars</v>
      </c>
      <c r="T249" t="str">
        <f>'2011'!K39</f>
        <v>US Dollars</v>
      </c>
      <c r="U249" t="str">
        <f>'2011'!L39</f>
        <v>US Dollars</v>
      </c>
      <c r="V249">
        <f>'2011'!M39</f>
        <v>0</v>
      </c>
      <c r="W249" t="str">
        <f>'2011'!N39</f>
        <v>US Dollars</v>
      </c>
      <c r="X249" t="str">
        <f>'2011'!O39</f>
        <v>US Dollars</v>
      </c>
      <c r="Y249" t="str">
        <f>'2011'!P39</f>
        <v>US Dollars</v>
      </c>
      <c r="Z249" t="str">
        <f>'2011'!Q39</f>
        <v>US Dollars</v>
      </c>
      <c r="AA249" t="str">
        <f>'2011'!R39</f>
        <v>US Dollars</v>
      </c>
      <c r="AB249" t="str">
        <f>'2011'!S39</f>
        <v>US Dollars</v>
      </c>
      <c r="AC249">
        <f>'2011'!T39</f>
        <v>0</v>
      </c>
      <c r="AD249">
        <f>'2011'!U39</f>
        <v>0</v>
      </c>
      <c r="AF249">
        <f t="shared" si="16"/>
        <v>1</v>
      </c>
    </row>
    <row r="250" spans="3:32">
      <c r="C250" s="243" t="str">
        <f t="shared" si="20"/>
        <v>Georgia</v>
      </c>
      <c r="D250" s="243">
        <v>2011</v>
      </c>
      <c r="E250" s="249" t="str">
        <f t="shared" si="19"/>
        <v>Calendar Year</v>
      </c>
      <c r="F250" s="249" t="str">
        <f t="shared" si="19"/>
        <v>US Dollars</v>
      </c>
      <c r="G250" s="249" t="str">
        <f t="shared" si="19"/>
        <v>Units ( x 1)</v>
      </c>
      <c r="H250" s="254">
        <f t="shared" si="19"/>
        <v>1.6859999999999999</v>
      </c>
      <c r="I250" s="249" t="str">
        <f t="shared" si="19"/>
        <v>System of Health Accounts</v>
      </c>
      <c r="J250" s="249">
        <f t="shared" si="19"/>
        <v>1.6864954301075299</v>
      </c>
      <c r="K250" t="s">
        <v>32</v>
      </c>
      <c r="M250" t="str">
        <f>'2011'!D40</f>
        <v>US Dollars</v>
      </c>
      <c r="N250" t="str">
        <f>'2011'!E40</f>
        <v>US Dollars</v>
      </c>
      <c r="O250" t="str">
        <f>'2011'!F40</f>
        <v>US Dollars</v>
      </c>
      <c r="P250" t="str">
        <f>'2011'!G40</f>
        <v>US Dollars</v>
      </c>
      <c r="Q250">
        <f>'2011'!H40</f>
        <v>0</v>
      </c>
      <c r="R250" t="str">
        <f>'2011'!I40</f>
        <v>US Dollars</v>
      </c>
      <c r="S250" t="str">
        <f>'2011'!J40</f>
        <v>US Dollars</v>
      </c>
      <c r="T250" t="str">
        <f>'2011'!K40</f>
        <v>US Dollars</v>
      </c>
      <c r="U250" t="str">
        <f>'2011'!L40</f>
        <v>US Dollars</v>
      </c>
      <c r="V250">
        <f>'2011'!M40</f>
        <v>0</v>
      </c>
      <c r="W250" t="str">
        <f>'2011'!N40</f>
        <v>US Dollars</v>
      </c>
      <c r="X250" t="str">
        <f>'2011'!O40</f>
        <v>US Dollars</v>
      </c>
      <c r="Y250" t="str">
        <f>'2011'!P40</f>
        <v>US Dollars</v>
      </c>
      <c r="Z250" t="str">
        <f>'2011'!Q40</f>
        <v>US Dollars</v>
      </c>
      <c r="AA250" t="str">
        <f>'2011'!R40</f>
        <v>US Dollars</v>
      </c>
      <c r="AB250" t="str">
        <f>'2011'!S40</f>
        <v>US Dollars</v>
      </c>
      <c r="AC250">
        <f>'2011'!T40</f>
        <v>0</v>
      </c>
      <c r="AD250">
        <f>'2011'!U40</f>
        <v>0</v>
      </c>
      <c r="AF250">
        <f t="shared" si="16"/>
        <v>1</v>
      </c>
    </row>
    <row r="251" spans="3:32">
      <c r="C251" s="243" t="str">
        <f t="shared" si="20"/>
        <v>Georgia</v>
      </c>
      <c r="D251" s="243">
        <v>2011</v>
      </c>
      <c r="E251" s="249" t="str">
        <f t="shared" si="19"/>
        <v>Calendar Year</v>
      </c>
      <c r="F251" s="249" t="str">
        <f t="shared" si="19"/>
        <v>US Dollars</v>
      </c>
      <c r="G251" s="249" t="str">
        <f t="shared" si="19"/>
        <v>Units ( x 1)</v>
      </c>
      <c r="H251" s="254">
        <f t="shared" si="19"/>
        <v>1.6859999999999999</v>
      </c>
      <c r="I251" s="249" t="str">
        <f t="shared" si="19"/>
        <v>System of Health Accounts</v>
      </c>
      <c r="J251" s="249">
        <f t="shared" si="19"/>
        <v>1.6864954301075299</v>
      </c>
      <c r="K251" t="s">
        <v>298</v>
      </c>
      <c r="M251">
        <f>'2011'!D41</f>
        <v>438902</v>
      </c>
      <c r="N251">
        <f>'2011'!E41</f>
        <v>0</v>
      </c>
      <c r="O251">
        <f>'2011'!F41</f>
        <v>0</v>
      </c>
      <c r="P251">
        <f>'2011'!G41</f>
        <v>0</v>
      </c>
      <c r="Q251">
        <f>'2011'!H41</f>
        <v>438902</v>
      </c>
      <c r="R251">
        <f>'2011'!I41</f>
        <v>0</v>
      </c>
      <c r="S251">
        <f>'2011'!J41</f>
        <v>0</v>
      </c>
      <c r="T251">
        <f>'2011'!K41</f>
        <v>0</v>
      </c>
      <c r="U251">
        <f>'2011'!L41</f>
        <v>0</v>
      </c>
      <c r="V251">
        <f>'2011'!M41</f>
        <v>0</v>
      </c>
      <c r="W251">
        <f>'2011'!N41</f>
        <v>0</v>
      </c>
      <c r="X251">
        <f>'2011'!O41</f>
        <v>350302</v>
      </c>
      <c r="Y251">
        <f>'2011'!P41</f>
        <v>623814</v>
      </c>
      <c r="Z251">
        <f>'2011'!Q41</f>
        <v>0</v>
      </c>
      <c r="AA251">
        <f>'2011'!R41</f>
        <v>119168</v>
      </c>
      <c r="AB251">
        <f>'2011'!S41</f>
        <v>21986</v>
      </c>
      <c r="AC251">
        <f>'2011'!T41</f>
        <v>1115270</v>
      </c>
      <c r="AD251">
        <f>'2011'!U41</f>
        <v>1554172</v>
      </c>
      <c r="AF251">
        <f t="shared" si="16"/>
        <v>1</v>
      </c>
    </row>
    <row r="252" spans="3:32">
      <c r="C252" s="243" t="str">
        <f t="shared" si="20"/>
        <v>Georgia</v>
      </c>
      <c r="D252" s="243">
        <v>2011</v>
      </c>
      <c r="E252" s="249" t="str">
        <f t="shared" si="19"/>
        <v>Calendar Year</v>
      </c>
      <c r="F252" s="249" t="str">
        <f t="shared" si="19"/>
        <v>US Dollars</v>
      </c>
      <c r="G252" s="249" t="str">
        <f t="shared" si="19"/>
        <v>Units ( x 1)</v>
      </c>
      <c r="H252" s="254">
        <f t="shared" si="19"/>
        <v>1.6859999999999999</v>
      </c>
      <c r="I252" s="249" t="str">
        <f t="shared" si="19"/>
        <v>System of Health Accounts</v>
      </c>
      <c r="J252" s="249">
        <f t="shared" si="19"/>
        <v>1.6864954301075299</v>
      </c>
      <c r="K252" t="s">
        <v>390</v>
      </c>
      <c r="M252" t="str">
        <f>'2011'!D42</f>
        <v>US Dollars</v>
      </c>
      <c r="N252" t="str">
        <f>'2011'!E42</f>
        <v>US Dollars</v>
      </c>
      <c r="O252" t="str">
        <f>'2011'!F42</f>
        <v>US Dollars</v>
      </c>
      <c r="P252" t="str">
        <f>'2011'!G42</f>
        <v>US Dollars</v>
      </c>
      <c r="Q252">
        <f>'2011'!H42</f>
        <v>0</v>
      </c>
      <c r="R252" t="str">
        <f>'2011'!I42</f>
        <v>US Dollars</v>
      </c>
      <c r="S252" t="str">
        <f>'2011'!J42</f>
        <v>US Dollars</v>
      </c>
      <c r="T252" t="str">
        <f>'2011'!K42</f>
        <v>US Dollars</v>
      </c>
      <c r="U252" t="str">
        <f>'2011'!L42</f>
        <v>US Dollars</v>
      </c>
      <c r="V252">
        <f>'2011'!M42</f>
        <v>0</v>
      </c>
      <c r="W252" t="str">
        <f>'2011'!N42</f>
        <v>US Dollars</v>
      </c>
      <c r="X252">
        <f>'2011'!O42</f>
        <v>65018</v>
      </c>
      <c r="Y252">
        <f>'2011'!P42</f>
        <v>124673</v>
      </c>
      <c r="Z252" t="str">
        <f>'2011'!Q42</f>
        <v>US Dollars</v>
      </c>
      <c r="AA252">
        <f>'2011'!R42</f>
        <v>63994</v>
      </c>
      <c r="AB252">
        <f>'2011'!S42</f>
        <v>11974</v>
      </c>
      <c r="AC252">
        <f>'2011'!T42</f>
        <v>265659</v>
      </c>
      <c r="AD252">
        <f>'2011'!U42</f>
        <v>265659</v>
      </c>
      <c r="AF252">
        <f t="shared" si="16"/>
        <v>1</v>
      </c>
    </row>
    <row r="253" spans="3:32">
      <c r="C253" s="243" t="str">
        <f t="shared" si="20"/>
        <v>Georgia</v>
      </c>
      <c r="D253" s="243">
        <v>2011</v>
      </c>
      <c r="E253" s="249" t="str">
        <f t="shared" si="19"/>
        <v>Calendar Year</v>
      </c>
      <c r="F253" s="249" t="str">
        <f t="shared" si="19"/>
        <v>US Dollars</v>
      </c>
      <c r="G253" s="249" t="str">
        <f t="shared" si="19"/>
        <v>Units ( x 1)</v>
      </c>
      <c r="H253" s="254">
        <f t="shared" si="19"/>
        <v>1.6859999999999999</v>
      </c>
      <c r="I253" s="249" t="str">
        <f t="shared" si="19"/>
        <v>System of Health Accounts</v>
      </c>
      <c r="J253" s="249">
        <f t="shared" si="19"/>
        <v>1.6864954301075299</v>
      </c>
      <c r="K253" t="s">
        <v>37</v>
      </c>
      <c r="M253">
        <f>'2011'!D43</f>
        <v>438902</v>
      </c>
      <c r="N253" t="str">
        <f>'2011'!E43</f>
        <v>US Dollars</v>
      </c>
      <c r="O253" t="str">
        <f>'2011'!F43</f>
        <v>US Dollars</v>
      </c>
      <c r="P253" t="str">
        <f>'2011'!G43</f>
        <v>US Dollars</v>
      </c>
      <c r="Q253">
        <f>'2011'!H43</f>
        <v>438902</v>
      </c>
      <c r="R253" t="str">
        <f>'2011'!I43</f>
        <v>US Dollars</v>
      </c>
      <c r="S253" t="str">
        <f>'2011'!J43</f>
        <v>US Dollars</v>
      </c>
      <c r="T253" t="str">
        <f>'2011'!K43</f>
        <v>US Dollars</v>
      </c>
      <c r="U253" t="str">
        <f>'2011'!L43</f>
        <v>US Dollars</v>
      </c>
      <c r="V253">
        <f>'2011'!M43</f>
        <v>0</v>
      </c>
      <c r="W253" t="str">
        <f>'2011'!N43</f>
        <v>US Dollars</v>
      </c>
      <c r="X253">
        <f>'2011'!O43</f>
        <v>275615</v>
      </c>
      <c r="Y253" t="str">
        <f>'2011'!P43</f>
        <v>US Dollars</v>
      </c>
      <c r="Z253" t="str">
        <f>'2011'!Q43</f>
        <v>US Dollars</v>
      </c>
      <c r="AA253" t="str">
        <f>'2011'!R43</f>
        <v>US Dollars</v>
      </c>
      <c r="AB253">
        <f>'2011'!S43</f>
        <v>2031</v>
      </c>
      <c r="AC253">
        <f>'2011'!T43</f>
        <v>277646</v>
      </c>
      <c r="AD253">
        <f>'2011'!U43</f>
        <v>716548</v>
      </c>
      <c r="AF253">
        <f t="shared" si="16"/>
        <v>1</v>
      </c>
    </row>
    <row r="254" spans="3:32">
      <c r="C254" s="243" t="str">
        <f t="shared" si="20"/>
        <v>Georgia</v>
      </c>
      <c r="D254" s="243">
        <v>2011</v>
      </c>
      <c r="E254" s="249" t="str">
        <f t="shared" si="19"/>
        <v>Calendar Year</v>
      </c>
      <c r="F254" s="249" t="str">
        <f t="shared" si="19"/>
        <v>US Dollars</v>
      </c>
      <c r="G254" s="249" t="str">
        <f t="shared" si="19"/>
        <v>Units ( x 1)</v>
      </c>
      <c r="H254" s="254">
        <f t="shared" si="19"/>
        <v>1.6859999999999999</v>
      </c>
      <c r="I254" s="249" t="str">
        <f t="shared" si="19"/>
        <v>System of Health Accounts</v>
      </c>
      <c r="J254" s="249">
        <f t="shared" si="19"/>
        <v>1.6864954301075299</v>
      </c>
      <c r="K254" t="s">
        <v>281</v>
      </c>
      <c r="M254" t="str">
        <f>'2011'!D44</f>
        <v>US Dollars</v>
      </c>
      <c r="N254" t="str">
        <f>'2011'!E44</f>
        <v>US Dollars</v>
      </c>
      <c r="O254" t="str">
        <f>'2011'!F44</f>
        <v>US Dollars</v>
      </c>
      <c r="P254" t="str">
        <f>'2011'!G44</f>
        <v>US Dollars</v>
      </c>
      <c r="Q254">
        <f>'2011'!H44</f>
        <v>0</v>
      </c>
      <c r="R254" t="str">
        <f>'2011'!I44</f>
        <v>US Dollars</v>
      </c>
      <c r="S254" t="str">
        <f>'2011'!J44</f>
        <v>US Dollars</v>
      </c>
      <c r="T254" t="str">
        <f>'2011'!K44</f>
        <v>US Dollars</v>
      </c>
      <c r="U254" t="str">
        <f>'2011'!L44</f>
        <v>US Dollars</v>
      </c>
      <c r="V254">
        <f>'2011'!M44</f>
        <v>0</v>
      </c>
      <c r="W254" t="str">
        <f>'2011'!N44</f>
        <v>US Dollars</v>
      </c>
      <c r="X254" t="str">
        <f>'2011'!O44</f>
        <v>US Dollars</v>
      </c>
      <c r="Y254">
        <f>'2011'!P44</f>
        <v>464560</v>
      </c>
      <c r="Z254" t="str">
        <f>'2011'!Q44</f>
        <v>US Dollars</v>
      </c>
      <c r="AA254">
        <f>'2011'!R44</f>
        <v>11279</v>
      </c>
      <c r="AB254">
        <f>'2011'!S44</f>
        <v>1130</v>
      </c>
      <c r="AC254">
        <f>'2011'!T44</f>
        <v>476969</v>
      </c>
      <c r="AD254">
        <f>'2011'!U44</f>
        <v>476969</v>
      </c>
      <c r="AF254">
        <f t="shared" si="16"/>
        <v>1</v>
      </c>
    </row>
    <row r="255" spans="3:32">
      <c r="C255" s="243" t="str">
        <f t="shared" si="20"/>
        <v>Georgia</v>
      </c>
      <c r="D255" s="243">
        <v>2011</v>
      </c>
      <c r="E255" s="249" t="str">
        <f t="shared" si="19"/>
        <v>Calendar Year</v>
      </c>
      <c r="F255" s="249" t="str">
        <f t="shared" si="19"/>
        <v>US Dollars</v>
      </c>
      <c r="G255" s="249" t="str">
        <f t="shared" si="19"/>
        <v>Units ( x 1)</v>
      </c>
      <c r="H255" s="254">
        <f t="shared" si="19"/>
        <v>1.6859999999999999</v>
      </c>
      <c r="I255" s="249" t="str">
        <f t="shared" si="19"/>
        <v>System of Health Accounts</v>
      </c>
      <c r="J255" s="249">
        <f t="shared" si="19"/>
        <v>1.6864954301075299</v>
      </c>
      <c r="K255" t="s">
        <v>282</v>
      </c>
      <c r="M255" t="str">
        <f>'2011'!D45</f>
        <v>US Dollars</v>
      </c>
      <c r="N255" t="str">
        <f>'2011'!E45</f>
        <v>US Dollars</v>
      </c>
      <c r="O255" t="str">
        <f>'2011'!F45</f>
        <v>US Dollars</v>
      </c>
      <c r="P255" t="str">
        <f>'2011'!G45</f>
        <v>US Dollars</v>
      </c>
      <c r="Q255">
        <f>'2011'!H45</f>
        <v>0</v>
      </c>
      <c r="R255" t="str">
        <f>'2011'!I45</f>
        <v>US Dollars</v>
      </c>
      <c r="S255" t="str">
        <f>'2011'!J45</f>
        <v>US Dollars</v>
      </c>
      <c r="T255" t="str">
        <f>'2011'!K45</f>
        <v>US Dollars</v>
      </c>
      <c r="U255" t="str">
        <f>'2011'!L45</f>
        <v>US Dollars</v>
      </c>
      <c r="V255">
        <f>'2011'!M45</f>
        <v>0</v>
      </c>
      <c r="W255" t="str">
        <f>'2011'!N45</f>
        <v>US Dollars</v>
      </c>
      <c r="X255">
        <f>'2011'!O45</f>
        <v>9669</v>
      </c>
      <c r="Y255">
        <f>'2011'!P45</f>
        <v>34581</v>
      </c>
      <c r="Z255" t="str">
        <f>'2011'!Q45</f>
        <v>US Dollars</v>
      </c>
      <c r="AA255">
        <f>'2011'!R45</f>
        <v>43895</v>
      </c>
      <c r="AB255">
        <f>'2011'!S45</f>
        <v>6851</v>
      </c>
      <c r="AC255">
        <f>'2011'!T45</f>
        <v>94996</v>
      </c>
      <c r="AD255">
        <f>'2011'!U45</f>
        <v>94996</v>
      </c>
      <c r="AF255">
        <f t="shared" si="16"/>
        <v>1</v>
      </c>
    </row>
    <row r="256" spans="3:32">
      <c r="C256" s="243" t="str">
        <f t="shared" si="20"/>
        <v>Georgia</v>
      </c>
      <c r="D256" s="243">
        <v>2011</v>
      </c>
      <c r="E256" s="249" t="str">
        <f t="shared" ref="E256:J275" si="21">E$222</f>
        <v>Calendar Year</v>
      </c>
      <c r="F256" s="249" t="str">
        <f t="shared" si="21"/>
        <v>US Dollars</v>
      </c>
      <c r="G256" s="249" t="str">
        <f t="shared" si="21"/>
        <v>Units ( x 1)</v>
      </c>
      <c r="H256" s="254">
        <f t="shared" si="21"/>
        <v>1.6859999999999999</v>
      </c>
      <c r="I256" s="249" t="str">
        <f t="shared" si="21"/>
        <v>System of Health Accounts</v>
      </c>
      <c r="J256" s="249">
        <f t="shared" si="21"/>
        <v>1.6864954301075299</v>
      </c>
      <c r="K256" t="s">
        <v>299</v>
      </c>
      <c r="M256">
        <f>'2011'!D46</f>
        <v>0</v>
      </c>
      <c r="N256">
        <f>'2011'!E46</f>
        <v>0</v>
      </c>
      <c r="O256">
        <f>'2011'!F46</f>
        <v>0</v>
      </c>
      <c r="P256">
        <f>'2011'!G46</f>
        <v>0</v>
      </c>
      <c r="Q256">
        <f>'2011'!H46</f>
        <v>0</v>
      </c>
      <c r="R256">
        <f>'2011'!I46</f>
        <v>0</v>
      </c>
      <c r="S256">
        <f>'2011'!J46</f>
        <v>0</v>
      </c>
      <c r="T256">
        <f>'2011'!K46</f>
        <v>0</v>
      </c>
      <c r="U256">
        <f>'2011'!L46</f>
        <v>0</v>
      </c>
      <c r="V256">
        <f>'2011'!M46</f>
        <v>0</v>
      </c>
      <c r="W256">
        <f>'2011'!N46</f>
        <v>0</v>
      </c>
      <c r="X256">
        <f>'2011'!O46</f>
        <v>51986</v>
      </c>
      <c r="Y256">
        <f>'2011'!P46</f>
        <v>1613</v>
      </c>
      <c r="Z256">
        <f>'2011'!Q46</f>
        <v>0</v>
      </c>
      <c r="AA256">
        <f>'2011'!R46</f>
        <v>180380</v>
      </c>
      <c r="AB256">
        <f>'2011'!S46</f>
        <v>167274</v>
      </c>
      <c r="AC256">
        <f>'2011'!T46</f>
        <v>401253</v>
      </c>
      <c r="AD256">
        <f>'2011'!U46</f>
        <v>401253</v>
      </c>
      <c r="AF256">
        <f t="shared" si="16"/>
        <v>1</v>
      </c>
    </row>
    <row r="257" spans="3:32">
      <c r="C257" s="243" t="str">
        <f t="shared" si="20"/>
        <v>Georgia</v>
      </c>
      <c r="D257" s="243">
        <v>2011</v>
      </c>
      <c r="E257" s="249" t="str">
        <f t="shared" si="21"/>
        <v>Calendar Year</v>
      </c>
      <c r="F257" s="249" t="str">
        <f t="shared" si="21"/>
        <v>US Dollars</v>
      </c>
      <c r="G257" s="249" t="str">
        <f t="shared" si="21"/>
        <v>Units ( x 1)</v>
      </c>
      <c r="H257" s="254">
        <f t="shared" si="21"/>
        <v>1.6859999999999999</v>
      </c>
      <c r="I257" s="249" t="str">
        <f t="shared" si="21"/>
        <v>System of Health Accounts</v>
      </c>
      <c r="J257" s="249">
        <f t="shared" si="21"/>
        <v>1.6864954301075299</v>
      </c>
      <c r="K257" t="s">
        <v>43</v>
      </c>
      <c r="M257" t="str">
        <f>'2011'!D47</f>
        <v>US Dollars</v>
      </c>
      <c r="N257" t="str">
        <f>'2011'!E47</f>
        <v>US Dollars</v>
      </c>
      <c r="O257" t="str">
        <f>'2011'!F47</f>
        <v>US Dollars</v>
      </c>
      <c r="P257" t="str">
        <f>'2011'!G47</f>
        <v>US Dollars</v>
      </c>
      <c r="Q257">
        <f>'2011'!H47</f>
        <v>0</v>
      </c>
      <c r="R257" t="str">
        <f>'2011'!I47</f>
        <v>US Dollars</v>
      </c>
      <c r="S257" t="str">
        <f>'2011'!J47</f>
        <v>US Dollars</v>
      </c>
      <c r="T257" t="str">
        <f>'2011'!K47</f>
        <v>US Dollars</v>
      </c>
      <c r="U257" t="str">
        <f>'2011'!L47</f>
        <v>US Dollars</v>
      </c>
      <c r="V257">
        <f>'2011'!M47</f>
        <v>0</v>
      </c>
      <c r="W257" t="str">
        <f>'2011'!N47</f>
        <v>US Dollars</v>
      </c>
      <c r="X257">
        <f>'2011'!O47</f>
        <v>51986</v>
      </c>
      <c r="Y257">
        <f>'2011'!P47</f>
        <v>1613</v>
      </c>
      <c r="Z257" t="str">
        <f>'2011'!Q47</f>
        <v>US Dollars</v>
      </c>
      <c r="AA257">
        <f>'2011'!R47</f>
        <v>27268</v>
      </c>
      <c r="AB257">
        <f>'2011'!S47</f>
        <v>167274</v>
      </c>
      <c r="AC257">
        <f>'2011'!T47</f>
        <v>248141</v>
      </c>
      <c r="AD257">
        <f>'2011'!U47</f>
        <v>248141</v>
      </c>
      <c r="AF257">
        <f t="shared" si="16"/>
        <v>1</v>
      </c>
    </row>
    <row r="258" spans="3:32">
      <c r="C258" s="243" t="str">
        <f t="shared" si="20"/>
        <v>Georgia</v>
      </c>
      <c r="D258" s="243">
        <v>2011</v>
      </c>
      <c r="E258" s="249" t="str">
        <f t="shared" si="21"/>
        <v>Calendar Year</v>
      </c>
      <c r="F258" s="249" t="str">
        <f t="shared" si="21"/>
        <v>US Dollars</v>
      </c>
      <c r="G258" s="249" t="str">
        <f t="shared" si="21"/>
        <v>Units ( x 1)</v>
      </c>
      <c r="H258" s="254">
        <f t="shared" si="21"/>
        <v>1.6859999999999999</v>
      </c>
      <c r="I258" s="249" t="str">
        <f t="shared" si="21"/>
        <v>System of Health Accounts</v>
      </c>
      <c r="J258" s="249">
        <f t="shared" si="21"/>
        <v>1.6864954301075299</v>
      </c>
      <c r="K258" t="s">
        <v>45</v>
      </c>
      <c r="M258" t="str">
        <f>'2011'!D48</f>
        <v>US Dollars</v>
      </c>
      <c r="N258" t="str">
        <f>'2011'!E48</f>
        <v>US Dollars</v>
      </c>
      <c r="O258" t="str">
        <f>'2011'!F48</f>
        <v>US Dollars</v>
      </c>
      <c r="P258" t="str">
        <f>'2011'!G48</f>
        <v>US Dollars</v>
      </c>
      <c r="Q258">
        <f>'2011'!H48</f>
        <v>0</v>
      </c>
      <c r="R258" t="str">
        <f>'2011'!I48</f>
        <v>US Dollars</v>
      </c>
      <c r="S258" t="str">
        <f>'2011'!J48</f>
        <v>US Dollars</v>
      </c>
      <c r="T258" t="str">
        <f>'2011'!K48</f>
        <v>US Dollars</v>
      </c>
      <c r="U258" t="str">
        <f>'2011'!L48</f>
        <v>US Dollars</v>
      </c>
      <c r="V258">
        <f>'2011'!M48</f>
        <v>0</v>
      </c>
      <c r="W258" t="str">
        <f>'2011'!N48</f>
        <v>US Dollars</v>
      </c>
      <c r="X258" t="str">
        <f>'2011'!O48</f>
        <v>US Dollars</v>
      </c>
      <c r="Y258" t="str">
        <f>'2011'!P48</f>
        <v>US Dollars</v>
      </c>
      <c r="Z258" t="str">
        <f>'2011'!Q48</f>
        <v>US Dollars</v>
      </c>
      <c r="AA258">
        <f>'2011'!R48</f>
        <v>137352</v>
      </c>
      <c r="AB258" t="str">
        <f>'2011'!S48</f>
        <v>US Dollars</v>
      </c>
      <c r="AC258">
        <f>'2011'!T48</f>
        <v>137352</v>
      </c>
      <c r="AD258">
        <f>'2011'!U48</f>
        <v>137352</v>
      </c>
      <c r="AF258">
        <f t="shared" si="16"/>
        <v>1</v>
      </c>
    </row>
    <row r="259" spans="3:32">
      <c r="C259" s="243" t="str">
        <f t="shared" si="20"/>
        <v>Georgia</v>
      </c>
      <c r="D259" s="243">
        <v>2011</v>
      </c>
      <c r="E259" s="249" t="str">
        <f t="shared" si="21"/>
        <v>Calendar Year</v>
      </c>
      <c r="F259" s="249" t="str">
        <f t="shared" si="21"/>
        <v>US Dollars</v>
      </c>
      <c r="G259" s="249" t="str">
        <f t="shared" si="21"/>
        <v>Units ( x 1)</v>
      </c>
      <c r="H259" s="254">
        <f t="shared" si="21"/>
        <v>1.6859999999999999</v>
      </c>
      <c r="I259" s="249" t="str">
        <f t="shared" si="21"/>
        <v>System of Health Accounts</v>
      </c>
      <c r="J259" s="249">
        <f t="shared" si="21"/>
        <v>1.6864954301075299</v>
      </c>
      <c r="K259" t="s">
        <v>46</v>
      </c>
      <c r="M259" t="str">
        <f>'2011'!D49</f>
        <v>US Dollars</v>
      </c>
      <c r="N259" t="str">
        <f>'2011'!E49</f>
        <v>US Dollars</v>
      </c>
      <c r="O259" t="str">
        <f>'2011'!F49</f>
        <v>US Dollars</v>
      </c>
      <c r="P259" t="str">
        <f>'2011'!G49</f>
        <v>US Dollars</v>
      </c>
      <c r="Q259">
        <f>'2011'!H49</f>
        <v>0</v>
      </c>
      <c r="R259" t="str">
        <f>'2011'!I49</f>
        <v>US Dollars</v>
      </c>
      <c r="S259" t="str">
        <f>'2011'!J49</f>
        <v>US Dollars</v>
      </c>
      <c r="T259" t="str">
        <f>'2011'!K49</f>
        <v>US Dollars</v>
      </c>
      <c r="U259" t="str">
        <f>'2011'!L49</f>
        <v>US Dollars</v>
      </c>
      <c r="V259">
        <f>'2011'!M49</f>
        <v>0</v>
      </c>
      <c r="W259" t="str">
        <f>'2011'!N49</f>
        <v>US Dollars</v>
      </c>
      <c r="X259" t="str">
        <f>'2011'!O49</f>
        <v>US Dollars</v>
      </c>
      <c r="Y259" t="str">
        <f>'2011'!P49</f>
        <v>US Dollars</v>
      </c>
      <c r="Z259" t="str">
        <f>'2011'!Q49</f>
        <v>US Dollars</v>
      </c>
      <c r="AA259" t="str">
        <f>'2011'!R49</f>
        <v>US Dollars</v>
      </c>
      <c r="AB259" t="str">
        <f>'2011'!S49</f>
        <v>US Dollars</v>
      </c>
      <c r="AC259">
        <f>'2011'!T49</f>
        <v>0</v>
      </c>
      <c r="AD259">
        <f>'2011'!U49</f>
        <v>0</v>
      </c>
      <c r="AF259">
        <f t="shared" si="16"/>
        <v>1</v>
      </c>
    </row>
    <row r="260" spans="3:32">
      <c r="C260" s="243" t="str">
        <f t="shared" si="20"/>
        <v>Georgia</v>
      </c>
      <c r="D260" s="243">
        <v>2011</v>
      </c>
      <c r="E260" s="249" t="str">
        <f t="shared" si="21"/>
        <v>Calendar Year</v>
      </c>
      <c r="F260" s="249" t="str">
        <f t="shared" si="21"/>
        <v>US Dollars</v>
      </c>
      <c r="G260" s="249" t="str">
        <f t="shared" si="21"/>
        <v>Units ( x 1)</v>
      </c>
      <c r="H260" s="254">
        <f t="shared" si="21"/>
        <v>1.6859999999999999</v>
      </c>
      <c r="I260" s="249" t="str">
        <f t="shared" si="21"/>
        <v>System of Health Accounts</v>
      </c>
      <c r="J260" s="249">
        <f t="shared" si="21"/>
        <v>1.6864954301075299</v>
      </c>
      <c r="K260" t="s">
        <v>453</v>
      </c>
      <c r="M260" t="str">
        <f>'2011'!D50</f>
        <v>US Dollars</v>
      </c>
      <c r="N260" t="str">
        <f>'2011'!E50</f>
        <v>US Dollars</v>
      </c>
      <c r="O260" t="str">
        <f>'2011'!F50</f>
        <v>US Dollars</v>
      </c>
      <c r="P260" t="str">
        <f>'2011'!G50</f>
        <v>US Dollars</v>
      </c>
      <c r="Q260">
        <f>'2011'!H50</f>
        <v>0</v>
      </c>
      <c r="R260" t="str">
        <f>'2011'!I50</f>
        <v>US Dollars</v>
      </c>
      <c r="S260" t="str">
        <f>'2011'!J50</f>
        <v>US Dollars</v>
      </c>
      <c r="T260" t="str">
        <f>'2011'!K50</f>
        <v>US Dollars</v>
      </c>
      <c r="U260" t="str">
        <f>'2011'!L50</f>
        <v>US Dollars</v>
      </c>
      <c r="V260">
        <f>'2011'!M50</f>
        <v>0</v>
      </c>
      <c r="W260" t="str">
        <f>'2011'!N50</f>
        <v>US Dollars</v>
      </c>
      <c r="X260" t="str">
        <f>'2011'!O50</f>
        <v>US Dollars</v>
      </c>
      <c r="Y260" t="str">
        <f>'2011'!P50</f>
        <v>US Dollars</v>
      </c>
      <c r="Z260" t="str">
        <f>'2011'!Q50</f>
        <v>US Dollars</v>
      </c>
      <c r="AA260">
        <f>'2011'!R50</f>
        <v>15760</v>
      </c>
      <c r="AB260" t="str">
        <f>'2011'!S50</f>
        <v>US Dollars</v>
      </c>
      <c r="AC260">
        <f>'2011'!T50</f>
        <v>15760</v>
      </c>
      <c r="AD260">
        <f>'2011'!U50</f>
        <v>15760</v>
      </c>
      <c r="AF260">
        <f t="shared" si="16"/>
        <v>1</v>
      </c>
    </row>
    <row r="261" spans="3:32">
      <c r="C261" s="243" t="str">
        <f t="shared" si="20"/>
        <v>Georgia</v>
      </c>
      <c r="D261" s="243">
        <v>2011</v>
      </c>
      <c r="E261" s="249" t="str">
        <f t="shared" si="21"/>
        <v>Calendar Year</v>
      </c>
      <c r="F261" s="249" t="str">
        <f t="shared" si="21"/>
        <v>US Dollars</v>
      </c>
      <c r="G261" s="249" t="str">
        <f t="shared" si="21"/>
        <v>Units ( x 1)</v>
      </c>
      <c r="H261" s="254">
        <f t="shared" si="21"/>
        <v>1.6859999999999999</v>
      </c>
      <c r="I261" s="249" t="str">
        <f t="shared" si="21"/>
        <v>System of Health Accounts</v>
      </c>
      <c r="J261" s="249">
        <f t="shared" si="21"/>
        <v>1.6864954301075299</v>
      </c>
      <c r="K261" t="s">
        <v>300</v>
      </c>
      <c r="M261">
        <f>'2011'!D51</f>
        <v>949917</v>
      </c>
      <c r="N261">
        <f>'2011'!E51</f>
        <v>0</v>
      </c>
      <c r="O261">
        <f>'2011'!F51</f>
        <v>0</v>
      </c>
      <c r="P261">
        <f>'2011'!G51</f>
        <v>0</v>
      </c>
      <c r="Q261">
        <f>'2011'!H51</f>
        <v>949917</v>
      </c>
      <c r="R261">
        <f>'2011'!I51</f>
        <v>0</v>
      </c>
      <c r="S261">
        <f>'2011'!J51</f>
        <v>0</v>
      </c>
      <c r="T261">
        <f>'2011'!K51</f>
        <v>0</v>
      </c>
      <c r="U261">
        <f>'2011'!L51</f>
        <v>0</v>
      </c>
      <c r="V261">
        <f>'2011'!M51</f>
        <v>0</v>
      </c>
      <c r="W261">
        <f>'2011'!N51</f>
        <v>0</v>
      </c>
      <c r="X261">
        <f>'2011'!O51</f>
        <v>347911</v>
      </c>
      <c r="Y261">
        <f>'2011'!P51</f>
        <v>308549</v>
      </c>
      <c r="Z261">
        <f>'2011'!Q51</f>
        <v>0</v>
      </c>
      <c r="AA261">
        <f>'2011'!R51</f>
        <v>1500</v>
      </c>
      <c r="AB261">
        <f>'2011'!S51</f>
        <v>2300</v>
      </c>
      <c r="AC261">
        <f>'2011'!T51</f>
        <v>660260</v>
      </c>
      <c r="AD261">
        <f>'2011'!U51</f>
        <v>1610177</v>
      </c>
      <c r="AF261">
        <f t="shared" si="16"/>
        <v>1</v>
      </c>
    </row>
    <row r="262" spans="3:32">
      <c r="C262" s="243" t="str">
        <f t="shared" si="20"/>
        <v>Georgia</v>
      </c>
      <c r="D262" s="243">
        <v>2011</v>
      </c>
      <c r="E262" s="249" t="str">
        <f t="shared" si="21"/>
        <v>Calendar Year</v>
      </c>
      <c r="F262" s="249" t="str">
        <f t="shared" si="21"/>
        <v>US Dollars</v>
      </c>
      <c r="G262" s="249" t="str">
        <f t="shared" si="21"/>
        <v>Units ( x 1)</v>
      </c>
      <c r="H262" s="254">
        <f t="shared" si="21"/>
        <v>1.6859999999999999</v>
      </c>
      <c r="I262" s="249" t="str">
        <f t="shared" si="21"/>
        <v>System of Health Accounts</v>
      </c>
      <c r="J262" s="249">
        <f t="shared" si="21"/>
        <v>1.6864954301075299</v>
      </c>
      <c r="K262" t="s">
        <v>283</v>
      </c>
      <c r="M262" t="str">
        <f>'2011'!D52</f>
        <v>US Dollars</v>
      </c>
      <c r="N262" t="str">
        <f>'2011'!E52</f>
        <v>US Dollars</v>
      </c>
      <c r="O262" t="str">
        <f>'2011'!F52</f>
        <v>US Dollars</v>
      </c>
      <c r="P262" t="str">
        <f>'2011'!G52</f>
        <v>US Dollars</v>
      </c>
      <c r="Q262">
        <f>'2011'!H52</f>
        <v>0</v>
      </c>
      <c r="R262" t="str">
        <f>'2011'!I52</f>
        <v>US Dollars</v>
      </c>
      <c r="S262" t="str">
        <f>'2011'!J52</f>
        <v>US Dollars</v>
      </c>
      <c r="T262" t="str">
        <f>'2011'!K52</f>
        <v>US Dollars</v>
      </c>
      <c r="U262" t="str">
        <f>'2011'!L52</f>
        <v>US Dollars</v>
      </c>
      <c r="V262">
        <f>'2011'!M52</f>
        <v>0</v>
      </c>
      <c r="W262" t="str">
        <f>'2011'!N52</f>
        <v>US Dollars</v>
      </c>
      <c r="X262" t="str">
        <f>'2011'!O52</f>
        <v>US Dollars</v>
      </c>
      <c r="Y262" t="str">
        <f>'2011'!P52</f>
        <v>US Dollars</v>
      </c>
      <c r="Z262" t="str">
        <f>'2011'!Q52</f>
        <v>US Dollars</v>
      </c>
      <c r="AA262" t="str">
        <f>'2011'!R52</f>
        <v>US Dollars</v>
      </c>
      <c r="AB262" t="str">
        <f>'2011'!S52</f>
        <v>US Dollars</v>
      </c>
      <c r="AC262">
        <f>'2011'!T52</f>
        <v>0</v>
      </c>
      <c r="AD262">
        <f>'2011'!U52</f>
        <v>0</v>
      </c>
      <c r="AF262">
        <f t="shared" si="16"/>
        <v>1</v>
      </c>
    </row>
    <row r="263" spans="3:32">
      <c r="C263" s="243" t="str">
        <f t="shared" si="20"/>
        <v>Georgia</v>
      </c>
      <c r="D263" s="243">
        <v>2011</v>
      </c>
      <c r="E263" s="249" t="str">
        <f t="shared" si="21"/>
        <v>Calendar Year</v>
      </c>
      <c r="F263" s="249" t="str">
        <f t="shared" si="21"/>
        <v>US Dollars</v>
      </c>
      <c r="G263" s="249" t="str">
        <f t="shared" si="21"/>
        <v>Units ( x 1)</v>
      </c>
      <c r="H263" s="254">
        <f t="shared" si="21"/>
        <v>1.6859999999999999</v>
      </c>
      <c r="I263" s="249" t="str">
        <f t="shared" si="21"/>
        <v>System of Health Accounts</v>
      </c>
      <c r="J263" s="249">
        <f t="shared" si="21"/>
        <v>1.6864954301075299</v>
      </c>
      <c r="K263" t="s">
        <v>55</v>
      </c>
      <c r="M263" t="str">
        <f>'2011'!D53</f>
        <v>US Dollars</v>
      </c>
      <c r="N263" t="str">
        <f>'2011'!E53</f>
        <v>US Dollars</v>
      </c>
      <c r="O263" t="str">
        <f>'2011'!F53</f>
        <v>US Dollars</v>
      </c>
      <c r="P263" t="str">
        <f>'2011'!G53</f>
        <v>US Dollars</v>
      </c>
      <c r="Q263">
        <f>'2011'!H53</f>
        <v>0</v>
      </c>
      <c r="R263" t="str">
        <f>'2011'!I53</f>
        <v>US Dollars</v>
      </c>
      <c r="S263" t="str">
        <f>'2011'!J53</f>
        <v>US Dollars</v>
      </c>
      <c r="T263" t="str">
        <f>'2011'!K53</f>
        <v>US Dollars</v>
      </c>
      <c r="U263" t="str">
        <f>'2011'!L53</f>
        <v>US Dollars</v>
      </c>
      <c r="V263">
        <f>'2011'!M53</f>
        <v>0</v>
      </c>
      <c r="W263" t="str">
        <f>'2011'!N53</f>
        <v>US Dollars</v>
      </c>
      <c r="X263" t="str">
        <f>'2011'!O53</f>
        <v>US Dollars</v>
      </c>
      <c r="Y263" t="str">
        <f>'2011'!P53</f>
        <v>US Dollars</v>
      </c>
      <c r="Z263" t="str">
        <f>'2011'!Q53</f>
        <v>US Dollars</v>
      </c>
      <c r="AA263" t="str">
        <f>'2011'!R53</f>
        <v>US Dollars</v>
      </c>
      <c r="AB263" t="str">
        <f>'2011'!S53</f>
        <v>US Dollars</v>
      </c>
      <c r="AC263">
        <f>'2011'!T53</f>
        <v>0</v>
      </c>
      <c r="AD263">
        <f>'2011'!U53</f>
        <v>0</v>
      </c>
      <c r="AF263">
        <f t="shared" ref="AF263:AF275" si="22">IF((Q263+V263+AC263)=AD263,1,0)</f>
        <v>1</v>
      </c>
    </row>
    <row r="264" spans="3:32">
      <c r="C264" s="243" t="str">
        <f t="shared" si="20"/>
        <v>Georgia</v>
      </c>
      <c r="D264" s="243">
        <v>2011</v>
      </c>
      <c r="E264" s="249" t="str">
        <f t="shared" si="21"/>
        <v>Calendar Year</v>
      </c>
      <c r="F264" s="249" t="str">
        <f t="shared" si="21"/>
        <v>US Dollars</v>
      </c>
      <c r="G264" s="249" t="str">
        <f t="shared" si="21"/>
        <v>Units ( x 1)</v>
      </c>
      <c r="H264" s="254">
        <f t="shared" si="21"/>
        <v>1.6859999999999999</v>
      </c>
      <c r="I264" s="249" t="str">
        <f t="shared" si="21"/>
        <v>System of Health Accounts</v>
      </c>
      <c r="J264" s="249">
        <f t="shared" si="21"/>
        <v>1.6864954301075299</v>
      </c>
      <c r="K264" t="s">
        <v>57</v>
      </c>
      <c r="M264" t="str">
        <f>'2011'!D54</f>
        <v>US Dollars</v>
      </c>
      <c r="N264" t="str">
        <f>'2011'!E54</f>
        <v>US Dollars</v>
      </c>
      <c r="O264" t="str">
        <f>'2011'!F54</f>
        <v>US Dollars</v>
      </c>
      <c r="P264" t="str">
        <f>'2011'!G54</f>
        <v>US Dollars</v>
      </c>
      <c r="Q264">
        <f>'2011'!H54</f>
        <v>0</v>
      </c>
      <c r="R264" t="str">
        <f>'2011'!I54</f>
        <v>US Dollars</v>
      </c>
      <c r="S264" t="str">
        <f>'2011'!J54</f>
        <v>US Dollars</v>
      </c>
      <c r="T264" t="str">
        <f>'2011'!K54</f>
        <v>US Dollars</v>
      </c>
      <c r="U264" t="str">
        <f>'2011'!L54</f>
        <v>US Dollars</v>
      </c>
      <c r="V264">
        <f>'2011'!M54</f>
        <v>0</v>
      </c>
      <c r="W264" t="str">
        <f>'2011'!N54</f>
        <v>US Dollars</v>
      </c>
      <c r="X264" t="str">
        <f>'2011'!O54</f>
        <v>US Dollars</v>
      </c>
      <c r="Y264" t="str">
        <f>'2011'!P54</f>
        <v>US Dollars</v>
      </c>
      <c r="Z264" t="str">
        <f>'2011'!Q54</f>
        <v>US Dollars</v>
      </c>
      <c r="AA264">
        <f>'2011'!R54</f>
        <v>1500</v>
      </c>
      <c r="AB264">
        <f>'2011'!S54</f>
        <v>2300</v>
      </c>
      <c r="AC264">
        <f>'2011'!T54</f>
        <v>3800</v>
      </c>
      <c r="AD264">
        <f>'2011'!U54</f>
        <v>3800</v>
      </c>
      <c r="AF264">
        <f t="shared" si="22"/>
        <v>1</v>
      </c>
    </row>
    <row r="265" spans="3:32">
      <c r="C265" s="243" t="str">
        <f t="shared" si="20"/>
        <v>Georgia</v>
      </c>
      <c r="D265" s="243">
        <v>2011</v>
      </c>
      <c r="E265" s="249" t="str">
        <f t="shared" si="21"/>
        <v>Calendar Year</v>
      </c>
      <c r="F265" s="249" t="str">
        <f t="shared" si="21"/>
        <v>US Dollars</v>
      </c>
      <c r="G265" s="249" t="str">
        <f t="shared" si="21"/>
        <v>Units ( x 1)</v>
      </c>
      <c r="H265" s="254">
        <f t="shared" si="21"/>
        <v>1.6859999999999999</v>
      </c>
      <c r="I265" s="249" t="str">
        <f t="shared" si="21"/>
        <v>System of Health Accounts</v>
      </c>
      <c r="J265" s="249">
        <f t="shared" si="21"/>
        <v>1.6864954301075299</v>
      </c>
      <c r="K265" t="s">
        <v>350</v>
      </c>
      <c r="M265" t="str">
        <f>'2011'!D55</f>
        <v>US Dollars</v>
      </c>
      <c r="N265" t="str">
        <f>'2011'!E55</f>
        <v>US Dollars</v>
      </c>
      <c r="O265" t="str">
        <f>'2011'!F55</f>
        <v>US Dollars</v>
      </c>
      <c r="P265" t="str">
        <f>'2011'!G55</f>
        <v>US Dollars</v>
      </c>
      <c r="Q265">
        <f>'2011'!H55</f>
        <v>0</v>
      </c>
      <c r="R265" t="str">
        <f>'2011'!I55</f>
        <v>US Dollars</v>
      </c>
      <c r="S265" t="str">
        <f>'2011'!J55</f>
        <v>US Dollars</v>
      </c>
      <c r="T265" t="str">
        <f>'2011'!K55</f>
        <v>US Dollars</v>
      </c>
      <c r="U265" t="str">
        <f>'2011'!L55</f>
        <v>US Dollars</v>
      </c>
      <c r="V265">
        <f>'2011'!M55</f>
        <v>0</v>
      </c>
      <c r="W265" t="str">
        <f>'2011'!N55</f>
        <v>US Dollars</v>
      </c>
      <c r="X265">
        <f>'2011'!O55</f>
        <v>335911</v>
      </c>
      <c r="Y265" t="str">
        <f>'2011'!P55</f>
        <v>US Dollars</v>
      </c>
      <c r="Z265" t="str">
        <f>'2011'!Q55</f>
        <v>US Dollars</v>
      </c>
      <c r="AA265" t="str">
        <f>'2011'!R55</f>
        <v>US Dollars</v>
      </c>
      <c r="AB265" t="str">
        <f>'2011'!S55</f>
        <v>US Dollars</v>
      </c>
      <c r="AC265">
        <f>'2011'!T55</f>
        <v>335911</v>
      </c>
      <c r="AD265">
        <f>'2011'!U55</f>
        <v>335911</v>
      </c>
      <c r="AF265">
        <f t="shared" si="22"/>
        <v>1</v>
      </c>
    </row>
    <row r="266" spans="3:32">
      <c r="C266" s="243" t="str">
        <f t="shared" si="20"/>
        <v>Georgia</v>
      </c>
      <c r="D266" s="243">
        <v>2011</v>
      </c>
      <c r="E266" s="249" t="str">
        <f t="shared" si="21"/>
        <v>Calendar Year</v>
      </c>
      <c r="F266" s="249" t="str">
        <f t="shared" si="21"/>
        <v>US Dollars</v>
      </c>
      <c r="G266" s="249" t="str">
        <f t="shared" si="21"/>
        <v>Units ( x 1)</v>
      </c>
      <c r="H266" s="254">
        <f t="shared" si="21"/>
        <v>1.6859999999999999</v>
      </c>
      <c r="I266" s="249" t="str">
        <f t="shared" si="21"/>
        <v>System of Health Accounts</v>
      </c>
      <c r="J266" s="249">
        <f t="shared" si="21"/>
        <v>1.6864954301075299</v>
      </c>
      <c r="K266" t="s">
        <v>351</v>
      </c>
      <c r="M266">
        <f>'2011'!D56</f>
        <v>949917</v>
      </c>
      <c r="N266" t="str">
        <f>'2011'!E56</f>
        <v>US Dollars</v>
      </c>
      <c r="O266" t="str">
        <f>'2011'!F56</f>
        <v>US Dollars</v>
      </c>
      <c r="P266" t="str">
        <f>'2011'!G56</f>
        <v>US Dollars</v>
      </c>
      <c r="Q266">
        <f>'2011'!H56</f>
        <v>949917</v>
      </c>
      <c r="R266" t="str">
        <f>'2011'!I56</f>
        <v>US Dollars</v>
      </c>
      <c r="S266" t="str">
        <f>'2011'!J56</f>
        <v>US Dollars</v>
      </c>
      <c r="T266" t="str">
        <f>'2011'!K56</f>
        <v>US Dollars</v>
      </c>
      <c r="U266" t="str">
        <f>'2011'!L56</f>
        <v>US Dollars</v>
      </c>
      <c r="V266">
        <f>'2011'!M56</f>
        <v>0</v>
      </c>
      <c r="W266" t="str">
        <f>'2011'!N56</f>
        <v>US Dollars</v>
      </c>
      <c r="X266">
        <f>'2011'!O56</f>
        <v>12000</v>
      </c>
      <c r="Y266">
        <f>'2011'!P56</f>
        <v>308549</v>
      </c>
      <c r="Z266" t="str">
        <f>'2011'!Q56</f>
        <v>US Dollars</v>
      </c>
      <c r="AA266" t="str">
        <f>'2011'!R56</f>
        <v>US Dollars</v>
      </c>
      <c r="AB266" t="str">
        <f>'2011'!S56</f>
        <v>US Dollars</v>
      </c>
      <c r="AC266">
        <f>'2011'!T56</f>
        <v>320549</v>
      </c>
      <c r="AD266">
        <f>'2011'!U56</f>
        <v>1270466</v>
      </c>
      <c r="AF266">
        <f t="shared" si="22"/>
        <v>1</v>
      </c>
    </row>
    <row r="267" spans="3:32">
      <c r="C267" s="243" t="str">
        <f t="shared" si="20"/>
        <v>Georgia</v>
      </c>
      <c r="D267" s="243">
        <v>2011</v>
      </c>
      <c r="E267" s="249" t="str">
        <f t="shared" si="21"/>
        <v>Calendar Year</v>
      </c>
      <c r="F267" s="249" t="str">
        <f t="shared" si="21"/>
        <v>US Dollars</v>
      </c>
      <c r="G267" s="249" t="str">
        <f t="shared" si="21"/>
        <v>Units ( x 1)</v>
      </c>
      <c r="H267" s="254">
        <f t="shared" si="21"/>
        <v>1.6859999999999999</v>
      </c>
      <c r="I267" s="249" t="str">
        <f t="shared" si="21"/>
        <v>System of Health Accounts</v>
      </c>
      <c r="J267" s="249">
        <f t="shared" si="21"/>
        <v>1.6864954301075299</v>
      </c>
      <c r="K267" t="s">
        <v>397</v>
      </c>
      <c r="M267">
        <f>'2011'!D57</f>
        <v>0</v>
      </c>
      <c r="N267">
        <f>'2011'!E57</f>
        <v>0</v>
      </c>
      <c r="O267">
        <f>'2011'!F57</f>
        <v>0</v>
      </c>
      <c r="P267">
        <f>'2011'!G57</f>
        <v>0</v>
      </c>
      <c r="Q267">
        <f>'2011'!H57</f>
        <v>0</v>
      </c>
      <c r="R267">
        <f>'2011'!I57</f>
        <v>0</v>
      </c>
      <c r="S267">
        <f>'2011'!J57</f>
        <v>0</v>
      </c>
      <c r="T267">
        <f>'2011'!K57</f>
        <v>0</v>
      </c>
      <c r="U267">
        <f>'2011'!L57</f>
        <v>0</v>
      </c>
      <c r="V267">
        <f>'2011'!M57</f>
        <v>0</v>
      </c>
      <c r="W267">
        <f>'2011'!N57</f>
        <v>0</v>
      </c>
      <c r="X267">
        <f>'2011'!O57</f>
        <v>62534</v>
      </c>
      <c r="Y267">
        <f>'2011'!P57</f>
        <v>2458</v>
      </c>
      <c r="Z267">
        <f>'2011'!Q57</f>
        <v>0</v>
      </c>
      <c r="AA267">
        <f>'2011'!R57</f>
        <v>11400</v>
      </c>
      <c r="AB267">
        <f>'2011'!S57</f>
        <v>255352</v>
      </c>
      <c r="AC267">
        <f>'2011'!T57</f>
        <v>331744</v>
      </c>
      <c r="AD267">
        <f>'2011'!U57</f>
        <v>331744</v>
      </c>
      <c r="AF267">
        <f t="shared" si="22"/>
        <v>1</v>
      </c>
    </row>
    <row r="268" spans="3:32">
      <c r="C268" s="243" t="str">
        <f t="shared" si="20"/>
        <v>Georgia</v>
      </c>
      <c r="D268" s="243">
        <v>2011</v>
      </c>
      <c r="E268" s="249" t="str">
        <f t="shared" si="21"/>
        <v>Calendar Year</v>
      </c>
      <c r="F268" s="249" t="str">
        <f t="shared" si="21"/>
        <v>US Dollars</v>
      </c>
      <c r="G268" s="249" t="str">
        <f t="shared" si="21"/>
        <v>Units ( x 1)</v>
      </c>
      <c r="H268" s="254">
        <f t="shared" si="21"/>
        <v>1.6859999999999999</v>
      </c>
      <c r="I268" s="249" t="str">
        <f t="shared" si="21"/>
        <v>System of Health Accounts</v>
      </c>
      <c r="J268" s="249">
        <f t="shared" si="21"/>
        <v>1.6864954301075299</v>
      </c>
      <c r="K268" t="s">
        <v>415</v>
      </c>
      <c r="M268" t="str">
        <f>'2011'!D58</f>
        <v>US Dollars</v>
      </c>
      <c r="N268" t="str">
        <f>'2011'!E58</f>
        <v>US Dollars</v>
      </c>
      <c r="O268" t="str">
        <f>'2011'!F58</f>
        <v>US Dollars</v>
      </c>
      <c r="P268" t="str">
        <f>'2011'!G58</f>
        <v>US Dollars</v>
      </c>
      <c r="Q268">
        <f>'2011'!H58</f>
        <v>0</v>
      </c>
      <c r="R268" t="str">
        <f>'2011'!I58</f>
        <v>US Dollars</v>
      </c>
      <c r="S268" t="str">
        <f>'2011'!J58</f>
        <v>US Dollars</v>
      </c>
      <c r="T268" t="str">
        <f>'2011'!K58</f>
        <v>US Dollars</v>
      </c>
      <c r="U268" t="str">
        <f>'2011'!L58</f>
        <v>US Dollars</v>
      </c>
      <c r="V268">
        <f>'2011'!M58</f>
        <v>0</v>
      </c>
      <c r="W268" t="str">
        <f>'2011'!N58</f>
        <v>US Dollars</v>
      </c>
      <c r="X268" t="str">
        <f>'2011'!O58</f>
        <v>US Dollars</v>
      </c>
      <c r="Y268" t="str">
        <f>'2011'!P58</f>
        <v>US Dollars</v>
      </c>
      <c r="Z268" t="str">
        <f>'2011'!Q58</f>
        <v>US Dollars</v>
      </c>
      <c r="AA268" t="str">
        <f>'2011'!R58</f>
        <v>US Dollars</v>
      </c>
      <c r="AB268" t="str">
        <f>'2011'!S58</f>
        <v>US Dollars</v>
      </c>
      <c r="AC268">
        <f>'2011'!T58</f>
        <v>0</v>
      </c>
      <c r="AD268">
        <f>'2011'!U58</f>
        <v>0</v>
      </c>
      <c r="AF268">
        <f t="shared" si="22"/>
        <v>1</v>
      </c>
    </row>
    <row r="269" spans="3:32">
      <c r="C269" s="243" t="str">
        <f t="shared" si="20"/>
        <v>Georgia</v>
      </c>
      <c r="D269" s="243">
        <v>2011</v>
      </c>
      <c r="E269" s="249" t="str">
        <f t="shared" si="21"/>
        <v>Calendar Year</v>
      </c>
      <c r="F269" s="249" t="str">
        <f t="shared" si="21"/>
        <v>US Dollars</v>
      </c>
      <c r="G269" s="249" t="str">
        <f t="shared" si="21"/>
        <v>Units ( x 1)</v>
      </c>
      <c r="H269" s="254">
        <f t="shared" si="21"/>
        <v>1.6859999999999999</v>
      </c>
      <c r="I269" s="249" t="str">
        <f t="shared" si="21"/>
        <v>System of Health Accounts</v>
      </c>
      <c r="J269" s="249">
        <f t="shared" si="21"/>
        <v>1.6864954301075299</v>
      </c>
      <c r="K269" t="s">
        <v>399</v>
      </c>
      <c r="M269" t="str">
        <f>'2011'!D59</f>
        <v>US Dollars</v>
      </c>
      <c r="N269" t="str">
        <f>'2011'!E59</f>
        <v>US Dollars</v>
      </c>
      <c r="O269" t="str">
        <f>'2011'!F59</f>
        <v>US Dollars</v>
      </c>
      <c r="P269" t="str">
        <f>'2011'!G59</f>
        <v>US Dollars</v>
      </c>
      <c r="Q269">
        <f>'2011'!H59</f>
        <v>0</v>
      </c>
      <c r="R269" t="str">
        <f>'2011'!I59</f>
        <v>US Dollars</v>
      </c>
      <c r="S269" t="str">
        <f>'2011'!J59</f>
        <v>US Dollars</v>
      </c>
      <c r="T269" t="str">
        <f>'2011'!K59</f>
        <v>US Dollars</v>
      </c>
      <c r="U269" t="str">
        <f>'2011'!L59</f>
        <v>US Dollars</v>
      </c>
      <c r="V269">
        <f>'2011'!M59</f>
        <v>0</v>
      </c>
      <c r="W269" t="str">
        <f>'2011'!N59</f>
        <v>US Dollars</v>
      </c>
      <c r="X269" t="str">
        <f>'2011'!O59</f>
        <v>US Dollars</v>
      </c>
      <c r="Y269" t="str">
        <f>'2011'!P59</f>
        <v>US Dollars</v>
      </c>
      <c r="Z269" t="str">
        <f>'2011'!Q59</f>
        <v>US Dollars</v>
      </c>
      <c r="AA269" t="str">
        <f>'2011'!R59</f>
        <v>US Dollars</v>
      </c>
      <c r="AB269" t="str">
        <f>'2011'!S59</f>
        <v>US Dollars</v>
      </c>
      <c r="AC269">
        <f>'2011'!T59</f>
        <v>0</v>
      </c>
      <c r="AD269">
        <f>'2011'!U59</f>
        <v>0</v>
      </c>
      <c r="AF269">
        <f t="shared" si="22"/>
        <v>1</v>
      </c>
    </row>
    <row r="270" spans="3:32">
      <c r="C270" s="243" t="str">
        <f t="shared" si="20"/>
        <v>Georgia</v>
      </c>
      <c r="D270" s="243">
        <v>2011</v>
      </c>
      <c r="E270" s="249" t="str">
        <f t="shared" si="21"/>
        <v>Calendar Year</v>
      </c>
      <c r="F270" s="249" t="str">
        <f t="shared" si="21"/>
        <v>US Dollars</v>
      </c>
      <c r="G270" s="249" t="str">
        <f t="shared" si="21"/>
        <v>Units ( x 1)</v>
      </c>
      <c r="H270" s="254">
        <f t="shared" si="21"/>
        <v>1.6859999999999999</v>
      </c>
      <c r="I270" s="249" t="str">
        <f t="shared" si="21"/>
        <v>System of Health Accounts</v>
      </c>
      <c r="J270" s="249">
        <f t="shared" si="21"/>
        <v>1.6864954301075299</v>
      </c>
      <c r="K270" t="s">
        <v>400</v>
      </c>
      <c r="M270" t="str">
        <f>'2011'!D60</f>
        <v>US Dollars</v>
      </c>
      <c r="N270" t="str">
        <f>'2011'!E60</f>
        <v>US Dollars</v>
      </c>
      <c r="O270" t="str">
        <f>'2011'!F60</f>
        <v>US Dollars</v>
      </c>
      <c r="P270" t="str">
        <f>'2011'!G60</f>
        <v>US Dollars</v>
      </c>
      <c r="Q270">
        <f>'2011'!H60</f>
        <v>0</v>
      </c>
      <c r="R270" t="str">
        <f>'2011'!I60</f>
        <v>US Dollars</v>
      </c>
      <c r="S270" t="str">
        <f>'2011'!J60</f>
        <v>US Dollars</v>
      </c>
      <c r="T270" t="str">
        <f>'2011'!K60</f>
        <v>US Dollars</v>
      </c>
      <c r="U270" t="str">
        <f>'2011'!L60</f>
        <v>US Dollars</v>
      </c>
      <c r="V270">
        <f>'2011'!M60</f>
        <v>0</v>
      </c>
      <c r="W270" t="str">
        <f>'2011'!N60</f>
        <v>US Dollars</v>
      </c>
      <c r="X270" t="str">
        <f>'2011'!O60</f>
        <v>US Dollars</v>
      </c>
      <c r="Y270" t="str">
        <f>'2011'!P60</f>
        <v>US Dollars</v>
      </c>
      <c r="Z270" t="str">
        <f>'2011'!Q60</f>
        <v>US Dollars</v>
      </c>
      <c r="AA270" t="str">
        <f>'2011'!R60</f>
        <v>US Dollars</v>
      </c>
      <c r="AB270" t="str">
        <f>'2011'!S60</f>
        <v>US Dollars</v>
      </c>
      <c r="AC270">
        <f>'2011'!T60</f>
        <v>0</v>
      </c>
      <c r="AD270">
        <f>'2011'!U60</f>
        <v>0</v>
      </c>
      <c r="AF270">
        <f t="shared" si="22"/>
        <v>1</v>
      </c>
    </row>
    <row r="271" spans="3:32">
      <c r="C271" s="243" t="str">
        <f t="shared" si="20"/>
        <v>Georgia</v>
      </c>
      <c r="D271" s="243">
        <v>2011</v>
      </c>
      <c r="E271" s="249" t="str">
        <f t="shared" si="21"/>
        <v>Calendar Year</v>
      </c>
      <c r="F271" s="249" t="str">
        <f t="shared" si="21"/>
        <v>US Dollars</v>
      </c>
      <c r="G271" s="249" t="str">
        <f t="shared" si="21"/>
        <v>Units ( x 1)</v>
      </c>
      <c r="H271" s="254">
        <f t="shared" si="21"/>
        <v>1.6859999999999999</v>
      </c>
      <c r="I271" s="249" t="str">
        <f t="shared" si="21"/>
        <v>System of Health Accounts</v>
      </c>
      <c r="J271" s="249">
        <f t="shared" si="21"/>
        <v>1.6864954301075299</v>
      </c>
      <c r="K271" t="s">
        <v>415</v>
      </c>
      <c r="M271" t="str">
        <f>'2011'!D61</f>
        <v>US Dollars</v>
      </c>
      <c r="N271" t="str">
        <f>'2011'!E61</f>
        <v>US Dollars</v>
      </c>
      <c r="O271" t="str">
        <f>'2011'!F61</f>
        <v>US Dollars</v>
      </c>
      <c r="P271" t="str">
        <f>'2011'!G61</f>
        <v>US Dollars</v>
      </c>
      <c r="Q271">
        <f>'2011'!H61</f>
        <v>0</v>
      </c>
      <c r="R271" t="str">
        <f>'2011'!I61</f>
        <v>US Dollars</v>
      </c>
      <c r="S271" t="str">
        <f>'2011'!J61</f>
        <v>US Dollars</v>
      </c>
      <c r="T271" t="str">
        <f>'2011'!K61</f>
        <v>US Dollars</v>
      </c>
      <c r="U271" t="str">
        <f>'2011'!L61</f>
        <v>US Dollars</v>
      </c>
      <c r="V271">
        <f>'2011'!M61</f>
        <v>0</v>
      </c>
      <c r="W271" t="str">
        <f>'2011'!N61</f>
        <v>US Dollars</v>
      </c>
      <c r="X271" t="str">
        <f>'2011'!O61</f>
        <v>US Dollars</v>
      </c>
      <c r="Y271" t="str">
        <f>'2011'!P61</f>
        <v>US Dollars</v>
      </c>
      <c r="Z271" t="str">
        <f>'2011'!Q61</f>
        <v>US Dollars</v>
      </c>
      <c r="AA271" t="str">
        <f>'2011'!R61</f>
        <v>US Dollars</v>
      </c>
      <c r="AB271" t="str">
        <f>'2011'!S61</f>
        <v>US Dollars</v>
      </c>
      <c r="AC271">
        <f>'2011'!T61</f>
        <v>0</v>
      </c>
      <c r="AD271">
        <f>'2011'!U61</f>
        <v>0</v>
      </c>
      <c r="AF271">
        <f t="shared" si="22"/>
        <v>1</v>
      </c>
    </row>
    <row r="272" spans="3:32">
      <c r="C272" s="243" t="str">
        <f t="shared" si="20"/>
        <v>Georgia</v>
      </c>
      <c r="D272" s="243">
        <v>2011</v>
      </c>
      <c r="E272" s="249" t="str">
        <f t="shared" si="21"/>
        <v>Calendar Year</v>
      </c>
      <c r="F272" s="249" t="str">
        <f t="shared" si="21"/>
        <v>US Dollars</v>
      </c>
      <c r="G272" s="249" t="str">
        <f t="shared" si="21"/>
        <v>Units ( x 1)</v>
      </c>
      <c r="H272" s="254">
        <f t="shared" si="21"/>
        <v>1.6859999999999999</v>
      </c>
      <c r="I272" s="249" t="str">
        <f t="shared" si="21"/>
        <v>System of Health Accounts</v>
      </c>
      <c r="J272" s="249">
        <f t="shared" si="21"/>
        <v>1.6864954301075299</v>
      </c>
      <c r="K272" t="s">
        <v>399</v>
      </c>
      <c r="M272" t="str">
        <f>'2011'!D62</f>
        <v>US Dollars</v>
      </c>
      <c r="N272" t="str">
        <f>'2011'!E62</f>
        <v>US Dollars</v>
      </c>
      <c r="O272" t="str">
        <f>'2011'!F62</f>
        <v>US Dollars</v>
      </c>
      <c r="P272" t="str">
        <f>'2011'!G62</f>
        <v>US Dollars</v>
      </c>
      <c r="Q272">
        <f>'2011'!H62</f>
        <v>0</v>
      </c>
      <c r="R272" t="str">
        <f>'2011'!I62</f>
        <v>US Dollars</v>
      </c>
      <c r="S272" t="str">
        <f>'2011'!J62</f>
        <v>US Dollars</v>
      </c>
      <c r="T272" t="str">
        <f>'2011'!K62</f>
        <v>US Dollars</v>
      </c>
      <c r="U272" t="str">
        <f>'2011'!L62</f>
        <v>US Dollars</v>
      </c>
      <c r="V272">
        <f>'2011'!M62</f>
        <v>0</v>
      </c>
      <c r="W272" t="str">
        <f>'2011'!N62</f>
        <v>US Dollars</v>
      </c>
      <c r="X272">
        <f>'2011'!O62</f>
        <v>62534</v>
      </c>
      <c r="Y272">
        <f>'2011'!P62</f>
        <v>2458</v>
      </c>
      <c r="Z272" t="str">
        <f>'2011'!Q62</f>
        <v>US Dollars</v>
      </c>
      <c r="AA272">
        <f>'2011'!R62</f>
        <v>11400</v>
      </c>
      <c r="AB272">
        <f>'2011'!S62</f>
        <v>255352</v>
      </c>
      <c r="AC272">
        <f>'2011'!T62</f>
        <v>331744</v>
      </c>
      <c r="AD272">
        <f>'2011'!U62</f>
        <v>331744</v>
      </c>
      <c r="AF272">
        <f t="shared" si="22"/>
        <v>1</v>
      </c>
    </row>
    <row r="273" spans="3:32">
      <c r="C273" s="243" t="str">
        <f t="shared" si="20"/>
        <v>Georgia</v>
      </c>
      <c r="D273" s="243">
        <v>2011</v>
      </c>
      <c r="E273" s="249" t="str">
        <f t="shared" si="21"/>
        <v>Calendar Year</v>
      </c>
      <c r="F273" s="249" t="str">
        <f t="shared" si="21"/>
        <v>US Dollars</v>
      </c>
      <c r="G273" s="249" t="str">
        <f t="shared" si="21"/>
        <v>Units ( x 1)</v>
      </c>
      <c r="H273" s="254">
        <f t="shared" si="21"/>
        <v>1.6859999999999999</v>
      </c>
      <c r="I273" s="249" t="str">
        <f t="shared" si="21"/>
        <v>System of Health Accounts</v>
      </c>
      <c r="J273" s="249">
        <f t="shared" si="21"/>
        <v>1.6864954301075299</v>
      </c>
      <c r="K273" t="s">
        <v>400</v>
      </c>
      <c r="M273" t="str">
        <f>'2011'!D63</f>
        <v>US Dollars</v>
      </c>
      <c r="N273" t="str">
        <f>'2011'!E63</f>
        <v>US Dollars</v>
      </c>
      <c r="O273" t="str">
        <f>'2011'!F63</f>
        <v>US Dollars</v>
      </c>
      <c r="P273" t="str">
        <f>'2011'!G63</f>
        <v>US Dollars</v>
      </c>
      <c r="Q273">
        <f>'2011'!H63</f>
        <v>0</v>
      </c>
      <c r="R273" t="str">
        <f>'2011'!I63</f>
        <v>US Dollars</v>
      </c>
      <c r="S273" t="str">
        <f>'2011'!J63</f>
        <v>US Dollars</v>
      </c>
      <c r="T273" t="str">
        <f>'2011'!K63</f>
        <v>US Dollars</v>
      </c>
      <c r="U273" t="str">
        <f>'2011'!L63</f>
        <v>US Dollars</v>
      </c>
      <c r="V273">
        <f>'2011'!M63</f>
        <v>0</v>
      </c>
      <c r="W273" t="str">
        <f>'2011'!N63</f>
        <v>US Dollars</v>
      </c>
      <c r="X273" t="str">
        <f>'2011'!O63</f>
        <v>US Dollars</v>
      </c>
      <c r="Y273" t="str">
        <f>'2011'!P63</f>
        <v>US Dollars</v>
      </c>
      <c r="Z273" t="str">
        <f>'2011'!Q63</f>
        <v>US Dollars</v>
      </c>
      <c r="AA273" t="str">
        <f>'2011'!R63</f>
        <v>US Dollars</v>
      </c>
      <c r="AB273" t="str">
        <f>'2011'!S63</f>
        <v>US Dollars</v>
      </c>
      <c r="AC273">
        <f>'2011'!T63</f>
        <v>0</v>
      </c>
      <c r="AD273">
        <f>'2011'!U63</f>
        <v>0</v>
      </c>
      <c r="AF273">
        <f t="shared" si="22"/>
        <v>1</v>
      </c>
    </row>
    <row r="274" spans="3:32">
      <c r="C274" s="255" t="str">
        <f t="shared" si="20"/>
        <v>Georgia</v>
      </c>
      <c r="D274" s="255">
        <v>2011</v>
      </c>
      <c r="E274" s="251" t="str">
        <f t="shared" si="21"/>
        <v>Calendar Year</v>
      </c>
      <c r="F274" s="251" t="str">
        <f t="shared" si="21"/>
        <v>US Dollars</v>
      </c>
      <c r="G274" s="251" t="str">
        <f t="shared" si="21"/>
        <v>Units ( x 1)</v>
      </c>
      <c r="H274" s="253">
        <f t="shared" si="21"/>
        <v>1.6859999999999999</v>
      </c>
      <c r="I274" s="251" t="str">
        <f t="shared" si="21"/>
        <v>System of Health Accounts</v>
      </c>
      <c r="J274" s="251">
        <f t="shared" si="21"/>
        <v>1.6864954301075299</v>
      </c>
      <c r="K274" s="237" t="s">
        <v>262</v>
      </c>
      <c r="L274" s="237"/>
      <c r="M274" s="237">
        <f>'2011'!D64</f>
        <v>4478054</v>
      </c>
      <c r="N274" s="237">
        <f>'2011'!E64</f>
        <v>0</v>
      </c>
      <c r="O274" s="237">
        <f>'2011'!F64</f>
        <v>0</v>
      </c>
      <c r="P274" s="237">
        <f>'2011'!G64</f>
        <v>0</v>
      </c>
      <c r="Q274" s="237">
        <f>'2011'!H64</f>
        <v>4478054</v>
      </c>
      <c r="R274" s="237">
        <f>'2011'!I64</f>
        <v>0</v>
      </c>
      <c r="S274" s="237">
        <f>'2011'!J64</f>
        <v>1255616</v>
      </c>
      <c r="T274" s="237">
        <f>'2011'!K64</f>
        <v>0</v>
      </c>
      <c r="U274" s="237">
        <f>'2011'!L64</f>
        <v>0</v>
      </c>
      <c r="V274" s="237">
        <f>'2011'!M64</f>
        <v>1255616</v>
      </c>
      <c r="W274" s="237">
        <f>'2011'!N64</f>
        <v>0</v>
      </c>
      <c r="X274" s="237">
        <f>'2011'!O64</f>
        <v>2137482</v>
      </c>
      <c r="Y274" s="237">
        <f>'2011'!P64</f>
        <v>5146960</v>
      </c>
      <c r="Z274" s="237">
        <f>'2011'!Q64</f>
        <v>0</v>
      </c>
      <c r="AA274" s="237">
        <f>'2011'!R64</f>
        <v>389495</v>
      </c>
      <c r="AB274" s="237">
        <f>'2011'!S64</f>
        <v>847977</v>
      </c>
      <c r="AC274" s="237">
        <f>'2011'!T64</f>
        <v>8521914</v>
      </c>
      <c r="AD274" s="237">
        <f>'2011'!U64</f>
        <v>14255584</v>
      </c>
      <c r="AF274">
        <f t="shared" si="22"/>
        <v>1</v>
      </c>
    </row>
    <row r="275" spans="3:32">
      <c r="C275" s="255" t="str">
        <f t="shared" si="20"/>
        <v>Georgia</v>
      </c>
      <c r="D275" s="255">
        <v>2011</v>
      </c>
      <c r="E275" s="251" t="str">
        <f t="shared" si="21"/>
        <v>Calendar Year</v>
      </c>
      <c r="F275" s="251" t="str">
        <f t="shared" si="21"/>
        <v>US Dollars</v>
      </c>
      <c r="G275" s="251" t="str">
        <f t="shared" si="21"/>
        <v>Units ( x 1)</v>
      </c>
      <c r="H275" s="253">
        <f t="shared" si="21"/>
        <v>1.6859999999999999</v>
      </c>
      <c r="I275" s="251" t="str">
        <f t="shared" si="21"/>
        <v>System of Health Accounts</v>
      </c>
      <c r="J275" s="251">
        <f t="shared" si="21"/>
        <v>1.6864954301075299</v>
      </c>
      <c r="K275" s="237" t="s">
        <v>413</v>
      </c>
      <c r="L275" s="237"/>
      <c r="M275" s="237">
        <f>'2011'!D65</f>
        <v>4478054</v>
      </c>
      <c r="N275" s="237">
        <f>'2011'!E65</f>
        <v>0</v>
      </c>
      <c r="O275" s="237">
        <f>'2011'!F65</f>
        <v>0</v>
      </c>
      <c r="P275" s="237">
        <f>'2011'!G65</f>
        <v>0</v>
      </c>
      <c r="Q275" s="237">
        <f>'2011'!H65</f>
        <v>4478054</v>
      </c>
      <c r="R275" s="237">
        <f>'2011'!I65</f>
        <v>0</v>
      </c>
      <c r="S275" s="237">
        <f>'2011'!J65</f>
        <v>1255616</v>
      </c>
      <c r="T275" s="237">
        <f>'2011'!K65</f>
        <v>0</v>
      </c>
      <c r="U275" s="237">
        <f>'2011'!L65</f>
        <v>0</v>
      </c>
      <c r="V275" s="237">
        <f>'2011'!M65</f>
        <v>1255616</v>
      </c>
      <c r="W275" s="237">
        <f>'2011'!N65</f>
        <v>0</v>
      </c>
      <c r="X275" s="237">
        <f>'2011'!O65</f>
        <v>2074948</v>
      </c>
      <c r="Y275" s="237">
        <f>'2011'!P65</f>
        <v>5144502</v>
      </c>
      <c r="Z275" s="237">
        <f>'2011'!Q65</f>
        <v>0</v>
      </c>
      <c r="AA275" s="237">
        <f>'2011'!R65</f>
        <v>378095</v>
      </c>
      <c r="AB275" s="237">
        <f>'2011'!S65</f>
        <v>592625</v>
      </c>
      <c r="AC275" s="237">
        <f>'2011'!T65</f>
        <v>8190170</v>
      </c>
      <c r="AD275" s="237">
        <f>'2011'!U65</f>
        <v>13923840</v>
      </c>
      <c r="AF275">
        <f t="shared" si="22"/>
        <v>1</v>
      </c>
    </row>
  </sheetData>
  <conditionalFormatting sqref="AF6:AF275">
    <cfRule type="cellIs" dxfId="6" priority="1" operator="equal">
      <formula>1</formula>
    </cfRule>
  </conditionalFormatting>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5"/>
  <sheetViews>
    <sheetView workbookViewId="0">
      <selection activeCell="M6" sqref="M6"/>
    </sheetView>
  </sheetViews>
  <sheetFormatPr defaultRowHeight="15"/>
  <cols>
    <col min="3" max="3" width="9.140625" style="235"/>
    <col min="4" max="4" width="11.85546875" style="235" customWidth="1"/>
    <col min="5" max="5" width="10.7109375" style="235" customWidth="1"/>
    <col min="6" max="6" width="10.85546875" style="235" customWidth="1"/>
    <col min="7" max="7" width="11.5703125" style="235" customWidth="1"/>
    <col min="8" max="8" width="14.140625" style="235" customWidth="1"/>
    <col min="9" max="10" width="10.7109375" style="235" customWidth="1"/>
    <col min="11" max="11" width="18.85546875" customWidth="1"/>
    <col min="32" max="32" width="21" customWidth="1"/>
  </cols>
  <sheetData>
    <row r="1" spans="1:32">
      <c r="A1" t="s">
        <v>403</v>
      </c>
      <c r="C1"/>
      <c r="D1"/>
      <c r="E1"/>
      <c r="F1"/>
      <c r="G1"/>
      <c r="H1"/>
      <c r="I1"/>
      <c r="J1"/>
    </row>
    <row r="2" spans="1:32">
      <c r="C2"/>
      <c r="D2"/>
      <c r="E2"/>
      <c r="F2"/>
      <c r="G2"/>
      <c r="H2"/>
      <c r="I2"/>
      <c r="J2"/>
    </row>
    <row r="3" spans="1:32" ht="15" customHeight="1">
      <c r="C3"/>
      <c r="D3"/>
      <c r="E3"/>
      <c r="F3"/>
      <c r="G3"/>
      <c r="H3"/>
      <c r="I3"/>
      <c r="J3"/>
      <c r="L3" s="134"/>
      <c r="M3" s="135"/>
      <c r="N3" s="135"/>
      <c r="O3" s="135"/>
      <c r="P3" s="135"/>
      <c r="Q3" s="135"/>
      <c r="R3" s="135"/>
      <c r="S3" s="135"/>
      <c r="T3" s="135"/>
      <c r="U3" s="135"/>
      <c r="V3" s="135"/>
      <c r="W3" s="135"/>
      <c r="X3" s="135"/>
      <c r="Y3" s="135"/>
      <c r="Z3" s="135"/>
      <c r="AA3" s="135"/>
      <c r="AB3" s="135"/>
      <c r="AC3" s="135"/>
      <c r="AD3" s="134"/>
    </row>
    <row r="4" spans="1:32" ht="15.75" customHeight="1">
      <c r="C4"/>
      <c r="D4"/>
      <c r="E4"/>
      <c r="F4"/>
      <c r="G4"/>
      <c r="H4"/>
      <c r="I4"/>
      <c r="J4"/>
      <c r="K4" s="143"/>
      <c r="L4" s="136"/>
      <c r="M4" s="134"/>
      <c r="N4" s="134"/>
      <c r="O4" s="134"/>
      <c r="P4" s="134"/>
      <c r="Q4" s="134"/>
      <c r="R4" s="134"/>
      <c r="S4" s="134"/>
      <c r="T4" s="134"/>
      <c r="U4" s="134"/>
      <c r="V4" s="134"/>
      <c r="W4" s="140"/>
      <c r="X4" s="140"/>
      <c r="Y4" s="140"/>
      <c r="Z4" s="140"/>
      <c r="AA4" s="140"/>
      <c r="AB4" s="134"/>
      <c r="AC4" s="134"/>
      <c r="AD4" s="135"/>
    </row>
    <row r="5" spans="1:32" ht="128.25" thickBot="1">
      <c r="C5" s="128" t="s">
        <v>301</v>
      </c>
      <c r="D5" s="128" t="s">
        <v>402</v>
      </c>
      <c r="E5" s="128" t="s">
        <v>302</v>
      </c>
      <c r="F5" s="128" t="s">
        <v>655</v>
      </c>
      <c r="G5" s="128" t="s">
        <v>658</v>
      </c>
      <c r="H5" s="128" t="s">
        <v>656</v>
      </c>
      <c r="I5" s="128" t="s">
        <v>324</v>
      </c>
      <c r="J5" s="128" t="s">
        <v>657</v>
      </c>
      <c r="K5" s="233" t="s">
        <v>362</v>
      </c>
      <c r="L5" s="234" t="s">
        <v>363</v>
      </c>
      <c r="M5" s="129" t="s">
        <v>263</v>
      </c>
      <c r="N5" s="130" t="s">
        <v>264</v>
      </c>
      <c r="O5" s="130" t="s">
        <v>352</v>
      </c>
      <c r="P5" s="130" t="s">
        <v>199</v>
      </c>
      <c r="Q5" s="131" t="s">
        <v>184</v>
      </c>
      <c r="R5" s="132" t="s">
        <v>265</v>
      </c>
      <c r="S5" s="132" t="s">
        <v>202</v>
      </c>
      <c r="T5" s="132" t="s">
        <v>266</v>
      </c>
      <c r="U5" s="132" t="s">
        <v>267</v>
      </c>
      <c r="V5" s="133" t="s">
        <v>187</v>
      </c>
      <c r="W5" s="141" t="s">
        <v>193</v>
      </c>
      <c r="X5" s="142" t="s">
        <v>271</v>
      </c>
      <c r="Y5" s="137" t="s">
        <v>195</v>
      </c>
      <c r="Z5" s="137" t="s">
        <v>284</v>
      </c>
      <c r="AA5" s="137" t="s">
        <v>274</v>
      </c>
      <c r="AB5" s="138" t="s">
        <v>275</v>
      </c>
      <c r="AC5" s="139" t="s">
        <v>276</v>
      </c>
      <c r="AD5" s="125" t="s">
        <v>262</v>
      </c>
      <c r="AF5" s="260" t="s">
        <v>664</v>
      </c>
    </row>
    <row r="6" spans="1:32">
      <c r="C6" s="238" t="str">
        <f>'2015'!B1</f>
        <v>Georgia</v>
      </c>
      <c r="D6" s="238">
        <v>2015</v>
      </c>
      <c r="E6" s="238" t="str">
        <f>'2015'!B2</f>
        <v>Calendar Year</v>
      </c>
      <c r="F6" s="238" t="str">
        <f>'2015'!B5</f>
        <v>US Dollars</v>
      </c>
      <c r="G6" s="238" t="str">
        <f>'2015'!B6</f>
        <v>Units ( x 1)</v>
      </c>
      <c r="H6" s="239">
        <f>'2015'!B7</f>
        <v>2.2702</v>
      </c>
      <c r="I6" s="238" t="str">
        <f>'2015'!B8</f>
        <v>PEPFAR Expenditure analysis</v>
      </c>
      <c r="J6" s="238">
        <f>VLOOKUP(C6,'Exchange Rates'!$A$2:$Q$195,17,0)</f>
        <v>1.76566666666667</v>
      </c>
      <c r="K6" t="s">
        <v>295</v>
      </c>
      <c r="M6">
        <f>'2015'!D12</f>
        <v>0</v>
      </c>
      <c r="N6">
        <f>'2015'!E12</f>
        <v>0</v>
      </c>
      <c r="O6">
        <f>'2015'!F12</f>
        <v>0</v>
      </c>
      <c r="P6">
        <f>'2015'!G12</f>
        <v>0</v>
      </c>
      <c r="Q6">
        <f>'2015'!H12</f>
        <v>0</v>
      </c>
      <c r="R6">
        <f>'2015'!I12</f>
        <v>0</v>
      </c>
      <c r="S6">
        <f>'2015'!J12</f>
        <v>0</v>
      </c>
      <c r="T6">
        <f>'2015'!K12</f>
        <v>0</v>
      </c>
      <c r="U6">
        <f>'2015'!L12</f>
        <v>0</v>
      </c>
      <c r="V6">
        <f>'2015'!M12</f>
        <v>0</v>
      </c>
      <c r="W6">
        <f>'2015'!N12</f>
        <v>0</v>
      </c>
      <c r="X6">
        <f>'2015'!O12</f>
        <v>28200</v>
      </c>
      <c r="Y6">
        <f>'2015'!P12</f>
        <v>589650.13</v>
      </c>
      <c r="Z6">
        <f>'2015'!Q12</f>
        <v>0</v>
      </c>
      <c r="AA6">
        <f>'2015'!R12</f>
        <v>70850</v>
      </c>
      <c r="AB6">
        <f>'2015'!S12</f>
        <v>0</v>
      </c>
      <c r="AC6">
        <f>'2015'!T12</f>
        <v>688700.13</v>
      </c>
      <c r="AD6">
        <f>'2015'!U12</f>
        <v>688700.13</v>
      </c>
      <c r="AF6">
        <f>IF((Q6+V6+AC6)=AD6,1,0)</f>
        <v>1</v>
      </c>
    </row>
    <row r="7" spans="1:32">
      <c r="C7" s="238" t="str">
        <f>C$6</f>
        <v>Georgia</v>
      </c>
      <c r="D7" s="238">
        <f t="shared" ref="D7:J22" si="0">D$6</f>
        <v>2015</v>
      </c>
      <c r="E7" s="238" t="str">
        <f t="shared" si="0"/>
        <v>Calendar Year</v>
      </c>
      <c r="F7" s="238" t="str">
        <f t="shared" si="0"/>
        <v>US Dollars</v>
      </c>
      <c r="G7" s="238" t="str">
        <f t="shared" si="0"/>
        <v>Units ( x 1)</v>
      </c>
      <c r="H7" s="239">
        <f t="shared" si="0"/>
        <v>2.2702</v>
      </c>
      <c r="I7" s="238" t="str">
        <f t="shared" si="0"/>
        <v>PEPFAR Expenditure analysis</v>
      </c>
      <c r="J7" s="238">
        <f t="shared" si="0"/>
        <v>1.76566666666667</v>
      </c>
      <c r="K7" t="s">
        <v>2</v>
      </c>
      <c r="M7" t="str">
        <f>'2015'!D13</f>
        <v>US Dollars</v>
      </c>
      <c r="N7" t="str">
        <f>'2015'!E13</f>
        <v>US Dollars</v>
      </c>
      <c r="O7" t="str">
        <f>'2015'!F13</f>
        <v>US Dollars</v>
      </c>
      <c r="P7" t="str">
        <f>'2015'!G13</f>
        <v>US Dollars</v>
      </c>
      <c r="Q7">
        <f>'2015'!H13</f>
        <v>0</v>
      </c>
      <c r="R7" t="str">
        <f>'2015'!I13</f>
        <v>US Dollars</v>
      </c>
      <c r="S7" t="str">
        <f>'2015'!J13</f>
        <v>US Dollars</v>
      </c>
      <c r="T7" t="str">
        <f>'2015'!K13</f>
        <v>US Dollars</v>
      </c>
      <c r="U7" t="str">
        <f>'2015'!L13</f>
        <v>US Dollars</v>
      </c>
      <c r="V7">
        <f>'2015'!M13</f>
        <v>0</v>
      </c>
      <c r="W7" t="str">
        <f>'2015'!N13</f>
        <v>US Dollars</v>
      </c>
      <c r="X7" t="str">
        <f>'2015'!O13</f>
        <v>US Dollars</v>
      </c>
      <c r="Y7" t="str">
        <f>'2015'!P13</f>
        <v>US Dollars</v>
      </c>
      <c r="Z7" t="str">
        <f>'2015'!Q13</f>
        <v>US Dollars</v>
      </c>
      <c r="AA7">
        <f>'2015'!R13</f>
        <v>21150</v>
      </c>
      <c r="AB7" t="str">
        <f>'2015'!S13</f>
        <v>US Dollars</v>
      </c>
      <c r="AC7">
        <f>'2015'!T13</f>
        <v>21150</v>
      </c>
      <c r="AD7">
        <f>'2015'!U13</f>
        <v>21150</v>
      </c>
      <c r="AF7">
        <f t="shared" ref="AF7:AF70" si="1">IF((Q7+V7+AC7)=AD7,1,0)</f>
        <v>1</v>
      </c>
    </row>
    <row r="8" spans="1:32">
      <c r="C8" s="238" t="str">
        <f t="shared" ref="C8:J39" si="2">C$6</f>
        <v>Georgia</v>
      </c>
      <c r="D8" s="238">
        <f t="shared" si="0"/>
        <v>2015</v>
      </c>
      <c r="E8" s="238" t="str">
        <f t="shared" si="0"/>
        <v>Calendar Year</v>
      </c>
      <c r="F8" s="238" t="str">
        <f t="shared" si="0"/>
        <v>US Dollars</v>
      </c>
      <c r="G8" s="238" t="str">
        <f t="shared" si="0"/>
        <v>Units ( x 1)</v>
      </c>
      <c r="H8" s="239">
        <f t="shared" si="0"/>
        <v>2.2702</v>
      </c>
      <c r="I8" s="238" t="str">
        <f t="shared" si="0"/>
        <v>PEPFAR Expenditure analysis</v>
      </c>
      <c r="J8" s="238">
        <f t="shared" si="0"/>
        <v>1.76566666666667</v>
      </c>
      <c r="K8" t="s">
        <v>365</v>
      </c>
      <c r="M8" t="str">
        <f>'2015'!D14</f>
        <v>US Dollars</v>
      </c>
      <c r="N8" t="str">
        <f>'2015'!E14</f>
        <v>US Dollars</v>
      </c>
      <c r="O8" t="str">
        <f>'2015'!F14</f>
        <v>US Dollars</v>
      </c>
      <c r="P8" t="str">
        <f>'2015'!G14</f>
        <v>US Dollars</v>
      </c>
      <c r="Q8">
        <f>'2015'!H14</f>
        <v>0</v>
      </c>
      <c r="R8" t="str">
        <f>'2015'!I14</f>
        <v>US Dollars</v>
      </c>
      <c r="S8" t="str">
        <f>'2015'!J14</f>
        <v>US Dollars</v>
      </c>
      <c r="T8" t="str">
        <f>'2015'!K14</f>
        <v>US Dollars</v>
      </c>
      <c r="U8" t="str">
        <f>'2015'!L14</f>
        <v>US Dollars</v>
      </c>
      <c r="V8">
        <f>'2015'!M14</f>
        <v>0</v>
      </c>
      <c r="W8" t="str">
        <f>'2015'!N14</f>
        <v>US Dollars</v>
      </c>
      <c r="X8" t="str">
        <f>'2015'!O14</f>
        <v>US Dollars</v>
      </c>
      <c r="Y8" t="str">
        <f>'2015'!P14</f>
        <v>US Dollars</v>
      </c>
      <c r="Z8" t="str">
        <f>'2015'!Q14</f>
        <v>US Dollars</v>
      </c>
      <c r="AA8" t="str">
        <f>'2015'!R14</f>
        <v>US Dollars</v>
      </c>
      <c r="AB8" t="str">
        <f>'2015'!S14</f>
        <v>US Dollars</v>
      </c>
      <c r="AC8">
        <f>'2015'!T14</f>
        <v>0</v>
      </c>
      <c r="AD8">
        <f>'2015'!U14</f>
        <v>0</v>
      </c>
      <c r="AF8">
        <f t="shared" si="1"/>
        <v>1</v>
      </c>
    </row>
    <row r="9" spans="1:32">
      <c r="C9" s="238" t="str">
        <f t="shared" si="2"/>
        <v>Georgia</v>
      </c>
      <c r="D9" s="238">
        <f t="shared" si="0"/>
        <v>2015</v>
      </c>
      <c r="E9" s="238" t="str">
        <f t="shared" si="0"/>
        <v>Calendar Year</v>
      </c>
      <c r="F9" s="238" t="str">
        <f t="shared" si="0"/>
        <v>US Dollars</v>
      </c>
      <c r="G9" s="238" t="str">
        <f t="shared" si="0"/>
        <v>Units ( x 1)</v>
      </c>
      <c r="H9" s="239">
        <f t="shared" si="0"/>
        <v>2.2702</v>
      </c>
      <c r="I9" s="238" t="str">
        <f t="shared" si="0"/>
        <v>PEPFAR Expenditure analysis</v>
      </c>
      <c r="J9" s="238">
        <f t="shared" si="0"/>
        <v>1.76566666666667</v>
      </c>
      <c r="K9" t="s">
        <v>5</v>
      </c>
      <c r="M9" t="str">
        <f>'2015'!D15</f>
        <v>US Dollars</v>
      </c>
      <c r="N9" t="str">
        <f>'2015'!E15</f>
        <v>US Dollars</v>
      </c>
      <c r="O9" t="str">
        <f>'2015'!F15</f>
        <v>US Dollars</v>
      </c>
      <c r="P9" t="str">
        <f>'2015'!G15</f>
        <v>US Dollars</v>
      </c>
      <c r="Q9">
        <f>'2015'!H15</f>
        <v>0</v>
      </c>
      <c r="R9" t="str">
        <f>'2015'!I15</f>
        <v>US Dollars</v>
      </c>
      <c r="S9" t="str">
        <f>'2015'!J15</f>
        <v>US Dollars</v>
      </c>
      <c r="T9" t="str">
        <f>'2015'!K15</f>
        <v>US Dollars</v>
      </c>
      <c r="U9" t="str">
        <f>'2015'!L15</f>
        <v>US Dollars</v>
      </c>
      <c r="V9">
        <f>'2015'!M15</f>
        <v>0</v>
      </c>
      <c r="W9" t="str">
        <f>'2015'!N15</f>
        <v>US Dollars</v>
      </c>
      <c r="X9" t="str">
        <f>'2015'!O15</f>
        <v>US Dollars</v>
      </c>
      <c r="Y9" t="str">
        <f>'2015'!P15</f>
        <v>US Dollars</v>
      </c>
      <c r="Z9" t="str">
        <f>'2015'!Q15</f>
        <v>US Dollars</v>
      </c>
      <c r="AA9" t="str">
        <f>'2015'!R15</f>
        <v>US Dollars</v>
      </c>
      <c r="AB9" t="str">
        <f>'2015'!S15</f>
        <v>US Dollars</v>
      </c>
      <c r="AC9">
        <f>'2015'!T15</f>
        <v>0</v>
      </c>
      <c r="AD9">
        <f>'2015'!U15</f>
        <v>0</v>
      </c>
      <c r="AF9">
        <f t="shared" si="1"/>
        <v>1</v>
      </c>
    </row>
    <row r="10" spans="1:32">
      <c r="C10" s="238" t="str">
        <f t="shared" si="2"/>
        <v>Georgia</v>
      </c>
      <c r="D10" s="238">
        <f t="shared" si="0"/>
        <v>2015</v>
      </c>
      <c r="E10" s="238" t="str">
        <f t="shared" si="0"/>
        <v>Calendar Year</v>
      </c>
      <c r="F10" s="238" t="str">
        <f t="shared" si="0"/>
        <v>US Dollars</v>
      </c>
      <c r="G10" s="238" t="str">
        <f t="shared" si="0"/>
        <v>Units ( x 1)</v>
      </c>
      <c r="H10" s="239">
        <f t="shared" si="0"/>
        <v>2.2702</v>
      </c>
      <c r="I10" s="238" t="str">
        <f t="shared" si="0"/>
        <v>PEPFAR Expenditure analysis</v>
      </c>
      <c r="J10" s="238">
        <f t="shared" si="0"/>
        <v>1.76566666666667</v>
      </c>
      <c r="K10" t="s">
        <v>367</v>
      </c>
      <c r="M10" t="str">
        <f>'2015'!D16</f>
        <v>US Dollars</v>
      </c>
      <c r="N10" t="str">
        <f>'2015'!E16</f>
        <v>US Dollars</v>
      </c>
      <c r="O10" t="str">
        <f>'2015'!F16</f>
        <v>US Dollars</v>
      </c>
      <c r="P10" t="str">
        <f>'2015'!G16</f>
        <v>US Dollars</v>
      </c>
      <c r="Q10">
        <f>'2015'!H16</f>
        <v>0</v>
      </c>
      <c r="R10" t="str">
        <f>'2015'!I16</f>
        <v>US Dollars</v>
      </c>
      <c r="S10" t="str">
        <f>'2015'!J16</f>
        <v>US Dollars</v>
      </c>
      <c r="T10" t="str">
        <f>'2015'!K16</f>
        <v>US Dollars</v>
      </c>
      <c r="U10" t="str">
        <f>'2015'!L16</f>
        <v>US Dollars</v>
      </c>
      <c r="V10">
        <f>'2015'!M16</f>
        <v>0</v>
      </c>
      <c r="W10" t="str">
        <f>'2015'!N16</f>
        <v>US Dollars</v>
      </c>
      <c r="X10" t="str">
        <f>'2015'!O16</f>
        <v>US Dollars</v>
      </c>
      <c r="Y10" t="str">
        <f>'2015'!P16</f>
        <v>US Dollars</v>
      </c>
      <c r="Z10" t="str">
        <f>'2015'!Q16</f>
        <v>US Dollars</v>
      </c>
      <c r="AA10" t="str">
        <f>'2015'!R16</f>
        <v>US Dollars</v>
      </c>
      <c r="AB10" t="str">
        <f>'2015'!S16</f>
        <v>US Dollars</v>
      </c>
      <c r="AC10">
        <f>'2015'!T16</f>
        <v>0</v>
      </c>
      <c r="AD10">
        <f>'2015'!U16</f>
        <v>0</v>
      </c>
      <c r="AF10">
        <f t="shared" si="1"/>
        <v>1</v>
      </c>
    </row>
    <row r="11" spans="1:32">
      <c r="C11" s="238" t="str">
        <f t="shared" si="2"/>
        <v>Georgia</v>
      </c>
      <c r="D11" s="238">
        <f t="shared" si="0"/>
        <v>2015</v>
      </c>
      <c r="E11" s="238" t="str">
        <f t="shared" si="0"/>
        <v>Calendar Year</v>
      </c>
      <c r="F11" s="238" t="str">
        <f t="shared" si="0"/>
        <v>US Dollars</v>
      </c>
      <c r="G11" s="238" t="str">
        <f t="shared" si="0"/>
        <v>Units ( x 1)</v>
      </c>
      <c r="H11" s="239">
        <f t="shared" si="0"/>
        <v>2.2702</v>
      </c>
      <c r="I11" s="238" t="str">
        <f t="shared" si="0"/>
        <v>PEPFAR Expenditure analysis</v>
      </c>
      <c r="J11" s="238">
        <f t="shared" si="0"/>
        <v>1.76566666666667</v>
      </c>
      <c r="K11" t="s">
        <v>368</v>
      </c>
      <c r="M11" t="str">
        <f>'2015'!D17</f>
        <v>US Dollars</v>
      </c>
      <c r="N11" t="str">
        <f>'2015'!E17</f>
        <v>US Dollars</v>
      </c>
      <c r="O11" t="str">
        <f>'2015'!F17</f>
        <v>US Dollars</v>
      </c>
      <c r="P11" t="str">
        <f>'2015'!G17</f>
        <v>US Dollars</v>
      </c>
      <c r="Q11">
        <f>'2015'!H17</f>
        <v>0</v>
      </c>
      <c r="R11" t="str">
        <f>'2015'!I17</f>
        <v>US Dollars</v>
      </c>
      <c r="S11" t="str">
        <f>'2015'!J17</f>
        <v>US Dollars</v>
      </c>
      <c r="T11" t="str">
        <f>'2015'!K17</f>
        <v>US Dollars</v>
      </c>
      <c r="U11" t="str">
        <f>'2015'!L17</f>
        <v>US Dollars</v>
      </c>
      <c r="V11">
        <f>'2015'!M17</f>
        <v>0</v>
      </c>
      <c r="W11" t="str">
        <f>'2015'!N17</f>
        <v>US Dollars</v>
      </c>
      <c r="X11" t="str">
        <f>'2015'!O17</f>
        <v>US Dollars</v>
      </c>
      <c r="Y11">
        <f>'2015'!P17</f>
        <v>214180</v>
      </c>
      <c r="Z11" t="str">
        <f>'2015'!Q17</f>
        <v>US Dollars</v>
      </c>
      <c r="AA11">
        <f>'2015'!R17</f>
        <v>22350</v>
      </c>
      <c r="AB11" t="str">
        <f>'2015'!S17</f>
        <v>US Dollars</v>
      </c>
      <c r="AC11">
        <f>'2015'!T17</f>
        <v>236530</v>
      </c>
      <c r="AD11">
        <f>'2015'!U17</f>
        <v>236530</v>
      </c>
      <c r="AF11">
        <f t="shared" si="1"/>
        <v>1</v>
      </c>
    </row>
    <row r="12" spans="1:32">
      <c r="C12" s="238" t="str">
        <f t="shared" si="2"/>
        <v>Georgia</v>
      </c>
      <c r="D12" s="238">
        <f t="shared" si="0"/>
        <v>2015</v>
      </c>
      <c r="E12" s="238" t="str">
        <f t="shared" si="0"/>
        <v>Calendar Year</v>
      </c>
      <c r="F12" s="238" t="str">
        <f t="shared" si="0"/>
        <v>US Dollars</v>
      </c>
      <c r="G12" s="238" t="str">
        <f t="shared" si="0"/>
        <v>Units ( x 1)</v>
      </c>
      <c r="H12" s="239">
        <f t="shared" si="0"/>
        <v>2.2702</v>
      </c>
      <c r="I12" s="238" t="str">
        <f t="shared" si="0"/>
        <v>PEPFAR Expenditure analysis</v>
      </c>
      <c r="J12" s="238">
        <f t="shared" si="0"/>
        <v>1.76566666666667</v>
      </c>
      <c r="K12" t="s">
        <v>369</v>
      </c>
      <c r="M12" t="str">
        <f>'2015'!D18</f>
        <v>US Dollars</v>
      </c>
      <c r="N12" t="str">
        <f>'2015'!E18</f>
        <v>US Dollars</v>
      </c>
      <c r="O12" t="str">
        <f>'2015'!F18</f>
        <v>US Dollars</v>
      </c>
      <c r="P12" t="str">
        <f>'2015'!G18</f>
        <v>US Dollars</v>
      </c>
      <c r="Q12">
        <f>'2015'!H18</f>
        <v>0</v>
      </c>
      <c r="R12" t="str">
        <f>'2015'!I18</f>
        <v>US Dollars</v>
      </c>
      <c r="S12" t="str">
        <f>'2015'!J18</f>
        <v>US Dollars</v>
      </c>
      <c r="T12" t="str">
        <f>'2015'!K18</f>
        <v>US Dollars</v>
      </c>
      <c r="U12" t="str">
        <f>'2015'!L18</f>
        <v>US Dollars</v>
      </c>
      <c r="V12">
        <f>'2015'!M18</f>
        <v>0</v>
      </c>
      <c r="W12" t="str">
        <f>'2015'!N18</f>
        <v>US Dollars</v>
      </c>
      <c r="X12" t="str">
        <f>'2015'!O18</f>
        <v>US Dollars</v>
      </c>
      <c r="Y12">
        <f>'2015'!P18</f>
        <v>267725</v>
      </c>
      <c r="Z12" t="str">
        <f>'2015'!Q18</f>
        <v>US Dollars</v>
      </c>
      <c r="AA12">
        <f>'2015'!R18</f>
        <v>27350</v>
      </c>
      <c r="AB12" t="str">
        <f>'2015'!S18</f>
        <v>US Dollars</v>
      </c>
      <c r="AC12">
        <f>'2015'!T18</f>
        <v>295075</v>
      </c>
      <c r="AD12">
        <f>'2015'!U18</f>
        <v>295075</v>
      </c>
      <c r="AF12">
        <f t="shared" si="1"/>
        <v>1</v>
      </c>
    </row>
    <row r="13" spans="1:32">
      <c r="C13" s="238" t="str">
        <f t="shared" si="2"/>
        <v>Georgia</v>
      </c>
      <c r="D13" s="238">
        <f t="shared" si="0"/>
        <v>2015</v>
      </c>
      <c r="E13" s="238" t="str">
        <f t="shared" si="0"/>
        <v>Calendar Year</v>
      </c>
      <c r="F13" s="238" t="str">
        <f t="shared" si="0"/>
        <v>US Dollars</v>
      </c>
      <c r="G13" s="238" t="str">
        <f t="shared" si="0"/>
        <v>Units ( x 1)</v>
      </c>
      <c r="H13" s="239">
        <f t="shared" si="0"/>
        <v>2.2702</v>
      </c>
      <c r="I13" s="238" t="str">
        <f t="shared" si="0"/>
        <v>PEPFAR Expenditure analysis</v>
      </c>
      <c r="J13" s="238">
        <f t="shared" si="0"/>
        <v>1.76566666666667</v>
      </c>
      <c r="K13" t="s">
        <v>370</v>
      </c>
      <c r="M13" t="str">
        <f>'2015'!D19</f>
        <v>US Dollars</v>
      </c>
      <c r="N13" t="str">
        <f>'2015'!E19</f>
        <v>US Dollars</v>
      </c>
      <c r="O13" t="str">
        <f>'2015'!F19</f>
        <v>US Dollars</v>
      </c>
      <c r="P13" t="str">
        <f>'2015'!G19</f>
        <v>US Dollars</v>
      </c>
      <c r="Q13">
        <f>'2015'!H19</f>
        <v>0</v>
      </c>
      <c r="R13" t="str">
        <f>'2015'!I19</f>
        <v>US Dollars</v>
      </c>
      <c r="S13" t="str">
        <f>'2015'!J19</f>
        <v>US Dollars</v>
      </c>
      <c r="T13" t="str">
        <f>'2015'!K19</f>
        <v>US Dollars</v>
      </c>
      <c r="U13" t="str">
        <f>'2015'!L19</f>
        <v>US Dollars</v>
      </c>
      <c r="V13">
        <f>'2015'!M19</f>
        <v>0</v>
      </c>
      <c r="W13" t="str">
        <f>'2015'!N19</f>
        <v>US Dollars</v>
      </c>
      <c r="X13" t="str">
        <f>'2015'!O19</f>
        <v>US Dollars</v>
      </c>
      <c r="Y13" t="str">
        <f>'2015'!P19</f>
        <v>US Dollars</v>
      </c>
      <c r="Z13" t="str">
        <f>'2015'!Q19</f>
        <v>US Dollars</v>
      </c>
      <c r="AA13" t="str">
        <f>'2015'!R19</f>
        <v>US Dollars</v>
      </c>
      <c r="AB13" t="str">
        <f>'2015'!S19</f>
        <v>US Dollars</v>
      </c>
      <c r="AC13">
        <f>'2015'!T19</f>
        <v>0</v>
      </c>
      <c r="AD13">
        <f>'2015'!U19</f>
        <v>0</v>
      </c>
      <c r="AF13">
        <f t="shared" si="1"/>
        <v>1</v>
      </c>
    </row>
    <row r="14" spans="1:32">
      <c r="C14" s="238" t="str">
        <f t="shared" si="2"/>
        <v>Georgia</v>
      </c>
      <c r="D14" s="238">
        <f t="shared" si="0"/>
        <v>2015</v>
      </c>
      <c r="E14" s="238" t="str">
        <f t="shared" si="0"/>
        <v>Calendar Year</v>
      </c>
      <c r="F14" s="238" t="str">
        <f t="shared" si="0"/>
        <v>US Dollars</v>
      </c>
      <c r="G14" s="238" t="str">
        <f t="shared" si="0"/>
        <v>Units ( x 1)</v>
      </c>
      <c r="H14" s="239">
        <f t="shared" si="0"/>
        <v>2.2702</v>
      </c>
      <c r="I14" s="238" t="str">
        <f t="shared" si="0"/>
        <v>PEPFAR Expenditure analysis</v>
      </c>
      <c r="J14" s="238">
        <f t="shared" si="0"/>
        <v>1.76566666666667</v>
      </c>
      <c r="K14" t="s">
        <v>372</v>
      </c>
      <c r="M14" t="str">
        <f>'2015'!D20</f>
        <v>US Dollars</v>
      </c>
      <c r="N14" t="str">
        <f>'2015'!E20</f>
        <v>US Dollars</v>
      </c>
      <c r="O14" t="str">
        <f>'2015'!F20</f>
        <v>US Dollars</v>
      </c>
      <c r="P14" t="str">
        <f>'2015'!G20</f>
        <v>US Dollars</v>
      </c>
      <c r="Q14">
        <f>'2015'!H20</f>
        <v>0</v>
      </c>
      <c r="R14" t="str">
        <f>'2015'!I20</f>
        <v>US Dollars</v>
      </c>
      <c r="S14" t="str">
        <f>'2015'!J20</f>
        <v>US Dollars</v>
      </c>
      <c r="T14" t="str">
        <f>'2015'!K20</f>
        <v>US Dollars</v>
      </c>
      <c r="U14" t="str">
        <f>'2015'!L20</f>
        <v>US Dollars</v>
      </c>
      <c r="V14">
        <f>'2015'!M20</f>
        <v>0</v>
      </c>
      <c r="W14" t="str">
        <f>'2015'!N20</f>
        <v>US Dollars</v>
      </c>
      <c r="X14" t="str">
        <f>'2015'!O20</f>
        <v>US Dollars</v>
      </c>
      <c r="Y14" t="str">
        <f>'2015'!P20</f>
        <v>US Dollars</v>
      </c>
      <c r="Z14" t="str">
        <f>'2015'!Q20</f>
        <v>US Dollars</v>
      </c>
      <c r="AA14" t="str">
        <f>'2015'!R20</f>
        <v>US Dollars</v>
      </c>
      <c r="AB14" t="str">
        <f>'2015'!S20</f>
        <v>US Dollars</v>
      </c>
      <c r="AC14">
        <f>'2015'!T20</f>
        <v>0</v>
      </c>
      <c r="AD14">
        <f>'2015'!U20</f>
        <v>0</v>
      </c>
      <c r="AF14">
        <f t="shared" si="1"/>
        <v>1</v>
      </c>
    </row>
    <row r="15" spans="1:32">
      <c r="C15" s="238" t="str">
        <f t="shared" si="2"/>
        <v>Georgia</v>
      </c>
      <c r="D15" s="238">
        <f t="shared" si="0"/>
        <v>2015</v>
      </c>
      <c r="E15" s="238" t="str">
        <f t="shared" si="0"/>
        <v>Calendar Year</v>
      </c>
      <c r="F15" s="238" t="str">
        <f t="shared" si="0"/>
        <v>US Dollars</v>
      </c>
      <c r="G15" s="238" t="str">
        <f t="shared" si="0"/>
        <v>Units ( x 1)</v>
      </c>
      <c r="H15" s="239">
        <f t="shared" si="0"/>
        <v>2.2702</v>
      </c>
      <c r="I15" s="238" t="str">
        <f t="shared" si="0"/>
        <v>PEPFAR Expenditure analysis</v>
      </c>
      <c r="J15" s="238">
        <f t="shared" si="0"/>
        <v>1.76566666666667</v>
      </c>
      <c r="K15" t="s">
        <v>373</v>
      </c>
      <c r="M15" t="str">
        <f>'2015'!D21</f>
        <v>US Dollars</v>
      </c>
      <c r="N15" t="str">
        <f>'2015'!E21</f>
        <v>US Dollars</v>
      </c>
      <c r="O15" t="str">
        <f>'2015'!F21</f>
        <v>US Dollars</v>
      </c>
      <c r="P15" t="str">
        <f>'2015'!G21</f>
        <v>US Dollars</v>
      </c>
      <c r="Q15">
        <f>'2015'!H21</f>
        <v>0</v>
      </c>
      <c r="R15" t="str">
        <f>'2015'!I21</f>
        <v>US Dollars</v>
      </c>
      <c r="S15" t="str">
        <f>'2015'!J21</f>
        <v>US Dollars</v>
      </c>
      <c r="T15" t="str">
        <f>'2015'!K21</f>
        <v>US Dollars</v>
      </c>
      <c r="U15" t="str">
        <f>'2015'!L21</f>
        <v>US Dollars</v>
      </c>
      <c r="V15">
        <f>'2015'!M21</f>
        <v>0</v>
      </c>
      <c r="W15" t="str">
        <f>'2015'!N21</f>
        <v>US Dollars</v>
      </c>
      <c r="X15">
        <f>'2015'!O21</f>
        <v>28200</v>
      </c>
      <c r="Y15" t="str">
        <f>'2015'!P21</f>
        <v>US Dollars</v>
      </c>
      <c r="Z15" t="str">
        <f>'2015'!Q21</f>
        <v>US Dollars</v>
      </c>
      <c r="AA15" t="str">
        <f>'2015'!R21</f>
        <v>US Dollars</v>
      </c>
      <c r="AB15" t="str">
        <f>'2015'!S21</f>
        <v>US Dollars</v>
      </c>
      <c r="AC15">
        <f>'2015'!T21</f>
        <v>28200</v>
      </c>
      <c r="AD15">
        <f>'2015'!U21</f>
        <v>28200</v>
      </c>
      <c r="AF15">
        <f t="shared" si="1"/>
        <v>1</v>
      </c>
    </row>
    <row r="16" spans="1:32">
      <c r="C16" s="238" t="str">
        <f t="shared" si="2"/>
        <v>Georgia</v>
      </c>
      <c r="D16" s="238">
        <f t="shared" si="0"/>
        <v>2015</v>
      </c>
      <c r="E16" s="238" t="str">
        <f t="shared" si="0"/>
        <v>Calendar Year</v>
      </c>
      <c r="F16" s="238" t="str">
        <f t="shared" si="0"/>
        <v>US Dollars</v>
      </c>
      <c r="G16" s="238" t="str">
        <f t="shared" si="0"/>
        <v>Units ( x 1)</v>
      </c>
      <c r="H16" s="239">
        <f t="shared" si="0"/>
        <v>2.2702</v>
      </c>
      <c r="I16" s="238" t="str">
        <f t="shared" si="0"/>
        <v>PEPFAR Expenditure analysis</v>
      </c>
      <c r="J16" s="238">
        <f t="shared" si="0"/>
        <v>1.76566666666667</v>
      </c>
      <c r="K16" t="s">
        <v>374</v>
      </c>
      <c r="M16" t="str">
        <f>'2015'!D22</f>
        <v>US Dollars</v>
      </c>
      <c r="N16" t="str">
        <f>'2015'!E22</f>
        <v>US Dollars</v>
      </c>
      <c r="O16" t="str">
        <f>'2015'!F22</f>
        <v>US Dollars</v>
      </c>
      <c r="P16" t="str">
        <f>'2015'!G22</f>
        <v>US Dollars</v>
      </c>
      <c r="Q16">
        <f>'2015'!H22</f>
        <v>0</v>
      </c>
      <c r="R16" t="str">
        <f>'2015'!I22</f>
        <v>US Dollars</v>
      </c>
      <c r="S16" t="str">
        <f>'2015'!J22</f>
        <v>US Dollars</v>
      </c>
      <c r="T16" t="str">
        <f>'2015'!K22</f>
        <v>US Dollars</v>
      </c>
      <c r="U16" t="str">
        <f>'2015'!L22</f>
        <v>US Dollars</v>
      </c>
      <c r="V16">
        <f>'2015'!M22</f>
        <v>0</v>
      </c>
      <c r="W16" t="str">
        <f>'2015'!N22</f>
        <v>US Dollars</v>
      </c>
      <c r="X16" t="str">
        <f>'2015'!O22</f>
        <v>US Dollars</v>
      </c>
      <c r="Y16">
        <f>'2015'!P22</f>
        <v>107745.13</v>
      </c>
      <c r="Z16" t="str">
        <f>'2015'!Q22</f>
        <v>US Dollars</v>
      </c>
      <c r="AA16" t="str">
        <f>'2015'!R22</f>
        <v>US Dollars</v>
      </c>
      <c r="AB16" t="str">
        <f>'2015'!S22</f>
        <v>US Dollars</v>
      </c>
      <c r="AC16">
        <f>'2015'!T22</f>
        <v>107745.13</v>
      </c>
      <c r="AD16">
        <f>'2015'!U22</f>
        <v>107745.13</v>
      </c>
      <c r="AF16">
        <f t="shared" si="1"/>
        <v>1</v>
      </c>
    </row>
    <row r="17" spans="3:32">
      <c r="C17" s="238" t="str">
        <f t="shared" si="2"/>
        <v>Georgia</v>
      </c>
      <c r="D17" s="238">
        <f t="shared" si="0"/>
        <v>2015</v>
      </c>
      <c r="E17" s="238" t="str">
        <f t="shared" si="0"/>
        <v>Calendar Year</v>
      </c>
      <c r="F17" s="238" t="str">
        <f t="shared" si="0"/>
        <v>US Dollars</v>
      </c>
      <c r="G17" s="238" t="str">
        <f t="shared" si="0"/>
        <v>Units ( x 1)</v>
      </c>
      <c r="H17" s="239">
        <f t="shared" si="0"/>
        <v>2.2702</v>
      </c>
      <c r="I17" s="238" t="str">
        <f t="shared" si="0"/>
        <v>PEPFAR Expenditure analysis</v>
      </c>
      <c r="J17" s="238">
        <f t="shared" si="0"/>
        <v>1.76566666666667</v>
      </c>
      <c r="K17" t="s">
        <v>376</v>
      </c>
      <c r="M17" t="str">
        <f>'2015'!D23</f>
        <v>US Dollars</v>
      </c>
      <c r="N17" t="str">
        <f>'2015'!E23</f>
        <v>US Dollars</v>
      </c>
      <c r="O17" t="str">
        <f>'2015'!F23</f>
        <v>US Dollars</v>
      </c>
      <c r="P17" t="str">
        <f>'2015'!G23</f>
        <v>US Dollars</v>
      </c>
      <c r="Q17">
        <f>'2015'!H23</f>
        <v>0</v>
      </c>
      <c r="R17" t="str">
        <f>'2015'!I23</f>
        <v>US Dollars</v>
      </c>
      <c r="S17" t="str">
        <f>'2015'!J23</f>
        <v>US Dollars</v>
      </c>
      <c r="T17" t="str">
        <f>'2015'!K23</f>
        <v>US Dollars</v>
      </c>
      <c r="U17" t="str">
        <f>'2015'!L23</f>
        <v>US Dollars</v>
      </c>
      <c r="V17">
        <f>'2015'!M23</f>
        <v>0</v>
      </c>
      <c r="W17" t="str">
        <f>'2015'!N23</f>
        <v>US Dollars</v>
      </c>
      <c r="X17" t="str">
        <f>'2015'!O23</f>
        <v>US Dollars</v>
      </c>
      <c r="Y17" t="str">
        <f>'2015'!P23</f>
        <v>US Dollars</v>
      </c>
      <c r="Z17" t="str">
        <f>'2015'!Q23</f>
        <v>US Dollars</v>
      </c>
      <c r="AA17" t="str">
        <f>'2015'!R23</f>
        <v>US Dollars</v>
      </c>
      <c r="AB17" t="str">
        <f>'2015'!S23</f>
        <v>US Dollars</v>
      </c>
      <c r="AC17">
        <f>'2015'!T23</f>
        <v>0</v>
      </c>
      <c r="AD17">
        <f>'2015'!U23</f>
        <v>0</v>
      </c>
      <c r="AF17">
        <f t="shared" si="1"/>
        <v>1</v>
      </c>
    </row>
    <row r="18" spans="3:32">
      <c r="C18" s="238" t="str">
        <f t="shared" si="2"/>
        <v>Georgia</v>
      </c>
      <c r="D18" s="238">
        <f t="shared" si="0"/>
        <v>2015</v>
      </c>
      <c r="E18" s="238" t="str">
        <f t="shared" si="0"/>
        <v>Calendar Year</v>
      </c>
      <c r="F18" s="238" t="str">
        <f t="shared" si="0"/>
        <v>US Dollars</v>
      </c>
      <c r="G18" s="238" t="str">
        <f t="shared" si="0"/>
        <v>Units ( x 1)</v>
      </c>
      <c r="H18" s="239">
        <f t="shared" si="0"/>
        <v>2.2702</v>
      </c>
      <c r="I18" s="238" t="str">
        <f t="shared" si="0"/>
        <v>PEPFAR Expenditure analysis</v>
      </c>
      <c r="J18" s="238">
        <f t="shared" si="0"/>
        <v>1.76566666666667</v>
      </c>
      <c r="K18" t="s">
        <v>14</v>
      </c>
      <c r="M18">
        <f>'2015'!D24</f>
        <v>1869514</v>
      </c>
      <c r="N18">
        <f>'2015'!E24</f>
        <v>120000</v>
      </c>
      <c r="O18">
        <f>'2015'!F24</f>
        <v>0</v>
      </c>
      <c r="P18">
        <f>'2015'!G24</f>
        <v>0</v>
      </c>
      <c r="Q18">
        <f>'2015'!H24</f>
        <v>1989514</v>
      </c>
      <c r="R18">
        <f>'2015'!I24</f>
        <v>0</v>
      </c>
      <c r="S18">
        <f>'2015'!J24</f>
        <v>792882</v>
      </c>
      <c r="T18">
        <f>'2015'!K24</f>
        <v>0</v>
      </c>
      <c r="U18">
        <f>'2015'!L24</f>
        <v>0</v>
      </c>
      <c r="V18">
        <f>'2015'!M24</f>
        <v>792882</v>
      </c>
      <c r="W18">
        <f>'2015'!N24</f>
        <v>0</v>
      </c>
      <c r="X18">
        <f>'2015'!O24</f>
        <v>50172</v>
      </c>
      <c r="Y18">
        <f>'2015'!P24</f>
        <v>2045450.62</v>
      </c>
      <c r="Z18">
        <f>'2015'!Q24</f>
        <v>0</v>
      </c>
      <c r="AA18">
        <f>'2015'!R24</f>
        <v>0</v>
      </c>
      <c r="AB18">
        <f>'2015'!S24</f>
        <v>120000</v>
      </c>
      <c r="AC18">
        <f>'2015'!T24</f>
        <v>2215622.62</v>
      </c>
      <c r="AD18">
        <f>'2015'!U24</f>
        <v>4998018.62</v>
      </c>
      <c r="AF18">
        <f t="shared" si="1"/>
        <v>1</v>
      </c>
    </row>
    <row r="19" spans="3:32">
      <c r="C19" s="238" t="str">
        <f t="shared" si="2"/>
        <v>Georgia</v>
      </c>
      <c r="D19" s="238">
        <f t="shared" si="0"/>
        <v>2015</v>
      </c>
      <c r="E19" s="238" t="str">
        <f t="shared" si="0"/>
        <v>Calendar Year</v>
      </c>
      <c r="F19" s="238" t="str">
        <f t="shared" si="0"/>
        <v>US Dollars</v>
      </c>
      <c r="G19" s="238" t="str">
        <f t="shared" si="0"/>
        <v>Units ( x 1)</v>
      </c>
      <c r="H19" s="239">
        <f t="shared" si="0"/>
        <v>2.2702</v>
      </c>
      <c r="I19" s="238" t="str">
        <f t="shared" si="0"/>
        <v>PEPFAR Expenditure analysis</v>
      </c>
      <c r="J19" s="238">
        <f t="shared" si="0"/>
        <v>1.76566666666667</v>
      </c>
      <c r="K19" t="s">
        <v>378</v>
      </c>
      <c r="M19" t="str">
        <f>'2015'!D25</f>
        <v>US Dollars</v>
      </c>
      <c r="N19" t="str">
        <f>'2015'!E25</f>
        <v>US Dollars</v>
      </c>
      <c r="O19" t="str">
        <f>'2015'!F25</f>
        <v>US Dollars</v>
      </c>
      <c r="P19" t="str">
        <f>'2015'!G25</f>
        <v>US Dollars</v>
      </c>
      <c r="Q19">
        <f>'2015'!H25</f>
        <v>0</v>
      </c>
      <c r="R19" t="str">
        <f>'2015'!I25</f>
        <v>US Dollars</v>
      </c>
      <c r="S19" t="str">
        <f>'2015'!J25</f>
        <v>US Dollars</v>
      </c>
      <c r="T19" t="str">
        <f>'2015'!K25</f>
        <v>US Dollars</v>
      </c>
      <c r="U19" t="str">
        <f>'2015'!L25</f>
        <v>US Dollars</v>
      </c>
      <c r="V19">
        <f>'2015'!M25</f>
        <v>0</v>
      </c>
      <c r="W19" t="str">
        <f>'2015'!N25</f>
        <v>US Dollars</v>
      </c>
      <c r="X19">
        <f>'2015'!O25</f>
        <v>50172</v>
      </c>
      <c r="Y19">
        <f>'2015'!P25</f>
        <v>1348424.81</v>
      </c>
      <c r="Z19" t="str">
        <f>'2015'!Q25</f>
        <v>US Dollars</v>
      </c>
      <c r="AA19" t="str">
        <f>'2015'!R25</f>
        <v>US Dollars</v>
      </c>
      <c r="AB19">
        <f>'2015'!S25</f>
        <v>120000</v>
      </c>
      <c r="AC19">
        <f>'2015'!T25</f>
        <v>1518596.81</v>
      </c>
      <c r="AD19">
        <f>'2015'!U25</f>
        <v>1518596.81</v>
      </c>
      <c r="AF19">
        <f t="shared" si="1"/>
        <v>1</v>
      </c>
    </row>
    <row r="20" spans="3:32">
      <c r="C20" s="238" t="str">
        <f t="shared" si="2"/>
        <v>Georgia</v>
      </c>
      <c r="D20" s="238">
        <f t="shared" si="0"/>
        <v>2015</v>
      </c>
      <c r="E20" s="238" t="str">
        <f t="shared" si="0"/>
        <v>Calendar Year</v>
      </c>
      <c r="F20" s="238" t="str">
        <f t="shared" si="0"/>
        <v>US Dollars</v>
      </c>
      <c r="G20" s="238" t="str">
        <f t="shared" si="0"/>
        <v>Units ( x 1)</v>
      </c>
      <c r="H20" s="239">
        <f t="shared" si="0"/>
        <v>2.2702</v>
      </c>
      <c r="I20" s="238" t="str">
        <f t="shared" si="0"/>
        <v>PEPFAR Expenditure analysis</v>
      </c>
      <c r="J20" s="238">
        <f t="shared" si="0"/>
        <v>1.76566666666667</v>
      </c>
      <c r="K20" t="s">
        <v>277</v>
      </c>
      <c r="M20">
        <f>'2015'!D26</f>
        <v>1869514</v>
      </c>
      <c r="N20">
        <f>'2015'!E26</f>
        <v>120000</v>
      </c>
      <c r="O20" t="str">
        <f>'2015'!F26</f>
        <v>US Dollars</v>
      </c>
      <c r="P20" t="str">
        <f>'2015'!G26</f>
        <v>US Dollars</v>
      </c>
      <c r="Q20">
        <f>'2015'!H26</f>
        <v>1989514</v>
      </c>
      <c r="R20" t="str">
        <f>'2015'!I26</f>
        <v>US Dollars</v>
      </c>
      <c r="S20">
        <f>'2015'!J26</f>
        <v>792882</v>
      </c>
      <c r="T20" t="str">
        <f>'2015'!K26</f>
        <v>US Dollars</v>
      </c>
      <c r="U20" t="str">
        <f>'2015'!L26</f>
        <v>US Dollars</v>
      </c>
      <c r="V20">
        <f>'2015'!M26</f>
        <v>792882</v>
      </c>
      <c r="W20" t="str">
        <f>'2015'!N26</f>
        <v>US Dollars</v>
      </c>
      <c r="X20" t="str">
        <f>'2015'!O26</f>
        <v>US Dollars</v>
      </c>
      <c r="Y20">
        <f>'2015'!P26</f>
        <v>697025.81</v>
      </c>
      <c r="Z20" t="str">
        <f>'2015'!Q26</f>
        <v>US Dollars</v>
      </c>
      <c r="AA20" t="str">
        <f>'2015'!R26</f>
        <v>US Dollars</v>
      </c>
      <c r="AB20" t="str">
        <f>'2015'!S26</f>
        <v>US Dollars</v>
      </c>
      <c r="AC20">
        <f>'2015'!T26</f>
        <v>697025.81</v>
      </c>
      <c r="AD20">
        <f>'2015'!U26</f>
        <v>3479421.81</v>
      </c>
      <c r="AF20">
        <f t="shared" si="1"/>
        <v>1</v>
      </c>
    </row>
    <row r="21" spans="3:32">
      <c r="C21" s="238" t="str">
        <f t="shared" si="2"/>
        <v>Georgia</v>
      </c>
      <c r="D21" s="238">
        <f t="shared" si="0"/>
        <v>2015</v>
      </c>
      <c r="E21" s="238" t="str">
        <f t="shared" si="0"/>
        <v>Calendar Year</v>
      </c>
      <c r="F21" s="238" t="str">
        <f t="shared" si="0"/>
        <v>US Dollars</v>
      </c>
      <c r="G21" s="238" t="str">
        <f t="shared" si="0"/>
        <v>Units ( x 1)</v>
      </c>
      <c r="H21" s="239">
        <f t="shared" si="0"/>
        <v>2.2702</v>
      </c>
      <c r="I21" s="238" t="str">
        <f t="shared" si="0"/>
        <v>PEPFAR Expenditure analysis</v>
      </c>
      <c r="J21" s="238">
        <f t="shared" si="0"/>
        <v>1.76566666666667</v>
      </c>
      <c r="K21" t="s">
        <v>296</v>
      </c>
      <c r="M21">
        <f>'2015'!D27</f>
        <v>120000</v>
      </c>
      <c r="N21">
        <f>'2015'!E27</f>
        <v>0</v>
      </c>
      <c r="O21">
        <f>'2015'!F27</f>
        <v>0</v>
      </c>
      <c r="P21">
        <f>'2015'!G27</f>
        <v>0</v>
      </c>
      <c r="Q21">
        <f>'2015'!H27</f>
        <v>120000</v>
      </c>
      <c r="R21">
        <f>'2015'!I27</f>
        <v>0</v>
      </c>
      <c r="S21">
        <f>'2015'!J27</f>
        <v>0</v>
      </c>
      <c r="T21">
        <f>'2015'!K27</f>
        <v>0</v>
      </c>
      <c r="U21">
        <f>'2015'!L27</f>
        <v>0</v>
      </c>
      <c r="V21">
        <f>'2015'!M27</f>
        <v>0</v>
      </c>
      <c r="W21">
        <f>'2015'!N27</f>
        <v>0</v>
      </c>
      <c r="X21">
        <f>'2015'!O27</f>
        <v>0</v>
      </c>
      <c r="Y21">
        <f>'2015'!P27</f>
        <v>581.45000000000005</v>
      </c>
      <c r="Z21">
        <f>'2015'!Q27</f>
        <v>0</v>
      </c>
      <c r="AA21">
        <f>'2015'!R27</f>
        <v>0</v>
      </c>
      <c r="AB21">
        <f>'2015'!S27</f>
        <v>0</v>
      </c>
      <c r="AC21">
        <f>'2015'!T27</f>
        <v>581.45000000000005</v>
      </c>
      <c r="AD21">
        <f>'2015'!U27</f>
        <v>120581.45</v>
      </c>
      <c r="AF21">
        <f t="shared" si="1"/>
        <v>1</v>
      </c>
    </row>
    <row r="22" spans="3:32">
      <c r="C22" s="238" t="str">
        <f t="shared" si="2"/>
        <v>Georgia</v>
      </c>
      <c r="D22" s="238">
        <f t="shared" si="0"/>
        <v>2015</v>
      </c>
      <c r="E22" s="238" t="str">
        <f t="shared" si="0"/>
        <v>Calendar Year</v>
      </c>
      <c r="F22" s="238" t="str">
        <f t="shared" si="0"/>
        <v>US Dollars</v>
      </c>
      <c r="G22" s="238" t="str">
        <f t="shared" si="0"/>
        <v>Units ( x 1)</v>
      </c>
      <c r="H22" s="239">
        <f t="shared" si="0"/>
        <v>2.2702</v>
      </c>
      <c r="I22" s="238" t="str">
        <f t="shared" si="0"/>
        <v>PEPFAR Expenditure analysis</v>
      </c>
      <c r="J22" s="238">
        <f t="shared" si="0"/>
        <v>1.76566666666667</v>
      </c>
      <c r="K22" t="s">
        <v>380</v>
      </c>
      <c r="M22" t="str">
        <f>'2015'!D28</f>
        <v>US Dollars</v>
      </c>
      <c r="N22" t="str">
        <f>'2015'!E28</f>
        <v>US Dollars</v>
      </c>
      <c r="O22" t="str">
        <f>'2015'!F28</f>
        <v>US Dollars</v>
      </c>
      <c r="P22" t="str">
        <f>'2015'!G28</f>
        <v>US Dollars</v>
      </c>
      <c r="Q22">
        <f>'2015'!H28</f>
        <v>0</v>
      </c>
      <c r="R22" t="str">
        <f>'2015'!I28</f>
        <v>US Dollars</v>
      </c>
      <c r="S22" t="str">
        <f>'2015'!J28</f>
        <v>US Dollars</v>
      </c>
      <c r="T22" t="str">
        <f>'2015'!K28</f>
        <v>US Dollars</v>
      </c>
      <c r="U22" t="str">
        <f>'2015'!L28</f>
        <v>US Dollars</v>
      </c>
      <c r="V22">
        <f>'2015'!M28</f>
        <v>0</v>
      </c>
      <c r="W22" t="str">
        <f>'2015'!N28</f>
        <v>US Dollars</v>
      </c>
      <c r="X22" t="str">
        <f>'2015'!O28</f>
        <v>US Dollars</v>
      </c>
      <c r="Y22">
        <f>'2015'!P28</f>
        <v>581.45000000000005</v>
      </c>
      <c r="Z22" t="str">
        <f>'2015'!Q28</f>
        <v>US Dollars</v>
      </c>
      <c r="AA22" t="str">
        <f>'2015'!R28</f>
        <v>US Dollars</v>
      </c>
      <c r="AB22" t="str">
        <f>'2015'!S28</f>
        <v>US Dollars</v>
      </c>
      <c r="AC22">
        <f>'2015'!T28</f>
        <v>581.45000000000005</v>
      </c>
      <c r="AD22">
        <f>'2015'!U28</f>
        <v>581.45000000000005</v>
      </c>
      <c r="AF22">
        <f t="shared" si="1"/>
        <v>1</v>
      </c>
    </row>
    <row r="23" spans="3:32">
      <c r="C23" s="238" t="str">
        <f t="shared" si="2"/>
        <v>Georgia</v>
      </c>
      <c r="D23" s="238">
        <f t="shared" si="2"/>
        <v>2015</v>
      </c>
      <c r="E23" s="238" t="str">
        <f t="shared" si="2"/>
        <v>Calendar Year</v>
      </c>
      <c r="F23" s="238" t="str">
        <f t="shared" si="2"/>
        <v>US Dollars</v>
      </c>
      <c r="G23" s="238" t="str">
        <f t="shared" si="2"/>
        <v>Units ( x 1)</v>
      </c>
      <c r="H23" s="239">
        <f t="shared" si="2"/>
        <v>2.2702</v>
      </c>
      <c r="I23" s="238" t="str">
        <f t="shared" si="2"/>
        <v>PEPFAR Expenditure analysis</v>
      </c>
      <c r="J23" s="238">
        <f t="shared" si="2"/>
        <v>1.76566666666667</v>
      </c>
      <c r="K23" t="s">
        <v>381</v>
      </c>
      <c r="M23">
        <f>'2015'!D29</f>
        <v>120000</v>
      </c>
      <c r="N23" t="str">
        <f>'2015'!E29</f>
        <v>US Dollars</v>
      </c>
      <c r="O23" t="str">
        <f>'2015'!F29</f>
        <v>US Dollars</v>
      </c>
      <c r="P23" t="str">
        <f>'2015'!G29</f>
        <v>US Dollars</v>
      </c>
      <c r="Q23">
        <f>'2015'!H29</f>
        <v>120000</v>
      </c>
      <c r="R23" t="str">
        <f>'2015'!I29</f>
        <v>US Dollars</v>
      </c>
      <c r="S23" t="str">
        <f>'2015'!J29</f>
        <v>US Dollars</v>
      </c>
      <c r="T23" t="str">
        <f>'2015'!K29</f>
        <v>US Dollars</v>
      </c>
      <c r="U23" t="str">
        <f>'2015'!L29</f>
        <v>US Dollars</v>
      </c>
      <c r="V23">
        <f>'2015'!M29</f>
        <v>0</v>
      </c>
      <c r="W23" t="str">
        <f>'2015'!N29</f>
        <v>US Dollars</v>
      </c>
      <c r="X23" t="str">
        <f>'2015'!O29</f>
        <v>US Dollars</v>
      </c>
      <c r="Y23" t="str">
        <f>'2015'!P29</f>
        <v>US Dollars</v>
      </c>
      <c r="Z23" t="str">
        <f>'2015'!Q29</f>
        <v>US Dollars</v>
      </c>
      <c r="AA23" t="str">
        <f>'2015'!R29</f>
        <v>US Dollars</v>
      </c>
      <c r="AB23" t="str">
        <f>'2015'!S29</f>
        <v>US Dollars</v>
      </c>
      <c r="AC23">
        <f>'2015'!T29</f>
        <v>0</v>
      </c>
      <c r="AD23">
        <f>'2015'!U29</f>
        <v>120000</v>
      </c>
      <c r="AF23">
        <f t="shared" si="1"/>
        <v>1</v>
      </c>
    </row>
    <row r="24" spans="3:32">
      <c r="C24" s="238" t="str">
        <f t="shared" si="2"/>
        <v>Georgia</v>
      </c>
      <c r="D24" s="238">
        <f t="shared" si="2"/>
        <v>2015</v>
      </c>
      <c r="E24" s="238" t="str">
        <f t="shared" si="2"/>
        <v>Calendar Year</v>
      </c>
      <c r="F24" s="238" t="str">
        <f t="shared" si="2"/>
        <v>US Dollars</v>
      </c>
      <c r="G24" s="238" t="str">
        <f t="shared" si="2"/>
        <v>Units ( x 1)</v>
      </c>
      <c r="H24" s="239">
        <f t="shared" si="2"/>
        <v>2.2702</v>
      </c>
      <c r="I24" s="238" t="str">
        <f t="shared" si="2"/>
        <v>PEPFAR Expenditure analysis</v>
      </c>
      <c r="J24" s="238">
        <f t="shared" si="2"/>
        <v>1.76566666666667</v>
      </c>
      <c r="K24" t="s">
        <v>297</v>
      </c>
      <c r="M24">
        <f>'2015'!D30</f>
        <v>5336778</v>
      </c>
      <c r="N24">
        <f>'2015'!E30</f>
        <v>0</v>
      </c>
      <c r="O24">
        <f>'2015'!F30</f>
        <v>0</v>
      </c>
      <c r="P24">
        <f>'2015'!G30</f>
        <v>0</v>
      </c>
      <c r="Q24">
        <f>'2015'!H30</f>
        <v>5336778</v>
      </c>
      <c r="R24">
        <f>'2015'!I30</f>
        <v>0</v>
      </c>
      <c r="S24">
        <f>'2015'!J30</f>
        <v>1326997</v>
      </c>
      <c r="T24">
        <f>'2015'!K30</f>
        <v>0</v>
      </c>
      <c r="U24">
        <f>'2015'!L30</f>
        <v>0</v>
      </c>
      <c r="V24">
        <f>'2015'!M30</f>
        <v>1326997</v>
      </c>
      <c r="W24">
        <f>'2015'!N30</f>
        <v>0</v>
      </c>
      <c r="X24">
        <f>'2015'!O30</f>
        <v>0</v>
      </c>
      <c r="Y24">
        <f>'2015'!P30</f>
        <v>1441033.83</v>
      </c>
      <c r="Z24">
        <f>'2015'!Q30</f>
        <v>0</v>
      </c>
      <c r="AA24">
        <f>'2015'!R30</f>
        <v>5176</v>
      </c>
      <c r="AB24">
        <f>'2015'!S30</f>
        <v>0</v>
      </c>
      <c r="AC24">
        <f>'2015'!T30</f>
        <v>1446209.83</v>
      </c>
      <c r="AD24">
        <f>'2015'!U30</f>
        <v>8109984.8300000001</v>
      </c>
      <c r="AF24">
        <f t="shared" si="1"/>
        <v>1</v>
      </c>
    </row>
    <row r="25" spans="3:32">
      <c r="C25" s="238" t="str">
        <f t="shared" si="2"/>
        <v>Georgia</v>
      </c>
      <c r="D25" s="238">
        <f t="shared" si="2"/>
        <v>2015</v>
      </c>
      <c r="E25" s="238" t="str">
        <f t="shared" si="2"/>
        <v>Calendar Year</v>
      </c>
      <c r="F25" s="238" t="str">
        <f t="shared" si="2"/>
        <v>US Dollars</v>
      </c>
      <c r="G25" s="238" t="str">
        <f t="shared" si="2"/>
        <v>Units ( x 1)</v>
      </c>
      <c r="H25" s="239">
        <f t="shared" si="2"/>
        <v>2.2702</v>
      </c>
      <c r="I25" s="238" t="str">
        <f t="shared" si="2"/>
        <v>PEPFAR Expenditure analysis</v>
      </c>
      <c r="J25" s="238">
        <f t="shared" si="2"/>
        <v>1.76566666666667</v>
      </c>
      <c r="K25" t="s">
        <v>279</v>
      </c>
      <c r="M25">
        <f>'2015'!D31</f>
        <v>435683</v>
      </c>
      <c r="N25" t="str">
        <f>'2015'!E31</f>
        <v>US Dollars</v>
      </c>
      <c r="O25" t="str">
        <f>'2015'!F31</f>
        <v>US Dollars</v>
      </c>
      <c r="P25" t="str">
        <f>'2015'!G31</f>
        <v>US Dollars</v>
      </c>
      <c r="Q25">
        <f>'2015'!H31</f>
        <v>435683</v>
      </c>
      <c r="R25" t="str">
        <f>'2015'!I31</f>
        <v>US Dollars</v>
      </c>
      <c r="S25" t="str">
        <f>'2015'!J31</f>
        <v>US Dollars</v>
      </c>
      <c r="T25" t="str">
        <f>'2015'!K31</f>
        <v>US Dollars</v>
      </c>
      <c r="U25" t="str">
        <f>'2015'!L31</f>
        <v>US Dollars</v>
      </c>
      <c r="V25">
        <f>'2015'!M31</f>
        <v>0</v>
      </c>
      <c r="W25" t="str">
        <f>'2015'!N31</f>
        <v>US Dollars</v>
      </c>
      <c r="X25" t="str">
        <f>'2015'!O31</f>
        <v>US Dollars</v>
      </c>
      <c r="Y25" t="str">
        <f>'2015'!P31</f>
        <v>US Dollars</v>
      </c>
      <c r="Z25" t="str">
        <f>'2015'!Q31</f>
        <v>US Dollars</v>
      </c>
      <c r="AA25">
        <f>'2015'!R31</f>
        <v>5176</v>
      </c>
      <c r="AB25" t="str">
        <f>'2015'!S31</f>
        <v>US Dollars</v>
      </c>
      <c r="AC25">
        <f>'2015'!T31</f>
        <v>5176</v>
      </c>
      <c r="AD25">
        <f>'2015'!U31</f>
        <v>440859</v>
      </c>
      <c r="AF25">
        <f t="shared" si="1"/>
        <v>1</v>
      </c>
    </row>
    <row r="26" spans="3:32">
      <c r="C26" s="238" t="str">
        <f t="shared" si="2"/>
        <v>Georgia</v>
      </c>
      <c r="D26" s="238">
        <f t="shared" si="2"/>
        <v>2015</v>
      </c>
      <c r="E26" s="238" t="str">
        <f t="shared" si="2"/>
        <v>Calendar Year</v>
      </c>
      <c r="F26" s="238" t="str">
        <f t="shared" si="2"/>
        <v>US Dollars</v>
      </c>
      <c r="G26" s="238" t="str">
        <f t="shared" si="2"/>
        <v>Units ( x 1)</v>
      </c>
      <c r="H26" s="239">
        <f t="shared" si="2"/>
        <v>2.2702</v>
      </c>
      <c r="I26" s="238" t="str">
        <f t="shared" si="2"/>
        <v>PEPFAR Expenditure analysis</v>
      </c>
      <c r="J26" s="238">
        <f t="shared" si="2"/>
        <v>1.76566666666667</v>
      </c>
      <c r="K26" t="s">
        <v>383</v>
      </c>
      <c r="M26">
        <f>'2015'!D32</f>
        <v>1414097</v>
      </c>
      <c r="N26" t="str">
        <f>'2015'!E32</f>
        <v>US Dollars</v>
      </c>
      <c r="O26" t="str">
        <f>'2015'!F32</f>
        <v>US Dollars</v>
      </c>
      <c r="P26" t="str">
        <f>'2015'!G32</f>
        <v>US Dollars</v>
      </c>
      <c r="Q26">
        <f>'2015'!H32</f>
        <v>1414097</v>
      </c>
      <c r="R26" t="str">
        <f>'2015'!I32</f>
        <v>US Dollars</v>
      </c>
      <c r="S26" t="str">
        <f>'2015'!J32</f>
        <v>US Dollars</v>
      </c>
      <c r="T26" t="str">
        <f>'2015'!K32</f>
        <v>US Dollars</v>
      </c>
      <c r="U26" t="str">
        <f>'2015'!L32</f>
        <v>US Dollars</v>
      </c>
      <c r="V26">
        <f>'2015'!M32</f>
        <v>0</v>
      </c>
      <c r="W26" t="str">
        <f>'2015'!N32</f>
        <v>US Dollars</v>
      </c>
      <c r="X26" t="str">
        <f>'2015'!O32</f>
        <v>US Dollars</v>
      </c>
      <c r="Y26" t="str">
        <f>'2015'!P32</f>
        <v>US Dollars</v>
      </c>
      <c r="Z26" t="str">
        <f>'2015'!Q32</f>
        <v>US Dollars</v>
      </c>
      <c r="AA26" t="str">
        <f>'2015'!R32</f>
        <v>US Dollars</v>
      </c>
      <c r="AB26" t="str">
        <f>'2015'!S32</f>
        <v>US Dollars</v>
      </c>
      <c r="AC26">
        <f>'2015'!T32</f>
        <v>0</v>
      </c>
      <c r="AD26">
        <f>'2015'!U32</f>
        <v>1414097</v>
      </c>
      <c r="AF26">
        <f t="shared" si="1"/>
        <v>1</v>
      </c>
    </row>
    <row r="27" spans="3:32">
      <c r="C27" s="238" t="str">
        <f t="shared" si="2"/>
        <v>Georgia</v>
      </c>
      <c r="D27" s="238">
        <f t="shared" si="2"/>
        <v>2015</v>
      </c>
      <c r="E27" s="238" t="str">
        <f t="shared" si="2"/>
        <v>Calendar Year</v>
      </c>
      <c r="F27" s="238" t="str">
        <f t="shared" si="2"/>
        <v>US Dollars</v>
      </c>
      <c r="G27" s="238" t="str">
        <f t="shared" si="2"/>
        <v>Units ( x 1)</v>
      </c>
      <c r="H27" s="239">
        <f t="shared" si="2"/>
        <v>2.2702</v>
      </c>
      <c r="I27" s="238" t="str">
        <f t="shared" si="2"/>
        <v>PEPFAR Expenditure analysis</v>
      </c>
      <c r="J27" s="238">
        <f t="shared" si="2"/>
        <v>1.76566666666667</v>
      </c>
      <c r="K27" t="s">
        <v>385</v>
      </c>
      <c r="M27">
        <f>'2015'!D33</f>
        <v>510207</v>
      </c>
      <c r="N27" t="str">
        <f>'2015'!E33</f>
        <v>US Dollars</v>
      </c>
      <c r="O27" t="str">
        <f>'2015'!F33</f>
        <v>US Dollars</v>
      </c>
      <c r="P27" t="str">
        <f>'2015'!G33</f>
        <v>US Dollars</v>
      </c>
      <c r="Q27">
        <f>'2015'!H33</f>
        <v>510207</v>
      </c>
      <c r="R27" t="str">
        <f>'2015'!I33</f>
        <v>US Dollars</v>
      </c>
      <c r="S27" t="str">
        <f>'2015'!J33</f>
        <v>US Dollars</v>
      </c>
      <c r="T27" t="str">
        <f>'2015'!K33</f>
        <v>US Dollars</v>
      </c>
      <c r="U27" t="str">
        <f>'2015'!L33</f>
        <v>US Dollars</v>
      </c>
      <c r="V27">
        <f>'2015'!M33</f>
        <v>0</v>
      </c>
      <c r="W27" t="str">
        <f>'2015'!N33</f>
        <v>US Dollars</v>
      </c>
      <c r="X27" t="str">
        <f>'2015'!O33</f>
        <v>US Dollars</v>
      </c>
      <c r="Y27">
        <f>'2015'!P33</f>
        <v>1299444.98</v>
      </c>
      <c r="Z27" t="str">
        <f>'2015'!Q33</f>
        <v>US Dollars</v>
      </c>
      <c r="AA27" t="str">
        <f>'2015'!R33</f>
        <v>US Dollars</v>
      </c>
      <c r="AB27" t="str">
        <f>'2015'!S33</f>
        <v>US Dollars</v>
      </c>
      <c r="AC27">
        <f>'2015'!T33</f>
        <v>1299444.98</v>
      </c>
      <c r="AD27">
        <f>'2015'!U33</f>
        <v>1809651.98</v>
      </c>
      <c r="AF27">
        <f t="shared" si="1"/>
        <v>1</v>
      </c>
    </row>
    <row r="28" spans="3:32">
      <c r="C28" s="238" t="str">
        <f t="shared" si="2"/>
        <v>Georgia</v>
      </c>
      <c r="D28" s="238">
        <f t="shared" si="2"/>
        <v>2015</v>
      </c>
      <c r="E28" s="238" t="str">
        <f t="shared" si="2"/>
        <v>Calendar Year</v>
      </c>
      <c r="F28" s="238" t="str">
        <f t="shared" si="2"/>
        <v>US Dollars</v>
      </c>
      <c r="G28" s="238" t="str">
        <f t="shared" si="2"/>
        <v>Units ( x 1)</v>
      </c>
      <c r="H28" s="239">
        <f t="shared" si="2"/>
        <v>2.2702</v>
      </c>
      <c r="I28" s="238" t="str">
        <f t="shared" si="2"/>
        <v>PEPFAR Expenditure analysis</v>
      </c>
      <c r="J28" s="238">
        <f t="shared" si="2"/>
        <v>1.76566666666667</v>
      </c>
      <c r="K28" t="s">
        <v>386</v>
      </c>
      <c r="M28" t="str">
        <f>'2015'!D34</f>
        <v>US Dollars</v>
      </c>
      <c r="N28" t="str">
        <f>'2015'!E34</f>
        <v>US Dollars</v>
      </c>
      <c r="O28" t="str">
        <f>'2015'!F34</f>
        <v>US Dollars</v>
      </c>
      <c r="P28" t="str">
        <f>'2015'!G34</f>
        <v>US Dollars</v>
      </c>
      <c r="Q28">
        <f>'2015'!H34</f>
        <v>0</v>
      </c>
      <c r="R28" t="str">
        <f>'2015'!I34</f>
        <v>US Dollars</v>
      </c>
      <c r="S28" t="str">
        <f>'2015'!J34</f>
        <v>US Dollars</v>
      </c>
      <c r="T28" t="str">
        <f>'2015'!K34</f>
        <v>US Dollars</v>
      </c>
      <c r="U28" t="str">
        <f>'2015'!L34</f>
        <v>US Dollars</v>
      </c>
      <c r="V28">
        <f>'2015'!M34</f>
        <v>0</v>
      </c>
      <c r="W28" t="str">
        <f>'2015'!N34</f>
        <v>US Dollars</v>
      </c>
      <c r="X28" t="str">
        <f>'2015'!O34</f>
        <v>US Dollars</v>
      </c>
      <c r="Y28">
        <f>'2015'!P34</f>
        <v>141588.85</v>
      </c>
      <c r="Z28" t="str">
        <f>'2015'!Q34</f>
        <v>US Dollars</v>
      </c>
      <c r="AA28" t="str">
        <f>'2015'!R34</f>
        <v>US Dollars</v>
      </c>
      <c r="AB28" t="str">
        <f>'2015'!S34</f>
        <v>US Dollars</v>
      </c>
      <c r="AC28">
        <f>'2015'!T34</f>
        <v>141588.85</v>
      </c>
      <c r="AD28">
        <f>'2015'!U34</f>
        <v>141588.85</v>
      </c>
      <c r="AF28">
        <f t="shared" si="1"/>
        <v>1</v>
      </c>
    </row>
    <row r="29" spans="3:32">
      <c r="C29" s="238" t="str">
        <f t="shared" si="2"/>
        <v>Georgia</v>
      </c>
      <c r="D29" s="238">
        <f t="shared" si="2"/>
        <v>2015</v>
      </c>
      <c r="E29" s="238" t="str">
        <f t="shared" si="2"/>
        <v>Calendar Year</v>
      </c>
      <c r="F29" s="238" t="str">
        <f t="shared" si="2"/>
        <v>US Dollars</v>
      </c>
      <c r="G29" s="238" t="str">
        <f t="shared" si="2"/>
        <v>Units ( x 1)</v>
      </c>
      <c r="H29" s="239">
        <f t="shared" si="2"/>
        <v>2.2702</v>
      </c>
      <c r="I29" s="238" t="str">
        <f t="shared" si="2"/>
        <v>PEPFAR Expenditure analysis</v>
      </c>
      <c r="J29" s="238">
        <f t="shared" si="2"/>
        <v>1.76566666666667</v>
      </c>
      <c r="K29" t="s">
        <v>278</v>
      </c>
      <c r="M29">
        <f>'2015'!D35</f>
        <v>306608</v>
      </c>
      <c r="N29" t="str">
        <f>'2015'!E35</f>
        <v>US Dollars</v>
      </c>
      <c r="O29" t="str">
        <f>'2015'!F35</f>
        <v>US Dollars</v>
      </c>
      <c r="P29" t="str">
        <f>'2015'!G35</f>
        <v>US Dollars</v>
      </c>
      <c r="Q29">
        <f>'2015'!H35</f>
        <v>306608</v>
      </c>
      <c r="R29" t="str">
        <f>'2015'!I35</f>
        <v>US Dollars</v>
      </c>
      <c r="S29" t="str">
        <f>'2015'!J35</f>
        <v>US Dollars</v>
      </c>
      <c r="T29" t="str">
        <f>'2015'!K35</f>
        <v>US Dollars</v>
      </c>
      <c r="U29" t="str">
        <f>'2015'!L35</f>
        <v>US Dollars</v>
      </c>
      <c r="V29">
        <f>'2015'!M35</f>
        <v>0</v>
      </c>
      <c r="W29" t="str">
        <f>'2015'!N35</f>
        <v>US Dollars</v>
      </c>
      <c r="X29" t="str">
        <f>'2015'!O35</f>
        <v>US Dollars</v>
      </c>
      <c r="Y29" t="str">
        <f>'2015'!P35</f>
        <v>US Dollars</v>
      </c>
      <c r="Z29" t="str">
        <f>'2015'!Q35</f>
        <v>US Dollars</v>
      </c>
      <c r="AA29" t="str">
        <f>'2015'!R35</f>
        <v>US Dollars</v>
      </c>
      <c r="AB29" t="str">
        <f>'2015'!S35</f>
        <v>US Dollars</v>
      </c>
      <c r="AC29">
        <f>'2015'!T35</f>
        <v>0</v>
      </c>
      <c r="AD29">
        <f>'2015'!U35</f>
        <v>306608</v>
      </c>
      <c r="AF29">
        <f t="shared" si="1"/>
        <v>1</v>
      </c>
    </row>
    <row r="30" spans="3:32">
      <c r="C30" s="238" t="str">
        <f t="shared" si="2"/>
        <v>Georgia</v>
      </c>
      <c r="D30" s="238">
        <f t="shared" si="2"/>
        <v>2015</v>
      </c>
      <c r="E30" s="238" t="str">
        <f t="shared" si="2"/>
        <v>Calendar Year</v>
      </c>
      <c r="F30" s="238" t="str">
        <f t="shared" si="2"/>
        <v>US Dollars</v>
      </c>
      <c r="G30" s="238" t="str">
        <f t="shared" si="2"/>
        <v>Units ( x 1)</v>
      </c>
      <c r="H30" s="239">
        <f t="shared" si="2"/>
        <v>2.2702</v>
      </c>
      <c r="I30" s="238" t="str">
        <f t="shared" si="2"/>
        <v>PEPFAR Expenditure analysis</v>
      </c>
      <c r="J30" s="238">
        <f t="shared" si="2"/>
        <v>1.76566666666667</v>
      </c>
      <c r="K30" t="s">
        <v>421</v>
      </c>
      <c r="M30" t="str">
        <f>'2015'!D36</f>
        <v>US Dollars</v>
      </c>
      <c r="N30" t="str">
        <f>'2015'!E36</f>
        <v>US Dollars</v>
      </c>
      <c r="O30" t="str">
        <f>'2015'!F36</f>
        <v>US Dollars</v>
      </c>
      <c r="P30" t="str">
        <f>'2015'!G36</f>
        <v>US Dollars</v>
      </c>
      <c r="Q30">
        <f>'2015'!H36</f>
        <v>0</v>
      </c>
      <c r="R30" t="str">
        <f>'2015'!I36</f>
        <v>US Dollars</v>
      </c>
      <c r="S30" t="str">
        <f>'2015'!J36</f>
        <v>US Dollars</v>
      </c>
      <c r="T30" t="str">
        <f>'2015'!K36</f>
        <v>US Dollars</v>
      </c>
      <c r="U30" t="str">
        <f>'2015'!L36</f>
        <v>US Dollars</v>
      </c>
      <c r="V30">
        <f>'2015'!M36</f>
        <v>0</v>
      </c>
      <c r="W30" t="str">
        <f>'2015'!N36</f>
        <v>US Dollars</v>
      </c>
      <c r="X30" t="str">
        <f>'2015'!O36</f>
        <v>US Dollars</v>
      </c>
      <c r="Y30" t="str">
        <f>'2015'!P36</f>
        <v>US Dollars</v>
      </c>
      <c r="Z30" t="str">
        <f>'2015'!Q36</f>
        <v>US Dollars</v>
      </c>
      <c r="AA30" t="str">
        <f>'2015'!R36</f>
        <v>US Dollars</v>
      </c>
      <c r="AB30" t="str">
        <f>'2015'!S36</f>
        <v>US Dollars</v>
      </c>
      <c r="AC30">
        <f>'2015'!T36</f>
        <v>0</v>
      </c>
      <c r="AD30">
        <f>'2015'!U36</f>
        <v>0</v>
      </c>
      <c r="AF30">
        <f t="shared" si="1"/>
        <v>1</v>
      </c>
    </row>
    <row r="31" spans="3:32">
      <c r="C31" s="238" t="str">
        <f t="shared" si="2"/>
        <v>Georgia</v>
      </c>
      <c r="D31" s="238">
        <f t="shared" si="2"/>
        <v>2015</v>
      </c>
      <c r="E31" s="238" t="str">
        <f t="shared" si="2"/>
        <v>Calendar Year</v>
      </c>
      <c r="F31" s="238" t="str">
        <f t="shared" si="2"/>
        <v>US Dollars</v>
      </c>
      <c r="G31" s="238" t="str">
        <f t="shared" si="2"/>
        <v>Units ( x 1)</v>
      </c>
      <c r="H31" s="239">
        <f t="shared" si="2"/>
        <v>2.2702</v>
      </c>
      <c r="I31" s="238" t="str">
        <f t="shared" si="2"/>
        <v>PEPFAR Expenditure analysis</v>
      </c>
      <c r="J31" s="238">
        <f t="shared" si="2"/>
        <v>1.76566666666667</v>
      </c>
      <c r="K31" t="s">
        <v>452</v>
      </c>
      <c r="M31">
        <f>'2015'!D37</f>
        <v>2670183</v>
      </c>
      <c r="N31" t="str">
        <f>'2015'!E37</f>
        <v>US Dollars</v>
      </c>
      <c r="O31" t="str">
        <f>'2015'!F37</f>
        <v>US Dollars</v>
      </c>
      <c r="P31" t="str">
        <f>'2015'!G37</f>
        <v>US Dollars</v>
      </c>
      <c r="Q31">
        <f>'2015'!H37</f>
        <v>2670183</v>
      </c>
      <c r="R31" t="str">
        <f>'2015'!I37</f>
        <v>US Dollars</v>
      </c>
      <c r="S31">
        <f>'2015'!J37</f>
        <v>1326997</v>
      </c>
      <c r="T31" t="str">
        <f>'2015'!K37</f>
        <v>US Dollars</v>
      </c>
      <c r="U31" t="str">
        <f>'2015'!L37</f>
        <v>US Dollars</v>
      </c>
      <c r="V31">
        <f>'2015'!M37</f>
        <v>1326997</v>
      </c>
      <c r="W31" t="str">
        <f>'2015'!N37</f>
        <v>US Dollars</v>
      </c>
      <c r="X31" t="str">
        <f>'2015'!O37</f>
        <v>US Dollars</v>
      </c>
      <c r="Y31" t="str">
        <f>'2015'!P37</f>
        <v>US Dollars</v>
      </c>
      <c r="Z31" t="str">
        <f>'2015'!Q37</f>
        <v>US Dollars</v>
      </c>
      <c r="AA31" t="str">
        <f>'2015'!R37</f>
        <v>US Dollars</v>
      </c>
      <c r="AB31" t="str">
        <f>'2015'!S37</f>
        <v>US Dollars</v>
      </c>
      <c r="AC31">
        <f>'2015'!T37</f>
        <v>0</v>
      </c>
      <c r="AD31">
        <f>'2015'!U37</f>
        <v>3997180</v>
      </c>
      <c r="AF31">
        <f t="shared" si="1"/>
        <v>1</v>
      </c>
    </row>
    <row r="32" spans="3:32">
      <c r="C32" s="238" t="str">
        <f t="shared" si="2"/>
        <v>Georgia</v>
      </c>
      <c r="D32" s="238">
        <f t="shared" si="2"/>
        <v>2015</v>
      </c>
      <c r="E32" s="238" t="str">
        <f t="shared" si="2"/>
        <v>Calendar Year</v>
      </c>
      <c r="F32" s="238" t="str">
        <f t="shared" si="2"/>
        <v>US Dollars</v>
      </c>
      <c r="G32" s="238" t="str">
        <f t="shared" si="2"/>
        <v>Units ( x 1)</v>
      </c>
      <c r="H32" s="239">
        <f t="shared" si="2"/>
        <v>2.2702</v>
      </c>
      <c r="I32" s="238" t="str">
        <f t="shared" si="2"/>
        <v>PEPFAR Expenditure analysis</v>
      </c>
      <c r="J32" s="238">
        <f t="shared" si="2"/>
        <v>1.76566666666667</v>
      </c>
      <c r="K32" t="s">
        <v>388</v>
      </c>
      <c r="M32">
        <f>'2015'!D38</f>
        <v>0</v>
      </c>
      <c r="N32">
        <f>'2015'!E38</f>
        <v>0</v>
      </c>
      <c r="O32">
        <f>'2015'!F38</f>
        <v>0</v>
      </c>
      <c r="P32">
        <f>'2015'!G38</f>
        <v>0</v>
      </c>
      <c r="Q32">
        <f>'2015'!H38</f>
        <v>0</v>
      </c>
      <c r="R32">
        <f>'2015'!I38</f>
        <v>0</v>
      </c>
      <c r="S32">
        <f>'2015'!J38</f>
        <v>0</v>
      </c>
      <c r="T32">
        <f>'2015'!K38</f>
        <v>0</v>
      </c>
      <c r="U32">
        <f>'2015'!L38</f>
        <v>0</v>
      </c>
      <c r="V32">
        <f>'2015'!M38</f>
        <v>0</v>
      </c>
      <c r="W32">
        <f>'2015'!N38</f>
        <v>0</v>
      </c>
      <c r="X32">
        <f>'2015'!O38</f>
        <v>0</v>
      </c>
      <c r="Y32">
        <f>'2015'!P38</f>
        <v>0</v>
      </c>
      <c r="Z32">
        <f>'2015'!Q38</f>
        <v>0</v>
      </c>
      <c r="AA32">
        <f>'2015'!R38</f>
        <v>0</v>
      </c>
      <c r="AB32">
        <f>'2015'!S38</f>
        <v>0</v>
      </c>
      <c r="AC32">
        <f>'2015'!T38</f>
        <v>0</v>
      </c>
      <c r="AD32">
        <f>'2015'!U38</f>
        <v>0</v>
      </c>
      <c r="AF32">
        <f t="shared" si="1"/>
        <v>1</v>
      </c>
    </row>
    <row r="33" spans="3:32">
      <c r="C33" s="238" t="str">
        <f t="shared" si="2"/>
        <v>Georgia</v>
      </c>
      <c r="D33" s="238">
        <f t="shared" si="2"/>
        <v>2015</v>
      </c>
      <c r="E33" s="238" t="str">
        <f t="shared" si="2"/>
        <v>Calendar Year</v>
      </c>
      <c r="F33" s="238" t="str">
        <f t="shared" si="2"/>
        <v>US Dollars</v>
      </c>
      <c r="G33" s="238" t="str">
        <f t="shared" si="2"/>
        <v>Units ( x 1)</v>
      </c>
      <c r="H33" s="239">
        <f t="shared" si="2"/>
        <v>2.2702</v>
      </c>
      <c r="I33" s="238" t="str">
        <f t="shared" si="2"/>
        <v>PEPFAR Expenditure analysis</v>
      </c>
      <c r="J33" s="238">
        <f t="shared" si="2"/>
        <v>1.76566666666667</v>
      </c>
      <c r="K33" t="s">
        <v>280</v>
      </c>
      <c r="M33" t="str">
        <f>'2015'!D39</f>
        <v>US Dollars</v>
      </c>
      <c r="N33" t="str">
        <f>'2015'!E39</f>
        <v>US Dollars</v>
      </c>
      <c r="O33" t="str">
        <f>'2015'!F39</f>
        <v>US Dollars</v>
      </c>
      <c r="P33" t="str">
        <f>'2015'!G39</f>
        <v>US Dollars</v>
      </c>
      <c r="Q33">
        <f>'2015'!H39</f>
        <v>0</v>
      </c>
      <c r="R33" t="str">
        <f>'2015'!I39</f>
        <v>US Dollars</v>
      </c>
      <c r="S33" t="str">
        <f>'2015'!J39</f>
        <v>US Dollars</v>
      </c>
      <c r="T33" t="str">
        <f>'2015'!K39</f>
        <v>US Dollars</v>
      </c>
      <c r="U33" t="str">
        <f>'2015'!L39</f>
        <v>US Dollars</v>
      </c>
      <c r="V33">
        <f>'2015'!M39</f>
        <v>0</v>
      </c>
      <c r="W33" t="str">
        <f>'2015'!N39</f>
        <v>US Dollars</v>
      </c>
      <c r="X33" t="str">
        <f>'2015'!O39</f>
        <v>US Dollars</v>
      </c>
      <c r="Y33" t="str">
        <f>'2015'!P39</f>
        <v>US Dollars</v>
      </c>
      <c r="Z33" t="str">
        <f>'2015'!Q39</f>
        <v>US Dollars</v>
      </c>
      <c r="AA33" t="str">
        <f>'2015'!R39</f>
        <v>US Dollars</v>
      </c>
      <c r="AB33" t="str">
        <f>'2015'!S39</f>
        <v>US Dollars</v>
      </c>
      <c r="AC33">
        <f>'2015'!T39</f>
        <v>0</v>
      </c>
      <c r="AD33">
        <f>'2015'!U39</f>
        <v>0</v>
      </c>
      <c r="AF33">
        <f t="shared" si="1"/>
        <v>1</v>
      </c>
    </row>
    <row r="34" spans="3:32">
      <c r="C34" s="238" t="str">
        <f t="shared" si="2"/>
        <v>Georgia</v>
      </c>
      <c r="D34" s="238">
        <f t="shared" si="2"/>
        <v>2015</v>
      </c>
      <c r="E34" s="238" t="str">
        <f t="shared" si="2"/>
        <v>Calendar Year</v>
      </c>
      <c r="F34" s="238" t="str">
        <f t="shared" si="2"/>
        <v>US Dollars</v>
      </c>
      <c r="G34" s="238" t="str">
        <f t="shared" si="2"/>
        <v>Units ( x 1)</v>
      </c>
      <c r="H34" s="239">
        <f t="shared" si="2"/>
        <v>2.2702</v>
      </c>
      <c r="I34" s="238" t="str">
        <f t="shared" si="2"/>
        <v>PEPFAR Expenditure analysis</v>
      </c>
      <c r="J34" s="238">
        <f t="shared" si="2"/>
        <v>1.76566666666667</v>
      </c>
      <c r="K34" t="s">
        <v>32</v>
      </c>
      <c r="M34" t="str">
        <f>'2015'!D40</f>
        <v>US Dollars</v>
      </c>
      <c r="N34" t="str">
        <f>'2015'!E40</f>
        <v>US Dollars</v>
      </c>
      <c r="O34" t="str">
        <f>'2015'!F40</f>
        <v>US Dollars</v>
      </c>
      <c r="P34" t="str">
        <f>'2015'!G40</f>
        <v>US Dollars</v>
      </c>
      <c r="Q34">
        <f>'2015'!H40</f>
        <v>0</v>
      </c>
      <c r="R34" t="str">
        <f>'2015'!I40</f>
        <v>US Dollars</v>
      </c>
      <c r="S34" t="str">
        <f>'2015'!J40</f>
        <v>US Dollars</v>
      </c>
      <c r="T34" t="str">
        <f>'2015'!K40</f>
        <v>US Dollars</v>
      </c>
      <c r="U34" t="str">
        <f>'2015'!L40</f>
        <v>US Dollars</v>
      </c>
      <c r="V34">
        <f>'2015'!M40</f>
        <v>0</v>
      </c>
      <c r="W34" t="str">
        <f>'2015'!N40</f>
        <v>US Dollars</v>
      </c>
      <c r="X34" t="str">
        <f>'2015'!O40</f>
        <v>US Dollars</v>
      </c>
      <c r="Y34" t="str">
        <f>'2015'!P40</f>
        <v>US Dollars</v>
      </c>
      <c r="Z34" t="str">
        <f>'2015'!Q40</f>
        <v>US Dollars</v>
      </c>
      <c r="AA34" t="str">
        <f>'2015'!R40</f>
        <v>US Dollars</v>
      </c>
      <c r="AB34" t="str">
        <f>'2015'!S40</f>
        <v>US Dollars</v>
      </c>
      <c r="AC34">
        <f>'2015'!T40</f>
        <v>0</v>
      </c>
      <c r="AD34">
        <f>'2015'!U40</f>
        <v>0</v>
      </c>
      <c r="AF34">
        <f t="shared" si="1"/>
        <v>1</v>
      </c>
    </row>
    <row r="35" spans="3:32">
      <c r="C35" s="238" t="str">
        <f t="shared" si="2"/>
        <v>Georgia</v>
      </c>
      <c r="D35" s="238">
        <f t="shared" si="2"/>
        <v>2015</v>
      </c>
      <c r="E35" s="238" t="str">
        <f t="shared" si="2"/>
        <v>Calendar Year</v>
      </c>
      <c r="F35" s="238" t="str">
        <f t="shared" si="2"/>
        <v>US Dollars</v>
      </c>
      <c r="G35" s="238" t="str">
        <f t="shared" si="2"/>
        <v>Units ( x 1)</v>
      </c>
      <c r="H35" s="239">
        <f t="shared" si="2"/>
        <v>2.2702</v>
      </c>
      <c r="I35" s="238" t="str">
        <f t="shared" si="2"/>
        <v>PEPFAR Expenditure analysis</v>
      </c>
      <c r="J35" s="238">
        <f t="shared" si="2"/>
        <v>1.76566666666667</v>
      </c>
      <c r="K35" t="s">
        <v>298</v>
      </c>
      <c r="M35">
        <f>'2015'!D41</f>
        <v>716650</v>
      </c>
      <c r="N35">
        <f>'2015'!E41</f>
        <v>0</v>
      </c>
      <c r="O35">
        <f>'2015'!F41</f>
        <v>0</v>
      </c>
      <c r="P35">
        <f>'2015'!G41</f>
        <v>0</v>
      </c>
      <c r="Q35">
        <f>'2015'!H41</f>
        <v>716650</v>
      </c>
      <c r="R35">
        <f>'2015'!I41</f>
        <v>0</v>
      </c>
      <c r="S35">
        <f>'2015'!J41</f>
        <v>0</v>
      </c>
      <c r="T35">
        <f>'2015'!K41</f>
        <v>0</v>
      </c>
      <c r="U35">
        <f>'2015'!L41</f>
        <v>0</v>
      </c>
      <c r="V35">
        <f>'2015'!M41</f>
        <v>0</v>
      </c>
      <c r="W35">
        <f>'2015'!N41</f>
        <v>0</v>
      </c>
      <c r="X35">
        <f>'2015'!O41</f>
        <v>0</v>
      </c>
      <c r="Y35">
        <f>'2015'!P41</f>
        <v>0</v>
      </c>
      <c r="Z35">
        <f>'2015'!Q41</f>
        <v>0</v>
      </c>
      <c r="AA35">
        <f>'2015'!R41</f>
        <v>91777</v>
      </c>
      <c r="AB35">
        <f>'2015'!S41</f>
        <v>0</v>
      </c>
      <c r="AC35">
        <f>'2015'!T41</f>
        <v>91777</v>
      </c>
      <c r="AD35">
        <f>'2015'!U41</f>
        <v>808427</v>
      </c>
      <c r="AF35">
        <f t="shared" si="1"/>
        <v>1</v>
      </c>
    </row>
    <row r="36" spans="3:32">
      <c r="C36" s="238" t="str">
        <f t="shared" si="2"/>
        <v>Georgia</v>
      </c>
      <c r="D36" s="238">
        <f t="shared" si="2"/>
        <v>2015</v>
      </c>
      <c r="E36" s="238" t="str">
        <f t="shared" si="2"/>
        <v>Calendar Year</v>
      </c>
      <c r="F36" s="238" t="str">
        <f t="shared" si="2"/>
        <v>US Dollars</v>
      </c>
      <c r="G36" s="238" t="str">
        <f t="shared" si="2"/>
        <v>Units ( x 1)</v>
      </c>
      <c r="H36" s="239">
        <f t="shared" si="2"/>
        <v>2.2702</v>
      </c>
      <c r="I36" s="238" t="str">
        <f t="shared" si="2"/>
        <v>PEPFAR Expenditure analysis</v>
      </c>
      <c r="J36" s="238">
        <f t="shared" si="2"/>
        <v>1.76566666666667</v>
      </c>
      <c r="K36" t="s">
        <v>390</v>
      </c>
      <c r="M36" t="str">
        <f>'2015'!D42</f>
        <v>US Dollars</v>
      </c>
      <c r="N36" t="str">
        <f>'2015'!E42</f>
        <v>US Dollars</v>
      </c>
      <c r="O36" t="str">
        <f>'2015'!F42</f>
        <v>US Dollars</v>
      </c>
      <c r="P36" t="str">
        <f>'2015'!G42</f>
        <v>US Dollars</v>
      </c>
      <c r="Q36">
        <f>'2015'!H42</f>
        <v>0</v>
      </c>
      <c r="R36" t="str">
        <f>'2015'!I42</f>
        <v>US Dollars</v>
      </c>
      <c r="S36" t="str">
        <f>'2015'!J42</f>
        <v>US Dollars</v>
      </c>
      <c r="T36" t="str">
        <f>'2015'!K42</f>
        <v>US Dollars</v>
      </c>
      <c r="U36" t="str">
        <f>'2015'!L42</f>
        <v>US Dollars</v>
      </c>
      <c r="V36">
        <f>'2015'!M42</f>
        <v>0</v>
      </c>
      <c r="W36" t="str">
        <f>'2015'!N42</f>
        <v>US Dollars</v>
      </c>
      <c r="X36" t="str">
        <f>'2015'!O42</f>
        <v>US Dollars</v>
      </c>
      <c r="Y36" t="str">
        <f>'2015'!P42</f>
        <v>US Dollars</v>
      </c>
      <c r="Z36" t="str">
        <f>'2015'!Q42</f>
        <v>US Dollars</v>
      </c>
      <c r="AA36" t="str">
        <f>'2015'!R42</f>
        <v>US Dollars</v>
      </c>
      <c r="AB36" t="str">
        <f>'2015'!S42</f>
        <v>US Dollars</v>
      </c>
      <c r="AC36">
        <f>'2015'!T42</f>
        <v>0</v>
      </c>
      <c r="AD36">
        <f>'2015'!U42</f>
        <v>0</v>
      </c>
      <c r="AF36">
        <f t="shared" si="1"/>
        <v>1</v>
      </c>
    </row>
    <row r="37" spans="3:32">
      <c r="C37" s="238" t="str">
        <f t="shared" si="2"/>
        <v>Georgia</v>
      </c>
      <c r="D37" s="238">
        <f t="shared" si="2"/>
        <v>2015</v>
      </c>
      <c r="E37" s="238" t="str">
        <f t="shared" si="2"/>
        <v>Calendar Year</v>
      </c>
      <c r="F37" s="238" t="str">
        <f t="shared" si="2"/>
        <v>US Dollars</v>
      </c>
      <c r="G37" s="238" t="str">
        <f t="shared" si="2"/>
        <v>Units ( x 1)</v>
      </c>
      <c r="H37" s="239">
        <f t="shared" si="2"/>
        <v>2.2702</v>
      </c>
      <c r="I37" s="238" t="str">
        <f t="shared" si="2"/>
        <v>PEPFAR Expenditure analysis</v>
      </c>
      <c r="J37" s="238">
        <f t="shared" si="2"/>
        <v>1.76566666666667</v>
      </c>
      <c r="K37" t="s">
        <v>37</v>
      </c>
      <c r="M37">
        <f>'2015'!D43</f>
        <v>614097</v>
      </c>
      <c r="N37" t="str">
        <f>'2015'!E43</f>
        <v>US Dollars</v>
      </c>
      <c r="O37" t="str">
        <f>'2015'!F43</f>
        <v>US Dollars</v>
      </c>
      <c r="P37" t="str">
        <f>'2015'!G43</f>
        <v>US Dollars</v>
      </c>
      <c r="Q37">
        <f>'2015'!H43</f>
        <v>614097</v>
      </c>
      <c r="R37" t="str">
        <f>'2015'!I43</f>
        <v>US Dollars</v>
      </c>
      <c r="S37" t="str">
        <f>'2015'!J43</f>
        <v>US Dollars</v>
      </c>
      <c r="T37" t="str">
        <f>'2015'!K43</f>
        <v>US Dollars</v>
      </c>
      <c r="U37" t="str">
        <f>'2015'!L43</f>
        <v>US Dollars</v>
      </c>
      <c r="V37">
        <f>'2015'!M43</f>
        <v>0</v>
      </c>
      <c r="W37" t="str">
        <f>'2015'!N43</f>
        <v>US Dollars</v>
      </c>
      <c r="X37" t="str">
        <f>'2015'!O43</f>
        <v>US Dollars</v>
      </c>
      <c r="Y37" t="str">
        <f>'2015'!P43</f>
        <v>US Dollars</v>
      </c>
      <c r="Z37" t="str">
        <f>'2015'!Q43</f>
        <v>US Dollars</v>
      </c>
      <c r="AA37">
        <f>'2015'!R43</f>
        <v>69249</v>
      </c>
      <c r="AB37" t="str">
        <f>'2015'!S43</f>
        <v>US Dollars</v>
      </c>
      <c r="AC37">
        <f>'2015'!T43</f>
        <v>69249</v>
      </c>
      <c r="AD37">
        <f>'2015'!U43</f>
        <v>683346</v>
      </c>
      <c r="AF37">
        <f t="shared" si="1"/>
        <v>1</v>
      </c>
    </row>
    <row r="38" spans="3:32">
      <c r="C38" s="238" t="str">
        <f t="shared" si="2"/>
        <v>Georgia</v>
      </c>
      <c r="D38" s="238">
        <f t="shared" si="2"/>
        <v>2015</v>
      </c>
      <c r="E38" s="238" t="str">
        <f t="shared" si="2"/>
        <v>Calendar Year</v>
      </c>
      <c r="F38" s="238" t="str">
        <f t="shared" si="2"/>
        <v>US Dollars</v>
      </c>
      <c r="G38" s="238" t="str">
        <f t="shared" si="2"/>
        <v>Units ( x 1)</v>
      </c>
      <c r="H38" s="239">
        <f t="shared" si="2"/>
        <v>2.2702</v>
      </c>
      <c r="I38" s="238" t="str">
        <f t="shared" si="2"/>
        <v>PEPFAR Expenditure analysis</v>
      </c>
      <c r="J38" s="238">
        <f t="shared" si="2"/>
        <v>1.76566666666667</v>
      </c>
      <c r="K38" t="s">
        <v>281</v>
      </c>
      <c r="M38" t="str">
        <f>'2015'!D44</f>
        <v>US Dollars</v>
      </c>
      <c r="N38" t="str">
        <f>'2015'!E44</f>
        <v>US Dollars</v>
      </c>
      <c r="O38" t="str">
        <f>'2015'!F44</f>
        <v>US Dollars</v>
      </c>
      <c r="P38" t="str">
        <f>'2015'!G44</f>
        <v>US Dollars</v>
      </c>
      <c r="Q38">
        <f>'2015'!H44</f>
        <v>0</v>
      </c>
      <c r="R38" t="str">
        <f>'2015'!I44</f>
        <v>US Dollars</v>
      </c>
      <c r="S38" t="str">
        <f>'2015'!J44</f>
        <v>US Dollars</v>
      </c>
      <c r="T38" t="str">
        <f>'2015'!K44</f>
        <v>US Dollars</v>
      </c>
      <c r="U38" t="str">
        <f>'2015'!L44</f>
        <v>US Dollars</v>
      </c>
      <c r="V38">
        <f>'2015'!M44</f>
        <v>0</v>
      </c>
      <c r="W38" t="str">
        <f>'2015'!N44</f>
        <v>US Dollars</v>
      </c>
      <c r="X38" t="str">
        <f>'2015'!O44</f>
        <v>US Dollars</v>
      </c>
      <c r="Y38" t="str">
        <f>'2015'!P44</f>
        <v>US Dollars</v>
      </c>
      <c r="Z38" t="str">
        <f>'2015'!Q44</f>
        <v>US Dollars</v>
      </c>
      <c r="AA38">
        <f>'2015'!R44</f>
        <v>15138</v>
      </c>
      <c r="AB38" t="str">
        <f>'2015'!S44</f>
        <v>US Dollars</v>
      </c>
      <c r="AC38">
        <f>'2015'!T44</f>
        <v>15138</v>
      </c>
      <c r="AD38">
        <f>'2015'!U44</f>
        <v>15138</v>
      </c>
      <c r="AF38">
        <f t="shared" si="1"/>
        <v>1</v>
      </c>
    </row>
    <row r="39" spans="3:32">
      <c r="C39" s="238" t="str">
        <f t="shared" si="2"/>
        <v>Georgia</v>
      </c>
      <c r="D39" s="238">
        <f t="shared" si="2"/>
        <v>2015</v>
      </c>
      <c r="E39" s="238" t="str">
        <f t="shared" si="2"/>
        <v>Calendar Year</v>
      </c>
      <c r="F39" s="238" t="str">
        <f t="shared" si="2"/>
        <v>US Dollars</v>
      </c>
      <c r="G39" s="238" t="str">
        <f t="shared" si="2"/>
        <v>Units ( x 1)</v>
      </c>
      <c r="H39" s="239">
        <f t="shared" si="2"/>
        <v>2.2702</v>
      </c>
      <c r="I39" s="238" t="str">
        <f t="shared" si="2"/>
        <v>PEPFAR Expenditure analysis</v>
      </c>
      <c r="J39" s="238">
        <f t="shared" si="2"/>
        <v>1.76566666666667</v>
      </c>
      <c r="K39" t="s">
        <v>282</v>
      </c>
      <c r="M39">
        <f>'2015'!D45</f>
        <v>102553</v>
      </c>
      <c r="N39" t="str">
        <f>'2015'!E45</f>
        <v>US Dollars</v>
      </c>
      <c r="O39" t="str">
        <f>'2015'!F45</f>
        <v>US Dollars</v>
      </c>
      <c r="P39" t="str">
        <f>'2015'!G45</f>
        <v>US Dollars</v>
      </c>
      <c r="Q39">
        <f>'2015'!H45</f>
        <v>102553</v>
      </c>
      <c r="R39" t="str">
        <f>'2015'!I45</f>
        <v>US Dollars</v>
      </c>
      <c r="S39" t="str">
        <f>'2015'!J45</f>
        <v>US Dollars</v>
      </c>
      <c r="T39" t="str">
        <f>'2015'!K45</f>
        <v>US Dollars</v>
      </c>
      <c r="U39" t="str">
        <f>'2015'!L45</f>
        <v>US Dollars</v>
      </c>
      <c r="V39">
        <f>'2015'!M45</f>
        <v>0</v>
      </c>
      <c r="W39" t="str">
        <f>'2015'!N45</f>
        <v>US Dollars</v>
      </c>
      <c r="X39" t="str">
        <f>'2015'!O45</f>
        <v>US Dollars</v>
      </c>
      <c r="Y39" t="str">
        <f>'2015'!P45</f>
        <v>US Dollars</v>
      </c>
      <c r="Z39" t="str">
        <f>'2015'!Q45</f>
        <v>US Dollars</v>
      </c>
      <c r="AA39">
        <f>'2015'!R45</f>
        <v>7390</v>
      </c>
      <c r="AB39" t="str">
        <f>'2015'!S45</f>
        <v>US Dollars</v>
      </c>
      <c r="AC39">
        <f>'2015'!T45</f>
        <v>7390</v>
      </c>
      <c r="AD39">
        <f>'2015'!U45</f>
        <v>109943</v>
      </c>
      <c r="AF39">
        <f t="shared" si="1"/>
        <v>1</v>
      </c>
    </row>
    <row r="40" spans="3:32">
      <c r="C40" s="238" t="str">
        <f t="shared" ref="C40:J59" si="3">C$6</f>
        <v>Georgia</v>
      </c>
      <c r="D40" s="238">
        <f t="shared" si="3"/>
        <v>2015</v>
      </c>
      <c r="E40" s="238" t="str">
        <f t="shared" si="3"/>
        <v>Calendar Year</v>
      </c>
      <c r="F40" s="238" t="str">
        <f t="shared" si="3"/>
        <v>US Dollars</v>
      </c>
      <c r="G40" s="238" t="str">
        <f t="shared" si="3"/>
        <v>Units ( x 1)</v>
      </c>
      <c r="H40" s="239">
        <f t="shared" si="3"/>
        <v>2.2702</v>
      </c>
      <c r="I40" s="238" t="str">
        <f t="shared" si="3"/>
        <v>PEPFAR Expenditure analysis</v>
      </c>
      <c r="J40" s="238">
        <f t="shared" si="3"/>
        <v>1.76566666666667</v>
      </c>
      <c r="K40" t="s">
        <v>299</v>
      </c>
      <c r="M40">
        <f>'2015'!D46</f>
        <v>0</v>
      </c>
      <c r="N40">
        <f>'2015'!E46</f>
        <v>0</v>
      </c>
      <c r="O40">
        <f>'2015'!F46</f>
        <v>0</v>
      </c>
      <c r="P40">
        <f>'2015'!G46</f>
        <v>0</v>
      </c>
      <c r="Q40">
        <f>'2015'!H46</f>
        <v>0</v>
      </c>
      <c r="R40">
        <f>'2015'!I46</f>
        <v>0</v>
      </c>
      <c r="S40">
        <f>'2015'!J46</f>
        <v>0</v>
      </c>
      <c r="T40">
        <f>'2015'!K46</f>
        <v>0</v>
      </c>
      <c r="U40">
        <f>'2015'!L46</f>
        <v>0</v>
      </c>
      <c r="V40">
        <f>'2015'!M46</f>
        <v>0</v>
      </c>
      <c r="W40">
        <f>'2015'!N46</f>
        <v>0</v>
      </c>
      <c r="X40">
        <f>'2015'!O46</f>
        <v>0</v>
      </c>
      <c r="Y40">
        <f>'2015'!P46</f>
        <v>80695.98000000001</v>
      </c>
      <c r="Z40">
        <f>'2015'!Q46</f>
        <v>0</v>
      </c>
      <c r="AA40">
        <f>'2015'!R46</f>
        <v>44875</v>
      </c>
      <c r="AB40">
        <f>'2015'!S46</f>
        <v>45443</v>
      </c>
      <c r="AC40">
        <f>'2015'!T46</f>
        <v>171013.97999999998</v>
      </c>
      <c r="AD40">
        <f>'2015'!U46</f>
        <v>171013.97999999998</v>
      </c>
      <c r="AF40">
        <f t="shared" si="1"/>
        <v>1</v>
      </c>
    </row>
    <row r="41" spans="3:32">
      <c r="C41" s="238" t="str">
        <f t="shared" si="3"/>
        <v>Georgia</v>
      </c>
      <c r="D41" s="238">
        <f t="shared" si="3"/>
        <v>2015</v>
      </c>
      <c r="E41" s="238" t="str">
        <f t="shared" si="3"/>
        <v>Calendar Year</v>
      </c>
      <c r="F41" s="238" t="str">
        <f t="shared" si="3"/>
        <v>US Dollars</v>
      </c>
      <c r="G41" s="238" t="str">
        <f t="shared" si="3"/>
        <v>Units ( x 1)</v>
      </c>
      <c r="H41" s="239">
        <f t="shared" si="3"/>
        <v>2.2702</v>
      </c>
      <c r="I41" s="238" t="str">
        <f t="shared" si="3"/>
        <v>PEPFAR Expenditure analysis</v>
      </c>
      <c r="J41" s="238">
        <f t="shared" si="3"/>
        <v>1.76566666666667</v>
      </c>
      <c r="K41" t="s">
        <v>43</v>
      </c>
      <c r="M41" t="str">
        <f>'2015'!D47</f>
        <v>US Dollars</v>
      </c>
      <c r="N41" t="str">
        <f>'2015'!E47</f>
        <v>US Dollars</v>
      </c>
      <c r="O41" t="str">
        <f>'2015'!F47</f>
        <v>US Dollars</v>
      </c>
      <c r="P41" t="str">
        <f>'2015'!G47</f>
        <v>US Dollars</v>
      </c>
      <c r="Q41">
        <f>'2015'!H47</f>
        <v>0</v>
      </c>
      <c r="R41" t="str">
        <f>'2015'!I47</f>
        <v>US Dollars</v>
      </c>
      <c r="S41" t="str">
        <f>'2015'!J47</f>
        <v>US Dollars</v>
      </c>
      <c r="T41" t="str">
        <f>'2015'!K47</f>
        <v>US Dollars</v>
      </c>
      <c r="U41" t="str">
        <f>'2015'!L47</f>
        <v>US Dollars</v>
      </c>
      <c r="V41">
        <f>'2015'!M47</f>
        <v>0</v>
      </c>
      <c r="W41" t="str">
        <f>'2015'!N47</f>
        <v>US Dollars</v>
      </c>
      <c r="X41" t="str">
        <f>'2015'!O47</f>
        <v>US Dollars</v>
      </c>
      <c r="Y41" t="str">
        <f>'2015'!P47</f>
        <v>US Dollars</v>
      </c>
      <c r="Z41" t="str">
        <f>'2015'!Q47</f>
        <v>US Dollars</v>
      </c>
      <c r="AA41">
        <f>'2015'!R47</f>
        <v>44875</v>
      </c>
      <c r="AB41" t="str">
        <f>'2015'!S47</f>
        <v>US Dollars</v>
      </c>
      <c r="AC41">
        <f>'2015'!T47</f>
        <v>44875</v>
      </c>
      <c r="AD41">
        <f>'2015'!U47</f>
        <v>44875</v>
      </c>
      <c r="AF41">
        <f t="shared" si="1"/>
        <v>1</v>
      </c>
    </row>
    <row r="42" spans="3:32">
      <c r="C42" s="238" t="str">
        <f t="shared" si="3"/>
        <v>Georgia</v>
      </c>
      <c r="D42" s="238">
        <f t="shared" si="3"/>
        <v>2015</v>
      </c>
      <c r="E42" s="238" t="str">
        <f t="shared" si="3"/>
        <v>Calendar Year</v>
      </c>
      <c r="F42" s="238" t="str">
        <f t="shared" si="3"/>
        <v>US Dollars</v>
      </c>
      <c r="G42" s="238" t="str">
        <f t="shared" si="3"/>
        <v>Units ( x 1)</v>
      </c>
      <c r="H42" s="239">
        <f t="shared" si="3"/>
        <v>2.2702</v>
      </c>
      <c r="I42" s="238" t="str">
        <f t="shared" si="3"/>
        <v>PEPFAR Expenditure analysis</v>
      </c>
      <c r="J42" s="238">
        <f t="shared" si="3"/>
        <v>1.76566666666667</v>
      </c>
      <c r="K42" t="s">
        <v>45</v>
      </c>
      <c r="M42" t="str">
        <f>'2015'!D48</f>
        <v>US Dollars</v>
      </c>
      <c r="N42" t="str">
        <f>'2015'!E48</f>
        <v>US Dollars</v>
      </c>
      <c r="O42" t="str">
        <f>'2015'!F48</f>
        <v>US Dollars</v>
      </c>
      <c r="P42" t="str">
        <f>'2015'!G48</f>
        <v>US Dollars</v>
      </c>
      <c r="Q42">
        <f>'2015'!H48</f>
        <v>0</v>
      </c>
      <c r="R42" t="str">
        <f>'2015'!I48</f>
        <v>US Dollars</v>
      </c>
      <c r="S42" t="str">
        <f>'2015'!J48</f>
        <v>US Dollars</v>
      </c>
      <c r="T42" t="str">
        <f>'2015'!K48</f>
        <v>US Dollars</v>
      </c>
      <c r="U42" t="str">
        <f>'2015'!L48</f>
        <v>US Dollars</v>
      </c>
      <c r="V42">
        <f>'2015'!M48</f>
        <v>0</v>
      </c>
      <c r="W42" t="str">
        <f>'2015'!N48</f>
        <v>US Dollars</v>
      </c>
      <c r="X42" t="str">
        <f>'2015'!O48</f>
        <v>US Dollars</v>
      </c>
      <c r="Y42">
        <f>'2015'!P48</f>
        <v>58791.3</v>
      </c>
      <c r="Z42" t="str">
        <f>'2015'!Q48</f>
        <v>US Dollars</v>
      </c>
      <c r="AA42" t="str">
        <f>'2015'!R48</f>
        <v>US Dollars</v>
      </c>
      <c r="AB42">
        <f>'2015'!S48</f>
        <v>45443</v>
      </c>
      <c r="AC42">
        <f>'2015'!T48</f>
        <v>104234.3</v>
      </c>
      <c r="AD42">
        <f>'2015'!U48</f>
        <v>104234.3</v>
      </c>
      <c r="AF42">
        <f t="shared" si="1"/>
        <v>1</v>
      </c>
    </row>
    <row r="43" spans="3:32">
      <c r="C43" s="238" t="str">
        <f t="shared" si="3"/>
        <v>Georgia</v>
      </c>
      <c r="D43" s="238">
        <f t="shared" si="3"/>
        <v>2015</v>
      </c>
      <c r="E43" s="238" t="str">
        <f t="shared" si="3"/>
        <v>Calendar Year</v>
      </c>
      <c r="F43" s="238" t="str">
        <f t="shared" si="3"/>
        <v>US Dollars</v>
      </c>
      <c r="G43" s="238" t="str">
        <f t="shared" si="3"/>
        <v>Units ( x 1)</v>
      </c>
      <c r="H43" s="239">
        <f t="shared" si="3"/>
        <v>2.2702</v>
      </c>
      <c r="I43" s="238" t="str">
        <f t="shared" si="3"/>
        <v>PEPFAR Expenditure analysis</v>
      </c>
      <c r="J43" s="238">
        <f t="shared" si="3"/>
        <v>1.76566666666667</v>
      </c>
      <c r="K43" t="s">
        <v>46</v>
      </c>
      <c r="M43" t="str">
        <f>'2015'!D49</f>
        <v>US Dollars</v>
      </c>
      <c r="N43" t="str">
        <f>'2015'!E49</f>
        <v>US Dollars</v>
      </c>
      <c r="O43" t="str">
        <f>'2015'!F49</f>
        <v>US Dollars</v>
      </c>
      <c r="P43" t="str">
        <f>'2015'!G49</f>
        <v>US Dollars</v>
      </c>
      <c r="Q43">
        <f>'2015'!H49</f>
        <v>0</v>
      </c>
      <c r="R43" t="str">
        <f>'2015'!I49</f>
        <v>US Dollars</v>
      </c>
      <c r="S43" t="str">
        <f>'2015'!J49</f>
        <v>US Dollars</v>
      </c>
      <c r="T43" t="str">
        <f>'2015'!K49</f>
        <v>US Dollars</v>
      </c>
      <c r="U43" t="str">
        <f>'2015'!L49</f>
        <v>US Dollars</v>
      </c>
      <c r="V43">
        <f>'2015'!M49</f>
        <v>0</v>
      </c>
      <c r="W43" t="str">
        <f>'2015'!N49</f>
        <v>US Dollars</v>
      </c>
      <c r="X43" t="str">
        <f>'2015'!O49</f>
        <v>US Dollars</v>
      </c>
      <c r="Y43">
        <f>'2015'!P49</f>
        <v>21904.68</v>
      </c>
      <c r="Z43" t="str">
        <f>'2015'!Q49</f>
        <v>US Dollars</v>
      </c>
      <c r="AA43" t="str">
        <f>'2015'!R49</f>
        <v>US Dollars</v>
      </c>
      <c r="AB43" t="str">
        <f>'2015'!S49</f>
        <v>US Dollars</v>
      </c>
      <c r="AC43">
        <f>'2015'!T49</f>
        <v>21904.68</v>
      </c>
      <c r="AD43">
        <f>'2015'!U49</f>
        <v>21904.68</v>
      </c>
      <c r="AF43">
        <f t="shared" si="1"/>
        <v>1</v>
      </c>
    </row>
    <row r="44" spans="3:32">
      <c r="C44" s="238" t="str">
        <f t="shared" si="3"/>
        <v>Georgia</v>
      </c>
      <c r="D44" s="238">
        <f t="shared" si="3"/>
        <v>2015</v>
      </c>
      <c r="E44" s="238" t="str">
        <f t="shared" si="3"/>
        <v>Calendar Year</v>
      </c>
      <c r="F44" s="238" t="str">
        <f t="shared" si="3"/>
        <v>US Dollars</v>
      </c>
      <c r="G44" s="238" t="str">
        <f t="shared" si="3"/>
        <v>Units ( x 1)</v>
      </c>
      <c r="H44" s="239">
        <f t="shared" si="3"/>
        <v>2.2702</v>
      </c>
      <c r="I44" s="238" t="str">
        <f t="shared" si="3"/>
        <v>PEPFAR Expenditure analysis</v>
      </c>
      <c r="J44" s="238">
        <f t="shared" si="3"/>
        <v>1.76566666666667</v>
      </c>
      <c r="K44" t="s">
        <v>453</v>
      </c>
      <c r="M44" t="str">
        <f>'2015'!D50</f>
        <v>US Dollars</v>
      </c>
      <c r="N44" t="str">
        <f>'2015'!E50</f>
        <v>US Dollars</v>
      </c>
      <c r="O44" t="str">
        <f>'2015'!F50</f>
        <v>US Dollars</v>
      </c>
      <c r="P44" t="str">
        <f>'2015'!G50</f>
        <v>US Dollars</v>
      </c>
      <c r="Q44">
        <f>'2015'!H50</f>
        <v>0</v>
      </c>
      <c r="R44" t="str">
        <f>'2015'!I50</f>
        <v>US Dollars</v>
      </c>
      <c r="S44" t="str">
        <f>'2015'!J50</f>
        <v>US Dollars</v>
      </c>
      <c r="T44" t="str">
        <f>'2015'!K50</f>
        <v>US Dollars</v>
      </c>
      <c r="U44" t="str">
        <f>'2015'!L50</f>
        <v>US Dollars</v>
      </c>
      <c r="V44">
        <f>'2015'!M50</f>
        <v>0</v>
      </c>
      <c r="W44" t="str">
        <f>'2015'!N50</f>
        <v>US Dollars</v>
      </c>
      <c r="X44" t="str">
        <f>'2015'!O50</f>
        <v>US Dollars</v>
      </c>
      <c r="Y44" t="str">
        <f>'2015'!P50</f>
        <v>US Dollars</v>
      </c>
      <c r="Z44" t="str">
        <f>'2015'!Q50</f>
        <v>US Dollars</v>
      </c>
      <c r="AA44" t="str">
        <f>'2015'!R50</f>
        <v>US Dollars</v>
      </c>
      <c r="AB44" t="str">
        <f>'2015'!S50</f>
        <v>US Dollars</v>
      </c>
      <c r="AC44">
        <f>'2015'!T50</f>
        <v>0</v>
      </c>
      <c r="AD44">
        <f>'2015'!U50</f>
        <v>0</v>
      </c>
      <c r="AF44">
        <f t="shared" si="1"/>
        <v>1</v>
      </c>
    </row>
    <row r="45" spans="3:32">
      <c r="C45" s="238" t="str">
        <f t="shared" si="3"/>
        <v>Georgia</v>
      </c>
      <c r="D45" s="238">
        <f t="shared" si="3"/>
        <v>2015</v>
      </c>
      <c r="E45" s="238" t="str">
        <f t="shared" si="3"/>
        <v>Calendar Year</v>
      </c>
      <c r="F45" s="238" t="str">
        <f t="shared" si="3"/>
        <v>US Dollars</v>
      </c>
      <c r="G45" s="238" t="str">
        <f t="shared" si="3"/>
        <v>Units ( x 1)</v>
      </c>
      <c r="H45" s="239">
        <f t="shared" si="3"/>
        <v>2.2702</v>
      </c>
      <c r="I45" s="238" t="str">
        <f t="shared" si="3"/>
        <v>PEPFAR Expenditure analysis</v>
      </c>
      <c r="J45" s="238">
        <f t="shared" si="3"/>
        <v>1.76566666666667</v>
      </c>
      <c r="K45" t="s">
        <v>300</v>
      </c>
      <c r="M45">
        <f>'2015'!D51</f>
        <v>590943</v>
      </c>
      <c r="N45">
        <f>'2015'!E51</f>
        <v>0</v>
      </c>
      <c r="O45">
        <f>'2015'!F51</f>
        <v>0</v>
      </c>
      <c r="P45">
        <f>'2015'!G51</f>
        <v>0</v>
      </c>
      <c r="Q45">
        <f>'2015'!H51</f>
        <v>590943</v>
      </c>
      <c r="R45">
        <f>'2015'!I51</f>
        <v>0</v>
      </c>
      <c r="S45">
        <f>'2015'!J51</f>
        <v>0</v>
      </c>
      <c r="T45">
        <f>'2015'!K51</f>
        <v>0</v>
      </c>
      <c r="U45">
        <f>'2015'!L51</f>
        <v>0</v>
      </c>
      <c r="V45">
        <f>'2015'!M51</f>
        <v>0</v>
      </c>
      <c r="W45">
        <f>'2015'!N51</f>
        <v>0</v>
      </c>
      <c r="X45">
        <f>'2015'!O51</f>
        <v>0</v>
      </c>
      <c r="Y45">
        <f>'2015'!P51</f>
        <v>0</v>
      </c>
      <c r="Z45">
        <f>'2015'!Q51</f>
        <v>0</v>
      </c>
      <c r="AA45">
        <f>'2015'!R51</f>
        <v>2000</v>
      </c>
      <c r="AB45">
        <f>'2015'!S51</f>
        <v>0</v>
      </c>
      <c r="AC45">
        <f>'2015'!T51</f>
        <v>2000</v>
      </c>
      <c r="AD45">
        <f>'2015'!U51</f>
        <v>592943</v>
      </c>
      <c r="AF45">
        <f t="shared" si="1"/>
        <v>1</v>
      </c>
    </row>
    <row r="46" spans="3:32">
      <c r="C46" s="238" t="str">
        <f t="shared" si="3"/>
        <v>Georgia</v>
      </c>
      <c r="D46" s="238">
        <f t="shared" si="3"/>
        <v>2015</v>
      </c>
      <c r="E46" s="238" t="str">
        <f t="shared" si="3"/>
        <v>Calendar Year</v>
      </c>
      <c r="F46" s="238" t="str">
        <f t="shared" si="3"/>
        <v>US Dollars</v>
      </c>
      <c r="G46" s="238" t="str">
        <f t="shared" si="3"/>
        <v>Units ( x 1)</v>
      </c>
      <c r="H46" s="239">
        <f t="shared" si="3"/>
        <v>2.2702</v>
      </c>
      <c r="I46" s="238" t="str">
        <f t="shared" si="3"/>
        <v>PEPFAR Expenditure analysis</v>
      </c>
      <c r="J46" s="238">
        <f t="shared" si="3"/>
        <v>1.76566666666667</v>
      </c>
      <c r="K46" t="s">
        <v>283</v>
      </c>
      <c r="M46" t="str">
        <f>'2015'!D52</f>
        <v>US Dollars</v>
      </c>
      <c r="N46" t="str">
        <f>'2015'!E52</f>
        <v>US Dollars</v>
      </c>
      <c r="O46" t="str">
        <f>'2015'!F52</f>
        <v>US Dollars</v>
      </c>
      <c r="P46" t="str">
        <f>'2015'!G52</f>
        <v>US Dollars</v>
      </c>
      <c r="Q46">
        <f>'2015'!H52</f>
        <v>0</v>
      </c>
      <c r="R46" t="str">
        <f>'2015'!I52</f>
        <v>US Dollars</v>
      </c>
      <c r="S46" t="str">
        <f>'2015'!J52</f>
        <v>US Dollars</v>
      </c>
      <c r="T46" t="str">
        <f>'2015'!K52</f>
        <v>US Dollars</v>
      </c>
      <c r="U46" t="str">
        <f>'2015'!L52</f>
        <v>US Dollars</v>
      </c>
      <c r="V46">
        <f>'2015'!M52</f>
        <v>0</v>
      </c>
      <c r="W46" t="str">
        <f>'2015'!N52</f>
        <v>US Dollars</v>
      </c>
      <c r="X46" t="str">
        <f>'2015'!O52</f>
        <v>US Dollars</v>
      </c>
      <c r="Y46" t="str">
        <f>'2015'!P52</f>
        <v>US Dollars</v>
      </c>
      <c r="Z46" t="str">
        <f>'2015'!Q52</f>
        <v>US Dollars</v>
      </c>
      <c r="AA46" t="str">
        <f>'2015'!R52</f>
        <v>US Dollars</v>
      </c>
      <c r="AB46" t="str">
        <f>'2015'!S52</f>
        <v>US Dollars</v>
      </c>
      <c r="AC46">
        <f>'2015'!T52</f>
        <v>0</v>
      </c>
      <c r="AD46">
        <f>'2015'!U52</f>
        <v>0</v>
      </c>
      <c r="AF46">
        <f t="shared" si="1"/>
        <v>1</v>
      </c>
    </row>
    <row r="47" spans="3:32">
      <c r="C47" s="238" t="str">
        <f t="shared" si="3"/>
        <v>Georgia</v>
      </c>
      <c r="D47" s="238">
        <f t="shared" si="3"/>
        <v>2015</v>
      </c>
      <c r="E47" s="238" t="str">
        <f t="shared" si="3"/>
        <v>Calendar Year</v>
      </c>
      <c r="F47" s="238" t="str">
        <f t="shared" si="3"/>
        <v>US Dollars</v>
      </c>
      <c r="G47" s="238" t="str">
        <f t="shared" si="3"/>
        <v>Units ( x 1)</v>
      </c>
      <c r="H47" s="239">
        <f t="shared" si="3"/>
        <v>2.2702</v>
      </c>
      <c r="I47" s="238" t="str">
        <f t="shared" si="3"/>
        <v>PEPFAR Expenditure analysis</v>
      </c>
      <c r="J47" s="238">
        <f t="shared" si="3"/>
        <v>1.76566666666667</v>
      </c>
      <c r="K47" t="s">
        <v>55</v>
      </c>
      <c r="M47" t="str">
        <f>'2015'!D53</f>
        <v>US Dollars</v>
      </c>
      <c r="N47" t="str">
        <f>'2015'!E53</f>
        <v>US Dollars</v>
      </c>
      <c r="O47" t="str">
        <f>'2015'!F53</f>
        <v>US Dollars</v>
      </c>
      <c r="P47" t="str">
        <f>'2015'!G53</f>
        <v>US Dollars</v>
      </c>
      <c r="Q47">
        <f>'2015'!H53</f>
        <v>0</v>
      </c>
      <c r="R47" t="str">
        <f>'2015'!I53</f>
        <v>US Dollars</v>
      </c>
      <c r="S47" t="str">
        <f>'2015'!J53</f>
        <v>US Dollars</v>
      </c>
      <c r="T47" t="str">
        <f>'2015'!K53</f>
        <v>US Dollars</v>
      </c>
      <c r="U47" t="str">
        <f>'2015'!L53</f>
        <v>US Dollars</v>
      </c>
      <c r="V47">
        <f>'2015'!M53</f>
        <v>0</v>
      </c>
      <c r="W47" t="str">
        <f>'2015'!N53</f>
        <v>US Dollars</v>
      </c>
      <c r="X47" t="str">
        <f>'2015'!O53</f>
        <v>US Dollars</v>
      </c>
      <c r="Y47" t="str">
        <f>'2015'!P53</f>
        <v>US Dollars</v>
      </c>
      <c r="Z47" t="str">
        <f>'2015'!Q53</f>
        <v>US Dollars</v>
      </c>
      <c r="AA47" t="str">
        <f>'2015'!R53</f>
        <v>US Dollars</v>
      </c>
      <c r="AB47" t="str">
        <f>'2015'!S53</f>
        <v>US Dollars</v>
      </c>
      <c r="AC47">
        <f>'2015'!T53</f>
        <v>0</v>
      </c>
      <c r="AD47">
        <f>'2015'!U53</f>
        <v>0</v>
      </c>
      <c r="AF47">
        <f t="shared" si="1"/>
        <v>1</v>
      </c>
    </row>
    <row r="48" spans="3:32">
      <c r="C48" s="238" t="str">
        <f t="shared" si="3"/>
        <v>Georgia</v>
      </c>
      <c r="D48" s="238">
        <f t="shared" si="3"/>
        <v>2015</v>
      </c>
      <c r="E48" s="238" t="str">
        <f t="shared" si="3"/>
        <v>Calendar Year</v>
      </c>
      <c r="F48" s="238" t="str">
        <f t="shared" si="3"/>
        <v>US Dollars</v>
      </c>
      <c r="G48" s="238" t="str">
        <f t="shared" si="3"/>
        <v>Units ( x 1)</v>
      </c>
      <c r="H48" s="239">
        <f t="shared" si="3"/>
        <v>2.2702</v>
      </c>
      <c r="I48" s="238" t="str">
        <f t="shared" si="3"/>
        <v>PEPFAR Expenditure analysis</v>
      </c>
      <c r="J48" s="238">
        <f t="shared" si="3"/>
        <v>1.76566666666667</v>
      </c>
      <c r="K48" t="s">
        <v>57</v>
      </c>
      <c r="M48" t="str">
        <f>'2015'!D54</f>
        <v>US Dollars</v>
      </c>
      <c r="N48" t="str">
        <f>'2015'!E54</f>
        <v>US Dollars</v>
      </c>
      <c r="O48" t="str">
        <f>'2015'!F54</f>
        <v>US Dollars</v>
      </c>
      <c r="P48" t="str">
        <f>'2015'!G54</f>
        <v>US Dollars</v>
      </c>
      <c r="Q48">
        <f>'2015'!H54</f>
        <v>0</v>
      </c>
      <c r="R48" t="str">
        <f>'2015'!I54</f>
        <v>US Dollars</v>
      </c>
      <c r="S48" t="str">
        <f>'2015'!J54</f>
        <v>US Dollars</v>
      </c>
      <c r="T48" t="str">
        <f>'2015'!K54</f>
        <v>US Dollars</v>
      </c>
      <c r="U48" t="str">
        <f>'2015'!L54</f>
        <v>US Dollars</v>
      </c>
      <c r="V48">
        <f>'2015'!M54</f>
        <v>0</v>
      </c>
      <c r="W48" t="str">
        <f>'2015'!N54</f>
        <v>US Dollars</v>
      </c>
      <c r="X48" t="str">
        <f>'2015'!O54</f>
        <v>US Dollars</v>
      </c>
      <c r="Y48" t="str">
        <f>'2015'!P54</f>
        <v>US Dollars</v>
      </c>
      <c r="Z48" t="str">
        <f>'2015'!Q54</f>
        <v>US Dollars</v>
      </c>
      <c r="AA48">
        <f>'2015'!R54</f>
        <v>2000</v>
      </c>
      <c r="AB48" t="str">
        <f>'2015'!S54</f>
        <v>US Dollars</v>
      </c>
      <c r="AC48">
        <f>'2015'!T54</f>
        <v>2000</v>
      </c>
      <c r="AD48">
        <f>'2015'!U54</f>
        <v>2000</v>
      </c>
      <c r="AF48">
        <f t="shared" si="1"/>
        <v>1</v>
      </c>
    </row>
    <row r="49" spans="3:32">
      <c r="C49" s="238" t="str">
        <f t="shared" si="3"/>
        <v>Georgia</v>
      </c>
      <c r="D49" s="238">
        <f t="shared" si="3"/>
        <v>2015</v>
      </c>
      <c r="E49" s="238" t="str">
        <f t="shared" si="3"/>
        <v>Calendar Year</v>
      </c>
      <c r="F49" s="238" t="str">
        <f t="shared" si="3"/>
        <v>US Dollars</v>
      </c>
      <c r="G49" s="238" t="str">
        <f t="shared" si="3"/>
        <v>Units ( x 1)</v>
      </c>
      <c r="H49" s="239">
        <f t="shared" si="3"/>
        <v>2.2702</v>
      </c>
      <c r="I49" s="238" t="str">
        <f t="shared" si="3"/>
        <v>PEPFAR Expenditure analysis</v>
      </c>
      <c r="J49" s="238">
        <f t="shared" si="3"/>
        <v>1.76566666666667</v>
      </c>
      <c r="K49" t="s">
        <v>350</v>
      </c>
      <c r="M49" t="str">
        <f>'2015'!D55</f>
        <v>US Dollars</v>
      </c>
      <c r="N49" t="str">
        <f>'2015'!E55</f>
        <v>US Dollars</v>
      </c>
      <c r="O49" t="str">
        <f>'2015'!F55</f>
        <v>US Dollars</v>
      </c>
      <c r="P49" t="str">
        <f>'2015'!G55</f>
        <v>US Dollars</v>
      </c>
      <c r="Q49">
        <f>'2015'!H55</f>
        <v>0</v>
      </c>
      <c r="R49" t="str">
        <f>'2015'!I55</f>
        <v>US Dollars</v>
      </c>
      <c r="S49" t="str">
        <f>'2015'!J55</f>
        <v>US Dollars</v>
      </c>
      <c r="T49" t="str">
        <f>'2015'!K55</f>
        <v>US Dollars</v>
      </c>
      <c r="U49" t="str">
        <f>'2015'!L55</f>
        <v>US Dollars</v>
      </c>
      <c r="V49">
        <f>'2015'!M55</f>
        <v>0</v>
      </c>
      <c r="W49" t="str">
        <f>'2015'!N55</f>
        <v>US Dollars</v>
      </c>
      <c r="X49" t="str">
        <f>'2015'!O55</f>
        <v>US Dollars</v>
      </c>
      <c r="Y49" t="str">
        <f>'2015'!P55</f>
        <v>US Dollars</v>
      </c>
      <c r="Z49" t="str">
        <f>'2015'!Q55</f>
        <v>US Dollars</v>
      </c>
      <c r="AA49" t="str">
        <f>'2015'!R55</f>
        <v>US Dollars</v>
      </c>
      <c r="AB49" t="str">
        <f>'2015'!S55</f>
        <v>US Dollars</v>
      </c>
      <c r="AC49">
        <f>'2015'!T55</f>
        <v>0</v>
      </c>
      <c r="AD49">
        <f>'2015'!U55</f>
        <v>0</v>
      </c>
      <c r="AF49">
        <f t="shared" si="1"/>
        <v>1</v>
      </c>
    </row>
    <row r="50" spans="3:32">
      <c r="C50" s="238" t="str">
        <f t="shared" si="3"/>
        <v>Georgia</v>
      </c>
      <c r="D50" s="238">
        <f t="shared" si="3"/>
        <v>2015</v>
      </c>
      <c r="E50" s="238" t="str">
        <f t="shared" si="3"/>
        <v>Calendar Year</v>
      </c>
      <c r="F50" s="238" t="str">
        <f t="shared" si="3"/>
        <v>US Dollars</v>
      </c>
      <c r="G50" s="238" t="str">
        <f t="shared" si="3"/>
        <v>Units ( x 1)</v>
      </c>
      <c r="H50" s="239">
        <f t="shared" si="3"/>
        <v>2.2702</v>
      </c>
      <c r="I50" s="238" t="str">
        <f t="shared" si="3"/>
        <v>PEPFAR Expenditure analysis</v>
      </c>
      <c r="J50" s="238">
        <f t="shared" si="3"/>
        <v>1.76566666666667</v>
      </c>
      <c r="K50" t="s">
        <v>351</v>
      </c>
      <c r="M50">
        <f>'2015'!D56</f>
        <v>590943</v>
      </c>
      <c r="N50" t="str">
        <f>'2015'!E56</f>
        <v>US Dollars</v>
      </c>
      <c r="O50" t="str">
        <f>'2015'!F56</f>
        <v>US Dollars</v>
      </c>
      <c r="P50" t="str">
        <f>'2015'!G56</f>
        <v>US Dollars</v>
      </c>
      <c r="Q50">
        <f>'2015'!H56</f>
        <v>590943</v>
      </c>
      <c r="R50" t="str">
        <f>'2015'!I56</f>
        <v>US Dollars</v>
      </c>
      <c r="S50" t="str">
        <f>'2015'!J56</f>
        <v>US Dollars</v>
      </c>
      <c r="T50" t="str">
        <f>'2015'!K56</f>
        <v>US Dollars</v>
      </c>
      <c r="U50" t="str">
        <f>'2015'!L56</f>
        <v>US Dollars</v>
      </c>
      <c r="V50">
        <f>'2015'!M56</f>
        <v>0</v>
      </c>
      <c r="W50" t="str">
        <f>'2015'!N56</f>
        <v>US Dollars</v>
      </c>
      <c r="X50" t="str">
        <f>'2015'!O56</f>
        <v>US Dollars</v>
      </c>
      <c r="Y50" t="str">
        <f>'2015'!P56</f>
        <v>US Dollars</v>
      </c>
      <c r="Z50" t="str">
        <f>'2015'!Q56</f>
        <v>US Dollars</v>
      </c>
      <c r="AA50" t="str">
        <f>'2015'!R56</f>
        <v>US Dollars</v>
      </c>
      <c r="AB50" t="str">
        <f>'2015'!S56</f>
        <v>US Dollars</v>
      </c>
      <c r="AC50">
        <f>'2015'!T56</f>
        <v>0</v>
      </c>
      <c r="AD50">
        <f>'2015'!U56</f>
        <v>590943</v>
      </c>
      <c r="AF50">
        <f t="shared" si="1"/>
        <v>1</v>
      </c>
    </row>
    <row r="51" spans="3:32">
      <c r="C51" s="238" t="str">
        <f t="shared" si="3"/>
        <v>Georgia</v>
      </c>
      <c r="D51" s="238">
        <f t="shared" si="3"/>
        <v>2015</v>
      </c>
      <c r="E51" s="238" t="str">
        <f t="shared" si="3"/>
        <v>Calendar Year</v>
      </c>
      <c r="F51" s="238" t="str">
        <f t="shared" si="3"/>
        <v>US Dollars</v>
      </c>
      <c r="G51" s="238" t="str">
        <f t="shared" si="3"/>
        <v>Units ( x 1)</v>
      </c>
      <c r="H51" s="239">
        <f t="shared" si="3"/>
        <v>2.2702</v>
      </c>
      <c r="I51" s="238" t="str">
        <f t="shared" si="3"/>
        <v>PEPFAR Expenditure analysis</v>
      </c>
      <c r="J51" s="238">
        <f t="shared" si="3"/>
        <v>1.76566666666667</v>
      </c>
      <c r="K51" t="s">
        <v>397</v>
      </c>
      <c r="M51">
        <f>'2015'!D57</f>
        <v>0</v>
      </c>
      <c r="N51">
        <f>'2015'!E57</f>
        <v>0</v>
      </c>
      <c r="O51">
        <f>'2015'!F57</f>
        <v>0</v>
      </c>
      <c r="P51">
        <f>'2015'!G57</f>
        <v>0</v>
      </c>
      <c r="Q51">
        <f>'2015'!H57</f>
        <v>0</v>
      </c>
      <c r="R51">
        <f>'2015'!I57</f>
        <v>0</v>
      </c>
      <c r="S51">
        <f>'2015'!J57</f>
        <v>0</v>
      </c>
      <c r="T51">
        <f>'2015'!K57</f>
        <v>0</v>
      </c>
      <c r="U51">
        <f>'2015'!L57</f>
        <v>0</v>
      </c>
      <c r="V51">
        <f>'2015'!M57</f>
        <v>0</v>
      </c>
      <c r="W51">
        <f>'2015'!N57</f>
        <v>0</v>
      </c>
      <c r="X51">
        <f>'2015'!O57</f>
        <v>0</v>
      </c>
      <c r="Y51">
        <f>'2015'!P57</f>
        <v>374027.80000000005</v>
      </c>
      <c r="Z51">
        <f>'2015'!Q57</f>
        <v>0</v>
      </c>
      <c r="AA51">
        <f>'2015'!R57</f>
        <v>30623</v>
      </c>
      <c r="AB51">
        <f>'2015'!S57</f>
        <v>58990</v>
      </c>
      <c r="AC51">
        <f>'2015'!T57</f>
        <v>463640.80000000005</v>
      </c>
      <c r="AD51">
        <f>'2015'!U57</f>
        <v>463640.80000000005</v>
      </c>
      <c r="AF51">
        <f t="shared" si="1"/>
        <v>1</v>
      </c>
    </row>
    <row r="52" spans="3:32">
      <c r="C52" s="238" t="str">
        <f t="shared" si="3"/>
        <v>Georgia</v>
      </c>
      <c r="D52" s="238">
        <f t="shared" si="3"/>
        <v>2015</v>
      </c>
      <c r="E52" s="238" t="str">
        <f t="shared" si="3"/>
        <v>Calendar Year</v>
      </c>
      <c r="F52" s="238" t="str">
        <f t="shared" si="3"/>
        <v>US Dollars</v>
      </c>
      <c r="G52" s="238" t="str">
        <f t="shared" si="3"/>
        <v>Units ( x 1)</v>
      </c>
      <c r="H52" s="239">
        <f t="shared" si="3"/>
        <v>2.2702</v>
      </c>
      <c r="I52" s="238" t="str">
        <f t="shared" si="3"/>
        <v>PEPFAR Expenditure analysis</v>
      </c>
      <c r="J52" s="238">
        <f t="shared" si="3"/>
        <v>1.76566666666667</v>
      </c>
      <c r="K52" t="s">
        <v>415</v>
      </c>
      <c r="M52" t="str">
        <f>'2015'!D58</f>
        <v>US Dollars</v>
      </c>
      <c r="N52" t="str">
        <f>'2015'!E58</f>
        <v>US Dollars</v>
      </c>
      <c r="O52" t="str">
        <f>'2015'!F58</f>
        <v>US Dollars</v>
      </c>
      <c r="P52" t="str">
        <f>'2015'!G58</f>
        <v>US Dollars</v>
      </c>
      <c r="Q52">
        <f>'2015'!H58</f>
        <v>0</v>
      </c>
      <c r="R52" t="str">
        <f>'2015'!I58</f>
        <v>US Dollars</v>
      </c>
      <c r="S52" t="str">
        <f>'2015'!J58</f>
        <v>US Dollars</v>
      </c>
      <c r="T52" t="str">
        <f>'2015'!K58</f>
        <v>US Dollars</v>
      </c>
      <c r="U52" t="str">
        <f>'2015'!L58</f>
        <v>US Dollars</v>
      </c>
      <c r="V52">
        <f>'2015'!M58</f>
        <v>0</v>
      </c>
      <c r="W52" t="str">
        <f>'2015'!N58</f>
        <v>US Dollars</v>
      </c>
      <c r="X52" t="str">
        <f>'2015'!O58</f>
        <v>US Dollars</v>
      </c>
      <c r="Y52" t="str">
        <f>'2015'!P58</f>
        <v>US Dollars</v>
      </c>
      <c r="Z52" t="str">
        <f>'2015'!Q58</f>
        <v>US Dollars</v>
      </c>
      <c r="AA52" t="str">
        <f>'2015'!R58</f>
        <v>US Dollars</v>
      </c>
      <c r="AB52" t="str">
        <f>'2015'!S58</f>
        <v>US Dollars</v>
      </c>
      <c r="AC52">
        <f>'2015'!T58</f>
        <v>0</v>
      </c>
      <c r="AD52">
        <f>'2015'!U58</f>
        <v>0</v>
      </c>
      <c r="AF52">
        <f t="shared" si="1"/>
        <v>1</v>
      </c>
    </row>
    <row r="53" spans="3:32">
      <c r="C53" s="238" t="str">
        <f t="shared" si="3"/>
        <v>Georgia</v>
      </c>
      <c r="D53" s="238">
        <f t="shared" si="3"/>
        <v>2015</v>
      </c>
      <c r="E53" s="238" t="str">
        <f t="shared" si="3"/>
        <v>Calendar Year</v>
      </c>
      <c r="F53" s="238" t="str">
        <f t="shared" si="3"/>
        <v>US Dollars</v>
      </c>
      <c r="G53" s="238" t="str">
        <f t="shared" si="3"/>
        <v>Units ( x 1)</v>
      </c>
      <c r="H53" s="239">
        <f t="shared" si="3"/>
        <v>2.2702</v>
      </c>
      <c r="I53" s="238" t="str">
        <f t="shared" si="3"/>
        <v>PEPFAR Expenditure analysis</v>
      </c>
      <c r="J53" s="238">
        <f t="shared" si="3"/>
        <v>1.76566666666667</v>
      </c>
      <c r="K53" t="s">
        <v>399</v>
      </c>
      <c r="M53" t="str">
        <f>'2015'!D59</f>
        <v>US Dollars</v>
      </c>
      <c r="N53" t="str">
        <f>'2015'!E59</f>
        <v>US Dollars</v>
      </c>
      <c r="O53" t="str">
        <f>'2015'!F59</f>
        <v>US Dollars</v>
      </c>
      <c r="P53" t="str">
        <f>'2015'!G59</f>
        <v>US Dollars</v>
      </c>
      <c r="Q53">
        <f>'2015'!H59</f>
        <v>0</v>
      </c>
      <c r="R53" t="str">
        <f>'2015'!I59</f>
        <v>US Dollars</v>
      </c>
      <c r="S53" t="str">
        <f>'2015'!J59</f>
        <v>US Dollars</v>
      </c>
      <c r="T53" t="str">
        <f>'2015'!K59</f>
        <v>US Dollars</v>
      </c>
      <c r="U53" t="str">
        <f>'2015'!L59</f>
        <v>US Dollars</v>
      </c>
      <c r="V53">
        <f>'2015'!M59</f>
        <v>0</v>
      </c>
      <c r="W53" t="str">
        <f>'2015'!N59</f>
        <v>US Dollars</v>
      </c>
      <c r="X53" t="str">
        <f>'2015'!O59</f>
        <v>US Dollars</v>
      </c>
      <c r="Y53" t="str">
        <f>'2015'!P59</f>
        <v>US Dollars</v>
      </c>
      <c r="Z53" t="str">
        <f>'2015'!Q59</f>
        <v>US Dollars</v>
      </c>
      <c r="AA53" t="str">
        <f>'2015'!R59</f>
        <v>US Dollars</v>
      </c>
      <c r="AB53" t="str">
        <f>'2015'!S59</f>
        <v>US Dollars</v>
      </c>
      <c r="AC53">
        <f>'2015'!T59</f>
        <v>0</v>
      </c>
      <c r="AD53">
        <f>'2015'!U59</f>
        <v>0</v>
      </c>
      <c r="AF53">
        <f t="shared" si="1"/>
        <v>1</v>
      </c>
    </row>
    <row r="54" spans="3:32">
      <c r="C54" s="238" t="str">
        <f t="shared" si="3"/>
        <v>Georgia</v>
      </c>
      <c r="D54" s="238">
        <f t="shared" si="3"/>
        <v>2015</v>
      </c>
      <c r="E54" s="238" t="str">
        <f t="shared" si="3"/>
        <v>Calendar Year</v>
      </c>
      <c r="F54" s="238" t="str">
        <f t="shared" si="3"/>
        <v>US Dollars</v>
      </c>
      <c r="G54" s="238" t="str">
        <f t="shared" si="3"/>
        <v>Units ( x 1)</v>
      </c>
      <c r="H54" s="239">
        <f t="shared" si="3"/>
        <v>2.2702</v>
      </c>
      <c r="I54" s="238" t="str">
        <f t="shared" si="3"/>
        <v>PEPFAR Expenditure analysis</v>
      </c>
      <c r="J54" s="238">
        <f t="shared" si="3"/>
        <v>1.76566666666667</v>
      </c>
      <c r="K54" t="s">
        <v>400</v>
      </c>
      <c r="M54" t="str">
        <f>'2015'!D60</f>
        <v>US Dollars</v>
      </c>
      <c r="N54" t="str">
        <f>'2015'!E60</f>
        <v>US Dollars</v>
      </c>
      <c r="O54" t="str">
        <f>'2015'!F60</f>
        <v>US Dollars</v>
      </c>
      <c r="P54" t="str">
        <f>'2015'!G60</f>
        <v>US Dollars</v>
      </c>
      <c r="Q54">
        <f>'2015'!H60</f>
        <v>0</v>
      </c>
      <c r="R54" t="str">
        <f>'2015'!I60</f>
        <v>US Dollars</v>
      </c>
      <c r="S54" t="str">
        <f>'2015'!J60</f>
        <v>US Dollars</v>
      </c>
      <c r="T54" t="str">
        <f>'2015'!K60</f>
        <v>US Dollars</v>
      </c>
      <c r="U54" t="str">
        <f>'2015'!L60</f>
        <v>US Dollars</v>
      </c>
      <c r="V54">
        <f>'2015'!M60</f>
        <v>0</v>
      </c>
      <c r="W54" t="str">
        <f>'2015'!N60</f>
        <v>US Dollars</v>
      </c>
      <c r="X54" t="str">
        <f>'2015'!O60</f>
        <v>US Dollars</v>
      </c>
      <c r="Y54" t="str">
        <f>'2015'!P60</f>
        <v>US Dollars</v>
      </c>
      <c r="Z54" t="str">
        <f>'2015'!Q60</f>
        <v>US Dollars</v>
      </c>
      <c r="AA54" t="str">
        <f>'2015'!R60</f>
        <v>US Dollars</v>
      </c>
      <c r="AB54" t="str">
        <f>'2015'!S60</f>
        <v>US Dollars</v>
      </c>
      <c r="AC54">
        <f>'2015'!T60</f>
        <v>0</v>
      </c>
      <c r="AD54">
        <f>'2015'!U60</f>
        <v>0</v>
      </c>
      <c r="AF54">
        <f t="shared" si="1"/>
        <v>1</v>
      </c>
    </row>
    <row r="55" spans="3:32">
      <c r="C55" s="238" t="str">
        <f t="shared" si="3"/>
        <v>Georgia</v>
      </c>
      <c r="D55" s="238">
        <f t="shared" si="3"/>
        <v>2015</v>
      </c>
      <c r="E55" s="238" t="str">
        <f t="shared" si="3"/>
        <v>Calendar Year</v>
      </c>
      <c r="F55" s="238" t="str">
        <f t="shared" si="3"/>
        <v>US Dollars</v>
      </c>
      <c r="G55" s="238" t="str">
        <f t="shared" si="3"/>
        <v>Units ( x 1)</v>
      </c>
      <c r="H55" s="239">
        <f t="shared" si="3"/>
        <v>2.2702</v>
      </c>
      <c r="I55" s="238" t="str">
        <f t="shared" si="3"/>
        <v>PEPFAR Expenditure analysis</v>
      </c>
      <c r="J55" s="238">
        <f t="shared" si="3"/>
        <v>1.76566666666667</v>
      </c>
      <c r="K55" t="s">
        <v>415</v>
      </c>
      <c r="M55" t="str">
        <f>'2015'!D61</f>
        <v>US Dollars</v>
      </c>
      <c r="N55" t="str">
        <f>'2015'!E61</f>
        <v>US Dollars</v>
      </c>
      <c r="O55" t="str">
        <f>'2015'!F61</f>
        <v>US Dollars</v>
      </c>
      <c r="P55" t="str">
        <f>'2015'!G61</f>
        <v>US Dollars</v>
      </c>
      <c r="Q55">
        <f>'2015'!H61</f>
        <v>0</v>
      </c>
      <c r="R55" t="str">
        <f>'2015'!I61</f>
        <v>US Dollars</v>
      </c>
      <c r="S55" t="str">
        <f>'2015'!J61</f>
        <v>US Dollars</v>
      </c>
      <c r="T55" t="str">
        <f>'2015'!K61</f>
        <v>US Dollars</v>
      </c>
      <c r="U55" t="str">
        <f>'2015'!L61</f>
        <v>US Dollars</v>
      </c>
      <c r="V55">
        <f>'2015'!M61</f>
        <v>0</v>
      </c>
      <c r="W55" t="str">
        <f>'2015'!N61</f>
        <v>US Dollars</v>
      </c>
      <c r="X55" t="str">
        <f>'2015'!O61</f>
        <v>US Dollars</v>
      </c>
      <c r="Y55">
        <f>'2015'!P61</f>
        <v>53545.02</v>
      </c>
      <c r="Z55" t="str">
        <f>'2015'!Q61</f>
        <v>US Dollars</v>
      </c>
      <c r="AA55" t="str">
        <f>'2015'!R61</f>
        <v>US Dollars</v>
      </c>
      <c r="AB55" t="str">
        <f>'2015'!S61</f>
        <v>US Dollars</v>
      </c>
      <c r="AC55">
        <f>'2015'!T61</f>
        <v>53545.02</v>
      </c>
      <c r="AD55">
        <f>'2015'!U61</f>
        <v>53545.02</v>
      </c>
      <c r="AF55">
        <f t="shared" si="1"/>
        <v>1</v>
      </c>
    </row>
    <row r="56" spans="3:32">
      <c r="C56" s="238" t="str">
        <f t="shared" si="3"/>
        <v>Georgia</v>
      </c>
      <c r="D56" s="238">
        <f t="shared" si="3"/>
        <v>2015</v>
      </c>
      <c r="E56" s="238" t="str">
        <f t="shared" si="3"/>
        <v>Calendar Year</v>
      </c>
      <c r="F56" s="238" t="str">
        <f t="shared" si="3"/>
        <v>US Dollars</v>
      </c>
      <c r="G56" s="238" t="str">
        <f t="shared" si="3"/>
        <v>Units ( x 1)</v>
      </c>
      <c r="H56" s="239">
        <f t="shared" si="3"/>
        <v>2.2702</v>
      </c>
      <c r="I56" s="238" t="str">
        <f t="shared" si="3"/>
        <v>PEPFAR Expenditure analysis</v>
      </c>
      <c r="J56" s="238">
        <f t="shared" si="3"/>
        <v>1.76566666666667</v>
      </c>
      <c r="K56" t="s">
        <v>399</v>
      </c>
      <c r="M56" t="str">
        <f>'2015'!D62</f>
        <v>US Dollars</v>
      </c>
      <c r="N56" t="str">
        <f>'2015'!E62</f>
        <v>US Dollars</v>
      </c>
      <c r="O56" t="str">
        <f>'2015'!F62</f>
        <v>US Dollars</v>
      </c>
      <c r="P56" t="str">
        <f>'2015'!G62</f>
        <v>US Dollars</v>
      </c>
      <c r="Q56">
        <f>'2015'!H62</f>
        <v>0</v>
      </c>
      <c r="R56" t="str">
        <f>'2015'!I62</f>
        <v>US Dollars</v>
      </c>
      <c r="S56" t="str">
        <f>'2015'!J62</f>
        <v>US Dollars</v>
      </c>
      <c r="T56" t="str">
        <f>'2015'!K62</f>
        <v>US Dollars</v>
      </c>
      <c r="U56" t="str">
        <f>'2015'!L62</f>
        <v>US Dollars</v>
      </c>
      <c r="V56">
        <f>'2015'!M62</f>
        <v>0</v>
      </c>
      <c r="W56" t="str">
        <f>'2015'!N62</f>
        <v>US Dollars</v>
      </c>
      <c r="X56" t="str">
        <f>'2015'!O62</f>
        <v>US Dollars</v>
      </c>
      <c r="Y56">
        <f>'2015'!P62</f>
        <v>320482.78000000003</v>
      </c>
      <c r="Z56" t="str">
        <f>'2015'!Q62</f>
        <v>US Dollars</v>
      </c>
      <c r="AA56">
        <f>'2015'!R62</f>
        <v>30623</v>
      </c>
      <c r="AB56">
        <f>'2015'!S62</f>
        <v>58990</v>
      </c>
      <c r="AC56">
        <f>'2015'!T62</f>
        <v>410095.78</v>
      </c>
      <c r="AD56">
        <f>'2015'!U62</f>
        <v>410095.78</v>
      </c>
      <c r="AF56">
        <f t="shared" si="1"/>
        <v>1</v>
      </c>
    </row>
    <row r="57" spans="3:32">
      <c r="C57" s="238" t="str">
        <f t="shared" si="3"/>
        <v>Georgia</v>
      </c>
      <c r="D57" s="238">
        <f t="shared" si="3"/>
        <v>2015</v>
      </c>
      <c r="E57" s="238" t="str">
        <f t="shared" si="3"/>
        <v>Calendar Year</v>
      </c>
      <c r="F57" s="238" t="str">
        <f t="shared" si="3"/>
        <v>US Dollars</v>
      </c>
      <c r="G57" s="238" t="str">
        <f t="shared" si="3"/>
        <v>Units ( x 1)</v>
      </c>
      <c r="H57" s="239">
        <f t="shared" si="3"/>
        <v>2.2702</v>
      </c>
      <c r="I57" s="238" t="str">
        <f t="shared" si="3"/>
        <v>PEPFAR Expenditure analysis</v>
      </c>
      <c r="J57" s="238">
        <f t="shared" si="3"/>
        <v>1.76566666666667</v>
      </c>
      <c r="K57" t="s">
        <v>400</v>
      </c>
      <c r="M57" t="str">
        <f>'2015'!D63</f>
        <v>US Dollars</v>
      </c>
      <c r="N57" t="str">
        <f>'2015'!E63</f>
        <v>US Dollars</v>
      </c>
      <c r="O57" t="str">
        <f>'2015'!F63</f>
        <v>US Dollars</v>
      </c>
      <c r="P57" t="str">
        <f>'2015'!G63</f>
        <v>US Dollars</v>
      </c>
      <c r="Q57">
        <f>'2015'!H63</f>
        <v>0</v>
      </c>
      <c r="R57" t="str">
        <f>'2015'!I63</f>
        <v>US Dollars</v>
      </c>
      <c r="S57" t="str">
        <f>'2015'!J63</f>
        <v>US Dollars</v>
      </c>
      <c r="T57" t="str">
        <f>'2015'!K63</f>
        <v>US Dollars</v>
      </c>
      <c r="U57" t="str">
        <f>'2015'!L63</f>
        <v>US Dollars</v>
      </c>
      <c r="V57">
        <f>'2015'!M63</f>
        <v>0</v>
      </c>
      <c r="W57" t="str">
        <f>'2015'!N63</f>
        <v>US Dollars</v>
      </c>
      <c r="X57" t="str">
        <f>'2015'!O63</f>
        <v>US Dollars</v>
      </c>
      <c r="Y57" t="str">
        <f>'2015'!P63</f>
        <v>US Dollars</v>
      </c>
      <c r="Z57" t="str">
        <f>'2015'!Q63</f>
        <v>US Dollars</v>
      </c>
      <c r="AA57" t="str">
        <f>'2015'!R63</f>
        <v>US Dollars</v>
      </c>
      <c r="AB57" t="str">
        <f>'2015'!S63</f>
        <v>US Dollars</v>
      </c>
      <c r="AC57">
        <f>'2015'!T63</f>
        <v>0</v>
      </c>
      <c r="AD57">
        <f>'2015'!U63</f>
        <v>0</v>
      </c>
      <c r="AF57">
        <f t="shared" si="1"/>
        <v>1</v>
      </c>
    </row>
    <row r="58" spans="3:32">
      <c r="C58" s="240" t="str">
        <f t="shared" si="3"/>
        <v>Georgia</v>
      </c>
      <c r="D58" s="240">
        <f t="shared" si="3"/>
        <v>2015</v>
      </c>
      <c r="E58" s="240" t="str">
        <f t="shared" si="3"/>
        <v>Calendar Year</v>
      </c>
      <c r="F58" s="240" t="str">
        <f t="shared" si="3"/>
        <v>US Dollars</v>
      </c>
      <c r="G58" s="240" t="str">
        <f t="shared" si="3"/>
        <v>Units ( x 1)</v>
      </c>
      <c r="H58" s="241">
        <f t="shared" si="3"/>
        <v>2.2702</v>
      </c>
      <c r="I58" s="240" t="str">
        <f t="shared" si="3"/>
        <v>PEPFAR Expenditure analysis</v>
      </c>
      <c r="J58" s="240">
        <f t="shared" si="3"/>
        <v>1.76566666666667</v>
      </c>
      <c r="K58" s="237" t="s">
        <v>262</v>
      </c>
      <c r="L58" s="237"/>
      <c r="M58" s="237">
        <f>'2015'!D64</f>
        <v>8633885</v>
      </c>
      <c r="N58" s="237">
        <f>'2015'!E64</f>
        <v>120000</v>
      </c>
      <c r="O58" s="237">
        <f>'2015'!F64</f>
        <v>0</v>
      </c>
      <c r="P58" s="237">
        <f>'2015'!G64</f>
        <v>0</v>
      </c>
      <c r="Q58" s="237">
        <f>'2015'!H64</f>
        <v>8753885</v>
      </c>
      <c r="R58" s="237">
        <f>'2015'!I64</f>
        <v>0</v>
      </c>
      <c r="S58" s="237">
        <f>'2015'!J64</f>
        <v>2119879</v>
      </c>
      <c r="T58" s="237">
        <f>'2015'!K64</f>
        <v>0</v>
      </c>
      <c r="U58" s="237">
        <f>'2015'!L64</f>
        <v>0</v>
      </c>
      <c r="V58" s="237">
        <f>'2015'!M64</f>
        <v>2119879</v>
      </c>
      <c r="W58" s="237">
        <f>'2015'!N64</f>
        <v>0</v>
      </c>
      <c r="X58" s="237">
        <f>'2015'!O64</f>
        <v>78372</v>
      </c>
      <c r="Y58" s="237">
        <f>'2015'!P64</f>
        <v>4531439.8100000005</v>
      </c>
      <c r="Z58" s="237">
        <f>'2015'!Q64</f>
        <v>0</v>
      </c>
      <c r="AA58" s="237">
        <f>'2015'!R64</f>
        <v>245301</v>
      </c>
      <c r="AB58" s="237">
        <f>'2015'!S64</f>
        <v>224433</v>
      </c>
      <c r="AC58" s="237">
        <f>'2015'!T64</f>
        <v>5079545.8100000005</v>
      </c>
      <c r="AD58" s="237">
        <f>'2015'!U64</f>
        <v>15953309.810000001</v>
      </c>
      <c r="AF58">
        <f t="shared" si="1"/>
        <v>1</v>
      </c>
    </row>
    <row r="59" spans="3:32" ht="48.75" customHeight="1">
      <c r="C59" s="240" t="str">
        <f t="shared" si="3"/>
        <v>Georgia</v>
      </c>
      <c r="D59" s="240">
        <f t="shared" si="3"/>
        <v>2015</v>
      </c>
      <c r="E59" s="240" t="str">
        <f t="shared" si="3"/>
        <v>Calendar Year</v>
      </c>
      <c r="F59" s="240" t="str">
        <f t="shared" si="3"/>
        <v>US Dollars</v>
      </c>
      <c r="G59" s="240" t="str">
        <f t="shared" si="3"/>
        <v>Units ( x 1)</v>
      </c>
      <c r="H59" s="241">
        <f t="shared" si="3"/>
        <v>2.2702</v>
      </c>
      <c r="I59" s="240" t="str">
        <f t="shared" si="3"/>
        <v>PEPFAR Expenditure analysis</v>
      </c>
      <c r="J59" s="240">
        <f t="shared" si="3"/>
        <v>1.76566666666667</v>
      </c>
      <c r="K59" s="237" t="s">
        <v>413</v>
      </c>
      <c r="L59" s="237"/>
      <c r="M59" s="237">
        <f>'2015'!D65</f>
        <v>8633885</v>
      </c>
      <c r="N59" s="237">
        <f>'2015'!E65</f>
        <v>120000</v>
      </c>
      <c r="O59" s="237">
        <f>'2015'!F65</f>
        <v>0</v>
      </c>
      <c r="P59" s="237">
        <f>'2015'!G65</f>
        <v>0</v>
      </c>
      <c r="Q59" s="237">
        <f>'2015'!H65</f>
        <v>8753885</v>
      </c>
      <c r="R59" s="237">
        <f>'2015'!I65</f>
        <v>0</v>
      </c>
      <c r="S59" s="237">
        <f>'2015'!J65</f>
        <v>2119879</v>
      </c>
      <c r="T59" s="237">
        <f>'2015'!K65</f>
        <v>0</v>
      </c>
      <c r="U59" s="237">
        <f>'2015'!L65</f>
        <v>0</v>
      </c>
      <c r="V59" s="237">
        <f>'2015'!M65</f>
        <v>2119879</v>
      </c>
      <c r="W59" s="237">
        <f>'2015'!N65</f>
        <v>0</v>
      </c>
      <c r="X59" s="237">
        <f>'2015'!O65</f>
        <v>78372</v>
      </c>
      <c r="Y59" s="237">
        <f>'2015'!P65</f>
        <v>4157412.0100000007</v>
      </c>
      <c r="Z59" s="237">
        <f>'2015'!Q65</f>
        <v>0</v>
      </c>
      <c r="AA59" s="237">
        <f>'2015'!R65</f>
        <v>214678</v>
      </c>
      <c r="AB59" s="237">
        <f>'2015'!S65</f>
        <v>165443</v>
      </c>
      <c r="AC59" s="237">
        <f>'2015'!T65</f>
        <v>4615905.0100000007</v>
      </c>
      <c r="AD59" s="237">
        <f>'2015'!U65</f>
        <v>15489669.01</v>
      </c>
      <c r="AF59">
        <f t="shared" si="1"/>
        <v>1</v>
      </c>
    </row>
    <row r="60" spans="3:32">
      <c r="C60" s="242" t="str">
        <f>'2014'!B1</f>
        <v>Georgia</v>
      </c>
      <c r="D60" s="243">
        <v>2014</v>
      </c>
      <c r="E60" s="243" t="str">
        <f>'2014'!B2</f>
        <v>Calendar Year</v>
      </c>
      <c r="F60" s="243" t="str">
        <f>'2014'!B5</f>
        <v>US Dollars</v>
      </c>
      <c r="G60" s="243" t="str">
        <f>'2014'!B6</f>
        <v>Units ( x 1)</v>
      </c>
      <c r="H60" s="244">
        <f>'2014'!B7</f>
        <v>1.7659</v>
      </c>
      <c r="I60" s="243" t="str">
        <f>'2014'!B8</f>
        <v>System of Health Accounts</v>
      </c>
      <c r="J60" s="245">
        <f>VLOOKUP(C60,'Exchange Rates'!$A$2:$Q$195,16,0)</f>
        <v>1.76566666666667</v>
      </c>
      <c r="K60" s="53" t="s">
        <v>295</v>
      </c>
      <c r="L60" s="53"/>
      <c r="M60" s="53">
        <f>'2014'!D12</f>
        <v>0</v>
      </c>
      <c r="N60" s="53">
        <f>'2014'!E12</f>
        <v>0</v>
      </c>
      <c r="O60" s="53">
        <f>'2014'!F12</f>
        <v>0</v>
      </c>
      <c r="P60" s="53">
        <f>'2014'!G12</f>
        <v>0</v>
      </c>
      <c r="Q60" s="53">
        <f>'2014'!H12</f>
        <v>0</v>
      </c>
      <c r="R60" s="53">
        <f>'2014'!I12</f>
        <v>0</v>
      </c>
      <c r="S60" s="53">
        <f>'2014'!J12</f>
        <v>0</v>
      </c>
      <c r="T60" s="53">
        <f>'2014'!K12</f>
        <v>0</v>
      </c>
      <c r="U60" s="53">
        <f>'2014'!L12</f>
        <v>0</v>
      </c>
      <c r="V60" s="53">
        <f>'2014'!M12</f>
        <v>0</v>
      </c>
      <c r="W60" s="53">
        <f>'2014'!N12</f>
        <v>0</v>
      </c>
      <c r="X60" s="53">
        <f>'2014'!O12</f>
        <v>73833</v>
      </c>
      <c r="Y60" s="53">
        <f>'2014'!P12</f>
        <v>624032</v>
      </c>
      <c r="Z60" s="53">
        <f>'2014'!Q12</f>
        <v>0</v>
      </c>
      <c r="AA60" s="53">
        <f>'2014'!R12</f>
        <v>32500</v>
      </c>
      <c r="AB60" s="53">
        <f>'2014'!S12</f>
        <v>2922</v>
      </c>
      <c r="AC60" s="53">
        <f>'2014'!T12</f>
        <v>733287</v>
      </c>
      <c r="AD60" s="53">
        <f>'2014'!U12</f>
        <v>733287</v>
      </c>
      <c r="AF60">
        <f t="shared" si="1"/>
        <v>1</v>
      </c>
    </row>
    <row r="61" spans="3:32">
      <c r="C61" s="242" t="str">
        <f>C$60</f>
        <v>Georgia</v>
      </c>
      <c r="D61" s="243">
        <f t="shared" ref="D61:J76" si="4">D$60</f>
        <v>2014</v>
      </c>
      <c r="E61" s="242" t="str">
        <f t="shared" si="4"/>
        <v>Calendar Year</v>
      </c>
      <c r="F61" s="242" t="str">
        <f t="shared" si="4"/>
        <v>US Dollars</v>
      </c>
      <c r="G61" s="242" t="str">
        <f t="shared" si="4"/>
        <v>Units ( x 1)</v>
      </c>
      <c r="H61" s="245">
        <f t="shared" si="4"/>
        <v>1.7659</v>
      </c>
      <c r="I61" s="242" t="str">
        <f t="shared" si="4"/>
        <v>System of Health Accounts</v>
      </c>
      <c r="J61" s="242">
        <f t="shared" si="4"/>
        <v>1.76566666666667</v>
      </c>
      <c r="K61" s="53" t="s">
        <v>2</v>
      </c>
      <c r="L61" s="53"/>
      <c r="M61" s="53" t="str">
        <f>'2014'!D13</f>
        <v>US Dollars</v>
      </c>
      <c r="N61" s="53" t="str">
        <f>'2014'!E13</f>
        <v>US Dollars</v>
      </c>
      <c r="O61" s="53" t="str">
        <f>'2014'!F13</f>
        <v>US Dollars</v>
      </c>
      <c r="P61" s="53" t="str">
        <f>'2014'!G13</f>
        <v>US Dollars</v>
      </c>
      <c r="Q61" s="53">
        <f>'2014'!H13</f>
        <v>0</v>
      </c>
      <c r="R61" s="53" t="str">
        <f>'2014'!I13</f>
        <v>US Dollars</v>
      </c>
      <c r="S61" s="53" t="str">
        <f>'2014'!J13</f>
        <v>US Dollars</v>
      </c>
      <c r="T61" s="53" t="str">
        <f>'2014'!K13</f>
        <v>US Dollars</v>
      </c>
      <c r="U61" s="53" t="str">
        <f>'2014'!L13</f>
        <v>US Dollars</v>
      </c>
      <c r="V61" s="53">
        <f>'2014'!M13</f>
        <v>0</v>
      </c>
      <c r="W61" s="53" t="str">
        <f>'2014'!N13</f>
        <v>US Dollars</v>
      </c>
      <c r="X61" s="53" t="str">
        <f>'2014'!O13</f>
        <v>US Dollars</v>
      </c>
      <c r="Y61" s="53" t="str">
        <f>'2014'!P13</f>
        <v>US Dollars</v>
      </c>
      <c r="Z61" s="53" t="str">
        <f>'2014'!Q13</f>
        <v>US Dollars</v>
      </c>
      <c r="AA61" s="53">
        <f>'2014'!R13</f>
        <v>3000</v>
      </c>
      <c r="AB61" s="53">
        <f>'2014'!S13</f>
        <v>639</v>
      </c>
      <c r="AC61" s="53">
        <f>'2014'!T13</f>
        <v>3639</v>
      </c>
      <c r="AD61" s="53">
        <f>'2014'!U13</f>
        <v>3639</v>
      </c>
      <c r="AF61">
        <f t="shared" si="1"/>
        <v>1</v>
      </c>
    </row>
    <row r="62" spans="3:32">
      <c r="C62" s="242" t="str">
        <f t="shared" ref="C62:J93" si="5">C$60</f>
        <v>Georgia</v>
      </c>
      <c r="D62" s="243">
        <f t="shared" si="4"/>
        <v>2014</v>
      </c>
      <c r="E62" s="242" t="str">
        <f t="shared" si="4"/>
        <v>Calendar Year</v>
      </c>
      <c r="F62" s="242" t="str">
        <f t="shared" si="4"/>
        <v>US Dollars</v>
      </c>
      <c r="G62" s="242" t="str">
        <f t="shared" si="4"/>
        <v>Units ( x 1)</v>
      </c>
      <c r="H62" s="245">
        <f t="shared" si="4"/>
        <v>1.7659</v>
      </c>
      <c r="I62" s="242" t="str">
        <f t="shared" si="4"/>
        <v>System of Health Accounts</v>
      </c>
      <c r="J62" s="242">
        <f t="shared" si="4"/>
        <v>1.76566666666667</v>
      </c>
      <c r="K62" s="53" t="s">
        <v>365</v>
      </c>
      <c r="L62" s="53"/>
      <c r="M62" s="53" t="str">
        <f>'2014'!D14</f>
        <v>US Dollars</v>
      </c>
      <c r="N62" s="53" t="str">
        <f>'2014'!E14</f>
        <v>US Dollars</v>
      </c>
      <c r="O62" s="53" t="str">
        <f>'2014'!F14</f>
        <v>US Dollars</v>
      </c>
      <c r="P62" s="53" t="str">
        <f>'2014'!G14</f>
        <v>US Dollars</v>
      </c>
      <c r="Q62" s="53">
        <f>'2014'!H14</f>
        <v>0</v>
      </c>
      <c r="R62" s="53" t="str">
        <f>'2014'!I14</f>
        <v>US Dollars</v>
      </c>
      <c r="S62" s="53" t="str">
        <f>'2014'!J14</f>
        <v>US Dollars</v>
      </c>
      <c r="T62" s="53" t="str">
        <f>'2014'!K14</f>
        <v>US Dollars</v>
      </c>
      <c r="U62" s="53" t="str">
        <f>'2014'!L14</f>
        <v>US Dollars</v>
      </c>
      <c r="V62" s="53">
        <f>'2014'!M14</f>
        <v>0</v>
      </c>
      <c r="W62" s="53" t="str">
        <f>'2014'!N14</f>
        <v>US Dollars</v>
      </c>
      <c r="X62" s="53" t="str">
        <f>'2014'!O14</f>
        <v>US Dollars</v>
      </c>
      <c r="Y62" s="53" t="str">
        <f>'2014'!P14</f>
        <v>US Dollars</v>
      </c>
      <c r="Z62" s="53" t="str">
        <f>'2014'!Q14</f>
        <v>US Dollars</v>
      </c>
      <c r="AA62" s="53">
        <f>'2014'!R14</f>
        <v>17000</v>
      </c>
      <c r="AB62" s="53" t="str">
        <f>'2014'!S14</f>
        <v>US Dollars</v>
      </c>
      <c r="AC62" s="53">
        <f>'2014'!T14</f>
        <v>17000</v>
      </c>
      <c r="AD62" s="53">
        <f>'2014'!U14</f>
        <v>17000</v>
      </c>
      <c r="AF62">
        <f t="shared" si="1"/>
        <v>1</v>
      </c>
    </row>
    <row r="63" spans="3:32">
      <c r="C63" s="242" t="str">
        <f t="shared" si="5"/>
        <v>Georgia</v>
      </c>
      <c r="D63" s="243">
        <f t="shared" si="4"/>
        <v>2014</v>
      </c>
      <c r="E63" s="242" t="str">
        <f t="shared" si="4"/>
        <v>Calendar Year</v>
      </c>
      <c r="F63" s="242" t="str">
        <f t="shared" si="4"/>
        <v>US Dollars</v>
      </c>
      <c r="G63" s="242" t="str">
        <f t="shared" si="4"/>
        <v>Units ( x 1)</v>
      </c>
      <c r="H63" s="245">
        <f t="shared" si="4"/>
        <v>1.7659</v>
      </c>
      <c r="I63" s="242" t="str">
        <f t="shared" si="4"/>
        <v>System of Health Accounts</v>
      </c>
      <c r="J63" s="242">
        <f t="shared" si="4"/>
        <v>1.76566666666667</v>
      </c>
      <c r="K63" s="53" t="s">
        <v>5</v>
      </c>
      <c r="L63" s="53"/>
      <c r="M63" s="53" t="str">
        <f>'2014'!D15</f>
        <v>US Dollars</v>
      </c>
      <c r="N63" s="53" t="str">
        <f>'2014'!E15</f>
        <v>US Dollars</v>
      </c>
      <c r="O63" s="53" t="str">
        <f>'2014'!F15</f>
        <v>US Dollars</v>
      </c>
      <c r="P63" s="53" t="str">
        <f>'2014'!G15</f>
        <v>US Dollars</v>
      </c>
      <c r="Q63" s="53">
        <f>'2014'!H15</f>
        <v>0</v>
      </c>
      <c r="R63" s="53" t="str">
        <f>'2014'!I15</f>
        <v>US Dollars</v>
      </c>
      <c r="S63" s="53" t="str">
        <f>'2014'!J15</f>
        <v>US Dollars</v>
      </c>
      <c r="T63" s="53" t="str">
        <f>'2014'!K15</f>
        <v>US Dollars</v>
      </c>
      <c r="U63" s="53" t="str">
        <f>'2014'!L15</f>
        <v>US Dollars</v>
      </c>
      <c r="V63" s="53">
        <f>'2014'!M15</f>
        <v>0</v>
      </c>
      <c r="W63" s="53" t="str">
        <f>'2014'!N15</f>
        <v>US Dollars</v>
      </c>
      <c r="X63" s="53" t="str">
        <f>'2014'!O15</f>
        <v>US Dollars</v>
      </c>
      <c r="Y63" s="53" t="str">
        <f>'2014'!P15</f>
        <v>US Dollars</v>
      </c>
      <c r="Z63" s="53" t="str">
        <f>'2014'!Q15</f>
        <v>US Dollars</v>
      </c>
      <c r="AA63" s="53" t="str">
        <f>'2014'!R15</f>
        <v>US Dollars</v>
      </c>
      <c r="AB63" s="53" t="str">
        <f>'2014'!S15</f>
        <v>US Dollars</v>
      </c>
      <c r="AC63" s="53">
        <f>'2014'!T15</f>
        <v>0</v>
      </c>
      <c r="AD63" s="53">
        <f>'2014'!U15</f>
        <v>0</v>
      </c>
      <c r="AF63">
        <f t="shared" si="1"/>
        <v>1</v>
      </c>
    </row>
    <row r="64" spans="3:32">
      <c r="C64" s="242" t="str">
        <f t="shared" si="5"/>
        <v>Georgia</v>
      </c>
      <c r="D64" s="243">
        <f t="shared" si="4"/>
        <v>2014</v>
      </c>
      <c r="E64" s="242" t="str">
        <f t="shared" si="4"/>
        <v>Calendar Year</v>
      </c>
      <c r="F64" s="242" t="str">
        <f t="shared" si="4"/>
        <v>US Dollars</v>
      </c>
      <c r="G64" s="242" t="str">
        <f t="shared" si="4"/>
        <v>Units ( x 1)</v>
      </c>
      <c r="H64" s="245">
        <f t="shared" si="4"/>
        <v>1.7659</v>
      </c>
      <c r="I64" s="242" t="str">
        <f t="shared" si="4"/>
        <v>System of Health Accounts</v>
      </c>
      <c r="J64" s="242">
        <f t="shared" si="4"/>
        <v>1.76566666666667</v>
      </c>
      <c r="K64" s="53" t="s">
        <v>367</v>
      </c>
      <c r="L64" s="53"/>
      <c r="M64" s="53" t="str">
        <f>'2014'!D16</f>
        <v>US Dollars</v>
      </c>
      <c r="N64" s="53" t="str">
        <f>'2014'!E16</f>
        <v>US Dollars</v>
      </c>
      <c r="O64" s="53" t="str">
        <f>'2014'!F16</f>
        <v>US Dollars</v>
      </c>
      <c r="P64" s="53" t="str">
        <f>'2014'!G16</f>
        <v>US Dollars</v>
      </c>
      <c r="Q64" s="53">
        <f>'2014'!H16</f>
        <v>0</v>
      </c>
      <c r="R64" s="53" t="str">
        <f>'2014'!I16</f>
        <v>US Dollars</v>
      </c>
      <c r="S64" s="53" t="str">
        <f>'2014'!J16</f>
        <v>US Dollars</v>
      </c>
      <c r="T64" s="53" t="str">
        <f>'2014'!K16</f>
        <v>US Dollars</v>
      </c>
      <c r="U64" s="53" t="str">
        <f>'2014'!L16</f>
        <v>US Dollars</v>
      </c>
      <c r="V64" s="53">
        <f>'2014'!M16</f>
        <v>0</v>
      </c>
      <c r="W64" s="53" t="str">
        <f>'2014'!N16</f>
        <v>US Dollars</v>
      </c>
      <c r="X64" s="53" t="str">
        <f>'2014'!O16</f>
        <v>US Dollars</v>
      </c>
      <c r="Y64" s="53" t="str">
        <f>'2014'!P16</f>
        <v>US Dollars</v>
      </c>
      <c r="Z64" s="53" t="str">
        <f>'2014'!Q16</f>
        <v>US Dollars</v>
      </c>
      <c r="AA64" s="53" t="str">
        <f>'2014'!R16</f>
        <v>US Dollars</v>
      </c>
      <c r="AB64" s="53" t="str">
        <f>'2014'!S16</f>
        <v>US Dollars</v>
      </c>
      <c r="AC64" s="53">
        <f>'2014'!T16</f>
        <v>0</v>
      </c>
      <c r="AD64" s="53">
        <f>'2014'!U16</f>
        <v>0</v>
      </c>
      <c r="AF64">
        <f t="shared" si="1"/>
        <v>1</v>
      </c>
    </row>
    <row r="65" spans="3:32">
      <c r="C65" s="242" t="str">
        <f t="shared" si="5"/>
        <v>Georgia</v>
      </c>
      <c r="D65" s="243">
        <f t="shared" si="4"/>
        <v>2014</v>
      </c>
      <c r="E65" s="242" t="str">
        <f t="shared" si="4"/>
        <v>Calendar Year</v>
      </c>
      <c r="F65" s="242" t="str">
        <f t="shared" si="4"/>
        <v>US Dollars</v>
      </c>
      <c r="G65" s="242" t="str">
        <f t="shared" si="4"/>
        <v>Units ( x 1)</v>
      </c>
      <c r="H65" s="245">
        <f t="shared" si="4"/>
        <v>1.7659</v>
      </c>
      <c r="I65" s="242" t="str">
        <f t="shared" si="4"/>
        <v>System of Health Accounts</v>
      </c>
      <c r="J65" s="242">
        <f t="shared" si="4"/>
        <v>1.76566666666667</v>
      </c>
      <c r="K65" s="53" t="s">
        <v>368</v>
      </c>
      <c r="L65" s="53"/>
      <c r="M65" s="53" t="str">
        <f>'2014'!D17</f>
        <v>US Dollars</v>
      </c>
      <c r="N65" s="53" t="str">
        <f>'2014'!E17</f>
        <v>US Dollars</v>
      </c>
      <c r="O65" s="53" t="str">
        <f>'2014'!F17</f>
        <v>US Dollars</v>
      </c>
      <c r="P65" s="53" t="str">
        <f>'2014'!G17</f>
        <v>US Dollars</v>
      </c>
      <c r="Q65" s="53">
        <f>'2014'!H17</f>
        <v>0</v>
      </c>
      <c r="R65" s="53" t="str">
        <f>'2014'!I17</f>
        <v>US Dollars</v>
      </c>
      <c r="S65" s="53" t="str">
        <f>'2014'!J17</f>
        <v>US Dollars</v>
      </c>
      <c r="T65" s="53" t="str">
        <f>'2014'!K17</f>
        <v>US Dollars</v>
      </c>
      <c r="U65" s="53" t="str">
        <f>'2014'!L17</f>
        <v>US Dollars</v>
      </c>
      <c r="V65" s="53">
        <f>'2014'!M17</f>
        <v>0</v>
      </c>
      <c r="W65" s="53" t="str">
        <f>'2014'!N17</f>
        <v>US Dollars</v>
      </c>
      <c r="X65" s="53">
        <f>'2014'!O17</f>
        <v>19028</v>
      </c>
      <c r="Y65" s="53">
        <f>'2014'!P17</f>
        <v>379972</v>
      </c>
      <c r="Z65" s="53" t="str">
        <f>'2014'!Q17</f>
        <v>US Dollars</v>
      </c>
      <c r="AA65" s="53">
        <f>'2014'!R17</f>
        <v>2500</v>
      </c>
      <c r="AB65" s="53" t="str">
        <f>'2014'!S17</f>
        <v>US Dollars</v>
      </c>
      <c r="AC65" s="53">
        <f>'2014'!T17</f>
        <v>401500</v>
      </c>
      <c r="AD65" s="53">
        <f>'2014'!U17</f>
        <v>401500</v>
      </c>
      <c r="AF65">
        <f t="shared" si="1"/>
        <v>1</v>
      </c>
    </row>
    <row r="66" spans="3:32">
      <c r="C66" s="242" t="str">
        <f t="shared" si="5"/>
        <v>Georgia</v>
      </c>
      <c r="D66" s="243">
        <f t="shared" si="4"/>
        <v>2014</v>
      </c>
      <c r="E66" s="242" t="str">
        <f t="shared" si="4"/>
        <v>Calendar Year</v>
      </c>
      <c r="F66" s="242" t="str">
        <f t="shared" si="4"/>
        <v>US Dollars</v>
      </c>
      <c r="G66" s="242" t="str">
        <f t="shared" si="4"/>
        <v>Units ( x 1)</v>
      </c>
      <c r="H66" s="245">
        <f t="shared" si="4"/>
        <v>1.7659</v>
      </c>
      <c r="I66" s="242" t="str">
        <f t="shared" si="4"/>
        <v>System of Health Accounts</v>
      </c>
      <c r="J66" s="242">
        <f t="shared" si="4"/>
        <v>1.76566666666667</v>
      </c>
      <c r="K66" s="53" t="s">
        <v>369</v>
      </c>
      <c r="L66" s="53"/>
      <c r="M66" s="53" t="str">
        <f>'2014'!D18</f>
        <v>US Dollars</v>
      </c>
      <c r="N66" s="53" t="str">
        <f>'2014'!E18</f>
        <v>US Dollars</v>
      </c>
      <c r="O66" s="53" t="str">
        <f>'2014'!F18</f>
        <v>US Dollars</v>
      </c>
      <c r="P66" s="53" t="str">
        <f>'2014'!G18</f>
        <v>US Dollars</v>
      </c>
      <c r="Q66" s="53">
        <f>'2014'!H18</f>
        <v>0</v>
      </c>
      <c r="R66" s="53" t="str">
        <f>'2014'!I18</f>
        <v>US Dollars</v>
      </c>
      <c r="S66" s="53" t="str">
        <f>'2014'!J18</f>
        <v>US Dollars</v>
      </c>
      <c r="T66" s="53" t="str">
        <f>'2014'!K18</f>
        <v>US Dollars</v>
      </c>
      <c r="U66" s="53" t="str">
        <f>'2014'!L18</f>
        <v>US Dollars</v>
      </c>
      <c r="V66" s="53">
        <f>'2014'!M18</f>
        <v>0</v>
      </c>
      <c r="W66" s="53" t="str">
        <f>'2014'!N18</f>
        <v>US Dollars</v>
      </c>
      <c r="X66" s="53">
        <f>'2014'!O18</f>
        <v>35677</v>
      </c>
      <c r="Y66" s="53">
        <f>'2014'!P18</f>
        <v>244060</v>
      </c>
      <c r="Z66" s="53" t="str">
        <f>'2014'!Q18</f>
        <v>US Dollars</v>
      </c>
      <c r="AA66" s="53">
        <f>'2014'!R18</f>
        <v>2500</v>
      </c>
      <c r="AB66" s="53" t="str">
        <f>'2014'!S18</f>
        <v>US Dollars</v>
      </c>
      <c r="AC66" s="53">
        <f>'2014'!T18</f>
        <v>282237</v>
      </c>
      <c r="AD66" s="53">
        <f>'2014'!U18</f>
        <v>282237</v>
      </c>
      <c r="AF66">
        <f t="shared" si="1"/>
        <v>1</v>
      </c>
    </row>
    <row r="67" spans="3:32">
      <c r="C67" s="242" t="str">
        <f t="shared" si="5"/>
        <v>Georgia</v>
      </c>
      <c r="D67" s="243">
        <f t="shared" si="4"/>
        <v>2014</v>
      </c>
      <c r="E67" s="242" t="str">
        <f t="shared" si="4"/>
        <v>Calendar Year</v>
      </c>
      <c r="F67" s="242" t="str">
        <f t="shared" si="4"/>
        <v>US Dollars</v>
      </c>
      <c r="G67" s="242" t="str">
        <f t="shared" si="4"/>
        <v>Units ( x 1)</v>
      </c>
      <c r="H67" s="245">
        <f t="shared" si="4"/>
        <v>1.7659</v>
      </c>
      <c r="I67" s="242" t="str">
        <f t="shared" si="4"/>
        <v>System of Health Accounts</v>
      </c>
      <c r="J67" s="242">
        <f t="shared" si="4"/>
        <v>1.76566666666667</v>
      </c>
      <c r="K67" s="53" t="s">
        <v>370</v>
      </c>
      <c r="L67" s="53"/>
      <c r="M67" s="53" t="str">
        <f>'2014'!D19</f>
        <v>US Dollars</v>
      </c>
      <c r="N67" s="53" t="str">
        <f>'2014'!E19</f>
        <v>US Dollars</v>
      </c>
      <c r="O67" s="53" t="str">
        <f>'2014'!F19</f>
        <v>US Dollars</v>
      </c>
      <c r="P67" s="53" t="str">
        <f>'2014'!G19</f>
        <v>US Dollars</v>
      </c>
      <c r="Q67" s="53">
        <f>'2014'!H19</f>
        <v>0</v>
      </c>
      <c r="R67" s="53" t="str">
        <f>'2014'!I19</f>
        <v>US Dollars</v>
      </c>
      <c r="S67" s="53" t="str">
        <f>'2014'!J19</f>
        <v>US Dollars</v>
      </c>
      <c r="T67" s="53" t="str">
        <f>'2014'!K19</f>
        <v>US Dollars</v>
      </c>
      <c r="U67" s="53" t="str">
        <f>'2014'!L19</f>
        <v>US Dollars</v>
      </c>
      <c r="V67" s="53">
        <f>'2014'!M19</f>
        <v>0</v>
      </c>
      <c r="W67" s="53" t="str">
        <f>'2014'!N19</f>
        <v>US Dollars</v>
      </c>
      <c r="X67" s="53" t="str">
        <f>'2014'!O19</f>
        <v>US Dollars</v>
      </c>
      <c r="Y67" s="53" t="str">
        <f>'2014'!P19</f>
        <v>US Dollars</v>
      </c>
      <c r="Z67" s="53" t="str">
        <f>'2014'!Q19</f>
        <v>US Dollars</v>
      </c>
      <c r="AA67" s="53" t="str">
        <f>'2014'!R19</f>
        <v>US Dollars</v>
      </c>
      <c r="AB67" s="53" t="str">
        <f>'2014'!S19</f>
        <v>US Dollars</v>
      </c>
      <c r="AC67" s="53">
        <f>'2014'!T19</f>
        <v>0</v>
      </c>
      <c r="AD67" s="53">
        <f>'2014'!U19</f>
        <v>0</v>
      </c>
      <c r="AF67">
        <f t="shared" si="1"/>
        <v>1</v>
      </c>
    </row>
    <row r="68" spans="3:32">
      <c r="C68" s="242" t="str">
        <f t="shared" si="5"/>
        <v>Georgia</v>
      </c>
      <c r="D68" s="243">
        <f t="shared" si="4"/>
        <v>2014</v>
      </c>
      <c r="E68" s="242" t="str">
        <f t="shared" si="4"/>
        <v>Calendar Year</v>
      </c>
      <c r="F68" s="242" t="str">
        <f t="shared" si="4"/>
        <v>US Dollars</v>
      </c>
      <c r="G68" s="242" t="str">
        <f t="shared" si="4"/>
        <v>Units ( x 1)</v>
      </c>
      <c r="H68" s="245">
        <f t="shared" si="4"/>
        <v>1.7659</v>
      </c>
      <c r="I68" s="242" t="str">
        <f t="shared" si="4"/>
        <v>System of Health Accounts</v>
      </c>
      <c r="J68" s="242">
        <f t="shared" si="4"/>
        <v>1.76566666666667</v>
      </c>
      <c r="K68" s="53" t="s">
        <v>372</v>
      </c>
      <c r="L68" s="53"/>
      <c r="M68" s="53" t="str">
        <f>'2014'!D20</f>
        <v>US Dollars</v>
      </c>
      <c r="N68" s="53" t="str">
        <f>'2014'!E20</f>
        <v>US Dollars</v>
      </c>
      <c r="O68" s="53" t="str">
        <f>'2014'!F20</f>
        <v>US Dollars</v>
      </c>
      <c r="P68" s="53" t="str">
        <f>'2014'!G20</f>
        <v>US Dollars</v>
      </c>
      <c r="Q68" s="53">
        <f>'2014'!H20</f>
        <v>0</v>
      </c>
      <c r="R68" s="53" t="str">
        <f>'2014'!I20</f>
        <v>US Dollars</v>
      </c>
      <c r="S68" s="53" t="str">
        <f>'2014'!J20</f>
        <v>US Dollars</v>
      </c>
      <c r="T68" s="53" t="str">
        <f>'2014'!K20</f>
        <v>US Dollars</v>
      </c>
      <c r="U68" s="53" t="str">
        <f>'2014'!L20</f>
        <v>US Dollars</v>
      </c>
      <c r="V68" s="53">
        <f>'2014'!M20</f>
        <v>0</v>
      </c>
      <c r="W68" s="53" t="str">
        <f>'2014'!N20</f>
        <v>US Dollars</v>
      </c>
      <c r="X68" s="53">
        <f>'2014'!O20</f>
        <v>13735</v>
      </c>
      <c r="Y68" s="53" t="str">
        <f>'2014'!P20</f>
        <v>US Dollars</v>
      </c>
      <c r="Z68" s="53" t="str">
        <f>'2014'!Q20</f>
        <v>US Dollars</v>
      </c>
      <c r="AA68" s="53">
        <f>'2014'!R20</f>
        <v>1500</v>
      </c>
      <c r="AB68" s="53" t="str">
        <f>'2014'!S20</f>
        <v>US Dollars</v>
      </c>
      <c r="AC68" s="53">
        <f>'2014'!T20</f>
        <v>15235</v>
      </c>
      <c r="AD68" s="53">
        <f>'2014'!U20</f>
        <v>15235</v>
      </c>
      <c r="AF68">
        <f t="shared" si="1"/>
        <v>1</v>
      </c>
    </row>
    <row r="69" spans="3:32">
      <c r="C69" s="242" t="str">
        <f t="shared" si="5"/>
        <v>Georgia</v>
      </c>
      <c r="D69" s="243">
        <f t="shared" si="4"/>
        <v>2014</v>
      </c>
      <c r="E69" s="242" t="str">
        <f t="shared" si="4"/>
        <v>Calendar Year</v>
      </c>
      <c r="F69" s="242" t="str">
        <f t="shared" si="4"/>
        <v>US Dollars</v>
      </c>
      <c r="G69" s="242" t="str">
        <f t="shared" si="4"/>
        <v>Units ( x 1)</v>
      </c>
      <c r="H69" s="245">
        <f t="shared" si="4"/>
        <v>1.7659</v>
      </c>
      <c r="I69" s="242" t="str">
        <f t="shared" si="4"/>
        <v>System of Health Accounts</v>
      </c>
      <c r="J69" s="242">
        <f t="shared" si="4"/>
        <v>1.76566666666667</v>
      </c>
      <c r="K69" s="53" t="s">
        <v>373</v>
      </c>
      <c r="L69" s="53"/>
      <c r="M69" s="53" t="str">
        <f>'2014'!D21</f>
        <v>US Dollars</v>
      </c>
      <c r="N69" s="53" t="str">
        <f>'2014'!E21</f>
        <v>US Dollars</v>
      </c>
      <c r="O69" s="53" t="str">
        <f>'2014'!F21</f>
        <v>US Dollars</v>
      </c>
      <c r="P69" s="53" t="str">
        <f>'2014'!G21</f>
        <v>US Dollars</v>
      </c>
      <c r="Q69" s="53">
        <f>'2014'!H21</f>
        <v>0</v>
      </c>
      <c r="R69" s="53" t="str">
        <f>'2014'!I21</f>
        <v>US Dollars</v>
      </c>
      <c r="S69" s="53" t="str">
        <f>'2014'!J21</f>
        <v>US Dollars</v>
      </c>
      <c r="T69" s="53" t="str">
        <f>'2014'!K21</f>
        <v>US Dollars</v>
      </c>
      <c r="U69" s="53" t="str">
        <f>'2014'!L21</f>
        <v>US Dollars</v>
      </c>
      <c r="V69" s="53">
        <f>'2014'!M21</f>
        <v>0</v>
      </c>
      <c r="W69" s="53" t="str">
        <f>'2014'!N21</f>
        <v>US Dollars</v>
      </c>
      <c r="X69" s="53">
        <f>'2014'!O21</f>
        <v>5393</v>
      </c>
      <c r="Y69" s="53" t="str">
        <f>'2014'!P21</f>
        <v>US Dollars</v>
      </c>
      <c r="Z69" s="53" t="str">
        <f>'2014'!Q21</f>
        <v>US Dollars</v>
      </c>
      <c r="AA69" s="53">
        <f>'2014'!R21</f>
        <v>6000</v>
      </c>
      <c r="AB69" s="53" t="str">
        <f>'2014'!S21</f>
        <v>US Dollars</v>
      </c>
      <c r="AC69" s="53">
        <f>'2014'!T21</f>
        <v>11393</v>
      </c>
      <c r="AD69" s="53">
        <f>'2014'!U21</f>
        <v>11393</v>
      </c>
      <c r="AF69">
        <f t="shared" si="1"/>
        <v>1</v>
      </c>
    </row>
    <row r="70" spans="3:32">
      <c r="C70" s="242" t="str">
        <f t="shared" si="5"/>
        <v>Georgia</v>
      </c>
      <c r="D70" s="243">
        <f t="shared" si="4"/>
        <v>2014</v>
      </c>
      <c r="E70" s="242" t="str">
        <f t="shared" si="4"/>
        <v>Calendar Year</v>
      </c>
      <c r="F70" s="242" t="str">
        <f t="shared" si="4"/>
        <v>US Dollars</v>
      </c>
      <c r="G70" s="242" t="str">
        <f t="shared" si="4"/>
        <v>Units ( x 1)</v>
      </c>
      <c r="H70" s="245">
        <f t="shared" si="4"/>
        <v>1.7659</v>
      </c>
      <c r="I70" s="242" t="str">
        <f t="shared" si="4"/>
        <v>System of Health Accounts</v>
      </c>
      <c r="J70" s="242">
        <f t="shared" si="4"/>
        <v>1.76566666666667</v>
      </c>
      <c r="K70" s="53" t="s">
        <v>374</v>
      </c>
      <c r="L70" s="53"/>
      <c r="M70" s="53" t="str">
        <f>'2014'!D22</f>
        <v>US Dollars</v>
      </c>
      <c r="N70" s="53" t="str">
        <f>'2014'!E22</f>
        <v>US Dollars</v>
      </c>
      <c r="O70" s="53" t="str">
        <f>'2014'!F22</f>
        <v>US Dollars</v>
      </c>
      <c r="P70" s="53" t="str">
        <f>'2014'!G22</f>
        <v>US Dollars</v>
      </c>
      <c r="Q70" s="53">
        <f>'2014'!H22</f>
        <v>0</v>
      </c>
      <c r="R70" s="53" t="str">
        <f>'2014'!I22</f>
        <v>US Dollars</v>
      </c>
      <c r="S70" s="53" t="str">
        <f>'2014'!J22</f>
        <v>US Dollars</v>
      </c>
      <c r="T70" s="53" t="str">
        <f>'2014'!K22</f>
        <v>US Dollars</v>
      </c>
      <c r="U70" s="53" t="str">
        <f>'2014'!L22</f>
        <v>US Dollars</v>
      </c>
      <c r="V70" s="53">
        <f>'2014'!M22</f>
        <v>0</v>
      </c>
      <c r="W70" s="53" t="str">
        <f>'2014'!N22</f>
        <v>US Dollars</v>
      </c>
      <c r="X70" s="53" t="str">
        <f>'2014'!O22</f>
        <v>US Dollars</v>
      </c>
      <c r="Y70" s="53" t="str">
        <f>'2014'!P22</f>
        <v>US Dollars</v>
      </c>
      <c r="Z70" s="53" t="str">
        <f>'2014'!Q22</f>
        <v>US Dollars</v>
      </c>
      <c r="AA70" s="53" t="str">
        <f>'2014'!R22</f>
        <v>US Dollars</v>
      </c>
      <c r="AB70" s="53">
        <f>'2014'!S22</f>
        <v>2283</v>
      </c>
      <c r="AC70" s="53">
        <f>'2014'!T22</f>
        <v>2283</v>
      </c>
      <c r="AD70" s="53">
        <f>'2014'!U22</f>
        <v>2283</v>
      </c>
      <c r="AF70">
        <f t="shared" si="1"/>
        <v>1</v>
      </c>
    </row>
    <row r="71" spans="3:32">
      <c r="C71" s="242" t="str">
        <f t="shared" si="5"/>
        <v>Georgia</v>
      </c>
      <c r="D71" s="243">
        <f t="shared" si="4"/>
        <v>2014</v>
      </c>
      <c r="E71" s="242" t="str">
        <f t="shared" si="4"/>
        <v>Calendar Year</v>
      </c>
      <c r="F71" s="242" t="str">
        <f t="shared" si="4"/>
        <v>US Dollars</v>
      </c>
      <c r="G71" s="242" t="str">
        <f t="shared" si="4"/>
        <v>Units ( x 1)</v>
      </c>
      <c r="H71" s="245">
        <f t="shared" si="4"/>
        <v>1.7659</v>
      </c>
      <c r="I71" s="242" t="str">
        <f t="shared" si="4"/>
        <v>System of Health Accounts</v>
      </c>
      <c r="J71" s="242">
        <f t="shared" si="4"/>
        <v>1.76566666666667</v>
      </c>
      <c r="K71" s="53" t="s">
        <v>376</v>
      </c>
      <c r="L71" s="53"/>
      <c r="M71" s="53" t="str">
        <f>'2014'!D23</f>
        <v>US Dollars</v>
      </c>
      <c r="N71" s="53" t="str">
        <f>'2014'!E23</f>
        <v>US Dollars</v>
      </c>
      <c r="O71" s="53" t="str">
        <f>'2014'!F23</f>
        <v>US Dollars</v>
      </c>
      <c r="P71" s="53" t="str">
        <f>'2014'!G23</f>
        <v>US Dollars</v>
      </c>
      <c r="Q71" s="53">
        <f>'2014'!H23</f>
        <v>0</v>
      </c>
      <c r="R71" s="53" t="str">
        <f>'2014'!I23</f>
        <v>US Dollars</v>
      </c>
      <c r="S71" s="53" t="str">
        <f>'2014'!J23</f>
        <v>US Dollars</v>
      </c>
      <c r="T71" s="53" t="str">
        <f>'2014'!K23</f>
        <v>US Dollars</v>
      </c>
      <c r="U71" s="53" t="str">
        <f>'2014'!L23</f>
        <v>US Dollars</v>
      </c>
      <c r="V71" s="53">
        <f>'2014'!M23</f>
        <v>0</v>
      </c>
      <c r="W71" s="53" t="str">
        <f>'2014'!N23</f>
        <v>US Dollars</v>
      </c>
      <c r="X71" s="53" t="str">
        <f>'2014'!O23</f>
        <v>US Dollars</v>
      </c>
      <c r="Y71" s="53" t="str">
        <f>'2014'!P23</f>
        <v>US Dollars</v>
      </c>
      <c r="Z71" s="53" t="str">
        <f>'2014'!Q23</f>
        <v>US Dollars</v>
      </c>
      <c r="AA71" s="53" t="str">
        <f>'2014'!R23</f>
        <v>US Dollars</v>
      </c>
      <c r="AB71" s="53" t="str">
        <f>'2014'!S23</f>
        <v>US Dollars</v>
      </c>
      <c r="AC71" s="53">
        <f>'2014'!T23</f>
        <v>0</v>
      </c>
      <c r="AD71" s="53">
        <f>'2014'!U23</f>
        <v>0</v>
      </c>
      <c r="AF71">
        <f t="shared" ref="AF71:AF134" si="6">IF((Q71+V71+AC71)=AD71,1,0)</f>
        <v>1</v>
      </c>
    </row>
    <row r="72" spans="3:32">
      <c r="C72" s="242" t="str">
        <f t="shared" si="5"/>
        <v>Georgia</v>
      </c>
      <c r="D72" s="243">
        <f t="shared" si="4"/>
        <v>2014</v>
      </c>
      <c r="E72" s="242" t="str">
        <f t="shared" si="4"/>
        <v>Calendar Year</v>
      </c>
      <c r="F72" s="242" t="str">
        <f t="shared" si="4"/>
        <v>US Dollars</v>
      </c>
      <c r="G72" s="242" t="str">
        <f t="shared" si="4"/>
        <v>Units ( x 1)</v>
      </c>
      <c r="H72" s="245">
        <f t="shared" si="4"/>
        <v>1.7659</v>
      </c>
      <c r="I72" s="242" t="str">
        <f t="shared" si="4"/>
        <v>System of Health Accounts</v>
      </c>
      <c r="J72" s="242">
        <f t="shared" si="4"/>
        <v>1.76566666666667</v>
      </c>
      <c r="K72" s="53" t="s">
        <v>14</v>
      </c>
      <c r="L72" s="53"/>
      <c r="M72" s="53">
        <f>'2014'!D24</f>
        <v>2356266</v>
      </c>
      <c r="N72" s="53">
        <f>'2014'!E24</f>
        <v>117033</v>
      </c>
      <c r="O72" s="53">
        <f>'2014'!F24</f>
        <v>0</v>
      </c>
      <c r="P72" s="53">
        <f>'2014'!G24</f>
        <v>0</v>
      </c>
      <c r="Q72" s="53">
        <f>'2014'!H24</f>
        <v>2473299</v>
      </c>
      <c r="R72" s="53">
        <f>'2014'!I24</f>
        <v>0</v>
      </c>
      <c r="S72" s="53">
        <f>'2014'!J24</f>
        <v>1774080</v>
      </c>
      <c r="T72" s="53">
        <f>'2014'!K24</f>
        <v>0</v>
      </c>
      <c r="U72" s="53">
        <f>'2014'!L24</f>
        <v>0</v>
      </c>
      <c r="V72" s="53">
        <f>'2014'!M24</f>
        <v>1774080</v>
      </c>
      <c r="W72" s="53">
        <f>'2014'!N24</f>
        <v>0</v>
      </c>
      <c r="X72" s="53">
        <f>'2014'!O24</f>
        <v>64219</v>
      </c>
      <c r="Y72" s="53">
        <f>'2014'!P24</f>
        <v>2547681</v>
      </c>
      <c r="Z72" s="53">
        <f>'2014'!Q24</f>
        <v>0</v>
      </c>
      <c r="AA72" s="53">
        <f>'2014'!R24</f>
        <v>0</v>
      </c>
      <c r="AB72" s="53">
        <f>'2014'!S24</f>
        <v>6020</v>
      </c>
      <c r="AC72" s="53">
        <f>'2014'!T24</f>
        <v>2617920</v>
      </c>
      <c r="AD72" s="53">
        <f>'2014'!U24</f>
        <v>6865299</v>
      </c>
      <c r="AF72">
        <f t="shared" si="6"/>
        <v>1</v>
      </c>
    </row>
    <row r="73" spans="3:32">
      <c r="C73" s="242" t="str">
        <f t="shared" si="5"/>
        <v>Georgia</v>
      </c>
      <c r="D73" s="243">
        <f t="shared" si="4"/>
        <v>2014</v>
      </c>
      <c r="E73" s="242" t="str">
        <f t="shared" si="4"/>
        <v>Calendar Year</v>
      </c>
      <c r="F73" s="242" t="str">
        <f t="shared" si="4"/>
        <v>US Dollars</v>
      </c>
      <c r="G73" s="242" t="str">
        <f t="shared" si="4"/>
        <v>Units ( x 1)</v>
      </c>
      <c r="H73" s="245">
        <f t="shared" si="4"/>
        <v>1.7659</v>
      </c>
      <c r="I73" s="242" t="str">
        <f t="shared" si="4"/>
        <v>System of Health Accounts</v>
      </c>
      <c r="J73" s="242">
        <f t="shared" si="4"/>
        <v>1.76566666666667</v>
      </c>
      <c r="K73" s="53" t="s">
        <v>378</v>
      </c>
      <c r="L73" s="53"/>
      <c r="M73" s="53" t="str">
        <f>'2014'!D25</f>
        <v>US Dollars</v>
      </c>
      <c r="N73" s="53" t="str">
        <f>'2014'!E25</f>
        <v>US Dollars</v>
      </c>
      <c r="O73" s="53" t="str">
        <f>'2014'!F25</f>
        <v>US Dollars</v>
      </c>
      <c r="P73" s="53" t="str">
        <f>'2014'!G25</f>
        <v>US Dollars</v>
      </c>
      <c r="Q73" s="53">
        <f>'2014'!H25</f>
        <v>0</v>
      </c>
      <c r="R73" s="53" t="str">
        <f>'2014'!I25</f>
        <v>US Dollars</v>
      </c>
      <c r="S73" s="53" t="str">
        <f>'2014'!J25</f>
        <v>US Dollars</v>
      </c>
      <c r="T73" s="53" t="str">
        <f>'2014'!K25</f>
        <v>US Dollars</v>
      </c>
      <c r="U73" s="53" t="str">
        <f>'2014'!L25</f>
        <v>US Dollars</v>
      </c>
      <c r="V73" s="53">
        <f>'2014'!M25</f>
        <v>0</v>
      </c>
      <c r="W73" s="53" t="str">
        <f>'2014'!N25</f>
        <v>US Dollars</v>
      </c>
      <c r="X73" s="53">
        <f>'2014'!O25</f>
        <v>64219</v>
      </c>
      <c r="Y73" s="53">
        <f>'2014'!P25</f>
        <v>615863</v>
      </c>
      <c r="Z73" s="53" t="str">
        <f>'2014'!Q25</f>
        <v>US Dollars</v>
      </c>
      <c r="AA73" s="53" t="str">
        <f>'2014'!R25</f>
        <v>US Dollars</v>
      </c>
      <c r="AB73" s="53">
        <f>'2014'!S25</f>
        <v>6020</v>
      </c>
      <c r="AC73" s="53">
        <f>'2014'!T25</f>
        <v>686102</v>
      </c>
      <c r="AD73" s="53">
        <f>'2014'!U25</f>
        <v>686102</v>
      </c>
      <c r="AF73">
        <f t="shared" si="6"/>
        <v>1</v>
      </c>
    </row>
    <row r="74" spans="3:32">
      <c r="C74" s="242" t="str">
        <f t="shared" si="5"/>
        <v>Georgia</v>
      </c>
      <c r="D74" s="243">
        <f t="shared" si="4"/>
        <v>2014</v>
      </c>
      <c r="E74" s="242" t="str">
        <f t="shared" si="4"/>
        <v>Calendar Year</v>
      </c>
      <c r="F74" s="242" t="str">
        <f t="shared" si="4"/>
        <v>US Dollars</v>
      </c>
      <c r="G74" s="242" t="str">
        <f t="shared" si="4"/>
        <v>Units ( x 1)</v>
      </c>
      <c r="H74" s="245">
        <f t="shared" si="4"/>
        <v>1.7659</v>
      </c>
      <c r="I74" s="242" t="str">
        <f t="shared" si="4"/>
        <v>System of Health Accounts</v>
      </c>
      <c r="J74" s="242">
        <f t="shared" si="4"/>
        <v>1.76566666666667</v>
      </c>
      <c r="K74" s="53" t="s">
        <v>277</v>
      </c>
      <c r="L74" s="53"/>
      <c r="M74" s="53">
        <f>'2014'!D26</f>
        <v>2356266</v>
      </c>
      <c r="N74" s="53">
        <f>'2014'!E26</f>
        <v>117033</v>
      </c>
      <c r="O74" s="53" t="str">
        <f>'2014'!F26</f>
        <v>US Dollars</v>
      </c>
      <c r="P74" s="53" t="str">
        <f>'2014'!G26</f>
        <v>US Dollars</v>
      </c>
      <c r="Q74" s="53">
        <f>'2014'!H26</f>
        <v>2473299</v>
      </c>
      <c r="R74" s="53" t="str">
        <f>'2014'!I26</f>
        <v>US Dollars</v>
      </c>
      <c r="S74" s="53">
        <f>'2014'!J26</f>
        <v>1774080</v>
      </c>
      <c r="T74" s="53" t="str">
        <f>'2014'!K26</f>
        <v>US Dollars</v>
      </c>
      <c r="U74" s="53" t="str">
        <f>'2014'!L26</f>
        <v>US Dollars</v>
      </c>
      <c r="V74" s="53">
        <f>'2014'!M26</f>
        <v>1774080</v>
      </c>
      <c r="W74" s="53" t="str">
        <f>'2014'!N26</f>
        <v>US Dollars</v>
      </c>
      <c r="X74" s="53" t="str">
        <f>'2014'!O26</f>
        <v>US Dollars</v>
      </c>
      <c r="Y74" s="53">
        <f>'2014'!P26</f>
        <v>1931818</v>
      </c>
      <c r="Z74" s="53" t="str">
        <f>'2014'!Q26</f>
        <v>US Dollars</v>
      </c>
      <c r="AA74" s="53" t="str">
        <f>'2014'!R26</f>
        <v>US Dollars</v>
      </c>
      <c r="AB74" s="53" t="str">
        <f>'2014'!S26</f>
        <v>US Dollars</v>
      </c>
      <c r="AC74" s="53">
        <f>'2014'!T26</f>
        <v>1931818</v>
      </c>
      <c r="AD74" s="53">
        <f>'2014'!U26</f>
        <v>6179197</v>
      </c>
      <c r="AF74">
        <f t="shared" si="6"/>
        <v>1</v>
      </c>
    </row>
    <row r="75" spans="3:32">
      <c r="C75" s="242" t="str">
        <f t="shared" si="5"/>
        <v>Georgia</v>
      </c>
      <c r="D75" s="243">
        <f t="shared" si="4"/>
        <v>2014</v>
      </c>
      <c r="E75" s="242" t="str">
        <f t="shared" si="4"/>
        <v>Calendar Year</v>
      </c>
      <c r="F75" s="242" t="str">
        <f t="shared" si="4"/>
        <v>US Dollars</v>
      </c>
      <c r="G75" s="242" t="str">
        <f t="shared" si="4"/>
        <v>Units ( x 1)</v>
      </c>
      <c r="H75" s="245">
        <f t="shared" si="4"/>
        <v>1.7659</v>
      </c>
      <c r="I75" s="242" t="str">
        <f t="shared" si="4"/>
        <v>System of Health Accounts</v>
      </c>
      <c r="J75" s="242">
        <f t="shared" si="4"/>
        <v>1.76566666666667</v>
      </c>
      <c r="K75" s="53" t="s">
        <v>296</v>
      </c>
      <c r="L75" s="53"/>
      <c r="M75" s="53">
        <f>'2014'!D27</f>
        <v>112247</v>
      </c>
      <c r="N75" s="53">
        <f>'2014'!E27</f>
        <v>0</v>
      </c>
      <c r="O75" s="53">
        <f>'2014'!F27</f>
        <v>0</v>
      </c>
      <c r="P75" s="53">
        <f>'2014'!G27</f>
        <v>0</v>
      </c>
      <c r="Q75" s="53">
        <f>'2014'!H27</f>
        <v>112247</v>
      </c>
      <c r="R75" s="53">
        <f>'2014'!I27</f>
        <v>0</v>
      </c>
      <c r="S75" s="53">
        <f>'2014'!J27</f>
        <v>0</v>
      </c>
      <c r="T75" s="53">
        <f>'2014'!K27</f>
        <v>0</v>
      </c>
      <c r="U75" s="53">
        <f>'2014'!L27</f>
        <v>0</v>
      </c>
      <c r="V75" s="53">
        <f>'2014'!M27</f>
        <v>0</v>
      </c>
      <c r="W75" s="53">
        <f>'2014'!N27</f>
        <v>0</v>
      </c>
      <c r="X75" s="53">
        <f>'2014'!O27</f>
        <v>0</v>
      </c>
      <c r="Y75" s="53">
        <f>'2014'!P27</f>
        <v>0</v>
      </c>
      <c r="Z75" s="53">
        <f>'2014'!Q27</f>
        <v>0</v>
      </c>
      <c r="AA75" s="53">
        <f>'2014'!R27</f>
        <v>0</v>
      </c>
      <c r="AB75" s="53">
        <f>'2014'!S27</f>
        <v>0</v>
      </c>
      <c r="AC75" s="53">
        <f>'2014'!T27</f>
        <v>0</v>
      </c>
      <c r="AD75" s="53">
        <f>'2014'!U27</f>
        <v>112247</v>
      </c>
      <c r="AF75">
        <f t="shared" si="6"/>
        <v>1</v>
      </c>
    </row>
    <row r="76" spans="3:32">
      <c r="C76" s="242" t="str">
        <f t="shared" si="5"/>
        <v>Georgia</v>
      </c>
      <c r="D76" s="243">
        <f t="shared" si="4"/>
        <v>2014</v>
      </c>
      <c r="E76" s="242" t="str">
        <f t="shared" si="4"/>
        <v>Calendar Year</v>
      </c>
      <c r="F76" s="242" t="str">
        <f t="shared" si="4"/>
        <v>US Dollars</v>
      </c>
      <c r="G76" s="242" t="str">
        <f t="shared" si="4"/>
        <v>Units ( x 1)</v>
      </c>
      <c r="H76" s="245">
        <f t="shared" si="4"/>
        <v>1.7659</v>
      </c>
      <c r="I76" s="242" t="str">
        <f t="shared" si="4"/>
        <v>System of Health Accounts</v>
      </c>
      <c r="J76" s="242">
        <f t="shared" si="4"/>
        <v>1.76566666666667</v>
      </c>
      <c r="K76" s="53" t="s">
        <v>380</v>
      </c>
      <c r="L76" s="53"/>
      <c r="M76" s="53" t="str">
        <f>'2014'!D28</f>
        <v>US Dollars</v>
      </c>
      <c r="N76" s="53" t="str">
        <f>'2014'!E28</f>
        <v>US Dollars</v>
      </c>
      <c r="O76" s="53" t="str">
        <f>'2014'!F28</f>
        <v>US Dollars</v>
      </c>
      <c r="P76" s="53" t="str">
        <f>'2014'!G28</f>
        <v>US Dollars</v>
      </c>
      <c r="Q76" s="53">
        <f>'2014'!H28</f>
        <v>0</v>
      </c>
      <c r="R76" s="53" t="str">
        <f>'2014'!I28</f>
        <v>US Dollars</v>
      </c>
      <c r="S76" s="53" t="str">
        <f>'2014'!J28</f>
        <v>US Dollars</v>
      </c>
      <c r="T76" s="53" t="str">
        <f>'2014'!K28</f>
        <v>US Dollars</v>
      </c>
      <c r="U76" s="53" t="str">
        <f>'2014'!L28</f>
        <v>US Dollars</v>
      </c>
      <c r="V76" s="53">
        <f>'2014'!M28</f>
        <v>0</v>
      </c>
      <c r="W76" s="53" t="str">
        <f>'2014'!N28</f>
        <v>US Dollars</v>
      </c>
      <c r="X76" s="53" t="str">
        <f>'2014'!O28</f>
        <v>US Dollars</v>
      </c>
      <c r="Y76" s="53" t="str">
        <f>'2014'!P28</f>
        <v>US Dollars</v>
      </c>
      <c r="Z76" s="53" t="str">
        <f>'2014'!Q28</f>
        <v>US Dollars</v>
      </c>
      <c r="AA76" s="53" t="str">
        <f>'2014'!R28</f>
        <v>US Dollars</v>
      </c>
      <c r="AB76" s="53" t="str">
        <f>'2014'!S28</f>
        <v>US Dollars</v>
      </c>
      <c r="AC76" s="53">
        <f>'2014'!T28</f>
        <v>0</v>
      </c>
      <c r="AD76" s="53">
        <f>'2014'!U28</f>
        <v>0</v>
      </c>
      <c r="AF76">
        <f t="shared" si="6"/>
        <v>1</v>
      </c>
    </row>
    <row r="77" spans="3:32">
      <c r="C77" s="242" t="str">
        <f t="shared" si="5"/>
        <v>Georgia</v>
      </c>
      <c r="D77" s="243">
        <f t="shared" si="5"/>
        <v>2014</v>
      </c>
      <c r="E77" s="242" t="str">
        <f t="shared" si="5"/>
        <v>Calendar Year</v>
      </c>
      <c r="F77" s="242" t="str">
        <f t="shared" si="5"/>
        <v>US Dollars</v>
      </c>
      <c r="G77" s="242" t="str">
        <f t="shared" si="5"/>
        <v>Units ( x 1)</v>
      </c>
      <c r="H77" s="245">
        <f t="shared" si="5"/>
        <v>1.7659</v>
      </c>
      <c r="I77" s="242" t="str">
        <f t="shared" si="5"/>
        <v>System of Health Accounts</v>
      </c>
      <c r="J77" s="242">
        <f t="shared" si="5"/>
        <v>1.76566666666667</v>
      </c>
      <c r="K77" s="53" t="s">
        <v>381</v>
      </c>
      <c r="L77" s="53"/>
      <c r="M77" s="53">
        <f>'2014'!D29</f>
        <v>112247</v>
      </c>
      <c r="N77" s="53" t="str">
        <f>'2014'!E29</f>
        <v>US Dollars</v>
      </c>
      <c r="O77" s="53" t="str">
        <f>'2014'!F29</f>
        <v>US Dollars</v>
      </c>
      <c r="P77" s="53" t="str">
        <f>'2014'!G29</f>
        <v>US Dollars</v>
      </c>
      <c r="Q77" s="53">
        <f>'2014'!H29</f>
        <v>112247</v>
      </c>
      <c r="R77" s="53" t="str">
        <f>'2014'!I29</f>
        <v>US Dollars</v>
      </c>
      <c r="S77" s="53" t="str">
        <f>'2014'!J29</f>
        <v>US Dollars</v>
      </c>
      <c r="T77" s="53" t="str">
        <f>'2014'!K29</f>
        <v>US Dollars</v>
      </c>
      <c r="U77" s="53" t="str">
        <f>'2014'!L29</f>
        <v>US Dollars</v>
      </c>
      <c r="V77" s="53">
        <f>'2014'!M29</f>
        <v>0</v>
      </c>
      <c r="W77" s="53" t="str">
        <f>'2014'!N29</f>
        <v>US Dollars</v>
      </c>
      <c r="X77" s="53" t="str">
        <f>'2014'!O29</f>
        <v>US Dollars</v>
      </c>
      <c r="Y77" s="53" t="str">
        <f>'2014'!P29</f>
        <v>US Dollars</v>
      </c>
      <c r="Z77" s="53" t="str">
        <f>'2014'!Q29</f>
        <v>US Dollars</v>
      </c>
      <c r="AA77" s="53" t="str">
        <f>'2014'!R29</f>
        <v>US Dollars</v>
      </c>
      <c r="AB77" s="53" t="str">
        <f>'2014'!S29</f>
        <v>US Dollars</v>
      </c>
      <c r="AC77" s="53">
        <f>'2014'!T29</f>
        <v>0</v>
      </c>
      <c r="AD77" s="53">
        <f>'2014'!U29</f>
        <v>112247</v>
      </c>
      <c r="AF77">
        <f t="shared" si="6"/>
        <v>1</v>
      </c>
    </row>
    <row r="78" spans="3:32">
      <c r="C78" s="242" t="str">
        <f t="shared" si="5"/>
        <v>Georgia</v>
      </c>
      <c r="D78" s="243">
        <f t="shared" si="5"/>
        <v>2014</v>
      </c>
      <c r="E78" s="242" t="str">
        <f t="shared" si="5"/>
        <v>Calendar Year</v>
      </c>
      <c r="F78" s="242" t="str">
        <f t="shared" si="5"/>
        <v>US Dollars</v>
      </c>
      <c r="G78" s="242" t="str">
        <f t="shared" si="5"/>
        <v>Units ( x 1)</v>
      </c>
      <c r="H78" s="245">
        <f t="shared" si="5"/>
        <v>1.7659</v>
      </c>
      <c r="I78" s="242" t="str">
        <f t="shared" si="5"/>
        <v>System of Health Accounts</v>
      </c>
      <c r="J78" s="242">
        <f t="shared" si="5"/>
        <v>1.76566666666667</v>
      </c>
      <c r="K78" s="53" t="s">
        <v>297</v>
      </c>
      <c r="L78" s="53"/>
      <c r="M78" s="53">
        <f>'2014'!D30</f>
        <v>3968774</v>
      </c>
      <c r="N78" s="53">
        <f>'2014'!E30</f>
        <v>0</v>
      </c>
      <c r="O78" s="53">
        <f>'2014'!F30</f>
        <v>0</v>
      </c>
      <c r="P78" s="53">
        <f>'2014'!G30</f>
        <v>0</v>
      </c>
      <c r="Q78" s="53">
        <f>'2014'!H30</f>
        <v>3968774</v>
      </c>
      <c r="R78" s="53">
        <f>'2014'!I30</f>
        <v>0</v>
      </c>
      <c r="S78" s="53">
        <f>'2014'!J30</f>
        <v>0</v>
      </c>
      <c r="T78" s="53">
        <f>'2014'!K30</f>
        <v>0</v>
      </c>
      <c r="U78" s="53">
        <f>'2014'!L30</f>
        <v>0</v>
      </c>
      <c r="V78" s="53">
        <f>'2014'!M30</f>
        <v>0</v>
      </c>
      <c r="W78" s="53">
        <f>'2014'!N30</f>
        <v>0</v>
      </c>
      <c r="X78" s="53">
        <f>'2014'!O30</f>
        <v>53430</v>
      </c>
      <c r="Y78" s="53">
        <f>'2014'!P30</f>
        <v>2099528</v>
      </c>
      <c r="Z78" s="53">
        <f>'2014'!Q30</f>
        <v>0</v>
      </c>
      <c r="AA78" s="53">
        <f>'2014'!R30</f>
        <v>187906</v>
      </c>
      <c r="AB78" s="53">
        <f>'2014'!S30</f>
        <v>6020</v>
      </c>
      <c r="AC78" s="53">
        <f>'2014'!T30</f>
        <v>2346884</v>
      </c>
      <c r="AD78" s="53">
        <f>'2014'!U30</f>
        <v>6315658</v>
      </c>
      <c r="AF78">
        <f t="shared" si="6"/>
        <v>1</v>
      </c>
    </row>
    <row r="79" spans="3:32">
      <c r="C79" s="242" t="str">
        <f t="shared" si="5"/>
        <v>Georgia</v>
      </c>
      <c r="D79" s="243">
        <f t="shared" si="5"/>
        <v>2014</v>
      </c>
      <c r="E79" s="242" t="str">
        <f t="shared" si="5"/>
        <v>Calendar Year</v>
      </c>
      <c r="F79" s="242" t="str">
        <f t="shared" si="5"/>
        <v>US Dollars</v>
      </c>
      <c r="G79" s="242" t="str">
        <f t="shared" si="5"/>
        <v>Units ( x 1)</v>
      </c>
      <c r="H79" s="245">
        <f t="shared" si="5"/>
        <v>1.7659</v>
      </c>
      <c r="I79" s="242" t="str">
        <f t="shared" si="5"/>
        <v>System of Health Accounts</v>
      </c>
      <c r="J79" s="242">
        <f t="shared" si="5"/>
        <v>1.76566666666667</v>
      </c>
      <c r="K79" s="53" t="s">
        <v>279</v>
      </c>
      <c r="L79" s="53"/>
      <c r="M79" s="53">
        <f>'2014'!D31</f>
        <v>441360</v>
      </c>
      <c r="N79" s="53" t="str">
        <f>'2014'!E31</f>
        <v>US Dollars</v>
      </c>
      <c r="O79" s="53" t="str">
        <f>'2014'!F31</f>
        <v>US Dollars</v>
      </c>
      <c r="P79" s="53" t="str">
        <f>'2014'!G31</f>
        <v>US Dollars</v>
      </c>
      <c r="Q79" s="53">
        <f>'2014'!H31</f>
        <v>441360</v>
      </c>
      <c r="R79" s="53" t="str">
        <f>'2014'!I31</f>
        <v>US Dollars</v>
      </c>
      <c r="S79" s="53" t="str">
        <f>'2014'!J31</f>
        <v>US Dollars</v>
      </c>
      <c r="T79" s="53" t="str">
        <f>'2014'!K31</f>
        <v>US Dollars</v>
      </c>
      <c r="U79" s="53" t="str">
        <f>'2014'!L31</f>
        <v>US Dollars</v>
      </c>
      <c r="V79" s="53">
        <f>'2014'!M31</f>
        <v>0</v>
      </c>
      <c r="W79" s="53" t="str">
        <f>'2014'!N31</f>
        <v>US Dollars</v>
      </c>
      <c r="X79" s="53">
        <f>'2014'!O31</f>
        <v>53430</v>
      </c>
      <c r="Y79" s="53" t="str">
        <f>'2014'!P31</f>
        <v>US Dollars</v>
      </c>
      <c r="Z79" s="53" t="str">
        <f>'2014'!Q31</f>
        <v>US Dollars</v>
      </c>
      <c r="AA79" s="53">
        <f>'2014'!R31</f>
        <v>187906</v>
      </c>
      <c r="AB79" s="53">
        <f>'2014'!S31</f>
        <v>6020</v>
      </c>
      <c r="AC79" s="53">
        <f>'2014'!T31</f>
        <v>247356</v>
      </c>
      <c r="AD79" s="53">
        <f>'2014'!U31</f>
        <v>688716</v>
      </c>
      <c r="AF79">
        <f t="shared" si="6"/>
        <v>1</v>
      </c>
    </row>
    <row r="80" spans="3:32">
      <c r="C80" s="242" t="str">
        <f t="shared" si="5"/>
        <v>Georgia</v>
      </c>
      <c r="D80" s="243">
        <f t="shared" si="5"/>
        <v>2014</v>
      </c>
      <c r="E80" s="242" t="str">
        <f t="shared" si="5"/>
        <v>Calendar Year</v>
      </c>
      <c r="F80" s="242" t="str">
        <f t="shared" si="5"/>
        <v>US Dollars</v>
      </c>
      <c r="G80" s="242" t="str">
        <f t="shared" si="5"/>
        <v>Units ( x 1)</v>
      </c>
      <c r="H80" s="245">
        <f t="shared" si="5"/>
        <v>1.7659</v>
      </c>
      <c r="I80" s="242" t="str">
        <f t="shared" si="5"/>
        <v>System of Health Accounts</v>
      </c>
      <c r="J80" s="242">
        <f t="shared" si="5"/>
        <v>1.76566666666667</v>
      </c>
      <c r="K80" s="53" t="s">
        <v>383</v>
      </c>
      <c r="L80" s="53"/>
      <c r="M80" s="53">
        <f>'2014'!D32</f>
        <v>1794631</v>
      </c>
      <c r="N80" s="53" t="str">
        <f>'2014'!E32</f>
        <v>US Dollars</v>
      </c>
      <c r="O80" s="53" t="str">
        <f>'2014'!F32</f>
        <v>US Dollars</v>
      </c>
      <c r="P80" s="53" t="str">
        <f>'2014'!G32</f>
        <v>US Dollars</v>
      </c>
      <c r="Q80" s="53">
        <f>'2014'!H32</f>
        <v>1794631</v>
      </c>
      <c r="R80" s="53" t="str">
        <f>'2014'!I32</f>
        <v>US Dollars</v>
      </c>
      <c r="S80" s="53" t="str">
        <f>'2014'!J32</f>
        <v>US Dollars</v>
      </c>
      <c r="T80" s="53" t="str">
        <f>'2014'!K32</f>
        <v>US Dollars</v>
      </c>
      <c r="U80" s="53" t="str">
        <f>'2014'!L32</f>
        <v>US Dollars</v>
      </c>
      <c r="V80" s="53">
        <f>'2014'!M32</f>
        <v>0</v>
      </c>
      <c r="W80" s="53" t="str">
        <f>'2014'!N32</f>
        <v>US Dollars</v>
      </c>
      <c r="X80" s="53" t="str">
        <f>'2014'!O32</f>
        <v>US Dollars</v>
      </c>
      <c r="Y80" s="53">
        <f>'2014'!P32</f>
        <v>58829</v>
      </c>
      <c r="Z80" s="53" t="str">
        <f>'2014'!Q32</f>
        <v>US Dollars</v>
      </c>
      <c r="AA80" s="53" t="str">
        <f>'2014'!R32</f>
        <v>US Dollars</v>
      </c>
      <c r="AB80" s="53" t="str">
        <f>'2014'!S32</f>
        <v>US Dollars</v>
      </c>
      <c r="AC80" s="53">
        <f>'2014'!T32</f>
        <v>58829</v>
      </c>
      <c r="AD80" s="53">
        <f>'2014'!U32</f>
        <v>1853460</v>
      </c>
      <c r="AF80">
        <f t="shared" si="6"/>
        <v>1</v>
      </c>
    </row>
    <row r="81" spans="3:32">
      <c r="C81" s="242" t="str">
        <f t="shared" si="5"/>
        <v>Georgia</v>
      </c>
      <c r="D81" s="243">
        <f t="shared" si="5"/>
        <v>2014</v>
      </c>
      <c r="E81" s="242" t="str">
        <f t="shared" si="5"/>
        <v>Calendar Year</v>
      </c>
      <c r="F81" s="242" t="str">
        <f t="shared" si="5"/>
        <v>US Dollars</v>
      </c>
      <c r="G81" s="242" t="str">
        <f t="shared" si="5"/>
        <v>Units ( x 1)</v>
      </c>
      <c r="H81" s="245">
        <f t="shared" si="5"/>
        <v>1.7659</v>
      </c>
      <c r="I81" s="242" t="str">
        <f t="shared" si="5"/>
        <v>System of Health Accounts</v>
      </c>
      <c r="J81" s="242">
        <f t="shared" si="5"/>
        <v>1.76566666666667</v>
      </c>
      <c r="K81" s="53" t="s">
        <v>385</v>
      </c>
      <c r="L81" s="53"/>
      <c r="M81" s="53" t="str">
        <f>'2014'!D33</f>
        <v>US Dollars</v>
      </c>
      <c r="N81" s="53" t="str">
        <f>'2014'!E33</f>
        <v>US Dollars</v>
      </c>
      <c r="O81" s="53" t="str">
        <f>'2014'!F33</f>
        <v>US Dollars</v>
      </c>
      <c r="P81" s="53" t="str">
        <f>'2014'!G33</f>
        <v>US Dollars</v>
      </c>
      <c r="Q81" s="53">
        <f>'2014'!H33</f>
        <v>0</v>
      </c>
      <c r="R81" s="53" t="str">
        <f>'2014'!I33</f>
        <v>US Dollars</v>
      </c>
      <c r="S81" s="53" t="str">
        <f>'2014'!J33</f>
        <v>US Dollars</v>
      </c>
      <c r="T81" s="53" t="str">
        <f>'2014'!K33</f>
        <v>US Dollars</v>
      </c>
      <c r="U81" s="53" t="str">
        <f>'2014'!L33</f>
        <v>US Dollars</v>
      </c>
      <c r="V81" s="53">
        <f>'2014'!M33</f>
        <v>0</v>
      </c>
      <c r="W81" s="53" t="str">
        <f>'2014'!N33</f>
        <v>US Dollars</v>
      </c>
      <c r="X81" s="53" t="str">
        <f>'2014'!O33</f>
        <v>US Dollars</v>
      </c>
      <c r="Y81" s="53">
        <f>'2014'!P33</f>
        <v>1623540</v>
      </c>
      <c r="Z81" s="53" t="str">
        <f>'2014'!Q33</f>
        <v>US Dollars</v>
      </c>
      <c r="AA81" s="53" t="str">
        <f>'2014'!R33</f>
        <v>US Dollars</v>
      </c>
      <c r="AB81" s="53" t="str">
        <f>'2014'!S33</f>
        <v>US Dollars</v>
      </c>
      <c r="AC81" s="53">
        <f>'2014'!T33</f>
        <v>1623540</v>
      </c>
      <c r="AD81" s="53">
        <f>'2014'!U33</f>
        <v>1623540</v>
      </c>
      <c r="AF81">
        <f t="shared" si="6"/>
        <v>1</v>
      </c>
    </row>
    <row r="82" spans="3:32">
      <c r="C82" s="242" t="str">
        <f t="shared" si="5"/>
        <v>Georgia</v>
      </c>
      <c r="D82" s="243">
        <f t="shared" si="5"/>
        <v>2014</v>
      </c>
      <c r="E82" s="242" t="str">
        <f t="shared" si="5"/>
        <v>Calendar Year</v>
      </c>
      <c r="F82" s="242" t="str">
        <f t="shared" si="5"/>
        <v>US Dollars</v>
      </c>
      <c r="G82" s="242" t="str">
        <f t="shared" si="5"/>
        <v>Units ( x 1)</v>
      </c>
      <c r="H82" s="245">
        <f t="shared" si="5"/>
        <v>1.7659</v>
      </c>
      <c r="I82" s="242" t="str">
        <f t="shared" si="5"/>
        <v>System of Health Accounts</v>
      </c>
      <c r="J82" s="242">
        <f t="shared" si="5"/>
        <v>1.76566666666667</v>
      </c>
      <c r="K82" s="53" t="s">
        <v>386</v>
      </c>
      <c r="L82" s="53"/>
      <c r="M82" s="53" t="str">
        <f>'2014'!D34</f>
        <v>US Dollars</v>
      </c>
      <c r="N82" s="53" t="str">
        <f>'2014'!E34</f>
        <v>US Dollars</v>
      </c>
      <c r="O82" s="53" t="str">
        <f>'2014'!F34</f>
        <v>US Dollars</v>
      </c>
      <c r="P82" s="53" t="str">
        <f>'2014'!G34</f>
        <v>US Dollars</v>
      </c>
      <c r="Q82" s="53">
        <f>'2014'!H34</f>
        <v>0</v>
      </c>
      <c r="R82" s="53" t="str">
        <f>'2014'!I34</f>
        <v>US Dollars</v>
      </c>
      <c r="S82" s="53" t="str">
        <f>'2014'!J34</f>
        <v>US Dollars</v>
      </c>
      <c r="T82" s="53" t="str">
        <f>'2014'!K34</f>
        <v>US Dollars</v>
      </c>
      <c r="U82" s="53" t="str">
        <f>'2014'!L34</f>
        <v>US Dollars</v>
      </c>
      <c r="V82" s="53">
        <f>'2014'!M34</f>
        <v>0</v>
      </c>
      <c r="W82" s="53" t="str">
        <f>'2014'!N34</f>
        <v>US Dollars</v>
      </c>
      <c r="X82" s="53" t="str">
        <f>'2014'!O34</f>
        <v>US Dollars</v>
      </c>
      <c r="Y82" s="53">
        <f>'2014'!P34</f>
        <v>16399</v>
      </c>
      <c r="Z82" s="53" t="str">
        <f>'2014'!Q34</f>
        <v>US Dollars</v>
      </c>
      <c r="AA82" s="53" t="str">
        <f>'2014'!R34</f>
        <v>US Dollars</v>
      </c>
      <c r="AB82" s="53" t="str">
        <f>'2014'!S34</f>
        <v>US Dollars</v>
      </c>
      <c r="AC82" s="53">
        <f>'2014'!T34</f>
        <v>16399</v>
      </c>
      <c r="AD82" s="53">
        <f>'2014'!U34</f>
        <v>16399</v>
      </c>
      <c r="AF82">
        <f t="shared" si="6"/>
        <v>1</v>
      </c>
    </row>
    <row r="83" spans="3:32">
      <c r="C83" s="242" t="str">
        <f t="shared" si="5"/>
        <v>Georgia</v>
      </c>
      <c r="D83" s="243">
        <f t="shared" si="5"/>
        <v>2014</v>
      </c>
      <c r="E83" s="242" t="str">
        <f t="shared" si="5"/>
        <v>Calendar Year</v>
      </c>
      <c r="F83" s="242" t="str">
        <f t="shared" si="5"/>
        <v>US Dollars</v>
      </c>
      <c r="G83" s="242" t="str">
        <f t="shared" si="5"/>
        <v>Units ( x 1)</v>
      </c>
      <c r="H83" s="245">
        <f t="shared" si="5"/>
        <v>1.7659</v>
      </c>
      <c r="I83" s="242" t="str">
        <f t="shared" si="5"/>
        <v>System of Health Accounts</v>
      </c>
      <c r="J83" s="242">
        <f t="shared" si="5"/>
        <v>1.76566666666667</v>
      </c>
      <c r="K83" s="53" t="s">
        <v>278</v>
      </c>
      <c r="L83" s="53"/>
      <c r="M83" s="53">
        <f>'2014'!D35</f>
        <v>269491</v>
      </c>
      <c r="N83" s="53" t="str">
        <f>'2014'!E35</f>
        <v>US Dollars</v>
      </c>
      <c r="O83" s="53" t="str">
        <f>'2014'!F35</f>
        <v>US Dollars</v>
      </c>
      <c r="P83" s="53" t="str">
        <f>'2014'!G35</f>
        <v>US Dollars</v>
      </c>
      <c r="Q83" s="53">
        <f>'2014'!H35</f>
        <v>269491</v>
      </c>
      <c r="R83" s="53" t="str">
        <f>'2014'!I35</f>
        <v>US Dollars</v>
      </c>
      <c r="S83" s="53" t="str">
        <f>'2014'!J35</f>
        <v>US Dollars</v>
      </c>
      <c r="T83" s="53" t="str">
        <f>'2014'!K35</f>
        <v>US Dollars</v>
      </c>
      <c r="U83" s="53" t="str">
        <f>'2014'!L35</f>
        <v>US Dollars</v>
      </c>
      <c r="V83" s="53">
        <f>'2014'!M35</f>
        <v>0</v>
      </c>
      <c r="W83" s="53" t="str">
        <f>'2014'!N35</f>
        <v>US Dollars</v>
      </c>
      <c r="X83" s="53" t="str">
        <f>'2014'!O35</f>
        <v>US Dollars</v>
      </c>
      <c r="Y83" s="53">
        <f>'2014'!P35</f>
        <v>400760</v>
      </c>
      <c r="Z83" s="53" t="str">
        <f>'2014'!Q35</f>
        <v>US Dollars</v>
      </c>
      <c r="AA83" s="53" t="str">
        <f>'2014'!R35</f>
        <v>US Dollars</v>
      </c>
      <c r="AB83" s="53" t="str">
        <f>'2014'!S35</f>
        <v>US Dollars</v>
      </c>
      <c r="AC83" s="53">
        <f>'2014'!T35</f>
        <v>400760</v>
      </c>
      <c r="AD83" s="53">
        <f>'2014'!U35</f>
        <v>670251</v>
      </c>
      <c r="AF83">
        <f t="shared" si="6"/>
        <v>1</v>
      </c>
    </row>
    <row r="84" spans="3:32">
      <c r="C84" s="242" t="str">
        <f t="shared" si="5"/>
        <v>Georgia</v>
      </c>
      <c r="D84" s="243">
        <f t="shared" si="5"/>
        <v>2014</v>
      </c>
      <c r="E84" s="242" t="str">
        <f t="shared" si="5"/>
        <v>Calendar Year</v>
      </c>
      <c r="F84" s="242" t="str">
        <f t="shared" si="5"/>
        <v>US Dollars</v>
      </c>
      <c r="G84" s="242" t="str">
        <f t="shared" si="5"/>
        <v>Units ( x 1)</v>
      </c>
      <c r="H84" s="245">
        <f t="shared" si="5"/>
        <v>1.7659</v>
      </c>
      <c r="I84" s="242" t="str">
        <f t="shared" si="5"/>
        <v>System of Health Accounts</v>
      </c>
      <c r="J84" s="242">
        <f t="shared" si="5"/>
        <v>1.76566666666667</v>
      </c>
      <c r="K84" s="53" t="s">
        <v>421</v>
      </c>
      <c r="L84" s="53"/>
      <c r="M84" s="53" t="str">
        <f>'2014'!D36</f>
        <v>US Dollars</v>
      </c>
      <c r="N84" s="53" t="str">
        <f>'2014'!E36</f>
        <v>US Dollars</v>
      </c>
      <c r="O84" s="53" t="str">
        <f>'2014'!F36</f>
        <v>US Dollars</v>
      </c>
      <c r="P84" s="53" t="str">
        <f>'2014'!G36</f>
        <v>US Dollars</v>
      </c>
      <c r="Q84" s="53">
        <f>'2014'!H36</f>
        <v>0</v>
      </c>
      <c r="R84" s="53" t="str">
        <f>'2014'!I36</f>
        <v>US Dollars</v>
      </c>
      <c r="S84" s="53" t="str">
        <f>'2014'!J36</f>
        <v>US Dollars</v>
      </c>
      <c r="T84" s="53" t="str">
        <f>'2014'!K36</f>
        <v>US Dollars</v>
      </c>
      <c r="U84" s="53" t="str">
        <f>'2014'!L36</f>
        <v>US Dollars</v>
      </c>
      <c r="V84" s="53">
        <f>'2014'!M36</f>
        <v>0</v>
      </c>
      <c r="W84" s="53" t="str">
        <f>'2014'!N36</f>
        <v>US Dollars</v>
      </c>
      <c r="X84" s="53" t="str">
        <f>'2014'!O36</f>
        <v>US Dollars</v>
      </c>
      <c r="Y84" s="53" t="str">
        <f>'2014'!P36</f>
        <v>US Dollars</v>
      </c>
      <c r="Z84" s="53" t="str">
        <f>'2014'!Q36</f>
        <v>US Dollars</v>
      </c>
      <c r="AA84" s="53" t="str">
        <f>'2014'!R36</f>
        <v>US Dollars</v>
      </c>
      <c r="AB84" s="53" t="str">
        <f>'2014'!S36</f>
        <v>US Dollars</v>
      </c>
      <c r="AC84" s="53">
        <f>'2014'!T36</f>
        <v>0</v>
      </c>
      <c r="AD84" s="53">
        <f>'2014'!U36</f>
        <v>0</v>
      </c>
      <c r="AF84">
        <f t="shared" si="6"/>
        <v>1</v>
      </c>
    </row>
    <row r="85" spans="3:32">
      <c r="C85" s="242" t="str">
        <f t="shared" si="5"/>
        <v>Georgia</v>
      </c>
      <c r="D85" s="243">
        <f t="shared" si="5"/>
        <v>2014</v>
      </c>
      <c r="E85" s="242" t="str">
        <f t="shared" si="5"/>
        <v>Calendar Year</v>
      </c>
      <c r="F85" s="242" t="str">
        <f t="shared" si="5"/>
        <v>US Dollars</v>
      </c>
      <c r="G85" s="242" t="str">
        <f t="shared" si="5"/>
        <v>Units ( x 1)</v>
      </c>
      <c r="H85" s="245">
        <f t="shared" si="5"/>
        <v>1.7659</v>
      </c>
      <c r="I85" s="242" t="str">
        <f t="shared" si="5"/>
        <v>System of Health Accounts</v>
      </c>
      <c r="J85" s="242">
        <f t="shared" si="5"/>
        <v>1.76566666666667</v>
      </c>
      <c r="K85" s="53" t="s">
        <v>452</v>
      </c>
      <c r="L85" s="53"/>
      <c r="M85" s="53">
        <f>'2014'!D37</f>
        <v>1463292</v>
      </c>
      <c r="N85" s="53" t="str">
        <f>'2014'!E37</f>
        <v>US Dollars</v>
      </c>
      <c r="O85" s="53" t="str">
        <f>'2014'!F37</f>
        <v>US Dollars</v>
      </c>
      <c r="P85" s="53" t="str">
        <f>'2014'!G37</f>
        <v>US Dollars</v>
      </c>
      <c r="Q85" s="53">
        <f>'2014'!H37</f>
        <v>1463292</v>
      </c>
      <c r="R85" s="53" t="str">
        <f>'2014'!I37</f>
        <v>US Dollars</v>
      </c>
      <c r="S85" s="53" t="str">
        <f>'2014'!J37</f>
        <v>US Dollars</v>
      </c>
      <c r="T85" s="53" t="str">
        <f>'2014'!K37</f>
        <v>US Dollars</v>
      </c>
      <c r="U85" s="53" t="str">
        <f>'2014'!L37</f>
        <v>US Dollars</v>
      </c>
      <c r="V85" s="53">
        <f>'2014'!M37</f>
        <v>0</v>
      </c>
      <c r="W85" s="53" t="str">
        <f>'2014'!N37</f>
        <v>US Dollars</v>
      </c>
      <c r="X85" s="53" t="str">
        <f>'2014'!O37</f>
        <v>US Dollars</v>
      </c>
      <c r="Y85" s="53" t="str">
        <f>'2014'!P37</f>
        <v>US Dollars</v>
      </c>
      <c r="Z85" s="53" t="str">
        <f>'2014'!Q37</f>
        <v>US Dollars</v>
      </c>
      <c r="AA85" s="53" t="str">
        <f>'2014'!R37</f>
        <v>US Dollars</v>
      </c>
      <c r="AB85" s="53" t="str">
        <f>'2014'!S37</f>
        <v>US Dollars</v>
      </c>
      <c r="AC85" s="53">
        <f>'2014'!T37</f>
        <v>0</v>
      </c>
      <c r="AD85" s="53">
        <f>'2014'!U37</f>
        <v>1463292</v>
      </c>
      <c r="AF85">
        <f t="shared" si="6"/>
        <v>1</v>
      </c>
    </row>
    <row r="86" spans="3:32">
      <c r="C86" s="242" t="str">
        <f t="shared" si="5"/>
        <v>Georgia</v>
      </c>
      <c r="D86" s="243">
        <f t="shared" si="5"/>
        <v>2014</v>
      </c>
      <c r="E86" s="242" t="str">
        <f t="shared" si="5"/>
        <v>Calendar Year</v>
      </c>
      <c r="F86" s="242" t="str">
        <f t="shared" si="5"/>
        <v>US Dollars</v>
      </c>
      <c r="G86" s="242" t="str">
        <f t="shared" si="5"/>
        <v>Units ( x 1)</v>
      </c>
      <c r="H86" s="245">
        <f t="shared" si="5"/>
        <v>1.7659</v>
      </c>
      <c r="I86" s="242" t="str">
        <f t="shared" si="5"/>
        <v>System of Health Accounts</v>
      </c>
      <c r="J86" s="242">
        <f t="shared" si="5"/>
        <v>1.76566666666667</v>
      </c>
      <c r="K86" s="53" t="s">
        <v>388</v>
      </c>
      <c r="L86" s="53"/>
      <c r="M86" s="53">
        <f>'2014'!D38</f>
        <v>0</v>
      </c>
      <c r="N86" s="53">
        <f>'2014'!E38</f>
        <v>0</v>
      </c>
      <c r="O86" s="53">
        <f>'2014'!F38</f>
        <v>0</v>
      </c>
      <c r="P86" s="53">
        <f>'2014'!G38</f>
        <v>0</v>
      </c>
      <c r="Q86" s="53">
        <f>'2014'!H38</f>
        <v>0</v>
      </c>
      <c r="R86" s="53">
        <f>'2014'!I38</f>
        <v>0</v>
      </c>
      <c r="S86" s="53">
        <f>'2014'!J38</f>
        <v>0</v>
      </c>
      <c r="T86" s="53">
        <f>'2014'!K38</f>
        <v>0</v>
      </c>
      <c r="U86" s="53">
        <f>'2014'!L38</f>
        <v>0</v>
      </c>
      <c r="V86" s="53">
        <f>'2014'!M38</f>
        <v>0</v>
      </c>
      <c r="W86" s="53">
        <f>'2014'!N38</f>
        <v>0</v>
      </c>
      <c r="X86" s="53">
        <f>'2014'!O38</f>
        <v>0</v>
      </c>
      <c r="Y86" s="53">
        <f>'2014'!P38</f>
        <v>0</v>
      </c>
      <c r="Z86" s="53">
        <f>'2014'!Q38</f>
        <v>0</v>
      </c>
      <c r="AA86" s="53">
        <f>'2014'!R38</f>
        <v>0</v>
      </c>
      <c r="AB86" s="53">
        <f>'2014'!S38</f>
        <v>0</v>
      </c>
      <c r="AC86" s="53">
        <f>'2014'!T38</f>
        <v>0</v>
      </c>
      <c r="AD86" s="53">
        <f>'2014'!U38</f>
        <v>0</v>
      </c>
      <c r="AF86">
        <f t="shared" si="6"/>
        <v>1</v>
      </c>
    </row>
    <row r="87" spans="3:32">
      <c r="C87" s="242" t="str">
        <f t="shared" si="5"/>
        <v>Georgia</v>
      </c>
      <c r="D87" s="243">
        <f t="shared" si="5"/>
        <v>2014</v>
      </c>
      <c r="E87" s="242" t="str">
        <f t="shared" si="5"/>
        <v>Calendar Year</v>
      </c>
      <c r="F87" s="242" t="str">
        <f t="shared" si="5"/>
        <v>US Dollars</v>
      </c>
      <c r="G87" s="242" t="str">
        <f t="shared" si="5"/>
        <v>Units ( x 1)</v>
      </c>
      <c r="H87" s="245">
        <f t="shared" si="5"/>
        <v>1.7659</v>
      </c>
      <c r="I87" s="242" t="str">
        <f t="shared" si="5"/>
        <v>System of Health Accounts</v>
      </c>
      <c r="J87" s="242">
        <f t="shared" si="5"/>
        <v>1.76566666666667</v>
      </c>
      <c r="K87" s="53" t="s">
        <v>280</v>
      </c>
      <c r="L87" s="53"/>
      <c r="M87" s="53" t="str">
        <f>'2014'!D39</f>
        <v>US Dollars</v>
      </c>
      <c r="N87" s="53" t="str">
        <f>'2014'!E39</f>
        <v>US Dollars</v>
      </c>
      <c r="O87" s="53" t="str">
        <f>'2014'!F39</f>
        <v>US Dollars</v>
      </c>
      <c r="P87" s="53" t="str">
        <f>'2014'!G39</f>
        <v>US Dollars</v>
      </c>
      <c r="Q87" s="53">
        <f>'2014'!H39</f>
        <v>0</v>
      </c>
      <c r="R87" s="53" t="str">
        <f>'2014'!I39</f>
        <v>US Dollars</v>
      </c>
      <c r="S87" s="53" t="str">
        <f>'2014'!J39</f>
        <v>US Dollars</v>
      </c>
      <c r="T87" s="53" t="str">
        <f>'2014'!K39</f>
        <v>US Dollars</v>
      </c>
      <c r="U87" s="53" t="str">
        <f>'2014'!L39</f>
        <v>US Dollars</v>
      </c>
      <c r="V87" s="53">
        <f>'2014'!M39</f>
        <v>0</v>
      </c>
      <c r="W87" s="53" t="str">
        <f>'2014'!N39</f>
        <v>US Dollars</v>
      </c>
      <c r="X87" s="53" t="str">
        <f>'2014'!O39</f>
        <v>US Dollars</v>
      </c>
      <c r="Y87" s="53" t="str">
        <f>'2014'!P39</f>
        <v>US Dollars</v>
      </c>
      <c r="Z87" s="53" t="str">
        <f>'2014'!Q39</f>
        <v>US Dollars</v>
      </c>
      <c r="AA87" s="53" t="str">
        <f>'2014'!R39</f>
        <v>US Dollars</v>
      </c>
      <c r="AB87" s="53" t="str">
        <f>'2014'!S39</f>
        <v>US Dollars</v>
      </c>
      <c r="AC87" s="53">
        <f>'2014'!T39</f>
        <v>0</v>
      </c>
      <c r="AD87" s="53">
        <f>'2014'!U39</f>
        <v>0</v>
      </c>
      <c r="AF87">
        <f t="shared" si="6"/>
        <v>1</v>
      </c>
    </row>
    <row r="88" spans="3:32">
      <c r="C88" s="242" t="str">
        <f t="shared" si="5"/>
        <v>Georgia</v>
      </c>
      <c r="D88" s="243">
        <f t="shared" si="5"/>
        <v>2014</v>
      </c>
      <c r="E88" s="242" t="str">
        <f t="shared" si="5"/>
        <v>Calendar Year</v>
      </c>
      <c r="F88" s="242" t="str">
        <f t="shared" si="5"/>
        <v>US Dollars</v>
      </c>
      <c r="G88" s="242" t="str">
        <f t="shared" si="5"/>
        <v>Units ( x 1)</v>
      </c>
      <c r="H88" s="245">
        <f t="shared" si="5"/>
        <v>1.7659</v>
      </c>
      <c r="I88" s="242" t="str">
        <f t="shared" si="5"/>
        <v>System of Health Accounts</v>
      </c>
      <c r="J88" s="242">
        <f t="shared" si="5"/>
        <v>1.76566666666667</v>
      </c>
      <c r="K88" s="53" t="s">
        <v>32</v>
      </c>
      <c r="L88" s="53"/>
      <c r="M88" s="53" t="str">
        <f>'2014'!D40</f>
        <v>US Dollars</v>
      </c>
      <c r="N88" s="53" t="str">
        <f>'2014'!E40</f>
        <v>US Dollars</v>
      </c>
      <c r="O88" s="53" t="str">
        <f>'2014'!F40</f>
        <v>US Dollars</v>
      </c>
      <c r="P88" s="53" t="str">
        <f>'2014'!G40</f>
        <v>US Dollars</v>
      </c>
      <c r="Q88" s="53">
        <f>'2014'!H40</f>
        <v>0</v>
      </c>
      <c r="R88" s="53" t="str">
        <f>'2014'!I40</f>
        <v>US Dollars</v>
      </c>
      <c r="S88" s="53" t="str">
        <f>'2014'!J40</f>
        <v>US Dollars</v>
      </c>
      <c r="T88" s="53" t="str">
        <f>'2014'!K40</f>
        <v>US Dollars</v>
      </c>
      <c r="U88" s="53" t="str">
        <f>'2014'!L40</f>
        <v>US Dollars</v>
      </c>
      <c r="V88" s="53">
        <f>'2014'!M40</f>
        <v>0</v>
      </c>
      <c r="W88" s="53" t="str">
        <f>'2014'!N40</f>
        <v>US Dollars</v>
      </c>
      <c r="X88" s="53" t="str">
        <f>'2014'!O40</f>
        <v>US Dollars</v>
      </c>
      <c r="Y88" s="53" t="str">
        <f>'2014'!P40</f>
        <v>US Dollars</v>
      </c>
      <c r="Z88" s="53" t="str">
        <f>'2014'!Q40</f>
        <v>US Dollars</v>
      </c>
      <c r="AA88" s="53" t="str">
        <f>'2014'!R40</f>
        <v>US Dollars</v>
      </c>
      <c r="AB88" s="53" t="str">
        <f>'2014'!S40</f>
        <v>US Dollars</v>
      </c>
      <c r="AC88" s="53">
        <f>'2014'!T40</f>
        <v>0</v>
      </c>
      <c r="AD88" s="53">
        <f>'2014'!U40</f>
        <v>0</v>
      </c>
      <c r="AF88">
        <f t="shared" si="6"/>
        <v>1</v>
      </c>
    </row>
    <row r="89" spans="3:32">
      <c r="C89" s="242" t="str">
        <f t="shared" si="5"/>
        <v>Georgia</v>
      </c>
      <c r="D89" s="243">
        <f t="shared" si="5"/>
        <v>2014</v>
      </c>
      <c r="E89" s="242" t="str">
        <f t="shared" si="5"/>
        <v>Calendar Year</v>
      </c>
      <c r="F89" s="242" t="str">
        <f t="shared" si="5"/>
        <v>US Dollars</v>
      </c>
      <c r="G89" s="242" t="str">
        <f t="shared" si="5"/>
        <v>Units ( x 1)</v>
      </c>
      <c r="H89" s="245">
        <f t="shared" si="5"/>
        <v>1.7659</v>
      </c>
      <c r="I89" s="242" t="str">
        <f t="shared" si="5"/>
        <v>System of Health Accounts</v>
      </c>
      <c r="J89" s="242">
        <f t="shared" si="5"/>
        <v>1.76566666666667</v>
      </c>
      <c r="K89" s="53" t="s">
        <v>298</v>
      </c>
      <c r="L89" s="53"/>
      <c r="M89" s="53">
        <f>'2014'!D41</f>
        <v>1004571</v>
      </c>
      <c r="N89" s="53">
        <f>'2014'!E41</f>
        <v>0</v>
      </c>
      <c r="O89" s="53">
        <f>'2014'!F41</f>
        <v>0</v>
      </c>
      <c r="P89" s="53">
        <f>'2014'!G41</f>
        <v>0</v>
      </c>
      <c r="Q89" s="53">
        <f>'2014'!H41</f>
        <v>1004571</v>
      </c>
      <c r="R89" s="53">
        <f>'2014'!I41</f>
        <v>0</v>
      </c>
      <c r="S89" s="53">
        <f>'2014'!J41</f>
        <v>0</v>
      </c>
      <c r="T89" s="53">
        <f>'2014'!K41</f>
        <v>0</v>
      </c>
      <c r="U89" s="53">
        <f>'2014'!L41</f>
        <v>0</v>
      </c>
      <c r="V89" s="53">
        <f>'2014'!M41</f>
        <v>0</v>
      </c>
      <c r="W89" s="53">
        <f>'2014'!N41</f>
        <v>0</v>
      </c>
      <c r="X89" s="53">
        <f>'2014'!O41</f>
        <v>81782</v>
      </c>
      <c r="Y89" s="53">
        <f>'2014'!P41</f>
        <v>460132</v>
      </c>
      <c r="Z89" s="53">
        <f>'2014'!Q41</f>
        <v>0</v>
      </c>
      <c r="AA89" s="53">
        <f>'2014'!R41</f>
        <v>0</v>
      </c>
      <c r="AB89" s="53">
        <f>'2014'!S41</f>
        <v>112517</v>
      </c>
      <c r="AC89" s="53">
        <f>'2014'!T41</f>
        <v>654431</v>
      </c>
      <c r="AD89" s="53">
        <f>'2014'!U41</f>
        <v>1659002</v>
      </c>
      <c r="AF89">
        <f t="shared" si="6"/>
        <v>1</v>
      </c>
    </row>
    <row r="90" spans="3:32">
      <c r="C90" s="242" t="str">
        <f t="shared" si="5"/>
        <v>Georgia</v>
      </c>
      <c r="D90" s="243">
        <f t="shared" si="5"/>
        <v>2014</v>
      </c>
      <c r="E90" s="242" t="str">
        <f t="shared" si="5"/>
        <v>Calendar Year</v>
      </c>
      <c r="F90" s="242" t="str">
        <f t="shared" si="5"/>
        <v>US Dollars</v>
      </c>
      <c r="G90" s="242" t="str">
        <f t="shared" si="5"/>
        <v>Units ( x 1)</v>
      </c>
      <c r="H90" s="245">
        <f t="shared" si="5"/>
        <v>1.7659</v>
      </c>
      <c r="I90" s="242" t="str">
        <f t="shared" si="5"/>
        <v>System of Health Accounts</v>
      </c>
      <c r="J90" s="242">
        <f t="shared" si="5"/>
        <v>1.76566666666667</v>
      </c>
      <c r="K90" s="53" t="s">
        <v>390</v>
      </c>
      <c r="L90" s="53"/>
      <c r="M90" s="53" t="str">
        <f>'2014'!D42</f>
        <v>US Dollars</v>
      </c>
      <c r="N90" s="53" t="str">
        <f>'2014'!E42</f>
        <v>US Dollars</v>
      </c>
      <c r="O90" s="53" t="str">
        <f>'2014'!F42</f>
        <v>US Dollars</v>
      </c>
      <c r="P90" s="53" t="str">
        <f>'2014'!G42</f>
        <v>US Dollars</v>
      </c>
      <c r="Q90" s="53">
        <f>'2014'!H42</f>
        <v>0</v>
      </c>
      <c r="R90" s="53" t="str">
        <f>'2014'!I42</f>
        <v>US Dollars</v>
      </c>
      <c r="S90" s="53" t="str">
        <f>'2014'!J42</f>
        <v>US Dollars</v>
      </c>
      <c r="T90" s="53" t="str">
        <f>'2014'!K42</f>
        <v>US Dollars</v>
      </c>
      <c r="U90" s="53" t="str">
        <f>'2014'!L42</f>
        <v>US Dollars</v>
      </c>
      <c r="V90" s="53">
        <f>'2014'!M42</f>
        <v>0</v>
      </c>
      <c r="W90" s="53" t="str">
        <f>'2014'!N42</f>
        <v>US Dollars</v>
      </c>
      <c r="X90" s="53">
        <f>'2014'!O42</f>
        <v>29435</v>
      </c>
      <c r="Y90" s="53">
        <f>'2014'!P42</f>
        <v>237925</v>
      </c>
      <c r="Z90" s="53" t="str">
        <f>'2014'!Q42</f>
        <v>US Dollars</v>
      </c>
      <c r="AA90" s="53" t="str">
        <f>'2014'!R42</f>
        <v>US Dollars</v>
      </c>
      <c r="AB90" s="53">
        <f>'2014'!S42</f>
        <v>97626</v>
      </c>
      <c r="AC90" s="53">
        <f>'2014'!T42</f>
        <v>364986</v>
      </c>
      <c r="AD90" s="53">
        <f>'2014'!U42</f>
        <v>364986</v>
      </c>
      <c r="AF90">
        <f t="shared" si="6"/>
        <v>1</v>
      </c>
    </row>
    <row r="91" spans="3:32">
      <c r="C91" s="242" t="str">
        <f t="shared" si="5"/>
        <v>Georgia</v>
      </c>
      <c r="D91" s="243">
        <f t="shared" si="5"/>
        <v>2014</v>
      </c>
      <c r="E91" s="242" t="str">
        <f t="shared" si="5"/>
        <v>Calendar Year</v>
      </c>
      <c r="F91" s="242" t="str">
        <f t="shared" si="5"/>
        <v>US Dollars</v>
      </c>
      <c r="G91" s="242" t="str">
        <f t="shared" si="5"/>
        <v>Units ( x 1)</v>
      </c>
      <c r="H91" s="245">
        <f t="shared" si="5"/>
        <v>1.7659</v>
      </c>
      <c r="I91" s="242" t="str">
        <f t="shared" si="5"/>
        <v>System of Health Accounts</v>
      </c>
      <c r="J91" s="242">
        <f t="shared" si="5"/>
        <v>1.76566666666667</v>
      </c>
      <c r="K91" s="53" t="s">
        <v>37</v>
      </c>
      <c r="L91" s="53"/>
      <c r="M91" s="53">
        <f>'2014'!D43</f>
        <v>759342</v>
      </c>
      <c r="N91" s="53" t="str">
        <f>'2014'!E43</f>
        <v>US Dollars</v>
      </c>
      <c r="O91" s="53" t="str">
        <f>'2014'!F43</f>
        <v>US Dollars</v>
      </c>
      <c r="P91" s="53" t="str">
        <f>'2014'!G43</f>
        <v>US Dollars</v>
      </c>
      <c r="Q91" s="53">
        <f>'2014'!H43</f>
        <v>759342</v>
      </c>
      <c r="R91" s="53" t="str">
        <f>'2014'!I43</f>
        <v>US Dollars</v>
      </c>
      <c r="S91" s="53" t="str">
        <f>'2014'!J43</f>
        <v>US Dollars</v>
      </c>
      <c r="T91" s="53" t="str">
        <f>'2014'!K43</f>
        <v>US Dollars</v>
      </c>
      <c r="U91" s="53" t="str">
        <f>'2014'!L43</f>
        <v>US Dollars</v>
      </c>
      <c r="V91" s="53">
        <f>'2014'!M43</f>
        <v>0</v>
      </c>
      <c r="W91" s="53" t="str">
        <f>'2014'!N43</f>
        <v>US Dollars</v>
      </c>
      <c r="X91" s="53">
        <f>'2014'!O43</f>
        <v>47307</v>
      </c>
      <c r="Y91" s="53">
        <f>'2014'!P43</f>
        <v>85468</v>
      </c>
      <c r="Z91" s="53" t="str">
        <f>'2014'!Q43</f>
        <v>US Dollars</v>
      </c>
      <c r="AA91" s="53" t="str">
        <f>'2014'!R43</f>
        <v>US Dollars</v>
      </c>
      <c r="AB91" s="53" t="str">
        <f>'2014'!S43</f>
        <v>US Dollars</v>
      </c>
      <c r="AC91" s="53">
        <f>'2014'!T43</f>
        <v>132775</v>
      </c>
      <c r="AD91" s="53">
        <f>'2014'!U43</f>
        <v>892117</v>
      </c>
      <c r="AF91">
        <f t="shared" si="6"/>
        <v>1</v>
      </c>
    </row>
    <row r="92" spans="3:32">
      <c r="C92" s="242" t="str">
        <f t="shared" si="5"/>
        <v>Georgia</v>
      </c>
      <c r="D92" s="243">
        <f t="shared" si="5"/>
        <v>2014</v>
      </c>
      <c r="E92" s="242" t="str">
        <f t="shared" si="5"/>
        <v>Calendar Year</v>
      </c>
      <c r="F92" s="242" t="str">
        <f t="shared" si="5"/>
        <v>US Dollars</v>
      </c>
      <c r="G92" s="242" t="str">
        <f t="shared" si="5"/>
        <v>Units ( x 1)</v>
      </c>
      <c r="H92" s="245">
        <f t="shared" si="5"/>
        <v>1.7659</v>
      </c>
      <c r="I92" s="242" t="str">
        <f t="shared" si="5"/>
        <v>System of Health Accounts</v>
      </c>
      <c r="J92" s="242">
        <f t="shared" si="5"/>
        <v>1.76566666666667</v>
      </c>
      <c r="K92" s="53" t="s">
        <v>281</v>
      </c>
      <c r="L92" s="53"/>
      <c r="M92" s="53" t="str">
        <f>'2014'!D44</f>
        <v>US Dollars</v>
      </c>
      <c r="N92" s="53" t="str">
        <f>'2014'!E44</f>
        <v>US Dollars</v>
      </c>
      <c r="O92" s="53" t="str">
        <f>'2014'!F44</f>
        <v>US Dollars</v>
      </c>
      <c r="P92" s="53" t="str">
        <f>'2014'!G44</f>
        <v>US Dollars</v>
      </c>
      <c r="Q92" s="53">
        <f>'2014'!H44</f>
        <v>0</v>
      </c>
      <c r="R92" s="53" t="str">
        <f>'2014'!I44</f>
        <v>US Dollars</v>
      </c>
      <c r="S92" s="53" t="str">
        <f>'2014'!J44</f>
        <v>US Dollars</v>
      </c>
      <c r="T92" s="53" t="str">
        <f>'2014'!K44</f>
        <v>US Dollars</v>
      </c>
      <c r="U92" s="53" t="str">
        <f>'2014'!L44</f>
        <v>US Dollars</v>
      </c>
      <c r="V92" s="53">
        <f>'2014'!M44</f>
        <v>0</v>
      </c>
      <c r="W92" s="53" t="str">
        <f>'2014'!N44</f>
        <v>US Dollars</v>
      </c>
      <c r="X92" s="53" t="str">
        <f>'2014'!O44</f>
        <v>US Dollars</v>
      </c>
      <c r="Y92" s="53" t="str">
        <f>'2014'!P44</f>
        <v>US Dollars</v>
      </c>
      <c r="Z92" s="53" t="str">
        <f>'2014'!Q44</f>
        <v>US Dollars</v>
      </c>
      <c r="AA92" s="53" t="str">
        <f>'2014'!R44</f>
        <v>US Dollars</v>
      </c>
      <c r="AB92" s="53" t="str">
        <f>'2014'!S44</f>
        <v>US Dollars</v>
      </c>
      <c r="AC92" s="53">
        <f>'2014'!T44</f>
        <v>0</v>
      </c>
      <c r="AD92" s="53">
        <f>'2014'!U44</f>
        <v>0</v>
      </c>
      <c r="AF92">
        <f t="shared" si="6"/>
        <v>1</v>
      </c>
    </row>
    <row r="93" spans="3:32">
      <c r="C93" s="242" t="str">
        <f t="shared" si="5"/>
        <v>Georgia</v>
      </c>
      <c r="D93" s="243">
        <f t="shared" si="5"/>
        <v>2014</v>
      </c>
      <c r="E93" s="242" t="str">
        <f t="shared" si="5"/>
        <v>Calendar Year</v>
      </c>
      <c r="F93" s="242" t="str">
        <f t="shared" si="5"/>
        <v>US Dollars</v>
      </c>
      <c r="G93" s="242" t="str">
        <f t="shared" si="5"/>
        <v>Units ( x 1)</v>
      </c>
      <c r="H93" s="245">
        <f t="shared" si="5"/>
        <v>1.7659</v>
      </c>
      <c r="I93" s="242" t="str">
        <f t="shared" si="5"/>
        <v>System of Health Accounts</v>
      </c>
      <c r="J93" s="242">
        <f t="shared" si="5"/>
        <v>1.76566666666667</v>
      </c>
      <c r="K93" s="53" t="s">
        <v>282</v>
      </c>
      <c r="L93" s="53"/>
      <c r="M93" s="53">
        <f>'2014'!D45</f>
        <v>245229</v>
      </c>
      <c r="N93" s="53" t="str">
        <f>'2014'!E45</f>
        <v>US Dollars</v>
      </c>
      <c r="O93" s="53" t="str">
        <f>'2014'!F45</f>
        <v>US Dollars</v>
      </c>
      <c r="P93" s="53" t="str">
        <f>'2014'!G45</f>
        <v>US Dollars</v>
      </c>
      <c r="Q93" s="53">
        <f>'2014'!H45</f>
        <v>245229</v>
      </c>
      <c r="R93" s="53" t="str">
        <f>'2014'!I45</f>
        <v>US Dollars</v>
      </c>
      <c r="S93" s="53" t="str">
        <f>'2014'!J45</f>
        <v>US Dollars</v>
      </c>
      <c r="T93" s="53" t="str">
        <f>'2014'!K45</f>
        <v>US Dollars</v>
      </c>
      <c r="U93" s="53" t="str">
        <f>'2014'!L45</f>
        <v>US Dollars</v>
      </c>
      <c r="V93" s="53">
        <f>'2014'!M45</f>
        <v>0</v>
      </c>
      <c r="W93" s="53" t="str">
        <f>'2014'!N45</f>
        <v>US Dollars</v>
      </c>
      <c r="X93" s="53">
        <f>'2014'!O45</f>
        <v>5040</v>
      </c>
      <c r="Y93" s="53">
        <f>'2014'!P45</f>
        <v>136739</v>
      </c>
      <c r="Z93" s="53" t="str">
        <f>'2014'!Q45</f>
        <v>US Dollars</v>
      </c>
      <c r="AA93" s="53" t="str">
        <f>'2014'!R45</f>
        <v>US Dollars</v>
      </c>
      <c r="AB93" s="53">
        <f>'2014'!S45</f>
        <v>14891</v>
      </c>
      <c r="AC93" s="53">
        <f>'2014'!T45</f>
        <v>156670</v>
      </c>
      <c r="AD93" s="53">
        <f>'2014'!U45</f>
        <v>401899</v>
      </c>
      <c r="AF93">
        <f t="shared" si="6"/>
        <v>1</v>
      </c>
    </row>
    <row r="94" spans="3:32">
      <c r="C94" s="242" t="str">
        <f t="shared" ref="C94:J114" si="7">C$60</f>
        <v>Georgia</v>
      </c>
      <c r="D94" s="243">
        <f t="shared" si="7"/>
        <v>2014</v>
      </c>
      <c r="E94" s="242" t="str">
        <f t="shared" si="7"/>
        <v>Calendar Year</v>
      </c>
      <c r="F94" s="242" t="str">
        <f t="shared" si="7"/>
        <v>US Dollars</v>
      </c>
      <c r="G94" s="242" t="str">
        <f t="shared" si="7"/>
        <v>Units ( x 1)</v>
      </c>
      <c r="H94" s="245">
        <f t="shared" si="7"/>
        <v>1.7659</v>
      </c>
      <c r="I94" s="242" t="str">
        <f t="shared" si="7"/>
        <v>System of Health Accounts</v>
      </c>
      <c r="J94" s="242">
        <f t="shared" si="7"/>
        <v>1.76566666666667</v>
      </c>
      <c r="K94" s="53" t="s">
        <v>299</v>
      </c>
      <c r="L94" s="53"/>
      <c r="M94" s="53">
        <f>'2014'!D46</f>
        <v>0</v>
      </c>
      <c r="N94" s="53">
        <f>'2014'!E46</f>
        <v>0</v>
      </c>
      <c r="O94" s="53">
        <f>'2014'!F46</f>
        <v>0</v>
      </c>
      <c r="P94" s="53">
        <f>'2014'!G46</f>
        <v>0</v>
      </c>
      <c r="Q94" s="53">
        <f>'2014'!H46</f>
        <v>0</v>
      </c>
      <c r="R94" s="53">
        <f>'2014'!I46</f>
        <v>0</v>
      </c>
      <c r="S94" s="53">
        <f>'2014'!J46</f>
        <v>0</v>
      </c>
      <c r="T94" s="53">
        <f>'2014'!K46</f>
        <v>0</v>
      </c>
      <c r="U94" s="53">
        <f>'2014'!L46</f>
        <v>0</v>
      </c>
      <c r="V94" s="53">
        <f>'2014'!M46</f>
        <v>0</v>
      </c>
      <c r="W94" s="53">
        <f>'2014'!N46</f>
        <v>0</v>
      </c>
      <c r="X94" s="53">
        <f>'2014'!O46</f>
        <v>29555</v>
      </c>
      <c r="Y94" s="53">
        <f>'2014'!P46</f>
        <v>0</v>
      </c>
      <c r="Z94" s="53">
        <f>'2014'!Q46</f>
        <v>0</v>
      </c>
      <c r="AA94" s="53">
        <f>'2014'!R46</f>
        <v>0</v>
      </c>
      <c r="AB94" s="53">
        <f>'2014'!S46</f>
        <v>255230</v>
      </c>
      <c r="AC94" s="53">
        <f>'2014'!T46</f>
        <v>284785</v>
      </c>
      <c r="AD94" s="53">
        <f>'2014'!U46</f>
        <v>284785</v>
      </c>
      <c r="AF94">
        <f t="shared" si="6"/>
        <v>1</v>
      </c>
    </row>
    <row r="95" spans="3:32">
      <c r="C95" s="242" t="str">
        <f t="shared" si="7"/>
        <v>Georgia</v>
      </c>
      <c r="D95" s="243">
        <f t="shared" si="7"/>
        <v>2014</v>
      </c>
      <c r="E95" s="242" t="str">
        <f t="shared" si="7"/>
        <v>Calendar Year</v>
      </c>
      <c r="F95" s="242" t="str">
        <f t="shared" si="7"/>
        <v>US Dollars</v>
      </c>
      <c r="G95" s="242" t="str">
        <f t="shared" si="7"/>
        <v>Units ( x 1)</v>
      </c>
      <c r="H95" s="245">
        <f t="shared" si="7"/>
        <v>1.7659</v>
      </c>
      <c r="I95" s="242" t="str">
        <f t="shared" si="7"/>
        <v>System of Health Accounts</v>
      </c>
      <c r="J95" s="242">
        <f t="shared" si="7"/>
        <v>1.76566666666667</v>
      </c>
      <c r="K95" s="53" t="s">
        <v>43</v>
      </c>
      <c r="L95" s="53"/>
      <c r="M95" s="53" t="str">
        <f>'2014'!D47</f>
        <v>US Dollars</v>
      </c>
      <c r="N95" s="53" t="str">
        <f>'2014'!E47</f>
        <v>US Dollars</v>
      </c>
      <c r="O95" s="53" t="str">
        <f>'2014'!F47</f>
        <v>US Dollars</v>
      </c>
      <c r="P95" s="53" t="str">
        <f>'2014'!G47</f>
        <v>US Dollars</v>
      </c>
      <c r="Q95" s="53">
        <f>'2014'!H47</f>
        <v>0</v>
      </c>
      <c r="R95" s="53" t="str">
        <f>'2014'!I47</f>
        <v>US Dollars</v>
      </c>
      <c r="S95" s="53" t="str">
        <f>'2014'!J47</f>
        <v>US Dollars</v>
      </c>
      <c r="T95" s="53" t="str">
        <f>'2014'!K47</f>
        <v>US Dollars</v>
      </c>
      <c r="U95" s="53" t="str">
        <f>'2014'!L47</f>
        <v>US Dollars</v>
      </c>
      <c r="V95" s="53">
        <f>'2014'!M47</f>
        <v>0</v>
      </c>
      <c r="W95" s="53" t="str">
        <f>'2014'!N47</f>
        <v>US Dollars</v>
      </c>
      <c r="X95" s="53">
        <f>'2014'!O47</f>
        <v>11822</v>
      </c>
      <c r="Y95" s="53">
        <f>'2014'!P47</f>
        <v>0</v>
      </c>
      <c r="Z95" s="53" t="str">
        <f>'2014'!Q47</f>
        <v>US Dollars</v>
      </c>
      <c r="AA95" s="53" t="str">
        <f>'2014'!R47</f>
        <v>US Dollars</v>
      </c>
      <c r="AB95" s="53">
        <f>'2014'!S47</f>
        <v>255230</v>
      </c>
      <c r="AC95" s="53">
        <f>'2014'!T47</f>
        <v>267052</v>
      </c>
      <c r="AD95" s="53">
        <f>'2014'!U47</f>
        <v>267052</v>
      </c>
      <c r="AF95">
        <f t="shared" si="6"/>
        <v>1</v>
      </c>
    </row>
    <row r="96" spans="3:32">
      <c r="C96" s="242" t="str">
        <f t="shared" si="7"/>
        <v>Georgia</v>
      </c>
      <c r="D96" s="243">
        <f t="shared" si="7"/>
        <v>2014</v>
      </c>
      <c r="E96" s="242" t="str">
        <f t="shared" si="7"/>
        <v>Calendar Year</v>
      </c>
      <c r="F96" s="242" t="str">
        <f t="shared" si="7"/>
        <v>US Dollars</v>
      </c>
      <c r="G96" s="242" t="str">
        <f t="shared" si="7"/>
        <v>Units ( x 1)</v>
      </c>
      <c r="H96" s="245">
        <f t="shared" si="7"/>
        <v>1.7659</v>
      </c>
      <c r="I96" s="242" t="str">
        <f t="shared" si="7"/>
        <v>System of Health Accounts</v>
      </c>
      <c r="J96" s="242">
        <f t="shared" si="7"/>
        <v>1.76566666666667</v>
      </c>
      <c r="K96" s="53" t="s">
        <v>45</v>
      </c>
      <c r="L96" s="53"/>
      <c r="M96" s="53" t="str">
        <f>'2014'!D48</f>
        <v>US Dollars</v>
      </c>
      <c r="N96" s="53" t="str">
        <f>'2014'!E48</f>
        <v>US Dollars</v>
      </c>
      <c r="O96" s="53" t="str">
        <f>'2014'!F48</f>
        <v>US Dollars</v>
      </c>
      <c r="P96" s="53" t="str">
        <f>'2014'!G48</f>
        <v>US Dollars</v>
      </c>
      <c r="Q96" s="53">
        <f>'2014'!H48</f>
        <v>0</v>
      </c>
      <c r="R96" s="53" t="str">
        <f>'2014'!I48</f>
        <v>US Dollars</v>
      </c>
      <c r="S96" s="53" t="str">
        <f>'2014'!J48</f>
        <v>US Dollars</v>
      </c>
      <c r="T96" s="53" t="str">
        <f>'2014'!K48</f>
        <v>US Dollars</v>
      </c>
      <c r="U96" s="53" t="str">
        <f>'2014'!L48</f>
        <v>US Dollars</v>
      </c>
      <c r="V96" s="53">
        <f>'2014'!M48</f>
        <v>0</v>
      </c>
      <c r="W96" s="53" t="str">
        <f>'2014'!N48</f>
        <v>US Dollars</v>
      </c>
      <c r="X96" s="53" t="str">
        <f>'2014'!O48</f>
        <v>US Dollars</v>
      </c>
      <c r="Y96" s="53" t="str">
        <f>'2014'!P48</f>
        <v>US Dollars</v>
      </c>
      <c r="Z96" s="53" t="str">
        <f>'2014'!Q48</f>
        <v>US Dollars</v>
      </c>
      <c r="AA96" s="53" t="str">
        <f>'2014'!R48</f>
        <v>US Dollars</v>
      </c>
      <c r="AB96" s="53" t="str">
        <f>'2014'!S48</f>
        <v>US Dollars</v>
      </c>
      <c r="AC96" s="53">
        <f>'2014'!T48</f>
        <v>0</v>
      </c>
      <c r="AD96" s="53">
        <f>'2014'!U48</f>
        <v>0</v>
      </c>
      <c r="AF96">
        <f t="shared" si="6"/>
        <v>1</v>
      </c>
    </row>
    <row r="97" spans="3:32">
      <c r="C97" s="242" t="str">
        <f t="shared" si="7"/>
        <v>Georgia</v>
      </c>
      <c r="D97" s="243">
        <f t="shared" si="7"/>
        <v>2014</v>
      </c>
      <c r="E97" s="242" t="str">
        <f t="shared" si="7"/>
        <v>Calendar Year</v>
      </c>
      <c r="F97" s="242" t="str">
        <f t="shared" si="7"/>
        <v>US Dollars</v>
      </c>
      <c r="G97" s="242" t="str">
        <f t="shared" si="7"/>
        <v>Units ( x 1)</v>
      </c>
      <c r="H97" s="245">
        <f t="shared" si="7"/>
        <v>1.7659</v>
      </c>
      <c r="I97" s="242" t="str">
        <f t="shared" si="7"/>
        <v>System of Health Accounts</v>
      </c>
      <c r="J97" s="242">
        <f t="shared" si="7"/>
        <v>1.76566666666667</v>
      </c>
      <c r="K97" s="53" t="s">
        <v>46</v>
      </c>
      <c r="L97" s="53"/>
      <c r="M97" s="53" t="str">
        <f>'2014'!D49</f>
        <v>US Dollars</v>
      </c>
      <c r="N97" s="53" t="str">
        <f>'2014'!E49</f>
        <v>US Dollars</v>
      </c>
      <c r="O97" s="53" t="str">
        <f>'2014'!F49</f>
        <v>US Dollars</v>
      </c>
      <c r="P97" s="53" t="str">
        <f>'2014'!G49</f>
        <v>US Dollars</v>
      </c>
      <c r="Q97" s="53">
        <f>'2014'!H49</f>
        <v>0</v>
      </c>
      <c r="R97" s="53" t="str">
        <f>'2014'!I49</f>
        <v>US Dollars</v>
      </c>
      <c r="S97" s="53" t="str">
        <f>'2014'!J49</f>
        <v>US Dollars</v>
      </c>
      <c r="T97" s="53" t="str">
        <f>'2014'!K49</f>
        <v>US Dollars</v>
      </c>
      <c r="U97" s="53" t="str">
        <f>'2014'!L49</f>
        <v>US Dollars</v>
      </c>
      <c r="V97" s="53">
        <f>'2014'!M49</f>
        <v>0</v>
      </c>
      <c r="W97" s="53" t="str">
        <f>'2014'!N49</f>
        <v>US Dollars</v>
      </c>
      <c r="X97" s="53" t="str">
        <f>'2014'!O49</f>
        <v>US Dollars</v>
      </c>
      <c r="Y97" s="53" t="str">
        <f>'2014'!P49</f>
        <v>US Dollars</v>
      </c>
      <c r="Z97" s="53" t="str">
        <f>'2014'!Q49</f>
        <v>US Dollars</v>
      </c>
      <c r="AA97" s="53" t="str">
        <f>'2014'!R49</f>
        <v>US Dollars</v>
      </c>
      <c r="AB97" s="53" t="str">
        <f>'2014'!S49</f>
        <v>US Dollars</v>
      </c>
      <c r="AC97" s="53">
        <f>'2014'!T49</f>
        <v>0</v>
      </c>
      <c r="AD97" s="53">
        <f>'2014'!U49</f>
        <v>0</v>
      </c>
      <c r="AF97">
        <f t="shared" si="6"/>
        <v>1</v>
      </c>
    </row>
    <row r="98" spans="3:32">
      <c r="C98" s="242" t="str">
        <f t="shared" si="7"/>
        <v>Georgia</v>
      </c>
      <c r="D98" s="243">
        <f t="shared" si="7"/>
        <v>2014</v>
      </c>
      <c r="E98" s="242" t="str">
        <f t="shared" si="7"/>
        <v>Calendar Year</v>
      </c>
      <c r="F98" s="242" t="str">
        <f t="shared" si="7"/>
        <v>US Dollars</v>
      </c>
      <c r="G98" s="242" t="str">
        <f t="shared" si="7"/>
        <v>Units ( x 1)</v>
      </c>
      <c r="H98" s="245">
        <f t="shared" si="7"/>
        <v>1.7659</v>
      </c>
      <c r="I98" s="242" t="str">
        <f t="shared" si="7"/>
        <v>System of Health Accounts</v>
      </c>
      <c r="J98" s="242">
        <f t="shared" si="7"/>
        <v>1.76566666666667</v>
      </c>
      <c r="K98" s="53" t="s">
        <v>453</v>
      </c>
      <c r="L98" s="53"/>
      <c r="M98" s="53" t="str">
        <f>'2014'!D50</f>
        <v>US Dollars</v>
      </c>
      <c r="N98" s="53" t="str">
        <f>'2014'!E50</f>
        <v>US Dollars</v>
      </c>
      <c r="O98" s="53" t="str">
        <f>'2014'!F50</f>
        <v>US Dollars</v>
      </c>
      <c r="P98" s="53" t="str">
        <f>'2014'!G50</f>
        <v>US Dollars</v>
      </c>
      <c r="Q98" s="53">
        <f>'2014'!H50</f>
        <v>0</v>
      </c>
      <c r="R98" s="53" t="str">
        <f>'2014'!I50</f>
        <v>US Dollars</v>
      </c>
      <c r="S98" s="53" t="str">
        <f>'2014'!J50</f>
        <v>US Dollars</v>
      </c>
      <c r="T98" s="53" t="str">
        <f>'2014'!K50</f>
        <v>US Dollars</v>
      </c>
      <c r="U98" s="53" t="str">
        <f>'2014'!L50</f>
        <v>US Dollars</v>
      </c>
      <c r="V98" s="53">
        <f>'2014'!M50</f>
        <v>0</v>
      </c>
      <c r="W98" s="53" t="str">
        <f>'2014'!N50</f>
        <v>US Dollars</v>
      </c>
      <c r="X98" s="53">
        <f>'2014'!O50</f>
        <v>17733</v>
      </c>
      <c r="Y98" s="53">
        <f>'2014'!P50</f>
        <v>0</v>
      </c>
      <c r="Z98" s="53" t="str">
        <f>'2014'!Q50</f>
        <v>US Dollars</v>
      </c>
      <c r="AA98" s="53" t="str">
        <f>'2014'!R50</f>
        <v>US Dollars</v>
      </c>
      <c r="AB98" s="53" t="str">
        <f>'2014'!S50</f>
        <v>US Dollars</v>
      </c>
      <c r="AC98" s="53">
        <f>'2014'!T50</f>
        <v>17733</v>
      </c>
      <c r="AD98" s="53">
        <f>'2014'!U50</f>
        <v>17733</v>
      </c>
      <c r="AF98">
        <f t="shared" si="6"/>
        <v>1</v>
      </c>
    </row>
    <row r="99" spans="3:32">
      <c r="C99" s="242" t="str">
        <f t="shared" si="7"/>
        <v>Georgia</v>
      </c>
      <c r="D99" s="243">
        <f t="shared" si="7"/>
        <v>2014</v>
      </c>
      <c r="E99" s="242" t="str">
        <f t="shared" si="7"/>
        <v>Calendar Year</v>
      </c>
      <c r="F99" s="242" t="str">
        <f t="shared" si="7"/>
        <v>US Dollars</v>
      </c>
      <c r="G99" s="242" t="str">
        <f t="shared" si="7"/>
        <v>Units ( x 1)</v>
      </c>
      <c r="H99" s="245">
        <f t="shared" si="7"/>
        <v>1.7659</v>
      </c>
      <c r="I99" s="242" t="str">
        <f t="shared" si="7"/>
        <v>System of Health Accounts</v>
      </c>
      <c r="J99" s="242">
        <f t="shared" si="7"/>
        <v>1.76566666666667</v>
      </c>
      <c r="K99" s="53" t="s">
        <v>300</v>
      </c>
      <c r="L99" s="53"/>
      <c r="M99" s="53">
        <f>'2014'!D51</f>
        <v>607891</v>
      </c>
      <c r="N99" s="53">
        <f>'2014'!E51</f>
        <v>0</v>
      </c>
      <c r="O99" s="53">
        <f>'2014'!F51</f>
        <v>0</v>
      </c>
      <c r="P99" s="53">
        <f>'2014'!G51</f>
        <v>0</v>
      </c>
      <c r="Q99" s="53">
        <f>'2014'!H51</f>
        <v>607891</v>
      </c>
      <c r="R99" s="53">
        <f>'2014'!I51</f>
        <v>0</v>
      </c>
      <c r="S99" s="53">
        <f>'2014'!J51</f>
        <v>0</v>
      </c>
      <c r="T99" s="53">
        <f>'2014'!K51</f>
        <v>0</v>
      </c>
      <c r="U99" s="53">
        <f>'2014'!L51</f>
        <v>0</v>
      </c>
      <c r="V99" s="53">
        <f>'2014'!M51</f>
        <v>0</v>
      </c>
      <c r="W99" s="53">
        <f>'2014'!N51</f>
        <v>0</v>
      </c>
      <c r="X99" s="53">
        <f>'2014'!O51</f>
        <v>227811</v>
      </c>
      <c r="Y99" s="53">
        <f>'2014'!P51</f>
        <v>139282</v>
      </c>
      <c r="Z99" s="53">
        <f>'2014'!Q51</f>
        <v>0</v>
      </c>
      <c r="AA99" s="53">
        <f>'2014'!R51</f>
        <v>1000</v>
      </c>
      <c r="AB99" s="53">
        <f>'2014'!S51</f>
        <v>2660</v>
      </c>
      <c r="AC99" s="53">
        <f>'2014'!T51</f>
        <v>370753</v>
      </c>
      <c r="AD99" s="53">
        <f>'2014'!U51</f>
        <v>978644</v>
      </c>
      <c r="AF99">
        <f t="shared" si="6"/>
        <v>1</v>
      </c>
    </row>
    <row r="100" spans="3:32">
      <c r="C100" s="242" t="str">
        <f t="shared" si="7"/>
        <v>Georgia</v>
      </c>
      <c r="D100" s="243">
        <f t="shared" si="7"/>
        <v>2014</v>
      </c>
      <c r="E100" s="242" t="str">
        <f t="shared" si="7"/>
        <v>Calendar Year</v>
      </c>
      <c r="F100" s="242" t="str">
        <f t="shared" si="7"/>
        <v>US Dollars</v>
      </c>
      <c r="G100" s="242" t="str">
        <f t="shared" si="7"/>
        <v>Units ( x 1)</v>
      </c>
      <c r="H100" s="245">
        <f t="shared" si="7"/>
        <v>1.7659</v>
      </c>
      <c r="I100" s="242" t="str">
        <f t="shared" si="7"/>
        <v>System of Health Accounts</v>
      </c>
      <c r="J100" s="242">
        <f t="shared" si="7"/>
        <v>1.76566666666667</v>
      </c>
      <c r="K100" s="53" t="s">
        <v>283</v>
      </c>
      <c r="L100" s="53"/>
      <c r="M100" s="53" t="str">
        <f>'2014'!D52</f>
        <v>US Dollars</v>
      </c>
      <c r="N100" s="53" t="str">
        <f>'2014'!E52</f>
        <v>US Dollars</v>
      </c>
      <c r="O100" s="53" t="str">
        <f>'2014'!F52</f>
        <v>US Dollars</v>
      </c>
      <c r="P100" s="53" t="str">
        <f>'2014'!G52</f>
        <v>US Dollars</v>
      </c>
      <c r="Q100" s="53">
        <f>'2014'!H52</f>
        <v>0</v>
      </c>
      <c r="R100" s="53" t="str">
        <f>'2014'!I52</f>
        <v>US Dollars</v>
      </c>
      <c r="S100" s="53" t="str">
        <f>'2014'!J52</f>
        <v>US Dollars</v>
      </c>
      <c r="T100" s="53" t="str">
        <f>'2014'!K52</f>
        <v>US Dollars</v>
      </c>
      <c r="U100" s="53" t="str">
        <f>'2014'!L52</f>
        <v>US Dollars</v>
      </c>
      <c r="V100" s="53">
        <f>'2014'!M52</f>
        <v>0</v>
      </c>
      <c r="W100" s="53" t="str">
        <f>'2014'!N52</f>
        <v>US Dollars</v>
      </c>
      <c r="X100" s="53" t="str">
        <f>'2014'!O52</f>
        <v>US Dollars</v>
      </c>
      <c r="Y100" s="53" t="str">
        <f>'2014'!P52</f>
        <v>US Dollars</v>
      </c>
      <c r="Z100" s="53" t="str">
        <f>'2014'!Q52</f>
        <v>US Dollars</v>
      </c>
      <c r="AA100" s="53" t="str">
        <f>'2014'!R52</f>
        <v>US Dollars</v>
      </c>
      <c r="AB100" s="53">
        <f>'2014'!S52</f>
        <v>2660</v>
      </c>
      <c r="AC100" s="53">
        <f>'2014'!T52</f>
        <v>2660</v>
      </c>
      <c r="AD100" s="53">
        <f>'2014'!U52</f>
        <v>2660</v>
      </c>
      <c r="AF100">
        <f t="shared" si="6"/>
        <v>1</v>
      </c>
    </row>
    <row r="101" spans="3:32">
      <c r="C101" s="242" t="str">
        <f t="shared" si="7"/>
        <v>Georgia</v>
      </c>
      <c r="D101" s="243">
        <f t="shared" si="7"/>
        <v>2014</v>
      </c>
      <c r="E101" s="242" t="str">
        <f t="shared" si="7"/>
        <v>Calendar Year</v>
      </c>
      <c r="F101" s="242" t="str">
        <f t="shared" si="7"/>
        <v>US Dollars</v>
      </c>
      <c r="G101" s="242" t="str">
        <f t="shared" si="7"/>
        <v>Units ( x 1)</v>
      </c>
      <c r="H101" s="245">
        <f t="shared" si="7"/>
        <v>1.7659</v>
      </c>
      <c r="I101" s="242" t="str">
        <f t="shared" si="7"/>
        <v>System of Health Accounts</v>
      </c>
      <c r="J101" s="242">
        <f t="shared" si="7"/>
        <v>1.76566666666667</v>
      </c>
      <c r="K101" s="53" t="s">
        <v>55</v>
      </c>
      <c r="L101" s="53"/>
      <c r="M101" s="53" t="str">
        <f>'2014'!D53</f>
        <v>US Dollars</v>
      </c>
      <c r="N101" s="53" t="str">
        <f>'2014'!E53</f>
        <v>US Dollars</v>
      </c>
      <c r="O101" s="53" t="str">
        <f>'2014'!F53</f>
        <v>US Dollars</v>
      </c>
      <c r="P101" s="53" t="str">
        <f>'2014'!G53</f>
        <v>US Dollars</v>
      </c>
      <c r="Q101" s="53">
        <f>'2014'!H53</f>
        <v>0</v>
      </c>
      <c r="R101" s="53" t="str">
        <f>'2014'!I53</f>
        <v>US Dollars</v>
      </c>
      <c r="S101" s="53" t="str">
        <f>'2014'!J53</f>
        <v>US Dollars</v>
      </c>
      <c r="T101" s="53" t="str">
        <f>'2014'!K53</f>
        <v>US Dollars</v>
      </c>
      <c r="U101" s="53" t="str">
        <f>'2014'!L53</f>
        <v>US Dollars</v>
      </c>
      <c r="V101" s="53">
        <f>'2014'!M53</f>
        <v>0</v>
      </c>
      <c r="W101" s="53" t="str">
        <f>'2014'!N53</f>
        <v>US Dollars</v>
      </c>
      <c r="X101" s="53" t="str">
        <f>'2014'!O53</f>
        <v>US Dollars</v>
      </c>
      <c r="Y101" s="53" t="str">
        <f>'2014'!P53</f>
        <v>US Dollars</v>
      </c>
      <c r="Z101" s="53" t="str">
        <f>'2014'!Q53</f>
        <v>US Dollars</v>
      </c>
      <c r="AA101" s="53" t="str">
        <f>'2014'!R53</f>
        <v>US Dollars</v>
      </c>
      <c r="AB101" s="53" t="str">
        <f>'2014'!S53</f>
        <v>US Dollars</v>
      </c>
      <c r="AC101" s="53">
        <f>'2014'!T53</f>
        <v>0</v>
      </c>
      <c r="AD101" s="53">
        <f>'2014'!U53</f>
        <v>0</v>
      </c>
      <c r="AF101">
        <f t="shared" si="6"/>
        <v>1</v>
      </c>
    </row>
    <row r="102" spans="3:32">
      <c r="C102" s="242" t="str">
        <f t="shared" si="7"/>
        <v>Georgia</v>
      </c>
      <c r="D102" s="243">
        <f t="shared" si="7"/>
        <v>2014</v>
      </c>
      <c r="E102" s="242" t="str">
        <f t="shared" si="7"/>
        <v>Calendar Year</v>
      </c>
      <c r="F102" s="242" t="str">
        <f t="shared" si="7"/>
        <v>US Dollars</v>
      </c>
      <c r="G102" s="242" t="str">
        <f t="shared" si="7"/>
        <v>Units ( x 1)</v>
      </c>
      <c r="H102" s="245">
        <f t="shared" si="7"/>
        <v>1.7659</v>
      </c>
      <c r="I102" s="242" t="str">
        <f t="shared" si="7"/>
        <v>System of Health Accounts</v>
      </c>
      <c r="J102" s="242">
        <f t="shared" si="7"/>
        <v>1.76566666666667</v>
      </c>
      <c r="K102" s="53" t="s">
        <v>57</v>
      </c>
      <c r="L102" s="53"/>
      <c r="M102" s="53" t="str">
        <f>'2014'!D54</f>
        <v>US Dollars</v>
      </c>
      <c r="N102" s="53" t="str">
        <f>'2014'!E54</f>
        <v>US Dollars</v>
      </c>
      <c r="O102" s="53" t="str">
        <f>'2014'!F54</f>
        <v>US Dollars</v>
      </c>
      <c r="P102" s="53" t="str">
        <f>'2014'!G54</f>
        <v>US Dollars</v>
      </c>
      <c r="Q102" s="53">
        <f>'2014'!H54</f>
        <v>0</v>
      </c>
      <c r="R102" s="53" t="str">
        <f>'2014'!I54</f>
        <v>US Dollars</v>
      </c>
      <c r="S102" s="53" t="str">
        <f>'2014'!J54</f>
        <v>US Dollars</v>
      </c>
      <c r="T102" s="53" t="str">
        <f>'2014'!K54</f>
        <v>US Dollars</v>
      </c>
      <c r="U102" s="53" t="str">
        <f>'2014'!L54</f>
        <v>US Dollars</v>
      </c>
      <c r="V102" s="53">
        <f>'2014'!M54</f>
        <v>0</v>
      </c>
      <c r="W102" s="53" t="str">
        <f>'2014'!N54</f>
        <v>US Dollars</v>
      </c>
      <c r="X102" s="53">
        <f>'2014'!O54</f>
        <v>21502</v>
      </c>
      <c r="Y102" s="53" t="str">
        <f>'2014'!P54</f>
        <v>US Dollars</v>
      </c>
      <c r="Z102" s="53" t="str">
        <f>'2014'!Q54</f>
        <v>US Dollars</v>
      </c>
      <c r="AA102" s="53" t="str">
        <f>'2014'!R54</f>
        <v>US Dollars</v>
      </c>
      <c r="AB102" s="53" t="str">
        <f>'2014'!S54</f>
        <v>US Dollars</v>
      </c>
      <c r="AC102" s="53">
        <f>'2014'!T54</f>
        <v>21502</v>
      </c>
      <c r="AD102" s="53">
        <f>'2014'!U54</f>
        <v>21502</v>
      </c>
      <c r="AF102">
        <f t="shared" si="6"/>
        <v>1</v>
      </c>
    </row>
    <row r="103" spans="3:32">
      <c r="C103" s="242" t="str">
        <f t="shared" si="7"/>
        <v>Georgia</v>
      </c>
      <c r="D103" s="243">
        <f t="shared" si="7"/>
        <v>2014</v>
      </c>
      <c r="E103" s="242" t="str">
        <f t="shared" si="7"/>
        <v>Calendar Year</v>
      </c>
      <c r="F103" s="242" t="str">
        <f t="shared" si="7"/>
        <v>US Dollars</v>
      </c>
      <c r="G103" s="242" t="str">
        <f t="shared" si="7"/>
        <v>Units ( x 1)</v>
      </c>
      <c r="H103" s="245">
        <f t="shared" si="7"/>
        <v>1.7659</v>
      </c>
      <c r="I103" s="242" t="str">
        <f t="shared" si="7"/>
        <v>System of Health Accounts</v>
      </c>
      <c r="J103" s="242">
        <f t="shared" si="7"/>
        <v>1.76566666666667</v>
      </c>
      <c r="K103" s="53" t="s">
        <v>350</v>
      </c>
      <c r="L103" s="53"/>
      <c r="M103" s="53" t="str">
        <f>'2014'!D55</f>
        <v>US Dollars</v>
      </c>
      <c r="N103" s="53" t="str">
        <f>'2014'!E55</f>
        <v>US Dollars</v>
      </c>
      <c r="O103" s="53" t="str">
        <f>'2014'!F55</f>
        <v>US Dollars</v>
      </c>
      <c r="P103" s="53" t="str">
        <f>'2014'!G55</f>
        <v>US Dollars</v>
      </c>
      <c r="Q103" s="53">
        <f>'2014'!H55</f>
        <v>0</v>
      </c>
      <c r="R103" s="53" t="str">
        <f>'2014'!I55</f>
        <v>US Dollars</v>
      </c>
      <c r="S103" s="53" t="str">
        <f>'2014'!J55</f>
        <v>US Dollars</v>
      </c>
      <c r="T103" s="53" t="str">
        <f>'2014'!K55</f>
        <v>US Dollars</v>
      </c>
      <c r="U103" s="53" t="str">
        <f>'2014'!L55</f>
        <v>US Dollars</v>
      </c>
      <c r="V103" s="53">
        <f>'2014'!M55</f>
        <v>0</v>
      </c>
      <c r="W103" s="53" t="str">
        <f>'2014'!N55</f>
        <v>US Dollars</v>
      </c>
      <c r="X103" s="53">
        <f>'2014'!O55</f>
        <v>206309</v>
      </c>
      <c r="Y103" s="53">
        <f>'2014'!P55</f>
        <v>139282</v>
      </c>
      <c r="Z103" s="53" t="str">
        <f>'2014'!Q55</f>
        <v>US Dollars</v>
      </c>
      <c r="AA103" s="53" t="str">
        <f>'2014'!R55</f>
        <v>US Dollars</v>
      </c>
      <c r="AB103" s="53" t="str">
        <f>'2014'!S55</f>
        <v>US Dollars</v>
      </c>
      <c r="AC103" s="53">
        <f>'2014'!T55</f>
        <v>345591</v>
      </c>
      <c r="AD103" s="53">
        <f>'2014'!U55</f>
        <v>345591</v>
      </c>
      <c r="AF103">
        <f t="shared" si="6"/>
        <v>1</v>
      </c>
    </row>
    <row r="104" spans="3:32">
      <c r="C104" s="242" t="str">
        <f t="shared" si="7"/>
        <v>Georgia</v>
      </c>
      <c r="D104" s="243">
        <f t="shared" si="7"/>
        <v>2014</v>
      </c>
      <c r="E104" s="242" t="str">
        <f t="shared" si="7"/>
        <v>Calendar Year</v>
      </c>
      <c r="F104" s="242" t="str">
        <f t="shared" si="7"/>
        <v>US Dollars</v>
      </c>
      <c r="G104" s="242" t="str">
        <f t="shared" si="7"/>
        <v>Units ( x 1)</v>
      </c>
      <c r="H104" s="245">
        <f t="shared" si="7"/>
        <v>1.7659</v>
      </c>
      <c r="I104" s="242" t="str">
        <f t="shared" si="7"/>
        <v>System of Health Accounts</v>
      </c>
      <c r="J104" s="242">
        <f t="shared" si="7"/>
        <v>1.76566666666667</v>
      </c>
      <c r="K104" s="53" t="s">
        <v>351</v>
      </c>
      <c r="L104" s="53"/>
      <c r="M104" s="53">
        <f>'2014'!D56</f>
        <v>607891</v>
      </c>
      <c r="N104" s="53" t="str">
        <f>'2014'!E56</f>
        <v>US Dollars</v>
      </c>
      <c r="O104" s="53" t="str">
        <f>'2014'!F56</f>
        <v>US Dollars</v>
      </c>
      <c r="P104" s="53" t="str">
        <f>'2014'!G56</f>
        <v>US Dollars</v>
      </c>
      <c r="Q104" s="53">
        <f>'2014'!H56</f>
        <v>607891</v>
      </c>
      <c r="R104" s="53" t="str">
        <f>'2014'!I56</f>
        <v>US Dollars</v>
      </c>
      <c r="S104" s="53" t="str">
        <f>'2014'!J56</f>
        <v>US Dollars</v>
      </c>
      <c r="T104" s="53" t="str">
        <f>'2014'!K56</f>
        <v>US Dollars</v>
      </c>
      <c r="U104" s="53" t="str">
        <f>'2014'!L56</f>
        <v>US Dollars</v>
      </c>
      <c r="V104" s="53">
        <f>'2014'!M56</f>
        <v>0</v>
      </c>
      <c r="W104" s="53" t="str">
        <f>'2014'!N56</f>
        <v>US Dollars</v>
      </c>
      <c r="X104" s="53" t="str">
        <f>'2014'!O56</f>
        <v>US Dollars</v>
      </c>
      <c r="Y104" s="53" t="str">
        <f>'2014'!P56</f>
        <v>US Dollars</v>
      </c>
      <c r="Z104" s="53" t="str">
        <f>'2014'!Q56</f>
        <v>US Dollars</v>
      </c>
      <c r="AA104" s="53">
        <f>'2014'!R56</f>
        <v>1000</v>
      </c>
      <c r="AB104" s="53" t="str">
        <f>'2014'!S56</f>
        <v>US Dollars</v>
      </c>
      <c r="AC104" s="53">
        <f>'2014'!T56</f>
        <v>1000</v>
      </c>
      <c r="AD104" s="53">
        <f>'2014'!U56</f>
        <v>608891</v>
      </c>
      <c r="AF104">
        <f t="shared" si="6"/>
        <v>1</v>
      </c>
    </row>
    <row r="105" spans="3:32">
      <c r="C105" s="242" t="str">
        <f t="shared" si="7"/>
        <v>Georgia</v>
      </c>
      <c r="D105" s="243">
        <f t="shared" si="7"/>
        <v>2014</v>
      </c>
      <c r="E105" s="242" t="str">
        <f t="shared" si="7"/>
        <v>Calendar Year</v>
      </c>
      <c r="F105" s="242" t="str">
        <f t="shared" si="7"/>
        <v>US Dollars</v>
      </c>
      <c r="G105" s="242" t="str">
        <f t="shared" si="7"/>
        <v>Units ( x 1)</v>
      </c>
      <c r="H105" s="245">
        <f t="shared" si="7"/>
        <v>1.7659</v>
      </c>
      <c r="I105" s="242" t="str">
        <f t="shared" si="7"/>
        <v>System of Health Accounts</v>
      </c>
      <c r="J105" s="242">
        <f t="shared" si="7"/>
        <v>1.76566666666667</v>
      </c>
      <c r="K105" s="53" t="s">
        <v>397</v>
      </c>
      <c r="L105" s="53"/>
      <c r="M105" s="53">
        <f>'2014'!D57</f>
        <v>0</v>
      </c>
      <c r="N105" s="53">
        <f>'2014'!E57</f>
        <v>0</v>
      </c>
      <c r="O105" s="53">
        <f>'2014'!F57</f>
        <v>0</v>
      </c>
      <c r="P105" s="53">
        <f>'2014'!G57</f>
        <v>0</v>
      </c>
      <c r="Q105" s="53">
        <f>'2014'!H57</f>
        <v>0</v>
      </c>
      <c r="R105" s="53">
        <f>'2014'!I57</f>
        <v>0</v>
      </c>
      <c r="S105" s="53">
        <f>'2014'!J57</f>
        <v>0</v>
      </c>
      <c r="T105" s="53">
        <f>'2014'!K57</f>
        <v>0</v>
      </c>
      <c r="U105" s="53">
        <f>'2014'!L57</f>
        <v>0</v>
      </c>
      <c r="V105" s="53">
        <f>'2014'!M57</f>
        <v>0</v>
      </c>
      <c r="W105" s="53">
        <f>'2014'!N57</f>
        <v>0</v>
      </c>
      <c r="X105" s="53">
        <f>'2014'!O57</f>
        <v>4325</v>
      </c>
      <c r="Y105" s="53">
        <f>'2014'!P57</f>
        <v>0</v>
      </c>
      <c r="Z105" s="53">
        <f>'2014'!Q57</f>
        <v>0</v>
      </c>
      <c r="AA105" s="53">
        <f>'2014'!R57</f>
        <v>0</v>
      </c>
      <c r="AB105" s="53">
        <f>'2014'!S57</f>
        <v>9272</v>
      </c>
      <c r="AC105" s="53">
        <f>'2014'!T57</f>
        <v>13597</v>
      </c>
      <c r="AD105" s="53">
        <f>'2014'!U57</f>
        <v>13597</v>
      </c>
      <c r="AF105">
        <f t="shared" si="6"/>
        <v>1</v>
      </c>
    </row>
    <row r="106" spans="3:32">
      <c r="C106" s="242" t="str">
        <f t="shared" si="7"/>
        <v>Georgia</v>
      </c>
      <c r="D106" s="243">
        <f t="shared" si="7"/>
        <v>2014</v>
      </c>
      <c r="E106" s="242" t="str">
        <f t="shared" si="7"/>
        <v>Calendar Year</v>
      </c>
      <c r="F106" s="242" t="str">
        <f t="shared" si="7"/>
        <v>US Dollars</v>
      </c>
      <c r="G106" s="242" t="str">
        <f t="shared" si="7"/>
        <v>Units ( x 1)</v>
      </c>
      <c r="H106" s="245">
        <f t="shared" si="7"/>
        <v>1.7659</v>
      </c>
      <c r="I106" s="242" t="str">
        <f t="shared" si="7"/>
        <v>System of Health Accounts</v>
      </c>
      <c r="J106" s="242">
        <f t="shared" si="7"/>
        <v>1.76566666666667</v>
      </c>
      <c r="K106" s="53" t="s">
        <v>415</v>
      </c>
      <c r="L106" s="53"/>
      <c r="M106" s="53" t="str">
        <f>'2014'!D58</f>
        <v>US Dollars</v>
      </c>
      <c r="N106" s="53" t="str">
        <f>'2014'!E58</f>
        <v>US Dollars</v>
      </c>
      <c r="O106" s="53" t="str">
        <f>'2014'!F58</f>
        <v>US Dollars</v>
      </c>
      <c r="P106" s="53" t="str">
        <f>'2014'!G58</f>
        <v>US Dollars</v>
      </c>
      <c r="Q106" s="53">
        <f>'2014'!H58</f>
        <v>0</v>
      </c>
      <c r="R106" s="53" t="str">
        <f>'2014'!I58</f>
        <v>US Dollars</v>
      </c>
      <c r="S106" s="53" t="str">
        <f>'2014'!J58</f>
        <v>US Dollars</v>
      </c>
      <c r="T106" s="53" t="str">
        <f>'2014'!K58</f>
        <v>US Dollars</v>
      </c>
      <c r="U106" s="53" t="str">
        <f>'2014'!L58</f>
        <v>US Dollars</v>
      </c>
      <c r="V106" s="53">
        <f>'2014'!M58</f>
        <v>0</v>
      </c>
      <c r="W106" s="53" t="str">
        <f>'2014'!N58</f>
        <v>US Dollars</v>
      </c>
      <c r="X106" s="53" t="str">
        <f>'2014'!O58</f>
        <v>US Dollars</v>
      </c>
      <c r="Y106" s="53" t="str">
        <f>'2014'!P58</f>
        <v>US Dollars</v>
      </c>
      <c r="Z106" s="53" t="str">
        <f>'2014'!Q58</f>
        <v>US Dollars</v>
      </c>
      <c r="AA106" s="53" t="str">
        <f>'2014'!R58</f>
        <v>US Dollars</v>
      </c>
      <c r="AB106" s="53" t="str">
        <f>'2014'!S58</f>
        <v>US Dollars</v>
      </c>
      <c r="AC106" s="53">
        <f>'2014'!T58</f>
        <v>0</v>
      </c>
      <c r="AD106" s="53">
        <f>'2014'!U58</f>
        <v>0</v>
      </c>
      <c r="AF106">
        <f t="shared" si="6"/>
        <v>1</v>
      </c>
    </row>
    <row r="107" spans="3:32">
      <c r="C107" s="242" t="str">
        <f t="shared" si="7"/>
        <v>Georgia</v>
      </c>
      <c r="D107" s="243">
        <f t="shared" si="7"/>
        <v>2014</v>
      </c>
      <c r="E107" s="242" t="str">
        <f t="shared" si="7"/>
        <v>Calendar Year</v>
      </c>
      <c r="F107" s="242" t="str">
        <f t="shared" si="7"/>
        <v>US Dollars</v>
      </c>
      <c r="G107" s="242" t="str">
        <f t="shared" si="7"/>
        <v>Units ( x 1)</v>
      </c>
      <c r="H107" s="245">
        <f t="shared" si="7"/>
        <v>1.7659</v>
      </c>
      <c r="I107" s="242" t="str">
        <f t="shared" si="7"/>
        <v>System of Health Accounts</v>
      </c>
      <c r="J107" s="242">
        <f t="shared" si="7"/>
        <v>1.76566666666667</v>
      </c>
      <c r="K107" s="53" t="s">
        <v>399</v>
      </c>
      <c r="L107" s="53"/>
      <c r="M107" s="53" t="str">
        <f>'2014'!D59</f>
        <v>US Dollars</v>
      </c>
      <c r="N107" s="53" t="str">
        <f>'2014'!E59</f>
        <v>US Dollars</v>
      </c>
      <c r="O107" s="53" t="str">
        <f>'2014'!F59</f>
        <v>US Dollars</v>
      </c>
      <c r="P107" s="53" t="str">
        <f>'2014'!G59</f>
        <v>US Dollars</v>
      </c>
      <c r="Q107" s="53">
        <f>'2014'!H59</f>
        <v>0</v>
      </c>
      <c r="R107" s="53" t="str">
        <f>'2014'!I59</f>
        <v>US Dollars</v>
      </c>
      <c r="S107" s="53" t="str">
        <f>'2014'!J59</f>
        <v>US Dollars</v>
      </c>
      <c r="T107" s="53" t="str">
        <f>'2014'!K59</f>
        <v>US Dollars</v>
      </c>
      <c r="U107" s="53" t="str">
        <f>'2014'!L59</f>
        <v>US Dollars</v>
      </c>
      <c r="V107" s="53">
        <f>'2014'!M59</f>
        <v>0</v>
      </c>
      <c r="W107" s="53" t="str">
        <f>'2014'!N59</f>
        <v>US Dollars</v>
      </c>
      <c r="X107" s="53" t="str">
        <f>'2014'!O59</f>
        <v>US Dollars</v>
      </c>
      <c r="Y107" s="53" t="str">
        <f>'2014'!P59</f>
        <v>US Dollars</v>
      </c>
      <c r="Z107" s="53" t="str">
        <f>'2014'!Q59</f>
        <v>US Dollars</v>
      </c>
      <c r="AA107" s="53" t="str">
        <f>'2014'!R59</f>
        <v>US Dollars</v>
      </c>
      <c r="AB107" s="53" t="str">
        <f>'2014'!S59</f>
        <v>US Dollars</v>
      </c>
      <c r="AC107" s="53">
        <f>'2014'!T59</f>
        <v>0</v>
      </c>
      <c r="AD107" s="53">
        <f>'2014'!U59</f>
        <v>0</v>
      </c>
      <c r="AF107">
        <f t="shared" si="6"/>
        <v>1</v>
      </c>
    </row>
    <row r="108" spans="3:32">
      <c r="C108" s="242" t="str">
        <f t="shared" si="7"/>
        <v>Georgia</v>
      </c>
      <c r="D108" s="243">
        <f t="shared" si="7"/>
        <v>2014</v>
      </c>
      <c r="E108" s="242" t="str">
        <f t="shared" si="7"/>
        <v>Calendar Year</v>
      </c>
      <c r="F108" s="242" t="str">
        <f t="shared" si="7"/>
        <v>US Dollars</v>
      </c>
      <c r="G108" s="242" t="str">
        <f t="shared" si="7"/>
        <v>Units ( x 1)</v>
      </c>
      <c r="H108" s="245">
        <f t="shared" si="7"/>
        <v>1.7659</v>
      </c>
      <c r="I108" s="242" t="str">
        <f t="shared" si="7"/>
        <v>System of Health Accounts</v>
      </c>
      <c r="J108" s="242">
        <f t="shared" si="7"/>
        <v>1.76566666666667</v>
      </c>
      <c r="K108" s="53" t="s">
        <v>400</v>
      </c>
      <c r="L108" s="53"/>
      <c r="M108" s="53" t="str">
        <f>'2014'!D60</f>
        <v>US Dollars</v>
      </c>
      <c r="N108" s="53" t="str">
        <f>'2014'!E60</f>
        <v>US Dollars</v>
      </c>
      <c r="O108" s="53" t="str">
        <f>'2014'!F60</f>
        <v>US Dollars</v>
      </c>
      <c r="P108" s="53" t="str">
        <f>'2014'!G60</f>
        <v>US Dollars</v>
      </c>
      <c r="Q108" s="53">
        <f>'2014'!H60</f>
        <v>0</v>
      </c>
      <c r="R108" s="53" t="str">
        <f>'2014'!I60</f>
        <v>US Dollars</v>
      </c>
      <c r="S108" s="53" t="str">
        <f>'2014'!J60</f>
        <v>US Dollars</v>
      </c>
      <c r="T108" s="53" t="str">
        <f>'2014'!K60</f>
        <v>US Dollars</v>
      </c>
      <c r="U108" s="53" t="str">
        <f>'2014'!L60</f>
        <v>US Dollars</v>
      </c>
      <c r="V108" s="53">
        <f>'2014'!M60</f>
        <v>0</v>
      </c>
      <c r="W108" s="53" t="str">
        <f>'2014'!N60</f>
        <v>US Dollars</v>
      </c>
      <c r="X108" s="53" t="str">
        <f>'2014'!O60</f>
        <v>US Dollars</v>
      </c>
      <c r="Y108" s="53" t="str">
        <f>'2014'!P60</f>
        <v>US Dollars</v>
      </c>
      <c r="Z108" s="53" t="str">
        <f>'2014'!Q60</f>
        <v>US Dollars</v>
      </c>
      <c r="AA108" s="53" t="str">
        <f>'2014'!R60</f>
        <v>US Dollars</v>
      </c>
      <c r="AB108" s="53" t="str">
        <f>'2014'!S60</f>
        <v>US Dollars</v>
      </c>
      <c r="AC108" s="53">
        <f>'2014'!T60</f>
        <v>0</v>
      </c>
      <c r="AD108" s="53">
        <f>'2014'!U60</f>
        <v>0</v>
      </c>
      <c r="AF108">
        <f t="shared" si="6"/>
        <v>1</v>
      </c>
    </row>
    <row r="109" spans="3:32">
      <c r="C109" s="242" t="str">
        <f t="shared" si="7"/>
        <v>Georgia</v>
      </c>
      <c r="D109" s="243">
        <f t="shared" si="7"/>
        <v>2014</v>
      </c>
      <c r="E109" s="242" t="str">
        <f t="shared" si="7"/>
        <v>Calendar Year</v>
      </c>
      <c r="F109" s="242" t="str">
        <f t="shared" si="7"/>
        <v>US Dollars</v>
      </c>
      <c r="G109" s="242" t="str">
        <f t="shared" si="7"/>
        <v>Units ( x 1)</v>
      </c>
      <c r="H109" s="245">
        <f t="shared" si="7"/>
        <v>1.7659</v>
      </c>
      <c r="I109" s="242" t="str">
        <f t="shared" si="7"/>
        <v>System of Health Accounts</v>
      </c>
      <c r="J109" s="242">
        <f t="shared" si="7"/>
        <v>1.76566666666667</v>
      </c>
      <c r="K109" s="53" t="s">
        <v>415</v>
      </c>
      <c r="L109" s="53"/>
      <c r="M109" s="53" t="str">
        <f>'2014'!D61</f>
        <v>US Dollars</v>
      </c>
      <c r="N109" s="53" t="str">
        <f>'2014'!E61</f>
        <v>US Dollars</v>
      </c>
      <c r="O109" s="53" t="str">
        <f>'2014'!F61</f>
        <v>US Dollars</v>
      </c>
      <c r="P109" s="53" t="str">
        <f>'2014'!G61</f>
        <v>US Dollars</v>
      </c>
      <c r="Q109" s="53">
        <f>'2014'!H61</f>
        <v>0</v>
      </c>
      <c r="R109" s="53" t="str">
        <f>'2014'!I61</f>
        <v>US Dollars</v>
      </c>
      <c r="S109" s="53" t="str">
        <f>'2014'!J61</f>
        <v>US Dollars</v>
      </c>
      <c r="T109" s="53" t="str">
        <f>'2014'!K61</f>
        <v>US Dollars</v>
      </c>
      <c r="U109" s="53" t="str">
        <f>'2014'!L61</f>
        <v>US Dollars</v>
      </c>
      <c r="V109" s="53">
        <f>'2014'!M61</f>
        <v>0</v>
      </c>
      <c r="W109" s="53" t="str">
        <f>'2014'!N61</f>
        <v>US Dollars</v>
      </c>
      <c r="X109" s="53" t="str">
        <f>'2014'!O61</f>
        <v>US Dollars</v>
      </c>
      <c r="Y109" s="53" t="str">
        <f>'2014'!P61</f>
        <v>US Dollars</v>
      </c>
      <c r="Z109" s="53" t="str">
        <f>'2014'!Q61</f>
        <v>US Dollars</v>
      </c>
      <c r="AA109" s="53" t="str">
        <f>'2014'!R61</f>
        <v>US Dollars</v>
      </c>
      <c r="AB109" s="53">
        <f>'2014'!S61</f>
        <v>1575</v>
      </c>
      <c r="AC109" s="53">
        <f>'2014'!T61</f>
        <v>1575</v>
      </c>
      <c r="AD109" s="53">
        <f>'2014'!U61</f>
        <v>1575</v>
      </c>
      <c r="AF109">
        <f t="shared" si="6"/>
        <v>1</v>
      </c>
    </row>
    <row r="110" spans="3:32">
      <c r="C110" s="242" t="str">
        <f t="shared" si="7"/>
        <v>Georgia</v>
      </c>
      <c r="D110" s="243">
        <f t="shared" si="7"/>
        <v>2014</v>
      </c>
      <c r="E110" s="242" t="str">
        <f t="shared" si="7"/>
        <v>Calendar Year</v>
      </c>
      <c r="F110" s="242" t="str">
        <f t="shared" si="7"/>
        <v>US Dollars</v>
      </c>
      <c r="G110" s="242" t="str">
        <f t="shared" si="7"/>
        <v>Units ( x 1)</v>
      </c>
      <c r="H110" s="245">
        <f t="shared" si="7"/>
        <v>1.7659</v>
      </c>
      <c r="I110" s="242" t="str">
        <f t="shared" si="7"/>
        <v>System of Health Accounts</v>
      </c>
      <c r="J110" s="242">
        <f t="shared" si="7"/>
        <v>1.76566666666667</v>
      </c>
      <c r="K110" s="53" t="s">
        <v>399</v>
      </c>
      <c r="L110" s="53"/>
      <c r="M110" s="53" t="str">
        <f>'2014'!D62</f>
        <v>US Dollars</v>
      </c>
      <c r="N110" s="53" t="str">
        <f>'2014'!E62</f>
        <v>US Dollars</v>
      </c>
      <c r="O110" s="53" t="str">
        <f>'2014'!F62</f>
        <v>US Dollars</v>
      </c>
      <c r="P110" s="53" t="str">
        <f>'2014'!G62</f>
        <v>US Dollars</v>
      </c>
      <c r="Q110" s="53">
        <f>'2014'!H62</f>
        <v>0</v>
      </c>
      <c r="R110" s="53" t="str">
        <f>'2014'!I62</f>
        <v>US Dollars</v>
      </c>
      <c r="S110" s="53" t="str">
        <f>'2014'!J62</f>
        <v>US Dollars</v>
      </c>
      <c r="T110" s="53" t="str">
        <f>'2014'!K62</f>
        <v>US Dollars</v>
      </c>
      <c r="U110" s="53" t="str">
        <f>'2014'!L62</f>
        <v>US Dollars</v>
      </c>
      <c r="V110" s="53">
        <f>'2014'!M62</f>
        <v>0</v>
      </c>
      <c r="W110" s="53" t="str">
        <f>'2014'!N62</f>
        <v>US Dollars</v>
      </c>
      <c r="X110" s="53">
        <f>'2014'!O62</f>
        <v>4325</v>
      </c>
      <c r="Y110" s="53" t="str">
        <f>'2014'!P62</f>
        <v>US Dollars</v>
      </c>
      <c r="Z110" s="53" t="str">
        <f>'2014'!Q62</f>
        <v>US Dollars</v>
      </c>
      <c r="AA110" s="53" t="str">
        <f>'2014'!R62</f>
        <v>US Dollars</v>
      </c>
      <c r="AB110" s="53">
        <f>'2014'!S62</f>
        <v>7697</v>
      </c>
      <c r="AC110" s="53">
        <f>'2014'!T62</f>
        <v>12022</v>
      </c>
      <c r="AD110" s="53">
        <f>'2014'!U62</f>
        <v>12022</v>
      </c>
      <c r="AF110">
        <f t="shared" si="6"/>
        <v>1</v>
      </c>
    </row>
    <row r="111" spans="3:32">
      <c r="C111" s="242" t="str">
        <f t="shared" si="7"/>
        <v>Georgia</v>
      </c>
      <c r="D111" s="243">
        <f t="shared" si="7"/>
        <v>2014</v>
      </c>
      <c r="E111" s="242" t="str">
        <f t="shared" si="7"/>
        <v>Calendar Year</v>
      </c>
      <c r="F111" s="242" t="str">
        <f t="shared" si="7"/>
        <v>US Dollars</v>
      </c>
      <c r="G111" s="242" t="str">
        <f t="shared" si="7"/>
        <v>Units ( x 1)</v>
      </c>
      <c r="H111" s="245">
        <f t="shared" si="7"/>
        <v>1.7659</v>
      </c>
      <c r="I111" s="242" t="str">
        <f t="shared" si="7"/>
        <v>System of Health Accounts</v>
      </c>
      <c r="J111" s="242">
        <f t="shared" si="7"/>
        <v>1.76566666666667</v>
      </c>
      <c r="K111" s="53" t="s">
        <v>400</v>
      </c>
      <c r="L111" s="53"/>
      <c r="M111" s="53" t="str">
        <f>'2014'!D63</f>
        <v>US Dollars</v>
      </c>
      <c r="N111" s="53" t="str">
        <f>'2014'!E63</f>
        <v>US Dollars</v>
      </c>
      <c r="O111" s="53" t="str">
        <f>'2014'!F63</f>
        <v>US Dollars</v>
      </c>
      <c r="P111" s="53" t="str">
        <f>'2014'!G63</f>
        <v>US Dollars</v>
      </c>
      <c r="Q111" s="53">
        <f>'2014'!H63</f>
        <v>0</v>
      </c>
      <c r="R111" s="53" t="str">
        <f>'2014'!I63</f>
        <v>US Dollars</v>
      </c>
      <c r="S111" s="53" t="str">
        <f>'2014'!J63</f>
        <v>US Dollars</v>
      </c>
      <c r="T111" s="53" t="str">
        <f>'2014'!K63</f>
        <v>US Dollars</v>
      </c>
      <c r="U111" s="53" t="str">
        <f>'2014'!L63</f>
        <v>US Dollars</v>
      </c>
      <c r="V111" s="53">
        <f>'2014'!M63</f>
        <v>0</v>
      </c>
      <c r="W111" s="53" t="str">
        <f>'2014'!N63</f>
        <v>US Dollars</v>
      </c>
      <c r="X111" s="53" t="str">
        <f>'2014'!O63</f>
        <v>US Dollars</v>
      </c>
      <c r="Y111" s="53" t="str">
        <f>'2014'!P63</f>
        <v>US Dollars</v>
      </c>
      <c r="Z111" s="53" t="str">
        <f>'2014'!Q63</f>
        <v>US Dollars</v>
      </c>
      <c r="AA111" s="53" t="str">
        <f>'2014'!R63</f>
        <v>US Dollars</v>
      </c>
      <c r="AB111" s="53" t="str">
        <f>'2014'!S63</f>
        <v>US Dollars</v>
      </c>
      <c r="AC111" s="53">
        <f>'2014'!T63</f>
        <v>0</v>
      </c>
      <c r="AD111" s="53">
        <f>'2014'!U63</f>
        <v>0</v>
      </c>
      <c r="AF111">
        <f t="shared" si="6"/>
        <v>1</v>
      </c>
    </row>
    <row r="112" spans="3:32">
      <c r="C112" s="246" t="str">
        <f t="shared" si="7"/>
        <v>Georgia</v>
      </c>
      <c r="D112" s="247">
        <f t="shared" si="7"/>
        <v>2014</v>
      </c>
      <c r="E112" s="246" t="str">
        <f t="shared" si="7"/>
        <v>Calendar Year</v>
      </c>
      <c r="F112" s="246" t="str">
        <f t="shared" si="7"/>
        <v>US Dollars</v>
      </c>
      <c r="G112" s="246" t="str">
        <f t="shared" si="7"/>
        <v>Units ( x 1)</v>
      </c>
      <c r="H112" s="248">
        <f t="shared" si="7"/>
        <v>1.7659</v>
      </c>
      <c r="I112" s="246" t="str">
        <f t="shared" si="7"/>
        <v>System of Health Accounts</v>
      </c>
      <c r="J112" s="246">
        <f t="shared" si="7"/>
        <v>1.76566666666667</v>
      </c>
      <c r="K112" s="237" t="s">
        <v>262</v>
      </c>
      <c r="L112" s="237"/>
      <c r="M112" s="237">
        <f>'2014'!D64</f>
        <v>8049749</v>
      </c>
      <c r="N112" s="237">
        <f>'2014'!E64</f>
        <v>117033</v>
      </c>
      <c r="O112" s="237">
        <f>'2014'!F64</f>
        <v>0</v>
      </c>
      <c r="P112" s="237">
        <f>'2014'!G64</f>
        <v>0</v>
      </c>
      <c r="Q112" s="237">
        <f>'2014'!H64</f>
        <v>8166782</v>
      </c>
      <c r="R112" s="237">
        <f>'2014'!I64</f>
        <v>0</v>
      </c>
      <c r="S112" s="237">
        <f>'2014'!J64</f>
        <v>1774080</v>
      </c>
      <c r="T112" s="237">
        <f>'2014'!K64</f>
        <v>0</v>
      </c>
      <c r="U112" s="237">
        <f>'2014'!L64</f>
        <v>0</v>
      </c>
      <c r="V112" s="237">
        <f>'2014'!M64</f>
        <v>1774080</v>
      </c>
      <c r="W112" s="237">
        <f>'2014'!N64</f>
        <v>0</v>
      </c>
      <c r="X112" s="237">
        <f>'2014'!O64</f>
        <v>534955</v>
      </c>
      <c r="Y112" s="237">
        <f>'2014'!P64</f>
        <v>5870655</v>
      </c>
      <c r="Z112" s="237">
        <f>'2014'!Q64</f>
        <v>0</v>
      </c>
      <c r="AA112" s="237">
        <f>'2014'!R64</f>
        <v>221406</v>
      </c>
      <c r="AB112" s="237">
        <f>'2014'!S64</f>
        <v>394641</v>
      </c>
      <c r="AC112" s="237">
        <f>'2014'!T64</f>
        <v>7021657</v>
      </c>
      <c r="AD112" s="237">
        <f>'2014'!U64</f>
        <v>16962519</v>
      </c>
      <c r="AF112">
        <f t="shared" si="6"/>
        <v>1</v>
      </c>
    </row>
    <row r="113" spans="3:32">
      <c r="C113" s="246" t="str">
        <f t="shared" si="7"/>
        <v>Georgia</v>
      </c>
      <c r="D113" s="247">
        <f t="shared" si="7"/>
        <v>2014</v>
      </c>
      <c r="E113" s="246" t="str">
        <f t="shared" si="7"/>
        <v>Calendar Year</v>
      </c>
      <c r="F113" s="246" t="str">
        <f t="shared" si="7"/>
        <v>US Dollars</v>
      </c>
      <c r="G113" s="246" t="str">
        <f t="shared" si="7"/>
        <v>Units ( x 1)</v>
      </c>
      <c r="H113" s="248">
        <f t="shared" si="7"/>
        <v>1.7659</v>
      </c>
      <c r="I113" s="246" t="str">
        <f t="shared" si="7"/>
        <v>System of Health Accounts</v>
      </c>
      <c r="J113" s="246">
        <f t="shared" si="7"/>
        <v>1.76566666666667</v>
      </c>
      <c r="K113" s="237" t="s">
        <v>413</v>
      </c>
      <c r="L113" s="237"/>
      <c r="M113" s="237">
        <f>'2014'!D65</f>
        <v>8049749</v>
      </c>
      <c r="N113" s="237">
        <f>'2014'!E65</f>
        <v>117033</v>
      </c>
      <c r="O113" s="237">
        <f>'2014'!F65</f>
        <v>0</v>
      </c>
      <c r="P113" s="237">
        <f>'2014'!G65</f>
        <v>0</v>
      </c>
      <c r="Q113" s="237">
        <f>'2014'!H65</f>
        <v>8166782</v>
      </c>
      <c r="R113" s="237">
        <f>'2014'!I65</f>
        <v>0</v>
      </c>
      <c r="S113" s="237">
        <f>'2014'!J65</f>
        <v>1774080</v>
      </c>
      <c r="T113" s="237">
        <f>'2014'!K65</f>
        <v>0</v>
      </c>
      <c r="U113" s="237">
        <f>'2014'!L65</f>
        <v>0</v>
      </c>
      <c r="V113" s="237">
        <f>'2014'!M65</f>
        <v>1774080</v>
      </c>
      <c r="W113" s="237">
        <f>'2014'!N65</f>
        <v>0</v>
      </c>
      <c r="X113" s="237">
        <f>'2014'!O65</f>
        <v>530630</v>
      </c>
      <c r="Y113" s="237">
        <f>'2014'!P65</f>
        <v>5870655</v>
      </c>
      <c r="Z113" s="237">
        <f>'2014'!Q65</f>
        <v>0</v>
      </c>
      <c r="AA113" s="237">
        <f>'2014'!R65</f>
        <v>221406</v>
      </c>
      <c r="AB113" s="237">
        <f>'2014'!S65</f>
        <v>385369</v>
      </c>
      <c r="AC113" s="237">
        <f>'2014'!T65</f>
        <v>7008060</v>
      </c>
      <c r="AD113" s="237">
        <f>'2014'!U65</f>
        <v>16948922</v>
      </c>
      <c r="AF113">
        <f t="shared" si="6"/>
        <v>1</v>
      </c>
    </row>
    <row r="114" spans="3:32">
      <c r="C114" s="238" t="str">
        <f t="shared" si="7"/>
        <v>Georgia</v>
      </c>
      <c r="D114" s="238">
        <v>2013</v>
      </c>
      <c r="E114" s="238" t="str">
        <f>'2013'!B2</f>
        <v>Calendar Year</v>
      </c>
      <c r="F114" s="238" t="str">
        <f>'2013'!B5</f>
        <v>US Dollars</v>
      </c>
      <c r="G114" s="238" t="str">
        <f>'2013'!B6</f>
        <v>Units ( x 1)</v>
      </c>
      <c r="H114" s="239">
        <f>'2013'!B7</f>
        <v>1.6634</v>
      </c>
      <c r="I114" s="238" t="str">
        <f>'2013'!B8</f>
        <v>PEPFAR Expenditure analysis</v>
      </c>
      <c r="J114" s="238">
        <f>VLOOKUP('Exp Database_for copying'!C114,'Exchange Rates'!$A$2:$O$195,15,0)</f>
        <v>1.6633500000000001</v>
      </c>
      <c r="K114" t="s">
        <v>295</v>
      </c>
      <c r="M114">
        <f>'2013'!D12</f>
        <v>0</v>
      </c>
      <c r="N114">
        <f>'2013'!E12</f>
        <v>0</v>
      </c>
      <c r="O114">
        <f>'2013'!F12</f>
        <v>0</v>
      </c>
      <c r="P114">
        <f>'2013'!G12</f>
        <v>0</v>
      </c>
      <c r="Q114">
        <f>'2013'!H12</f>
        <v>0</v>
      </c>
      <c r="R114">
        <f>'2013'!I12</f>
        <v>0</v>
      </c>
      <c r="S114">
        <f>'2013'!J12</f>
        <v>0</v>
      </c>
      <c r="T114">
        <f>'2013'!K12</f>
        <v>0</v>
      </c>
      <c r="U114">
        <f>'2013'!L12</f>
        <v>0</v>
      </c>
      <c r="V114">
        <f>'2013'!M12</f>
        <v>0</v>
      </c>
      <c r="W114">
        <f>'2013'!N12</f>
        <v>0</v>
      </c>
      <c r="X114">
        <f>'2013'!O12</f>
        <v>98292</v>
      </c>
      <c r="Y114">
        <f>'2013'!P12</f>
        <v>265941</v>
      </c>
      <c r="Z114">
        <f>'2013'!Q12</f>
        <v>0</v>
      </c>
      <c r="AA114">
        <f>'2013'!R12</f>
        <v>0</v>
      </c>
      <c r="AB114">
        <f>'2013'!S12</f>
        <v>0</v>
      </c>
      <c r="AC114">
        <f>'2013'!T12</f>
        <v>364233</v>
      </c>
      <c r="AD114">
        <f>'2013'!U12</f>
        <v>364233</v>
      </c>
      <c r="AF114">
        <f t="shared" si="6"/>
        <v>1</v>
      </c>
    </row>
    <row r="115" spans="3:32">
      <c r="C115" s="238" t="str">
        <f t="shared" ref="C115:C178" si="8">C$60</f>
        <v>Georgia</v>
      </c>
      <c r="D115" s="238">
        <v>2013</v>
      </c>
      <c r="E115" s="249" t="str">
        <f>E$114</f>
        <v>Calendar Year</v>
      </c>
      <c r="F115" s="249" t="str">
        <f t="shared" ref="F115:J130" si="9">F$114</f>
        <v>US Dollars</v>
      </c>
      <c r="G115" s="249" t="str">
        <f t="shared" si="9"/>
        <v>Units ( x 1)</v>
      </c>
      <c r="H115" s="250">
        <f t="shared" si="9"/>
        <v>1.6634</v>
      </c>
      <c r="I115" s="249" t="str">
        <f t="shared" si="9"/>
        <v>PEPFAR Expenditure analysis</v>
      </c>
      <c r="J115" s="249">
        <f t="shared" si="9"/>
        <v>1.6633500000000001</v>
      </c>
      <c r="K115" t="s">
        <v>2</v>
      </c>
      <c r="M115" t="str">
        <f>'2013'!D13</f>
        <v>US Dollars</v>
      </c>
      <c r="N115" t="str">
        <f>'2013'!E13</f>
        <v>US Dollars</v>
      </c>
      <c r="O115" t="str">
        <f>'2013'!F13</f>
        <v>US Dollars</v>
      </c>
      <c r="P115" t="str">
        <f>'2013'!G13</f>
        <v>US Dollars</v>
      </c>
      <c r="Q115">
        <f>'2013'!H13</f>
        <v>0</v>
      </c>
      <c r="R115" t="str">
        <f>'2013'!I13</f>
        <v>US Dollars</v>
      </c>
      <c r="S115" t="str">
        <f>'2013'!J13</f>
        <v>US Dollars</v>
      </c>
      <c r="T115" t="str">
        <f>'2013'!K13</f>
        <v>US Dollars</v>
      </c>
      <c r="U115" t="str">
        <f>'2013'!L13</f>
        <v>US Dollars</v>
      </c>
      <c r="V115">
        <f>'2013'!M13</f>
        <v>0</v>
      </c>
      <c r="W115" t="str">
        <f>'2013'!N13</f>
        <v>US Dollars</v>
      </c>
      <c r="X115" t="str">
        <f>'2013'!O13</f>
        <v>US Dollars</v>
      </c>
      <c r="Y115" t="str">
        <f>'2013'!P13</f>
        <v>US Dollars</v>
      </c>
      <c r="Z115" t="str">
        <f>'2013'!Q13</f>
        <v>US Dollars</v>
      </c>
      <c r="AA115" t="str">
        <f>'2013'!R13</f>
        <v>US Dollars</v>
      </c>
      <c r="AB115" t="str">
        <f>'2013'!S13</f>
        <v>US Dollars</v>
      </c>
      <c r="AC115">
        <f>'2013'!T13</f>
        <v>0</v>
      </c>
      <c r="AD115">
        <f>'2013'!U13</f>
        <v>0</v>
      </c>
      <c r="AF115">
        <f t="shared" si="6"/>
        <v>1</v>
      </c>
    </row>
    <row r="116" spans="3:32">
      <c r="C116" s="238" t="str">
        <f t="shared" si="8"/>
        <v>Georgia</v>
      </c>
      <c r="D116" s="238">
        <v>2013</v>
      </c>
      <c r="E116" s="249" t="str">
        <f t="shared" ref="E116:J147" si="10">E$114</f>
        <v>Calendar Year</v>
      </c>
      <c r="F116" s="249" t="str">
        <f t="shared" si="9"/>
        <v>US Dollars</v>
      </c>
      <c r="G116" s="249" t="str">
        <f t="shared" si="9"/>
        <v>Units ( x 1)</v>
      </c>
      <c r="H116" s="250">
        <f t="shared" si="9"/>
        <v>1.6634</v>
      </c>
      <c r="I116" s="249" t="str">
        <f t="shared" si="9"/>
        <v>PEPFAR Expenditure analysis</v>
      </c>
      <c r="J116" s="249">
        <f t="shared" si="9"/>
        <v>1.6633500000000001</v>
      </c>
      <c r="K116" t="s">
        <v>365</v>
      </c>
      <c r="M116" t="str">
        <f>'2013'!D14</f>
        <v>US Dollars</v>
      </c>
      <c r="N116" t="str">
        <f>'2013'!E14</f>
        <v>US Dollars</v>
      </c>
      <c r="O116" t="str">
        <f>'2013'!F14</f>
        <v>US Dollars</v>
      </c>
      <c r="P116" t="str">
        <f>'2013'!G14</f>
        <v>US Dollars</v>
      </c>
      <c r="Q116">
        <f>'2013'!H14</f>
        <v>0</v>
      </c>
      <c r="R116" t="str">
        <f>'2013'!I14</f>
        <v>US Dollars</v>
      </c>
      <c r="S116" t="str">
        <f>'2013'!J14</f>
        <v>US Dollars</v>
      </c>
      <c r="T116" t="str">
        <f>'2013'!K14</f>
        <v>US Dollars</v>
      </c>
      <c r="U116" t="str">
        <f>'2013'!L14</f>
        <v>US Dollars</v>
      </c>
      <c r="V116">
        <f>'2013'!M14</f>
        <v>0</v>
      </c>
      <c r="W116" t="str">
        <f>'2013'!N14</f>
        <v>US Dollars</v>
      </c>
      <c r="X116" t="str">
        <f>'2013'!O14</f>
        <v>US Dollars</v>
      </c>
      <c r="Y116" t="str">
        <f>'2013'!P14</f>
        <v>US Dollars</v>
      </c>
      <c r="Z116" t="str">
        <f>'2013'!Q14</f>
        <v>US Dollars</v>
      </c>
      <c r="AA116" t="str">
        <f>'2013'!R14</f>
        <v>US Dollars</v>
      </c>
      <c r="AB116" t="str">
        <f>'2013'!S14</f>
        <v>US Dollars</v>
      </c>
      <c r="AC116">
        <f>'2013'!T14</f>
        <v>0</v>
      </c>
      <c r="AD116">
        <f>'2013'!U14</f>
        <v>0</v>
      </c>
      <c r="AF116">
        <f t="shared" si="6"/>
        <v>1</v>
      </c>
    </row>
    <row r="117" spans="3:32">
      <c r="C117" s="238" t="str">
        <f t="shared" si="8"/>
        <v>Georgia</v>
      </c>
      <c r="D117" s="238">
        <v>2013</v>
      </c>
      <c r="E117" s="249" t="str">
        <f t="shared" si="10"/>
        <v>Calendar Year</v>
      </c>
      <c r="F117" s="249" t="str">
        <f t="shared" si="9"/>
        <v>US Dollars</v>
      </c>
      <c r="G117" s="249" t="str">
        <f t="shared" si="9"/>
        <v>Units ( x 1)</v>
      </c>
      <c r="H117" s="250">
        <f t="shared" si="9"/>
        <v>1.6634</v>
      </c>
      <c r="I117" s="249" t="str">
        <f t="shared" si="9"/>
        <v>PEPFAR Expenditure analysis</v>
      </c>
      <c r="J117" s="249">
        <f t="shared" si="9"/>
        <v>1.6633500000000001</v>
      </c>
      <c r="K117" t="s">
        <v>5</v>
      </c>
      <c r="M117" t="str">
        <f>'2013'!D15</f>
        <v>US Dollars</v>
      </c>
      <c r="N117" t="str">
        <f>'2013'!E15</f>
        <v>US Dollars</v>
      </c>
      <c r="O117" t="str">
        <f>'2013'!F15</f>
        <v>US Dollars</v>
      </c>
      <c r="P117" t="str">
        <f>'2013'!G15</f>
        <v>US Dollars</v>
      </c>
      <c r="Q117">
        <f>'2013'!H15</f>
        <v>0</v>
      </c>
      <c r="R117" t="str">
        <f>'2013'!I15</f>
        <v>US Dollars</v>
      </c>
      <c r="S117" t="str">
        <f>'2013'!J15</f>
        <v>US Dollars</v>
      </c>
      <c r="T117" t="str">
        <f>'2013'!K15</f>
        <v>US Dollars</v>
      </c>
      <c r="U117" t="str">
        <f>'2013'!L15</f>
        <v>US Dollars</v>
      </c>
      <c r="V117">
        <f>'2013'!M15</f>
        <v>0</v>
      </c>
      <c r="W117" t="str">
        <f>'2013'!N15</f>
        <v>US Dollars</v>
      </c>
      <c r="X117" t="str">
        <f>'2013'!O15</f>
        <v>US Dollars</v>
      </c>
      <c r="Y117" t="str">
        <f>'2013'!P15</f>
        <v>US Dollars</v>
      </c>
      <c r="Z117" t="str">
        <f>'2013'!Q15</f>
        <v>US Dollars</v>
      </c>
      <c r="AA117" t="str">
        <f>'2013'!R15</f>
        <v>US Dollars</v>
      </c>
      <c r="AB117" t="str">
        <f>'2013'!S15</f>
        <v>US Dollars</v>
      </c>
      <c r="AC117">
        <f>'2013'!T15</f>
        <v>0</v>
      </c>
      <c r="AD117">
        <f>'2013'!U15</f>
        <v>0</v>
      </c>
      <c r="AF117">
        <f t="shared" si="6"/>
        <v>1</v>
      </c>
    </row>
    <row r="118" spans="3:32">
      <c r="C118" s="238" t="str">
        <f t="shared" si="8"/>
        <v>Georgia</v>
      </c>
      <c r="D118" s="238">
        <v>2013</v>
      </c>
      <c r="E118" s="249" t="str">
        <f t="shared" si="10"/>
        <v>Calendar Year</v>
      </c>
      <c r="F118" s="249" t="str">
        <f t="shared" si="9"/>
        <v>US Dollars</v>
      </c>
      <c r="G118" s="249" t="str">
        <f t="shared" si="9"/>
        <v>Units ( x 1)</v>
      </c>
      <c r="H118" s="250">
        <f t="shared" si="9"/>
        <v>1.6634</v>
      </c>
      <c r="I118" s="249" t="str">
        <f t="shared" si="9"/>
        <v>PEPFAR Expenditure analysis</v>
      </c>
      <c r="J118" s="249">
        <f t="shared" si="9"/>
        <v>1.6633500000000001</v>
      </c>
      <c r="K118" t="s">
        <v>367</v>
      </c>
      <c r="M118" t="str">
        <f>'2013'!D16</f>
        <v>US Dollars</v>
      </c>
      <c r="N118" t="str">
        <f>'2013'!E16</f>
        <v>US Dollars</v>
      </c>
      <c r="O118" t="str">
        <f>'2013'!F16</f>
        <v>US Dollars</v>
      </c>
      <c r="P118" t="str">
        <f>'2013'!G16</f>
        <v>US Dollars</v>
      </c>
      <c r="Q118">
        <f>'2013'!H16</f>
        <v>0</v>
      </c>
      <c r="R118" t="str">
        <f>'2013'!I16</f>
        <v>US Dollars</v>
      </c>
      <c r="S118" t="str">
        <f>'2013'!J16</f>
        <v>US Dollars</v>
      </c>
      <c r="T118" t="str">
        <f>'2013'!K16</f>
        <v>US Dollars</v>
      </c>
      <c r="U118" t="str">
        <f>'2013'!L16</f>
        <v>US Dollars</v>
      </c>
      <c r="V118">
        <f>'2013'!M16</f>
        <v>0</v>
      </c>
      <c r="W118" t="str">
        <f>'2013'!N16</f>
        <v>US Dollars</v>
      </c>
      <c r="X118" t="str">
        <f>'2013'!O16</f>
        <v>US Dollars</v>
      </c>
      <c r="Y118" t="str">
        <f>'2013'!P16</f>
        <v>US Dollars</v>
      </c>
      <c r="Z118" t="str">
        <f>'2013'!Q16</f>
        <v>US Dollars</v>
      </c>
      <c r="AA118" t="str">
        <f>'2013'!R16</f>
        <v>US Dollars</v>
      </c>
      <c r="AB118" t="str">
        <f>'2013'!S16</f>
        <v>US Dollars</v>
      </c>
      <c r="AC118">
        <f>'2013'!T16</f>
        <v>0</v>
      </c>
      <c r="AD118">
        <f>'2013'!U16</f>
        <v>0</v>
      </c>
      <c r="AF118">
        <f t="shared" si="6"/>
        <v>1</v>
      </c>
    </row>
    <row r="119" spans="3:32">
      <c r="C119" s="238" t="str">
        <f t="shared" si="8"/>
        <v>Georgia</v>
      </c>
      <c r="D119" s="238">
        <v>2013</v>
      </c>
      <c r="E119" s="249" t="str">
        <f t="shared" si="10"/>
        <v>Calendar Year</v>
      </c>
      <c r="F119" s="249" t="str">
        <f t="shared" si="9"/>
        <v>US Dollars</v>
      </c>
      <c r="G119" s="249" t="str">
        <f t="shared" si="9"/>
        <v>Units ( x 1)</v>
      </c>
      <c r="H119" s="250">
        <f t="shared" si="9"/>
        <v>1.6634</v>
      </c>
      <c r="I119" s="249" t="str">
        <f t="shared" si="9"/>
        <v>PEPFAR Expenditure analysis</v>
      </c>
      <c r="J119" s="249">
        <f t="shared" si="9"/>
        <v>1.6633500000000001</v>
      </c>
      <c r="K119" t="s">
        <v>368</v>
      </c>
      <c r="M119" t="str">
        <f>'2013'!D17</f>
        <v>US Dollars</v>
      </c>
      <c r="N119" t="str">
        <f>'2013'!E17</f>
        <v>US Dollars</v>
      </c>
      <c r="O119" t="str">
        <f>'2013'!F17</f>
        <v>US Dollars</v>
      </c>
      <c r="P119" t="str">
        <f>'2013'!G17</f>
        <v>US Dollars</v>
      </c>
      <c r="Q119">
        <f>'2013'!H17</f>
        <v>0</v>
      </c>
      <c r="R119" t="str">
        <f>'2013'!I17</f>
        <v>US Dollars</v>
      </c>
      <c r="S119" t="str">
        <f>'2013'!J17</f>
        <v>US Dollars</v>
      </c>
      <c r="T119" t="str">
        <f>'2013'!K17</f>
        <v>US Dollars</v>
      </c>
      <c r="U119" t="str">
        <f>'2013'!L17</f>
        <v>US Dollars</v>
      </c>
      <c r="V119">
        <f>'2013'!M17</f>
        <v>0</v>
      </c>
      <c r="W119" t="str">
        <f>'2013'!N17</f>
        <v>US Dollars</v>
      </c>
      <c r="X119">
        <f>'2013'!O17</f>
        <v>31121</v>
      </c>
      <c r="Y119">
        <f>'2013'!P17</f>
        <v>52070</v>
      </c>
      <c r="Z119" t="str">
        <f>'2013'!Q17</f>
        <v>US Dollars</v>
      </c>
      <c r="AA119" t="str">
        <f>'2013'!R17</f>
        <v>US Dollars</v>
      </c>
      <c r="AB119" t="str">
        <f>'2013'!S17</f>
        <v>US Dollars</v>
      </c>
      <c r="AC119">
        <f>'2013'!T17</f>
        <v>83191</v>
      </c>
      <c r="AD119">
        <f>'2013'!U17</f>
        <v>83191</v>
      </c>
      <c r="AF119">
        <f t="shared" si="6"/>
        <v>1</v>
      </c>
    </row>
    <row r="120" spans="3:32">
      <c r="C120" s="238" t="str">
        <f t="shared" si="8"/>
        <v>Georgia</v>
      </c>
      <c r="D120" s="238">
        <v>2013</v>
      </c>
      <c r="E120" s="249" t="str">
        <f t="shared" si="10"/>
        <v>Calendar Year</v>
      </c>
      <c r="F120" s="249" t="str">
        <f t="shared" si="9"/>
        <v>US Dollars</v>
      </c>
      <c r="G120" s="249" t="str">
        <f t="shared" si="9"/>
        <v>Units ( x 1)</v>
      </c>
      <c r="H120" s="250">
        <f t="shared" si="9"/>
        <v>1.6634</v>
      </c>
      <c r="I120" s="249" t="str">
        <f t="shared" si="9"/>
        <v>PEPFAR Expenditure analysis</v>
      </c>
      <c r="J120" s="249">
        <f t="shared" si="9"/>
        <v>1.6633500000000001</v>
      </c>
      <c r="K120" t="s">
        <v>369</v>
      </c>
      <c r="M120" t="str">
        <f>'2013'!D18</f>
        <v>US Dollars</v>
      </c>
      <c r="N120" t="str">
        <f>'2013'!E18</f>
        <v>US Dollars</v>
      </c>
      <c r="O120" t="str">
        <f>'2013'!F18</f>
        <v>US Dollars</v>
      </c>
      <c r="P120" t="str">
        <f>'2013'!G18</f>
        <v>US Dollars</v>
      </c>
      <c r="Q120">
        <f>'2013'!H18</f>
        <v>0</v>
      </c>
      <c r="R120" t="str">
        <f>'2013'!I18</f>
        <v>US Dollars</v>
      </c>
      <c r="S120" t="str">
        <f>'2013'!J18</f>
        <v>US Dollars</v>
      </c>
      <c r="T120" t="str">
        <f>'2013'!K18</f>
        <v>US Dollars</v>
      </c>
      <c r="U120" t="str">
        <f>'2013'!L18</f>
        <v>US Dollars</v>
      </c>
      <c r="V120">
        <f>'2013'!M18</f>
        <v>0</v>
      </c>
      <c r="W120" t="str">
        <f>'2013'!N18</f>
        <v>US Dollars</v>
      </c>
      <c r="X120">
        <f>'2013'!O18</f>
        <v>58352</v>
      </c>
      <c r="Y120">
        <f>'2013'!P18</f>
        <v>61450</v>
      </c>
      <c r="Z120" t="str">
        <f>'2013'!Q18</f>
        <v>US Dollars</v>
      </c>
      <c r="AA120" t="str">
        <f>'2013'!R18</f>
        <v>US Dollars</v>
      </c>
      <c r="AB120" t="str">
        <f>'2013'!S18</f>
        <v>US Dollars</v>
      </c>
      <c r="AC120">
        <f>'2013'!T18</f>
        <v>119802</v>
      </c>
      <c r="AD120">
        <f>'2013'!U18</f>
        <v>119802</v>
      </c>
      <c r="AF120">
        <f t="shared" si="6"/>
        <v>1</v>
      </c>
    </row>
    <row r="121" spans="3:32">
      <c r="C121" s="238" t="str">
        <f t="shared" si="8"/>
        <v>Georgia</v>
      </c>
      <c r="D121" s="238">
        <v>2013</v>
      </c>
      <c r="E121" s="249" t="str">
        <f t="shared" si="10"/>
        <v>Calendar Year</v>
      </c>
      <c r="F121" s="249" t="str">
        <f t="shared" si="9"/>
        <v>US Dollars</v>
      </c>
      <c r="G121" s="249" t="str">
        <f t="shared" si="9"/>
        <v>Units ( x 1)</v>
      </c>
      <c r="H121" s="250">
        <f t="shared" si="9"/>
        <v>1.6634</v>
      </c>
      <c r="I121" s="249" t="str">
        <f t="shared" si="9"/>
        <v>PEPFAR Expenditure analysis</v>
      </c>
      <c r="J121" s="249">
        <f t="shared" si="9"/>
        <v>1.6633500000000001</v>
      </c>
      <c r="K121" t="s">
        <v>370</v>
      </c>
      <c r="M121" t="str">
        <f>'2013'!D19</f>
        <v>US Dollars</v>
      </c>
      <c r="N121" t="str">
        <f>'2013'!E19</f>
        <v>US Dollars</v>
      </c>
      <c r="O121" t="str">
        <f>'2013'!F19</f>
        <v>US Dollars</v>
      </c>
      <c r="P121" t="str">
        <f>'2013'!G19</f>
        <v>US Dollars</v>
      </c>
      <c r="Q121">
        <f>'2013'!H19</f>
        <v>0</v>
      </c>
      <c r="R121" t="str">
        <f>'2013'!I19</f>
        <v>US Dollars</v>
      </c>
      <c r="S121" t="str">
        <f>'2013'!J19</f>
        <v>US Dollars</v>
      </c>
      <c r="T121" t="str">
        <f>'2013'!K19</f>
        <v>US Dollars</v>
      </c>
      <c r="U121" t="str">
        <f>'2013'!L19</f>
        <v>US Dollars</v>
      </c>
      <c r="V121">
        <f>'2013'!M19</f>
        <v>0</v>
      </c>
      <c r="W121" t="str">
        <f>'2013'!N19</f>
        <v>US Dollars</v>
      </c>
      <c r="X121" t="str">
        <f>'2013'!O19</f>
        <v>US Dollars</v>
      </c>
      <c r="Y121" t="str">
        <f>'2013'!P19</f>
        <v>US Dollars</v>
      </c>
      <c r="Z121" t="str">
        <f>'2013'!Q19</f>
        <v>US Dollars</v>
      </c>
      <c r="AA121" t="str">
        <f>'2013'!R19</f>
        <v>US Dollars</v>
      </c>
      <c r="AB121" t="str">
        <f>'2013'!S19</f>
        <v>US Dollars</v>
      </c>
      <c r="AC121">
        <f>'2013'!T19</f>
        <v>0</v>
      </c>
      <c r="AD121">
        <f>'2013'!U19</f>
        <v>0</v>
      </c>
      <c r="AF121">
        <f t="shared" si="6"/>
        <v>1</v>
      </c>
    </row>
    <row r="122" spans="3:32">
      <c r="C122" s="238" t="str">
        <f t="shared" si="8"/>
        <v>Georgia</v>
      </c>
      <c r="D122" s="238">
        <v>2013</v>
      </c>
      <c r="E122" s="249" t="str">
        <f t="shared" si="10"/>
        <v>Calendar Year</v>
      </c>
      <c r="F122" s="249" t="str">
        <f t="shared" si="9"/>
        <v>US Dollars</v>
      </c>
      <c r="G122" s="249" t="str">
        <f t="shared" si="9"/>
        <v>Units ( x 1)</v>
      </c>
      <c r="H122" s="250">
        <f t="shared" si="9"/>
        <v>1.6634</v>
      </c>
      <c r="I122" s="249" t="str">
        <f t="shared" si="9"/>
        <v>PEPFAR Expenditure analysis</v>
      </c>
      <c r="J122" s="249">
        <f t="shared" si="9"/>
        <v>1.6633500000000001</v>
      </c>
      <c r="K122" t="s">
        <v>372</v>
      </c>
      <c r="M122" t="str">
        <f>'2013'!D20</f>
        <v>US Dollars</v>
      </c>
      <c r="N122" t="str">
        <f>'2013'!E20</f>
        <v>US Dollars</v>
      </c>
      <c r="O122" t="str">
        <f>'2013'!F20</f>
        <v>US Dollars</v>
      </c>
      <c r="P122" t="str">
        <f>'2013'!G20</f>
        <v>US Dollars</v>
      </c>
      <c r="Q122">
        <f>'2013'!H20</f>
        <v>0</v>
      </c>
      <c r="R122" t="str">
        <f>'2013'!I20</f>
        <v>US Dollars</v>
      </c>
      <c r="S122" t="str">
        <f>'2013'!J20</f>
        <v>US Dollars</v>
      </c>
      <c r="T122" t="str">
        <f>'2013'!K20</f>
        <v>US Dollars</v>
      </c>
      <c r="U122" t="str">
        <f>'2013'!L20</f>
        <v>US Dollars</v>
      </c>
      <c r="V122">
        <f>'2013'!M20</f>
        <v>0</v>
      </c>
      <c r="W122" t="str">
        <f>'2013'!N20</f>
        <v>US Dollars</v>
      </c>
      <c r="X122" t="str">
        <f>'2013'!O20</f>
        <v>US Dollars</v>
      </c>
      <c r="Y122">
        <f>'2013'!P20</f>
        <v>152421</v>
      </c>
      <c r="Z122" t="str">
        <f>'2013'!Q20</f>
        <v>US Dollars</v>
      </c>
      <c r="AA122" t="str">
        <f>'2013'!R20</f>
        <v>US Dollars</v>
      </c>
      <c r="AB122" t="str">
        <f>'2013'!S20</f>
        <v>US Dollars</v>
      </c>
      <c r="AC122">
        <f>'2013'!T20</f>
        <v>152421</v>
      </c>
      <c r="AD122">
        <f>'2013'!U20</f>
        <v>152421</v>
      </c>
      <c r="AF122">
        <f t="shared" si="6"/>
        <v>1</v>
      </c>
    </row>
    <row r="123" spans="3:32">
      <c r="C123" s="238" t="str">
        <f t="shared" si="8"/>
        <v>Georgia</v>
      </c>
      <c r="D123" s="238">
        <v>2013</v>
      </c>
      <c r="E123" s="249" t="str">
        <f t="shared" si="10"/>
        <v>Calendar Year</v>
      </c>
      <c r="F123" s="249" t="str">
        <f t="shared" si="9"/>
        <v>US Dollars</v>
      </c>
      <c r="G123" s="249" t="str">
        <f t="shared" si="9"/>
        <v>Units ( x 1)</v>
      </c>
      <c r="H123" s="250">
        <f t="shared" si="9"/>
        <v>1.6634</v>
      </c>
      <c r="I123" s="249" t="str">
        <f t="shared" si="9"/>
        <v>PEPFAR Expenditure analysis</v>
      </c>
      <c r="J123" s="249">
        <f t="shared" si="9"/>
        <v>1.6633500000000001</v>
      </c>
      <c r="K123" t="s">
        <v>373</v>
      </c>
      <c r="M123" t="str">
        <f>'2013'!D21</f>
        <v>US Dollars</v>
      </c>
      <c r="N123" t="str">
        <f>'2013'!E21</f>
        <v>US Dollars</v>
      </c>
      <c r="O123" t="str">
        <f>'2013'!F21</f>
        <v>US Dollars</v>
      </c>
      <c r="P123" t="str">
        <f>'2013'!G21</f>
        <v>US Dollars</v>
      </c>
      <c r="Q123">
        <f>'2013'!H21</f>
        <v>0</v>
      </c>
      <c r="R123" t="str">
        <f>'2013'!I21</f>
        <v>US Dollars</v>
      </c>
      <c r="S123" t="str">
        <f>'2013'!J21</f>
        <v>US Dollars</v>
      </c>
      <c r="T123" t="str">
        <f>'2013'!K21</f>
        <v>US Dollars</v>
      </c>
      <c r="U123" t="str">
        <f>'2013'!L21</f>
        <v>US Dollars</v>
      </c>
      <c r="V123">
        <f>'2013'!M21</f>
        <v>0</v>
      </c>
      <c r="W123" t="str">
        <f>'2013'!N21</f>
        <v>US Dollars</v>
      </c>
      <c r="X123">
        <f>'2013'!O21</f>
        <v>8819</v>
      </c>
      <c r="Y123" t="str">
        <f>'2013'!P21</f>
        <v>US Dollars</v>
      </c>
      <c r="Z123" t="str">
        <f>'2013'!Q21</f>
        <v>US Dollars</v>
      </c>
      <c r="AA123" t="str">
        <f>'2013'!R21</f>
        <v>US Dollars</v>
      </c>
      <c r="AB123" t="str">
        <f>'2013'!S21</f>
        <v>US Dollars</v>
      </c>
      <c r="AC123">
        <f>'2013'!T21</f>
        <v>8819</v>
      </c>
      <c r="AD123">
        <f>'2013'!U21</f>
        <v>8819</v>
      </c>
      <c r="AF123">
        <f t="shared" si="6"/>
        <v>1</v>
      </c>
    </row>
    <row r="124" spans="3:32">
      <c r="C124" s="238" t="str">
        <f t="shared" si="8"/>
        <v>Georgia</v>
      </c>
      <c r="D124" s="238">
        <v>2013</v>
      </c>
      <c r="E124" s="249" t="str">
        <f t="shared" si="10"/>
        <v>Calendar Year</v>
      </c>
      <c r="F124" s="249" t="str">
        <f t="shared" si="9"/>
        <v>US Dollars</v>
      </c>
      <c r="G124" s="249" t="str">
        <f t="shared" si="9"/>
        <v>Units ( x 1)</v>
      </c>
      <c r="H124" s="250">
        <f t="shared" si="9"/>
        <v>1.6634</v>
      </c>
      <c r="I124" s="249" t="str">
        <f t="shared" si="9"/>
        <v>PEPFAR Expenditure analysis</v>
      </c>
      <c r="J124" s="249">
        <f t="shared" si="9"/>
        <v>1.6633500000000001</v>
      </c>
      <c r="K124" t="s">
        <v>374</v>
      </c>
      <c r="M124" t="str">
        <f>'2013'!D22</f>
        <v>US Dollars</v>
      </c>
      <c r="N124" t="str">
        <f>'2013'!E22</f>
        <v>US Dollars</v>
      </c>
      <c r="O124" t="str">
        <f>'2013'!F22</f>
        <v>US Dollars</v>
      </c>
      <c r="P124" t="str">
        <f>'2013'!G22</f>
        <v>US Dollars</v>
      </c>
      <c r="Q124">
        <f>'2013'!H22</f>
        <v>0</v>
      </c>
      <c r="R124" t="str">
        <f>'2013'!I22</f>
        <v>US Dollars</v>
      </c>
      <c r="S124" t="str">
        <f>'2013'!J22</f>
        <v>US Dollars</v>
      </c>
      <c r="T124" t="str">
        <f>'2013'!K22</f>
        <v>US Dollars</v>
      </c>
      <c r="U124" t="str">
        <f>'2013'!L22</f>
        <v>US Dollars</v>
      </c>
      <c r="V124">
        <f>'2013'!M22</f>
        <v>0</v>
      </c>
      <c r="W124" t="str">
        <f>'2013'!N22</f>
        <v>US Dollars</v>
      </c>
      <c r="X124" t="str">
        <f>'2013'!O22</f>
        <v>US Dollars</v>
      </c>
      <c r="Y124" t="str">
        <f>'2013'!P22</f>
        <v>US Dollars</v>
      </c>
      <c r="Z124" t="str">
        <f>'2013'!Q22</f>
        <v>US Dollars</v>
      </c>
      <c r="AA124" t="str">
        <f>'2013'!R22</f>
        <v>US Dollars</v>
      </c>
      <c r="AB124" t="str">
        <f>'2013'!S22</f>
        <v>US Dollars</v>
      </c>
      <c r="AC124">
        <f>'2013'!T22</f>
        <v>0</v>
      </c>
      <c r="AD124">
        <f>'2013'!U22</f>
        <v>0</v>
      </c>
      <c r="AF124">
        <f t="shared" si="6"/>
        <v>1</v>
      </c>
    </row>
    <row r="125" spans="3:32">
      <c r="C125" s="238" t="str">
        <f t="shared" si="8"/>
        <v>Georgia</v>
      </c>
      <c r="D125" s="238">
        <v>2013</v>
      </c>
      <c r="E125" s="249" t="str">
        <f t="shared" si="10"/>
        <v>Calendar Year</v>
      </c>
      <c r="F125" s="249" t="str">
        <f t="shared" si="9"/>
        <v>US Dollars</v>
      </c>
      <c r="G125" s="249" t="str">
        <f t="shared" si="9"/>
        <v>Units ( x 1)</v>
      </c>
      <c r="H125" s="250">
        <f t="shared" si="9"/>
        <v>1.6634</v>
      </c>
      <c r="I125" s="249" t="str">
        <f t="shared" si="9"/>
        <v>PEPFAR Expenditure analysis</v>
      </c>
      <c r="J125" s="249">
        <f t="shared" si="9"/>
        <v>1.6633500000000001</v>
      </c>
      <c r="K125" t="s">
        <v>376</v>
      </c>
      <c r="M125" t="str">
        <f>'2013'!D23</f>
        <v>US Dollars</v>
      </c>
      <c r="N125" t="str">
        <f>'2013'!E23</f>
        <v>US Dollars</v>
      </c>
      <c r="O125" t="str">
        <f>'2013'!F23</f>
        <v>US Dollars</v>
      </c>
      <c r="P125" t="str">
        <f>'2013'!G23</f>
        <v>US Dollars</v>
      </c>
      <c r="Q125">
        <f>'2013'!H23</f>
        <v>0</v>
      </c>
      <c r="R125" t="str">
        <f>'2013'!I23</f>
        <v>US Dollars</v>
      </c>
      <c r="S125" t="str">
        <f>'2013'!J23</f>
        <v>US Dollars</v>
      </c>
      <c r="T125" t="str">
        <f>'2013'!K23</f>
        <v>US Dollars</v>
      </c>
      <c r="U125" t="str">
        <f>'2013'!L23</f>
        <v>US Dollars</v>
      </c>
      <c r="V125">
        <f>'2013'!M23</f>
        <v>0</v>
      </c>
      <c r="W125" t="str">
        <f>'2013'!N23</f>
        <v>US Dollars</v>
      </c>
      <c r="X125" t="str">
        <f>'2013'!O23</f>
        <v>US Dollars</v>
      </c>
      <c r="Y125" t="str">
        <f>'2013'!P23</f>
        <v>US Dollars</v>
      </c>
      <c r="Z125" t="str">
        <f>'2013'!Q23</f>
        <v>US Dollars</v>
      </c>
      <c r="AA125" t="str">
        <f>'2013'!R23</f>
        <v>US Dollars</v>
      </c>
      <c r="AB125" t="str">
        <f>'2013'!S23</f>
        <v>US Dollars</v>
      </c>
      <c r="AC125">
        <f>'2013'!T23</f>
        <v>0</v>
      </c>
      <c r="AD125">
        <f>'2013'!U23</f>
        <v>0</v>
      </c>
      <c r="AF125">
        <f t="shared" si="6"/>
        <v>1</v>
      </c>
    </row>
    <row r="126" spans="3:32">
      <c r="C126" s="238" t="str">
        <f t="shared" si="8"/>
        <v>Georgia</v>
      </c>
      <c r="D126" s="238">
        <v>2013</v>
      </c>
      <c r="E126" s="249" t="str">
        <f t="shared" si="10"/>
        <v>Calendar Year</v>
      </c>
      <c r="F126" s="249" t="str">
        <f t="shared" si="9"/>
        <v>US Dollars</v>
      </c>
      <c r="G126" s="249" t="str">
        <f t="shared" si="9"/>
        <v>Units ( x 1)</v>
      </c>
      <c r="H126" s="250">
        <f t="shared" si="9"/>
        <v>1.6634</v>
      </c>
      <c r="I126" s="249" t="str">
        <f t="shared" si="9"/>
        <v>PEPFAR Expenditure analysis</v>
      </c>
      <c r="J126" s="249">
        <f t="shared" si="9"/>
        <v>1.6633500000000001</v>
      </c>
      <c r="K126" t="s">
        <v>14</v>
      </c>
      <c r="M126">
        <f>'2013'!D24</f>
        <v>1609861</v>
      </c>
      <c r="N126">
        <f>'2013'!E24</f>
        <v>0</v>
      </c>
      <c r="O126">
        <f>'2013'!F24</f>
        <v>0</v>
      </c>
      <c r="P126">
        <f>'2013'!G24</f>
        <v>0</v>
      </c>
      <c r="Q126">
        <f>'2013'!H24</f>
        <v>1609861</v>
      </c>
      <c r="R126">
        <f>'2013'!I24</f>
        <v>0</v>
      </c>
      <c r="S126">
        <f>'2013'!J24</f>
        <v>1603891</v>
      </c>
      <c r="T126">
        <f>'2013'!K24</f>
        <v>0</v>
      </c>
      <c r="U126">
        <f>'2013'!L24</f>
        <v>0</v>
      </c>
      <c r="V126">
        <f>'2013'!M24</f>
        <v>1603891</v>
      </c>
      <c r="W126">
        <f>'2013'!N24</f>
        <v>0</v>
      </c>
      <c r="X126">
        <f>'2013'!O24</f>
        <v>105034</v>
      </c>
      <c r="Y126">
        <f>'2013'!P24</f>
        <v>1248052</v>
      </c>
      <c r="Z126">
        <f>'2013'!Q24</f>
        <v>0</v>
      </c>
      <c r="AA126">
        <f>'2013'!R24</f>
        <v>0</v>
      </c>
      <c r="AB126">
        <f>'2013'!S24</f>
        <v>201163</v>
      </c>
      <c r="AC126">
        <f>'2013'!T24</f>
        <v>1554249</v>
      </c>
      <c r="AD126">
        <f>'2013'!U24</f>
        <v>4768001</v>
      </c>
      <c r="AF126">
        <f t="shared" si="6"/>
        <v>1</v>
      </c>
    </row>
    <row r="127" spans="3:32">
      <c r="C127" s="238" t="str">
        <f t="shared" si="8"/>
        <v>Georgia</v>
      </c>
      <c r="D127" s="238">
        <v>2013</v>
      </c>
      <c r="E127" s="249" t="str">
        <f t="shared" si="10"/>
        <v>Calendar Year</v>
      </c>
      <c r="F127" s="249" t="str">
        <f t="shared" si="9"/>
        <v>US Dollars</v>
      </c>
      <c r="G127" s="249" t="str">
        <f t="shared" si="9"/>
        <v>Units ( x 1)</v>
      </c>
      <c r="H127" s="250">
        <f t="shared" si="9"/>
        <v>1.6634</v>
      </c>
      <c r="I127" s="249" t="str">
        <f t="shared" si="9"/>
        <v>PEPFAR Expenditure analysis</v>
      </c>
      <c r="J127" s="249">
        <f t="shared" si="9"/>
        <v>1.6633500000000001</v>
      </c>
      <c r="K127" t="s">
        <v>378</v>
      </c>
      <c r="M127" t="str">
        <f>'2013'!D25</f>
        <v>US Dollars</v>
      </c>
      <c r="N127" t="str">
        <f>'2013'!E25</f>
        <v>US Dollars</v>
      </c>
      <c r="O127" t="str">
        <f>'2013'!F25</f>
        <v>US Dollars</v>
      </c>
      <c r="P127" t="str">
        <f>'2013'!G25</f>
        <v>US Dollars</v>
      </c>
      <c r="Q127">
        <f>'2013'!H25</f>
        <v>0</v>
      </c>
      <c r="R127" t="str">
        <f>'2013'!I25</f>
        <v>US Dollars</v>
      </c>
      <c r="S127" t="str">
        <f>'2013'!J25</f>
        <v>US Dollars</v>
      </c>
      <c r="T127" t="str">
        <f>'2013'!K25</f>
        <v>US Dollars</v>
      </c>
      <c r="U127" t="str">
        <f>'2013'!L25</f>
        <v>US Dollars</v>
      </c>
      <c r="V127">
        <f>'2013'!M25</f>
        <v>0</v>
      </c>
      <c r="W127" t="str">
        <f>'2013'!N25</f>
        <v>US Dollars</v>
      </c>
      <c r="X127">
        <f>'2013'!O25</f>
        <v>105034</v>
      </c>
      <c r="Y127" t="str">
        <f>'2013'!P25</f>
        <v>US Dollars</v>
      </c>
      <c r="Z127" t="str">
        <f>'2013'!Q25</f>
        <v>US Dollars</v>
      </c>
      <c r="AA127" t="str">
        <f>'2013'!R25</f>
        <v>US Dollars</v>
      </c>
      <c r="AB127">
        <f>'2013'!S25</f>
        <v>201163</v>
      </c>
      <c r="AC127">
        <f>'2013'!T25</f>
        <v>306197</v>
      </c>
      <c r="AD127">
        <f>'2013'!U25</f>
        <v>306197</v>
      </c>
      <c r="AF127">
        <f t="shared" si="6"/>
        <v>1</v>
      </c>
    </row>
    <row r="128" spans="3:32">
      <c r="C128" s="238" t="str">
        <f t="shared" si="8"/>
        <v>Georgia</v>
      </c>
      <c r="D128" s="238">
        <v>2013</v>
      </c>
      <c r="E128" s="249" t="str">
        <f t="shared" si="10"/>
        <v>Calendar Year</v>
      </c>
      <c r="F128" s="249" t="str">
        <f t="shared" si="9"/>
        <v>US Dollars</v>
      </c>
      <c r="G128" s="249" t="str">
        <f t="shared" si="9"/>
        <v>Units ( x 1)</v>
      </c>
      <c r="H128" s="250">
        <f t="shared" si="9"/>
        <v>1.6634</v>
      </c>
      <c r="I128" s="249" t="str">
        <f t="shared" si="9"/>
        <v>PEPFAR Expenditure analysis</v>
      </c>
      <c r="J128" s="249">
        <f t="shared" si="9"/>
        <v>1.6633500000000001</v>
      </c>
      <c r="K128" t="s">
        <v>277</v>
      </c>
      <c r="M128">
        <f>'2013'!D26</f>
        <v>1609861</v>
      </c>
      <c r="N128" t="str">
        <f>'2013'!E26</f>
        <v>US Dollars</v>
      </c>
      <c r="O128" t="str">
        <f>'2013'!F26</f>
        <v>US Dollars</v>
      </c>
      <c r="P128" t="str">
        <f>'2013'!G26</f>
        <v>US Dollars</v>
      </c>
      <c r="Q128">
        <f>'2013'!H26</f>
        <v>1609861</v>
      </c>
      <c r="R128" t="str">
        <f>'2013'!I26</f>
        <v>US Dollars</v>
      </c>
      <c r="S128">
        <f>'2013'!J26</f>
        <v>1603891</v>
      </c>
      <c r="T128" t="str">
        <f>'2013'!K26</f>
        <v>US Dollars</v>
      </c>
      <c r="U128" t="str">
        <f>'2013'!L26</f>
        <v>US Dollars</v>
      </c>
      <c r="V128">
        <f>'2013'!M26</f>
        <v>1603891</v>
      </c>
      <c r="W128" t="str">
        <f>'2013'!N26</f>
        <v>US Dollars</v>
      </c>
      <c r="X128" t="str">
        <f>'2013'!O26</f>
        <v>US Dollars</v>
      </c>
      <c r="Y128">
        <f>'2013'!P26</f>
        <v>1248052</v>
      </c>
      <c r="Z128" t="str">
        <f>'2013'!Q26</f>
        <v>US Dollars</v>
      </c>
      <c r="AA128" t="str">
        <f>'2013'!R26</f>
        <v>US Dollars</v>
      </c>
      <c r="AB128" t="str">
        <f>'2013'!S26</f>
        <v>US Dollars</v>
      </c>
      <c r="AC128">
        <f>'2013'!T26</f>
        <v>1248052</v>
      </c>
      <c r="AD128">
        <f>'2013'!U26</f>
        <v>4461804</v>
      </c>
      <c r="AF128">
        <f t="shared" si="6"/>
        <v>1</v>
      </c>
    </row>
    <row r="129" spans="3:32">
      <c r="C129" s="238" t="str">
        <f t="shared" si="8"/>
        <v>Georgia</v>
      </c>
      <c r="D129" s="238">
        <v>2013</v>
      </c>
      <c r="E129" s="249" t="str">
        <f t="shared" si="10"/>
        <v>Calendar Year</v>
      </c>
      <c r="F129" s="249" t="str">
        <f t="shared" si="9"/>
        <v>US Dollars</v>
      </c>
      <c r="G129" s="249" t="str">
        <f t="shared" si="9"/>
        <v>Units ( x 1)</v>
      </c>
      <c r="H129" s="250">
        <f t="shared" si="9"/>
        <v>1.6634</v>
      </c>
      <c r="I129" s="249" t="str">
        <f t="shared" si="9"/>
        <v>PEPFAR Expenditure analysis</v>
      </c>
      <c r="J129" s="249">
        <f t="shared" si="9"/>
        <v>1.6633500000000001</v>
      </c>
      <c r="K129" t="s">
        <v>296</v>
      </c>
      <c r="M129">
        <f>'2013'!D27</f>
        <v>212098</v>
      </c>
      <c r="N129">
        <f>'2013'!E27</f>
        <v>0</v>
      </c>
      <c r="O129">
        <f>'2013'!F27</f>
        <v>0</v>
      </c>
      <c r="P129">
        <f>'2013'!G27</f>
        <v>0</v>
      </c>
      <c r="Q129">
        <f>'2013'!H27</f>
        <v>212098</v>
      </c>
      <c r="R129">
        <f>'2013'!I27</f>
        <v>0</v>
      </c>
      <c r="S129">
        <f>'2013'!J27</f>
        <v>0</v>
      </c>
      <c r="T129">
        <f>'2013'!K27</f>
        <v>0</v>
      </c>
      <c r="U129">
        <f>'2013'!L27</f>
        <v>0</v>
      </c>
      <c r="V129">
        <f>'2013'!M27</f>
        <v>0</v>
      </c>
      <c r="W129">
        <f>'2013'!N27</f>
        <v>0</v>
      </c>
      <c r="X129">
        <f>'2013'!O27</f>
        <v>0</v>
      </c>
      <c r="Y129">
        <f>'2013'!P27</f>
        <v>0</v>
      </c>
      <c r="Z129">
        <f>'2013'!Q27</f>
        <v>0</v>
      </c>
      <c r="AA129">
        <f>'2013'!R27</f>
        <v>0</v>
      </c>
      <c r="AB129">
        <f>'2013'!S27</f>
        <v>0</v>
      </c>
      <c r="AC129">
        <f>'2013'!T27</f>
        <v>0</v>
      </c>
      <c r="AD129">
        <f>'2013'!U27</f>
        <v>212098</v>
      </c>
      <c r="AF129">
        <f t="shared" si="6"/>
        <v>1</v>
      </c>
    </row>
    <row r="130" spans="3:32">
      <c r="C130" s="238" t="str">
        <f t="shared" si="8"/>
        <v>Georgia</v>
      </c>
      <c r="D130" s="238">
        <v>2013</v>
      </c>
      <c r="E130" s="249" t="str">
        <f t="shared" si="10"/>
        <v>Calendar Year</v>
      </c>
      <c r="F130" s="249" t="str">
        <f t="shared" si="9"/>
        <v>US Dollars</v>
      </c>
      <c r="G130" s="249" t="str">
        <f t="shared" si="9"/>
        <v>Units ( x 1)</v>
      </c>
      <c r="H130" s="250">
        <f t="shared" si="9"/>
        <v>1.6634</v>
      </c>
      <c r="I130" s="249" t="str">
        <f t="shared" si="9"/>
        <v>PEPFAR Expenditure analysis</v>
      </c>
      <c r="J130" s="249">
        <f t="shared" si="9"/>
        <v>1.6633500000000001</v>
      </c>
      <c r="K130" t="s">
        <v>380</v>
      </c>
      <c r="M130" t="str">
        <f>'2013'!D28</f>
        <v>US Dollars</v>
      </c>
      <c r="N130" t="str">
        <f>'2013'!E28</f>
        <v>US Dollars</v>
      </c>
      <c r="O130" t="str">
        <f>'2013'!F28</f>
        <v>US Dollars</v>
      </c>
      <c r="P130" t="str">
        <f>'2013'!G28</f>
        <v>US Dollars</v>
      </c>
      <c r="Q130">
        <f>'2013'!H28</f>
        <v>0</v>
      </c>
      <c r="R130" t="str">
        <f>'2013'!I28</f>
        <v>US Dollars</v>
      </c>
      <c r="S130" t="str">
        <f>'2013'!J28</f>
        <v>US Dollars</v>
      </c>
      <c r="T130" t="str">
        <f>'2013'!K28</f>
        <v>US Dollars</v>
      </c>
      <c r="U130" t="str">
        <f>'2013'!L28</f>
        <v>US Dollars</v>
      </c>
      <c r="V130">
        <f>'2013'!M28</f>
        <v>0</v>
      </c>
      <c r="W130" t="str">
        <f>'2013'!N28</f>
        <v>US Dollars</v>
      </c>
      <c r="X130" t="str">
        <f>'2013'!O28</f>
        <v>US Dollars</v>
      </c>
      <c r="Y130" t="str">
        <f>'2013'!P28</f>
        <v>US Dollars</v>
      </c>
      <c r="Z130" t="str">
        <f>'2013'!Q28</f>
        <v>US Dollars</v>
      </c>
      <c r="AA130" t="str">
        <f>'2013'!R28</f>
        <v>US Dollars</v>
      </c>
      <c r="AB130" t="str">
        <f>'2013'!S28</f>
        <v>US Dollars</v>
      </c>
      <c r="AC130">
        <f>'2013'!T28</f>
        <v>0</v>
      </c>
      <c r="AD130">
        <f>'2013'!U28</f>
        <v>0</v>
      </c>
      <c r="AF130">
        <f t="shared" si="6"/>
        <v>1</v>
      </c>
    </row>
    <row r="131" spans="3:32">
      <c r="C131" s="238" t="str">
        <f t="shared" si="8"/>
        <v>Georgia</v>
      </c>
      <c r="D131" s="238">
        <v>2013</v>
      </c>
      <c r="E131" s="249" t="str">
        <f t="shared" si="10"/>
        <v>Calendar Year</v>
      </c>
      <c r="F131" s="249" t="str">
        <f t="shared" si="10"/>
        <v>US Dollars</v>
      </c>
      <c r="G131" s="249" t="str">
        <f t="shared" si="10"/>
        <v>Units ( x 1)</v>
      </c>
      <c r="H131" s="250">
        <f t="shared" si="10"/>
        <v>1.6634</v>
      </c>
      <c r="I131" s="249" t="str">
        <f t="shared" si="10"/>
        <v>PEPFAR Expenditure analysis</v>
      </c>
      <c r="J131" s="249">
        <f t="shared" si="10"/>
        <v>1.6633500000000001</v>
      </c>
      <c r="K131" t="s">
        <v>381</v>
      </c>
      <c r="M131">
        <f>'2013'!D29</f>
        <v>212098</v>
      </c>
      <c r="N131" t="str">
        <f>'2013'!E29</f>
        <v>US Dollars</v>
      </c>
      <c r="O131" t="str">
        <f>'2013'!F29</f>
        <v>US Dollars</v>
      </c>
      <c r="P131" t="str">
        <f>'2013'!G29</f>
        <v>US Dollars</v>
      </c>
      <c r="Q131">
        <f>'2013'!H29</f>
        <v>212098</v>
      </c>
      <c r="R131" t="str">
        <f>'2013'!I29</f>
        <v>US Dollars</v>
      </c>
      <c r="S131" t="str">
        <f>'2013'!J29</f>
        <v>US Dollars</v>
      </c>
      <c r="T131" t="str">
        <f>'2013'!K29</f>
        <v>US Dollars</v>
      </c>
      <c r="U131" t="str">
        <f>'2013'!L29</f>
        <v>US Dollars</v>
      </c>
      <c r="V131">
        <f>'2013'!M29</f>
        <v>0</v>
      </c>
      <c r="W131" t="str">
        <f>'2013'!N29</f>
        <v>US Dollars</v>
      </c>
      <c r="X131" t="str">
        <f>'2013'!O29</f>
        <v>US Dollars</v>
      </c>
      <c r="Y131" t="str">
        <f>'2013'!P29</f>
        <v>US Dollars</v>
      </c>
      <c r="Z131" t="str">
        <f>'2013'!Q29</f>
        <v>US Dollars</v>
      </c>
      <c r="AA131" t="str">
        <f>'2013'!R29</f>
        <v>US Dollars</v>
      </c>
      <c r="AB131" t="str">
        <f>'2013'!S29</f>
        <v>US Dollars</v>
      </c>
      <c r="AC131">
        <f>'2013'!T29</f>
        <v>0</v>
      </c>
      <c r="AD131">
        <f>'2013'!U29</f>
        <v>212098</v>
      </c>
      <c r="AF131">
        <f t="shared" si="6"/>
        <v>1</v>
      </c>
    </row>
    <row r="132" spans="3:32">
      <c r="C132" s="238" t="str">
        <f t="shared" si="8"/>
        <v>Georgia</v>
      </c>
      <c r="D132" s="238">
        <v>2013</v>
      </c>
      <c r="E132" s="249" t="str">
        <f t="shared" si="10"/>
        <v>Calendar Year</v>
      </c>
      <c r="F132" s="249" t="str">
        <f t="shared" si="10"/>
        <v>US Dollars</v>
      </c>
      <c r="G132" s="249" t="str">
        <f t="shared" si="10"/>
        <v>Units ( x 1)</v>
      </c>
      <c r="H132" s="250">
        <f t="shared" si="10"/>
        <v>1.6634</v>
      </c>
      <c r="I132" s="249" t="str">
        <f t="shared" si="10"/>
        <v>PEPFAR Expenditure analysis</v>
      </c>
      <c r="J132" s="249">
        <f t="shared" si="10"/>
        <v>1.6633500000000001</v>
      </c>
      <c r="K132" t="s">
        <v>297</v>
      </c>
      <c r="M132">
        <f>'2013'!D30</f>
        <v>2321688</v>
      </c>
      <c r="N132">
        <f>'2013'!E30</f>
        <v>0</v>
      </c>
      <c r="O132">
        <f>'2013'!F30</f>
        <v>0</v>
      </c>
      <c r="P132">
        <f>'2013'!G30</f>
        <v>0</v>
      </c>
      <c r="Q132">
        <f>'2013'!H30</f>
        <v>2321688</v>
      </c>
      <c r="R132">
        <f>'2013'!I30</f>
        <v>0</v>
      </c>
      <c r="S132">
        <f>'2013'!J30</f>
        <v>0</v>
      </c>
      <c r="T132">
        <f>'2013'!K30</f>
        <v>0</v>
      </c>
      <c r="U132">
        <f>'2013'!L30</f>
        <v>0</v>
      </c>
      <c r="V132">
        <f>'2013'!M30</f>
        <v>0</v>
      </c>
      <c r="W132">
        <f>'2013'!N30</f>
        <v>0</v>
      </c>
      <c r="X132">
        <f>'2013'!O30</f>
        <v>87387</v>
      </c>
      <c r="Y132">
        <f>'2013'!P30</f>
        <v>4407217</v>
      </c>
      <c r="Z132">
        <f>'2013'!Q30</f>
        <v>0</v>
      </c>
      <c r="AA132">
        <f>'2013'!R30</f>
        <v>6344</v>
      </c>
      <c r="AB132">
        <f>'2013'!S30</f>
        <v>0</v>
      </c>
      <c r="AC132">
        <f>'2013'!T30</f>
        <v>4500948</v>
      </c>
      <c r="AD132">
        <f>'2013'!U30</f>
        <v>6822636</v>
      </c>
      <c r="AF132">
        <f t="shared" si="6"/>
        <v>1</v>
      </c>
    </row>
    <row r="133" spans="3:32">
      <c r="C133" s="238" t="str">
        <f t="shared" si="8"/>
        <v>Georgia</v>
      </c>
      <c r="D133" s="238">
        <v>2013</v>
      </c>
      <c r="E133" s="249" t="str">
        <f t="shared" si="10"/>
        <v>Calendar Year</v>
      </c>
      <c r="F133" s="249" t="str">
        <f t="shared" si="10"/>
        <v>US Dollars</v>
      </c>
      <c r="G133" s="249" t="str">
        <f t="shared" si="10"/>
        <v>Units ( x 1)</v>
      </c>
      <c r="H133" s="250">
        <f t="shared" si="10"/>
        <v>1.6634</v>
      </c>
      <c r="I133" s="249" t="str">
        <f t="shared" si="10"/>
        <v>PEPFAR Expenditure analysis</v>
      </c>
      <c r="J133" s="249">
        <f t="shared" si="10"/>
        <v>1.6633500000000001</v>
      </c>
      <c r="K133" t="s">
        <v>279</v>
      </c>
      <c r="M133">
        <f>'2013'!D31</f>
        <v>330773</v>
      </c>
      <c r="N133" t="str">
        <f>'2013'!E31</f>
        <v>US Dollars</v>
      </c>
      <c r="O133" t="str">
        <f>'2013'!F31</f>
        <v>US Dollars</v>
      </c>
      <c r="P133" t="str">
        <f>'2013'!G31</f>
        <v>US Dollars</v>
      </c>
      <c r="Q133">
        <f>'2013'!H31</f>
        <v>330773</v>
      </c>
      <c r="R133" t="str">
        <f>'2013'!I31</f>
        <v>US Dollars</v>
      </c>
      <c r="S133" t="str">
        <f>'2013'!J31</f>
        <v>US Dollars</v>
      </c>
      <c r="T133" t="str">
        <f>'2013'!K31</f>
        <v>US Dollars</v>
      </c>
      <c r="U133" t="str">
        <f>'2013'!L31</f>
        <v>US Dollars</v>
      </c>
      <c r="V133">
        <f>'2013'!M31</f>
        <v>0</v>
      </c>
      <c r="W133" t="str">
        <f>'2013'!N31</f>
        <v>US Dollars</v>
      </c>
      <c r="X133">
        <f>'2013'!O31</f>
        <v>87387</v>
      </c>
      <c r="Y133">
        <f>'2013'!P31</f>
        <v>479776</v>
      </c>
      <c r="Z133" t="str">
        <f>'2013'!Q31</f>
        <v>US Dollars</v>
      </c>
      <c r="AA133">
        <f>'2013'!R31</f>
        <v>6344</v>
      </c>
      <c r="AB133" t="str">
        <f>'2013'!S31</f>
        <v>US Dollars</v>
      </c>
      <c r="AC133">
        <f>'2013'!T31</f>
        <v>573507</v>
      </c>
      <c r="AD133">
        <f>'2013'!U31</f>
        <v>904280</v>
      </c>
      <c r="AF133">
        <f t="shared" si="6"/>
        <v>1</v>
      </c>
    </row>
    <row r="134" spans="3:32">
      <c r="C134" s="238" t="str">
        <f t="shared" si="8"/>
        <v>Georgia</v>
      </c>
      <c r="D134" s="238">
        <v>2013</v>
      </c>
      <c r="E134" s="249" t="str">
        <f t="shared" si="10"/>
        <v>Calendar Year</v>
      </c>
      <c r="F134" s="249" t="str">
        <f t="shared" si="10"/>
        <v>US Dollars</v>
      </c>
      <c r="G134" s="249" t="str">
        <f t="shared" si="10"/>
        <v>Units ( x 1)</v>
      </c>
      <c r="H134" s="250">
        <f t="shared" si="10"/>
        <v>1.6634</v>
      </c>
      <c r="I134" s="249" t="str">
        <f t="shared" si="10"/>
        <v>PEPFAR Expenditure analysis</v>
      </c>
      <c r="J134" s="249">
        <f t="shared" si="10"/>
        <v>1.6633500000000001</v>
      </c>
      <c r="K134" t="s">
        <v>383</v>
      </c>
      <c r="M134">
        <f>'2013'!D32</f>
        <v>1796107</v>
      </c>
      <c r="N134" t="str">
        <f>'2013'!E32</f>
        <v>US Dollars</v>
      </c>
      <c r="O134" t="str">
        <f>'2013'!F32</f>
        <v>US Dollars</v>
      </c>
      <c r="P134" t="str">
        <f>'2013'!G32</f>
        <v>US Dollars</v>
      </c>
      <c r="Q134">
        <f>'2013'!H32</f>
        <v>1796107</v>
      </c>
      <c r="R134" t="str">
        <f>'2013'!I32</f>
        <v>US Dollars</v>
      </c>
      <c r="S134" t="str">
        <f>'2013'!J32</f>
        <v>US Dollars</v>
      </c>
      <c r="T134" t="str">
        <f>'2013'!K32</f>
        <v>US Dollars</v>
      </c>
      <c r="U134" t="str">
        <f>'2013'!L32</f>
        <v>US Dollars</v>
      </c>
      <c r="V134">
        <f>'2013'!M32</f>
        <v>0</v>
      </c>
      <c r="W134" t="str">
        <f>'2013'!N32</f>
        <v>US Dollars</v>
      </c>
      <c r="X134" t="str">
        <f>'2013'!O32</f>
        <v>US Dollars</v>
      </c>
      <c r="Y134">
        <f>'2013'!P32</f>
        <v>86535</v>
      </c>
      <c r="Z134" t="str">
        <f>'2013'!Q32</f>
        <v>US Dollars</v>
      </c>
      <c r="AA134" t="str">
        <f>'2013'!R32</f>
        <v>US Dollars</v>
      </c>
      <c r="AB134" t="str">
        <f>'2013'!S32</f>
        <v>US Dollars</v>
      </c>
      <c r="AC134">
        <f>'2013'!T32</f>
        <v>86535</v>
      </c>
      <c r="AD134">
        <f>'2013'!U32</f>
        <v>1882642</v>
      </c>
      <c r="AF134">
        <f t="shared" si="6"/>
        <v>1</v>
      </c>
    </row>
    <row r="135" spans="3:32">
      <c r="C135" s="238" t="str">
        <f t="shared" si="8"/>
        <v>Georgia</v>
      </c>
      <c r="D135" s="238">
        <v>2013</v>
      </c>
      <c r="E135" s="249" t="str">
        <f t="shared" si="10"/>
        <v>Calendar Year</v>
      </c>
      <c r="F135" s="249" t="str">
        <f t="shared" si="10"/>
        <v>US Dollars</v>
      </c>
      <c r="G135" s="249" t="str">
        <f t="shared" si="10"/>
        <v>Units ( x 1)</v>
      </c>
      <c r="H135" s="250">
        <f t="shared" si="10"/>
        <v>1.6634</v>
      </c>
      <c r="I135" s="249" t="str">
        <f t="shared" si="10"/>
        <v>PEPFAR Expenditure analysis</v>
      </c>
      <c r="J135" s="249">
        <f t="shared" si="10"/>
        <v>1.6633500000000001</v>
      </c>
      <c r="K135" t="s">
        <v>385</v>
      </c>
      <c r="M135" t="str">
        <f>'2013'!D33</f>
        <v>US Dollars</v>
      </c>
      <c r="N135" t="str">
        <f>'2013'!E33</f>
        <v>US Dollars</v>
      </c>
      <c r="O135" t="str">
        <f>'2013'!F33</f>
        <v>US Dollars</v>
      </c>
      <c r="P135" t="str">
        <f>'2013'!G33</f>
        <v>US Dollars</v>
      </c>
      <c r="Q135">
        <f>'2013'!H33</f>
        <v>0</v>
      </c>
      <c r="R135" t="str">
        <f>'2013'!I33</f>
        <v>US Dollars</v>
      </c>
      <c r="S135" t="str">
        <f>'2013'!J33</f>
        <v>US Dollars</v>
      </c>
      <c r="T135" t="str">
        <f>'2013'!K33</f>
        <v>US Dollars</v>
      </c>
      <c r="U135" t="str">
        <f>'2013'!L33</f>
        <v>US Dollars</v>
      </c>
      <c r="V135">
        <f>'2013'!M33</f>
        <v>0</v>
      </c>
      <c r="W135" t="str">
        <f>'2013'!N33</f>
        <v>US Dollars</v>
      </c>
      <c r="X135" t="str">
        <f>'2013'!O33</f>
        <v>US Dollars</v>
      </c>
      <c r="Y135">
        <f>'2013'!P33</f>
        <v>2684074</v>
      </c>
      <c r="Z135" t="str">
        <f>'2013'!Q33</f>
        <v>US Dollars</v>
      </c>
      <c r="AA135" t="str">
        <f>'2013'!R33</f>
        <v>US Dollars</v>
      </c>
      <c r="AB135" t="str">
        <f>'2013'!S33</f>
        <v>US Dollars</v>
      </c>
      <c r="AC135">
        <f>'2013'!T33</f>
        <v>2684074</v>
      </c>
      <c r="AD135">
        <f>'2013'!U33</f>
        <v>2684074</v>
      </c>
      <c r="AF135">
        <f t="shared" ref="AF135:AF198" si="11">IF((Q135+V135+AC135)=AD135,1,0)</f>
        <v>1</v>
      </c>
    </row>
    <row r="136" spans="3:32">
      <c r="C136" s="238" t="str">
        <f t="shared" si="8"/>
        <v>Georgia</v>
      </c>
      <c r="D136" s="238">
        <v>2013</v>
      </c>
      <c r="E136" s="249" t="str">
        <f t="shared" si="10"/>
        <v>Calendar Year</v>
      </c>
      <c r="F136" s="249" t="str">
        <f t="shared" si="10"/>
        <v>US Dollars</v>
      </c>
      <c r="G136" s="249" t="str">
        <f t="shared" si="10"/>
        <v>Units ( x 1)</v>
      </c>
      <c r="H136" s="250">
        <f t="shared" si="10"/>
        <v>1.6634</v>
      </c>
      <c r="I136" s="249" t="str">
        <f t="shared" si="10"/>
        <v>PEPFAR Expenditure analysis</v>
      </c>
      <c r="J136" s="249">
        <f t="shared" si="10"/>
        <v>1.6633500000000001</v>
      </c>
      <c r="K136" t="s">
        <v>386</v>
      </c>
      <c r="M136" t="str">
        <f>'2013'!D34</f>
        <v>US Dollars</v>
      </c>
      <c r="N136" t="str">
        <f>'2013'!E34</f>
        <v>US Dollars</v>
      </c>
      <c r="O136" t="str">
        <f>'2013'!F34</f>
        <v>US Dollars</v>
      </c>
      <c r="P136" t="str">
        <f>'2013'!G34</f>
        <v>US Dollars</v>
      </c>
      <c r="Q136">
        <f>'2013'!H34</f>
        <v>0</v>
      </c>
      <c r="R136" t="str">
        <f>'2013'!I34</f>
        <v>US Dollars</v>
      </c>
      <c r="S136" t="str">
        <f>'2013'!J34</f>
        <v>US Dollars</v>
      </c>
      <c r="T136" t="str">
        <f>'2013'!K34</f>
        <v>US Dollars</v>
      </c>
      <c r="U136" t="str">
        <f>'2013'!L34</f>
        <v>US Dollars</v>
      </c>
      <c r="V136">
        <f>'2013'!M34</f>
        <v>0</v>
      </c>
      <c r="W136" t="str">
        <f>'2013'!N34</f>
        <v>US Dollars</v>
      </c>
      <c r="X136" t="str">
        <f>'2013'!O34</f>
        <v>US Dollars</v>
      </c>
      <c r="Y136">
        <f>'2013'!P34</f>
        <v>27112</v>
      </c>
      <c r="Z136" t="str">
        <f>'2013'!Q34</f>
        <v>US Dollars</v>
      </c>
      <c r="AA136" t="str">
        <f>'2013'!R34</f>
        <v>US Dollars</v>
      </c>
      <c r="AB136" t="str">
        <f>'2013'!S34</f>
        <v>US Dollars</v>
      </c>
      <c r="AC136">
        <f>'2013'!T34</f>
        <v>27112</v>
      </c>
      <c r="AD136">
        <f>'2013'!U34</f>
        <v>27112</v>
      </c>
      <c r="AF136">
        <f t="shared" si="11"/>
        <v>1</v>
      </c>
    </row>
    <row r="137" spans="3:32">
      <c r="C137" s="238" t="str">
        <f t="shared" si="8"/>
        <v>Georgia</v>
      </c>
      <c r="D137" s="238">
        <v>2013</v>
      </c>
      <c r="E137" s="249" t="str">
        <f t="shared" si="10"/>
        <v>Calendar Year</v>
      </c>
      <c r="F137" s="249" t="str">
        <f t="shared" si="10"/>
        <v>US Dollars</v>
      </c>
      <c r="G137" s="249" t="str">
        <f t="shared" si="10"/>
        <v>Units ( x 1)</v>
      </c>
      <c r="H137" s="250">
        <f t="shared" si="10"/>
        <v>1.6634</v>
      </c>
      <c r="I137" s="249" t="str">
        <f t="shared" si="10"/>
        <v>PEPFAR Expenditure analysis</v>
      </c>
      <c r="J137" s="249">
        <f t="shared" si="10"/>
        <v>1.6633500000000001</v>
      </c>
      <c r="K137" t="s">
        <v>278</v>
      </c>
      <c r="M137">
        <f>'2013'!D35</f>
        <v>194808</v>
      </c>
      <c r="N137" t="str">
        <f>'2013'!E35</f>
        <v>US Dollars</v>
      </c>
      <c r="O137" t="str">
        <f>'2013'!F35</f>
        <v>US Dollars</v>
      </c>
      <c r="P137" t="str">
        <f>'2013'!G35</f>
        <v>US Dollars</v>
      </c>
      <c r="Q137">
        <f>'2013'!H35</f>
        <v>194808</v>
      </c>
      <c r="R137" t="str">
        <f>'2013'!I35</f>
        <v>US Dollars</v>
      </c>
      <c r="S137" t="str">
        <f>'2013'!J35</f>
        <v>US Dollars</v>
      </c>
      <c r="T137" t="str">
        <f>'2013'!K35</f>
        <v>US Dollars</v>
      </c>
      <c r="U137" t="str">
        <f>'2013'!L35</f>
        <v>US Dollars</v>
      </c>
      <c r="V137">
        <f>'2013'!M35</f>
        <v>0</v>
      </c>
      <c r="W137" t="str">
        <f>'2013'!N35</f>
        <v>US Dollars</v>
      </c>
      <c r="X137" t="str">
        <f>'2013'!O35</f>
        <v>US Dollars</v>
      </c>
      <c r="Y137">
        <f>'2013'!P35</f>
        <v>1129720</v>
      </c>
      <c r="Z137" t="str">
        <f>'2013'!Q35</f>
        <v>US Dollars</v>
      </c>
      <c r="AA137" t="str">
        <f>'2013'!R35</f>
        <v>US Dollars</v>
      </c>
      <c r="AB137" t="str">
        <f>'2013'!S35</f>
        <v>US Dollars</v>
      </c>
      <c r="AC137">
        <f>'2013'!T35</f>
        <v>1129720</v>
      </c>
      <c r="AD137">
        <f>'2013'!U35</f>
        <v>1324528</v>
      </c>
      <c r="AF137">
        <f t="shared" si="11"/>
        <v>1</v>
      </c>
    </row>
    <row r="138" spans="3:32">
      <c r="C138" s="238" t="str">
        <f t="shared" si="8"/>
        <v>Georgia</v>
      </c>
      <c r="D138" s="238">
        <v>2013</v>
      </c>
      <c r="E138" s="249" t="str">
        <f t="shared" si="10"/>
        <v>Calendar Year</v>
      </c>
      <c r="F138" s="249" t="str">
        <f t="shared" si="10"/>
        <v>US Dollars</v>
      </c>
      <c r="G138" s="249" t="str">
        <f t="shared" si="10"/>
        <v>Units ( x 1)</v>
      </c>
      <c r="H138" s="250">
        <f t="shared" si="10"/>
        <v>1.6634</v>
      </c>
      <c r="I138" s="249" t="str">
        <f t="shared" si="10"/>
        <v>PEPFAR Expenditure analysis</v>
      </c>
      <c r="J138" s="249">
        <f t="shared" si="10"/>
        <v>1.6633500000000001</v>
      </c>
      <c r="K138" t="s">
        <v>421</v>
      </c>
      <c r="M138" t="str">
        <f>'2013'!D36</f>
        <v>US Dollars</v>
      </c>
      <c r="N138" t="str">
        <f>'2013'!E36</f>
        <v>US Dollars</v>
      </c>
      <c r="O138" t="str">
        <f>'2013'!F36</f>
        <v>US Dollars</v>
      </c>
      <c r="P138" t="str">
        <f>'2013'!G36</f>
        <v>US Dollars</v>
      </c>
      <c r="Q138">
        <f>'2013'!H36</f>
        <v>0</v>
      </c>
      <c r="R138" t="str">
        <f>'2013'!I36</f>
        <v>US Dollars</v>
      </c>
      <c r="S138" t="str">
        <f>'2013'!J36</f>
        <v>US Dollars</v>
      </c>
      <c r="T138" t="str">
        <f>'2013'!K36</f>
        <v>US Dollars</v>
      </c>
      <c r="U138" t="str">
        <f>'2013'!L36</f>
        <v>US Dollars</v>
      </c>
      <c r="V138">
        <f>'2013'!M36</f>
        <v>0</v>
      </c>
      <c r="W138" t="str">
        <f>'2013'!N36</f>
        <v>US Dollars</v>
      </c>
      <c r="X138" t="str">
        <f>'2013'!O36</f>
        <v>US Dollars</v>
      </c>
      <c r="Y138" t="str">
        <f>'2013'!P36</f>
        <v>US Dollars</v>
      </c>
      <c r="Z138" t="str">
        <f>'2013'!Q36</f>
        <v>US Dollars</v>
      </c>
      <c r="AA138" t="str">
        <f>'2013'!R36</f>
        <v>US Dollars</v>
      </c>
      <c r="AB138" t="str">
        <f>'2013'!S36</f>
        <v>US Dollars</v>
      </c>
      <c r="AC138">
        <f>'2013'!T36</f>
        <v>0</v>
      </c>
      <c r="AD138">
        <f>'2013'!U36</f>
        <v>0</v>
      </c>
      <c r="AF138">
        <f t="shared" si="11"/>
        <v>1</v>
      </c>
    </row>
    <row r="139" spans="3:32">
      <c r="C139" s="238" t="str">
        <f t="shared" si="8"/>
        <v>Georgia</v>
      </c>
      <c r="D139" s="238">
        <v>2013</v>
      </c>
      <c r="E139" s="249" t="str">
        <f t="shared" si="10"/>
        <v>Calendar Year</v>
      </c>
      <c r="F139" s="249" t="str">
        <f t="shared" si="10"/>
        <v>US Dollars</v>
      </c>
      <c r="G139" s="249" t="str">
        <f t="shared" si="10"/>
        <v>Units ( x 1)</v>
      </c>
      <c r="H139" s="250">
        <f t="shared" si="10"/>
        <v>1.6634</v>
      </c>
      <c r="I139" s="249" t="str">
        <f t="shared" si="10"/>
        <v>PEPFAR Expenditure analysis</v>
      </c>
      <c r="J139" s="249">
        <f t="shared" si="10"/>
        <v>1.6633500000000001</v>
      </c>
      <c r="K139" t="s">
        <v>452</v>
      </c>
      <c r="M139" t="str">
        <f>'2013'!D37</f>
        <v>US Dollars</v>
      </c>
      <c r="N139" t="str">
        <f>'2013'!E37</f>
        <v>US Dollars</v>
      </c>
      <c r="O139" t="str">
        <f>'2013'!F37</f>
        <v>US Dollars</v>
      </c>
      <c r="P139" t="str">
        <f>'2013'!G37</f>
        <v>US Dollars</v>
      </c>
      <c r="Q139">
        <f>'2013'!H37</f>
        <v>0</v>
      </c>
      <c r="R139" t="str">
        <f>'2013'!I37</f>
        <v>US Dollars</v>
      </c>
      <c r="S139" t="str">
        <f>'2013'!J37</f>
        <v>US Dollars</v>
      </c>
      <c r="T139" t="str">
        <f>'2013'!K37</f>
        <v>US Dollars</v>
      </c>
      <c r="U139" t="str">
        <f>'2013'!L37</f>
        <v>US Dollars</v>
      </c>
      <c r="V139">
        <f>'2013'!M37</f>
        <v>0</v>
      </c>
      <c r="W139" t="str">
        <f>'2013'!N37</f>
        <v>US Dollars</v>
      </c>
      <c r="X139" t="str">
        <f>'2013'!O37</f>
        <v>US Dollars</v>
      </c>
      <c r="Y139" t="str">
        <f>'2013'!P37</f>
        <v>US Dollars</v>
      </c>
      <c r="Z139" t="str">
        <f>'2013'!Q37</f>
        <v>US Dollars</v>
      </c>
      <c r="AA139" t="str">
        <f>'2013'!R37</f>
        <v>US Dollars</v>
      </c>
      <c r="AB139" t="str">
        <f>'2013'!S37</f>
        <v>US Dollars</v>
      </c>
      <c r="AC139">
        <f>'2013'!T37</f>
        <v>0</v>
      </c>
      <c r="AD139">
        <f>'2013'!U37</f>
        <v>0</v>
      </c>
      <c r="AF139">
        <f t="shared" si="11"/>
        <v>1</v>
      </c>
    </row>
    <row r="140" spans="3:32">
      <c r="C140" s="238" t="str">
        <f t="shared" si="8"/>
        <v>Georgia</v>
      </c>
      <c r="D140" s="238">
        <v>2013</v>
      </c>
      <c r="E140" s="249" t="str">
        <f t="shared" si="10"/>
        <v>Calendar Year</v>
      </c>
      <c r="F140" s="249" t="str">
        <f t="shared" si="10"/>
        <v>US Dollars</v>
      </c>
      <c r="G140" s="249" t="str">
        <f t="shared" si="10"/>
        <v>Units ( x 1)</v>
      </c>
      <c r="H140" s="250">
        <f t="shared" si="10"/>
        <v>1.6634</v>
      </c>
      <c r="I140" s="249" t="str">
        <f t="shared" si="10"/>
        <v>PEPFAR Expenditure analysis</v>
      </c>
      <c r="J140" s="249">
        <f t="shared" si="10"/>
        <v>1.6633500000000001</v>
      </c>
      <c r="K140" t="s">
        <v>388</v>
      </c>
      <c r="M140">
        <f>'2013'!D38</f>
        <v>0</v>
      </c>
      <c r="N140">
        <f>'2013'!E38</f>
        <v>0</v>
      </c>
      <c r="O140">
        <f>'2013'!F38</f>
        <v>0</v>
      </c>
      <c r="P140">
        <f>'2013'!G38</f>
        <v>0</v>
      </c>
      <c r="Q140">
        <f>'2013'!H38</f>
        <v>0</v>
      </c>
      <c r="R140">
        <f>'2013'!I38</f>
        <v>0</v>
      </c>
      <c r="S140">
        <f>'2013'!J38</f>
        <v>0</v>
      </c>
      <c r="T140">
        <f>'2013'!K38</f>
        <v>0</v>
      </c>
      <c r="U140">
        <f>'2013'!L38</f>
        <v>0</v>
      </c>
      <c r="V140">
        <f>'2013'!M38</f>
        <v>0</v>
      </c>
      <c r="W140">
        <f>'2013'!N38</f>
        <v>0</v>
      </c>
      <c r="X140">
        <f>'2013'!O38</f>
        <v>0</v>
      </c>
      <c r="Y140">
        <f>'2013'!P38</f>
        <v>0</v>
      </c>
      <c r="Z140">
        <f>'2013'!Q38</f>
        <v>0</v>
      </c>
      <c r="AA140">
        <f>'2013'!R38</f>
        <v>0</v>
      </c>
      <c r="AB140">
        <f>'2013'!S38</f>
        <v>0</v>
      </c>
      <c r="AC140">
        <f>'2013'!T38</f>
        <v>0</v>
      </c>
      <c r="AD140">
        <f>'2013'!U38</f>
        <v>0</v>
      </c>
      <c r="AF140">
        <f t="shared" si="11"/>
        <v>1</v>
      </c>
    </row>
    <row r="141" spans="3:32">
      <c r="C141" s="238" t="str">
        <f t="shared" si="8"/>
        <v>Georgia</v>
      </c>
      <c r="D141" s="238">
        <v>2013</v>
      </c>
      <c r="E141" s="249" t="str">
        <f t="shared" si="10"/>
        <v>Calendar Year</v>
      </c>
      <c r="F141" s="249" t="str">
        <f t="shared" si="10"/>
        <v>US Dollars</v>
      </c>
      <c r="G141" s="249" t="str">
        <f t="shared" si="10"/>
        <v>Units ( x 1)</v>
      </c>
      <c r="H141" s="250">
        <f t="shared" si="10"/>
        <v>1.6634</v>
      </c>
      <c r="I141" s="249" t="str">
        <f t="shared" si="10"/>
        <v>PEPFAR Expenditure analysis</v>
      </c>
      <c r="J141" s="249">
        <f t="shared" si="10"/>
        <v>1.6633500000000001</v>
      </c>
      <c r="K141" t="s">
        <v>280</v>
      </c>
      <c r="M141" t="str">
        <f>'2013'!D39</f>
        <v>US Dollars</v>
      </c>
      <c r="N141" t="str">
        <f>'2013'!E39</f>
        <v>US Dollars</v>
      </c>
      <c r="O141" t="str">
        <f>'2013'!F39</f>
        <v>US Dollars</v>
      </c>
      <c r="P141" t="str">
        <f>'2013'!G39</f>
        <v>US Dollars</v>
      </c>
      <c r="Q141">
        <f>'2013'!H39</f>
        <v>0</v>
      </c>
      <c r="R141" t="str">
        <f>'2013'!I39</f>
        <v>US Dollars</v>
      </c>
      <c r="S141" t="str">
        <f>'2013'!J39</f>
        <v>US Dollars</v>
      </c>
      <c r="T141" t="str">
        <f>'2013'!K39</f>
        <v>US Dollars</v>
      </c>
      <c r="U141" t="str">
        <f>'2013'!L39</f>
        <v>US Dollars</v>
      </c>
      <c r="V141">
        <f>'2013'!M39</f>
        <v>0</v>
      </c>
      <c r="W141" t="str">
        <f>'2013'!N39</f>
        <v>US Dollars</v>
      </c>
      <c r="X141" t="str">
        <f>'2013'!O39</f>
        <v>US Dollars</v>
      </c>
      <c r="Y141" t="str">
        <f>'2013'!P39</f>
        <v>US Dollars</v>
      </c>
      <c r="Z141" t="str">
        <f>'2013'!Q39</f>
        <v>US Dollars</v>
      </c>
      <c r="AA141" t="str">
        <f>'2013'!R39</f>
        <v>US Dollars</v>
      </c>
      <c r="AB141" t="str">
        <f>'2013'!S39</f>
        <v>US Dollars</v>
      </c>
      <c r="AC141">
        <f>'2013'!T39</f>
        <v>0</v>
      </c>
      <c r="AD141">
        <f>'2013'!U39</f>
        <v>0</v>
      </c>
      <c r="AF141">
        <f t="shared" si="11"/>
        <v>1</v>
      </c>
    </row>
    <row r="142" spans="3:32">
      <c r="C142" s="238" t="str">
        <f t="shared" si="8"/>
        <v>Georgia</v>
      </c>
      <c r="D142" s="238">
        <v>2013</v>
      </c>
      <c r="E142" s="249" t="str">
        <f t="shared" si="10"/>
        <v>Calendar Year</v>
      </c>
      <c r="F142" s="249" t="str">
        <f t="shared" si="10"/>
        <v>US Dollars</v>
      </c>
      <c r="G142" s="249" t="str">
        <f t="shared" si="10"/>
        <v>Units ( x 1)</v>
      </c>
      <c r="H142" s="250">
        <f t="shared" si="10"/>
        <v>1.6634</v>
      </c>
      <c r="I142" s="249" t="str">
        <f t="shared" si="10"/>
        <v>PEPFAR Expenditure analysis</v>
      </c>
      <c r="J142" s="249">
        <f t="shared" si="10"/>
        <v>1.6633500000000001</v>
      </c>
      <c r="K142" t="s">
        <v>32</v>
      </c>
      <c r="M142" t="str">
        <f>'2013'!D40</f>
        <v>US Dollars</v>
      </c>
      <c r="N142" t="str">
        <f>'2013'!E40</f>
        <v>US Dollars</v>
      </c>
      <c r="O142" t="str">
        <f>'2013'!F40</f>
        <v>US Dollars</v>
      </c>
      <c r="P142" t="str">
        <f>'2013'!G40</f>
        <v>US Dollars</v>
      </c>
      <c r="Q142">
        <f>'2013'!H40</f>
        <v>0</v>
      </c>
      <c r="R142" t="str">
        <f>'2013'!I40</f>
        <v>US Dollars</v>
      </c>
      <c r="S142" t="str">
        <f>'2013'!J40</f>
        <v>US Dollars</v>
      </c>
      <c r="T142" t="str">
        <f>'2013'!K40</f>
        <v>US Dollars</v>
      </c>
      <c r="U142" t="str">
        <f>'2013'!L40</f>
        <v>US Dollars</v>
      </c>
      <c r="V142">
        <f>'2013'!M40</f>
        <v>0</v>
      </c>
      <c r="W142" t="str">
        <f>'2013'!N40</f>
        <v>US Dollars</v>
      </c>
      <c r="X142" t="str">
        <f>'2013'!O40</f>
        <v>US Dollars</v>
      </c>
      <c r="Y142" t="str">
        <f>'2013'!P40</f>
        <v>US Dollars</v>
      </c>
      <c r="Z142" t="str">
        <f>'2013'!Q40</f>
        <v>US Dollars</v>
      </c>
      <c r="AA142" t="str">
        <f>'2013'!R40</f>
        <v>US Dollars</v>
      </c>
      <c r="AB142" t="str">
        <f>'2013'!S40</f>
        <v>US Dollars</v>
      </c>
      <c r="AC142">
        <f>'2013'!T40</f>
        <v>0</v>
      </c>
      <c r="AD142">
        <f>'2013'!U40</f>
        <v>0</v>
      </c>
      <c r="AF142">
        <f t="shared" si="11"/>
        <v>1</v>
      </c>
    </row>
    <row r="143" spans="3:32">
      <c r="C143" s="238" t="str">
        <f t="shared" si="8"/>
        <v>Georgia</v>
      </c>
      <c r="D143" s="238">
        <v>2013</v>
      </c>
      <c r="E143" s="249" t="str">
        <f t="shared" si="10"/>
        <v>Calendar Year</v>
      </c>
      <c r="F143" s="249" t="str">
        <f t="shared" si="10"/>
        <v>US Dollars</v>
      </c>
      <c r="G143" s="249" t="str">
        <f t="shared" si="10"/>
        <v>Units ( x 1)</v>
      </c>
      <c r="H143" s="250">
        <f t="shared" si="10"/>
        <v>1.6634</v>
      </c>
      <c r="I143" s="249" t="str">
        <f t="shared" si="10"/>
        <v>PEPFAR Expenditure analysis</v>
      </c>
      <c r="J143" s="249">
        <f t="shared" si="10"/>
        <v>1.6633500000000001</v>
      </c>
      <c r="K143" t="s">
        <v>298</v>
      </c>
      <c r="M143">
        <f>'2013'!D41</f>
        <v>725523</v>
      </c>
      <c r="N143">
        <f>'2013'!E41</f>
        <v>0</v>
      </c>
      <c r="O143">
        <f>'2013'!F41</f>
        <v>0</v>
      </c>
      <c r="P143">
        <f>'2013'!G41</f>
        <v>0</v>
      </c>
      <c r="Q143">
        <f>'2013'!H41</f>
        <v>725523</v>
      </c>
      <c r="R143">
        <f>'2013'!I41</f>
        <v>0</v>
      </c>
      <c r="S143">
        <f>'2013'!J41</f>
        <v>0</v>
      </c>
      <c r="T143">
        <f>'2013'!K41</f>
        <v>0</v>
      </c>
      <c r="U143">
        <f>'2013'!L41</f>
        <v>0</v>
      </c>
      <c r="V143">
        <f>'2013'!M41</f>
        <v>0</v>
      </c>
      <c r="W143">
        <f>'2013'!N41</f>
        <v>0</v>
      </c>
      <c r="X143">
        <f>'2013'!O41</f>
        <v>140832</v>
      </c>
      <c r="Y143">
        <f>'2013'!P41</f>
        <v>1172743</v>
      </c>
      <c r="Z143">
        <f>'2013'!Q41</f>
        <v>0</v>
      </c>
      <c r="AA143">
        <f>'2013'!R41</f>
        <v>71644</v>
      </c>
      <c r="AB143">
        <f>'2013'!S41</f>
        <v>37926</v>
      </c>
      <c r="AC143">
        <f>'2013'!T41</f>
        <v>1423145</v>
      </c>
      <c r="AD143">
        <f>'2013'!U41</f>
        <v>2148668</v>
      </c>
      <c r="AF143">
        <f t="shared" si="11"/>
        <v>1</v>
      </c>
    </row>
    <row r="144" spans="3:32">
      <c r="C144" s="238" t="str">
        <f t="shared" si="8"/>
        <v>Georgia</v>
      </c>
      <c r="D144" s="238">
        <v>2013</v>
      </c>
      <c r="E144" s="249" t="str">
        <f t="shared" si="10"/>
        <v>Calendar Year</v>
      </c>
      <c r="F144" s="249" t="str">
        <f t="shared" si="10"/>
        <v>US Dollars</v>
      </c>
      <c r="G144" s="249" t="str">
        <f t="shared" si="10"/>
        <v>Units ( x 1)</v>
      </c>
      <c r="H144" s="250">
        <f t="shared" si="10"/>
        <v>1.6634</v>
      </c>
      <c r="I144" s="249" t="str">
        <f t="shared" si="10"/>
        <v>PEPFAR Expenditure analysis</v>
      </c>
      <c r="J144" s="249">
        <f t="shared" si="10"/>
        <v>1.6633500000000001</v>
      </c>
      <c r="K144" t="s">
        <v>390</v>
      </c>
      <c r="M144" t="str">
        <f>'2013'!D42</f>
        <v>US Dollars</v>
      </c>
      <c r="N144" t="str">
        <f>'2013'!E42</f>
        <v>US Dollars</v>
      </c>
      <c r="O144" t="str">
        <f>'2013'!F42</f>
        <v>US Dollars</v>
      </c>
      <c r="P144" t="str">
        <f>'2013'!G42</f>
        <v>US Dollars</v>
      </c>
      <c r="Q144">
        <f>'2013'!H42</f>
        <v>0</v>
      </c>
      <c r="R144" t="str">
        <f>'2013'!I42</f>
        <v>US Dollars</v>
      </c>
      <c r="S144" t="str">
        <f>'2013'!J42</f>
        <v>US Dollars</v>
      </c>
      <c r="T144" t="str">
        <f>'2013'!K42</f>
        <v>US Dollars</v>
      </c>
      <c r="U144" t="str">
        <f>'2013'!L42</f>
        <v>US Dollars</v>
      </c>
      <c r="V144">
        <f>'2013'!M42</f>
        <v>0</v>
      </c>
      <c r="W144" t="str">
        <f>'2013'!N42</f>
        <v>US Dollars</v>
      </c>
      <c r="X144">
        <f>'2013'!O42</f>
        <v>55216</v>
      </c>
      <c r="Y144">
        <f>'2013'!P42</f>
        <v>159057</v>
      </c>
      <c r="Z144" t="str">
        <f>'2013'!Q42</f>
        <v>US Dollars</v>
      </c>
      <c r="AA144">
        <f>'2013'!R42</f>
        <v>7783</v>
      </c>
      <c r="AB144">
        <f>'2013'!S42</f>
        <v>18008</v>
      </c>
      <c r="AC144">
        <f>'2013'!T42</f>
        <v>240064</v>
      </c>
      <c r="AD144">
        <f>'2013'!U42</f>
        <v>240064</v>
      </c>
      <c r="AF144">
        <f t="shared" si="11"/>
        <v>1</v>
      </c>
    </row>
    <row r="145" spans="3:32">
      <c r="C145" s="238" t="str">
        <f t="shared" si="8"/>
        <v>Georgia</v>
      </c>
      <c r="D145" s="238">
        <v>2013</v>
      </c>
      <c r="E145" s="249" t="str">
        <f t="shared" si="10"/>
        <v>Calendar Year</v>
      </c>
      <c r="F145" s="249" t="str">
        <f t="shared" si="10"/>
        <v>US Dollars</v>
      </c>
      <c r="G145" s="249" t="str">
        <f t="shared" si="10"/>
        <v>Units ( x 1)</v>
      </c>
      <c r="H145" s="250">
        <f t="shared" si="10"/>
        <v>1.6634</v>
      </c>
      <c r="I145" s="249" t="str">
        <f t="shared" si="10"/>
        <v>PEPFAR Expenditure analysis</v>
      </c>
      <c r="J145" s="249">
        <f t="shared" si="10"/>
        <v>1.6633500000000001</v>
      </c>
      <c r="K145" t="s">
        <v>37</v>
      </c>
      <c r="M145">
        <f>'2013'!D43</f>
        <v>725523</v>
      </c>
      <c r="N145" t="str">
        <f>'2013'!E43</f>
        <v>US Dollars</v>
      </c>
      <c r="O145" t="str">
        <f>'2013'!F43</f>
        <v>US Dollars</v>
      </c>
      <c r="P145" t="str">
        <f>'2013'!G43</f>
        <v>US Dollars</v>
      </c>
      <c r="Q145">
        <f>'2013'!H43</f>
        <v>725523</v>
      </c>
      <c r="R145" t="str">
        <f>'2013'!I43</f>
        <v>US Dollars</v>
      </c>
      <c r="S145" t="str">
        <f>'2013'!J43</f>
        <v>US Dollars</v>
      </c>
      <c r="T145" t="str">
        <f>'2013'!K43</f>
        <v>US Dollars</v>
      </c>
      <c r="U145" t="str">
        <f>'2013'!L43</f>
        <v>US Dollars</v>
      </c>
      <c r="V145">
        <f>'2013'!M43</f>
        <v>0</v>
      </c>
      <c r="W145" t="str">
        <f>'2013'!N43</f>
        <v>US Dollars</v>
      </c>
      <c r="X145">
        <f>'2013'!O43</f>
        <v>77372</v>
      </c>
      <c r="Y145">
        <f>'2013'!P43</f>
        <v>980459</v>
      </c>
      <c r="Z145" t="str">
        <f>'2013'!Q43</f>
        <v>US Dollars</v>
      </c>
      <c r="AA145">
        <f>'2013'!R43</f>
        <v>32051</v>
      </c>
      <c r="AB145">
        <f>'2013'!S43</f>
        <v>9050</v>
      </c>
      <c r="AC145">
        <f>'2013'!T43</f>
        <v>1098932</v>
      </c>
      <c r="AD145">
        <f>'2013'!U43</f>
        <v>1824455</v>
      </c>
      <c r="AF145">
        <f t="shared" si="11"/>
        <v>1</v>
      </c>
    </row>
    <row r="146" spans="3:32">
      <c r="C146" s="238" t="str">
        <f t="shared" si="8"/>
        <v>Georgia</v>
      </c>
      <c r="D146" s="238">
        <v>2013</v>
      </c>
      <c r="E146" s="249" t="str">
        <f t="shared" si="10"/>
        <v>Calendar Year</v>
      </c>
      <c r="F146" s="249" t="str">
        <f t="shared" si="10"/>
        <v>US Dollars</v>
      </c>
      <c r="G146" s="249" t="str">
        <f t="shared" si="10"/>
        <v>Units ( x 1)</v>
      </c>
      <c r="H146" s="250">
        <f t="shared" si="10"/>
        <v>1.6634</v>
      </c>
      <c r="I146" s="249" t="str">
        <f t="shared" si="10"/>
        <v>PEPFAR Expenditure analysis</v>
      </c>
      <c r="J146" s="249">
        <f t="shared" si="10"/>
        <v>1.6633500000000001</v>
      </c>
      <c r="K146" t="s">
        <v>281</v>
      </c>
      <c r="M146" t="str">
        <f>'2013'!D44</f>
        <v>US Dollars</v>
      </c>
      <c r="N146" t="str">
        <f>'2013'!E44</f>
        <v>US Dollars</v>
      </c>
      <c r="O146" t="str">
        <f>'2013'!F44</f>
        <v>US Dollars</v>
      </c>
      <c r="P146" t="str">
        <f>'2013'!G44</f>
        <v>US Dollars</v>
      </c>
      <c r="Q146">
        <f>'2013'!H44</f>
        <v>0</v>
      </c>
      <c r="R146" t="str">
        <f>'2013'!I44</f>
        <v>US Dollars</v>
      </c>
      <c r="S146" t="str">
        <f>'2013'!J44</f>
        <v>US Dollars</v>
      </c>
      <c r="T146" t="str">
        <f>'2013'!K44</f>
        <v>US Dollars</v>
      </c>
      <c r="U146" t="str">
        <f>'2013'!L44</f>
        <v>US Dollars</v>
      </c>
      <c r="V146">
        <f>'2013'!M44</f>
        <v>0</v>
      </c>
      <c r="W146" t="str">
        <f>'2013'!N44</f>
        <v>US Dollars</v>
      </c>
      <c r="X146" t="str">
        <f>'2013'!O44</f>
        <v>US Dollars</v>
      </c>
      <c r="Y146" t="str">
        <f>'2013'!P44</f>
        <v>US Dollars</v>
      </c>
      <c r="Z146" t="str">
        <f>'2013'!Q44</f>
        <v>US Dollars</v>
      </c>
      <c r="AA146">
        <f>'2013'!R44</f>
        <v>7313</v>
      </c>
      <c r="AB146">
        <f>'2013'!S44</f>
        <v>8350</v>
      </c>
      <c r="AC146">
        <f>'2013'!T44</f>
        <v>15663</v>
      </c>
      <c r="AD146">
        <f>'2013'!U44</f>
        <v>15663</v>
      </c>
      <c r="AF146">
        <f t="shared" si="11"/>
        <v>1</v>
      </c>
    </row>
    <row r="147" spans="3:32">
      <c r="C147" s="238" t="str">
        <f t="shared" si="8"/>
        <v>Georgia</v>
      </c>
      <c r="D147" s="238">
        <v>2013</v>
      </c>
      <c r="E147" s="249" t="str">
        <f t="shared" si="10"/>
        <v>Calendar Year</v>
      </c>
      <c r="F147" s="249" t="str">
        <f t="shared" si="10"/>
        <v>US Dollars</v>
      </c>
      <c r="G147" s="249" t="str">
        <f t="shared" si="10"/>
        <v>Units ( x 1)</v>
      </c>
      <c r="H147" s="250">
        <f t="shared" si="10"/>
        <v>1.6634</v>
      </c>
      <c r="I147" s="249" t="str">
        <f t="shared" si="10"/>
        <v>PEPFAR Expenditure analysis</v>
      </c>
      <c r="J147" s="249">
        <f t="shared" si="10"/>
        <v>1.6633500000000001</v>
      </c>
      <c r="K147" t="s">
        <v>282</v>
      </c>
      <c r="M147" t="str">
        <f>'2013'!D45</f>
        <v>US Dollars</v>
      </c>
      <c r="N147" t="str">
        <f>'2013'!E45</f>
        <v>US Dollars</v>
      </c>
      <c r="O147" t="str">
        <f>'2013'!F45</f>
        <v>US Dollars</v>
      </c>
      <c r="P147" t="str">
        <f>'2013'!G45</f>
        <v>US Dollars</v>
      </c>
      <c r="Q147">
        <f>'2013'!H45</f>
        <v>0</v>
      </c>
      <c r="R147" t="str">
        <f>'2013'!I45</f>
        <v>US Dollars</v>
      </c>
      <c r="S147" t="str">
        <f>'2013'!J45</f>
        <v>US Dollars</v>
      </c>
      <c r="T147" t="str">
        <f>'2013'!K45</f>
        <v>US Dollars</v>
      </c>
      <c r="U147" t="str">
        <f>'2013'!L45</f>
        <v>US Dollars</v>
      </c>
      <c r="V147">
        <f>'2013'!M45</f>
        <v>0</v>
      </c>
      <c r="W147" t="str">
        <f>'2013'!N45</f>
        <v>US Dollars</v>
      </c>
      <c r="X147">
        <f>'2013'!O45</f>
        <v>8244</v>
      </c>
      <c r="Y147">
        <f>'2013'!P45</f>
        <v>33227</v>
      </c>
      <c r="Z147" t="str">
        <f>'2013'!Q45</f>
        <v>US Dollars</v>
      </c>
      <c r="AA147">
        <f>'2013'!R45</f>
        <v>24497</v>
      </c>
      <c r="AB147">
        <f>'2013'!S45</f>
        <v>2518</v>
      </c>
      <c r="AC147">
        <f>'2013'!T45</f>
        <v>68486</v>
      </c>
      <c r="AD147">
        <f>'2013'!U45</f>
        <v>68486</v>
      </c>
      <c r="AF147">
        <f t="shared" si="11"/>
        <v>1</v>
      </c>
    </row>
    <row r="148" spans="3:32">
      <c r="C148" s="238" t="str">
        <f t="shared" si="8"/>
        <v>Georgia</v>
      </c>
      <c r="D148" s="238">
        <v>2013</v>
      </c>
      <c r="E148" s="249" t="str">
        <f t="shared" ref="E148:J167" si="12">E$114</f>
        <v>Calendar Year</v>
      </c>
      <c r="F148" s="249" t="str">
        <f t="shared" si="12"/>
        <v>US Dollars</v>
      </c>
      <c r="G148" s="249" t="str">
        <f t="shared" si="12"/>
        <v>Units ( x 1)</v>
      </c>
      <c r="H148" s="250">
        <f t="shared" si="12"/>
        <v>1.6634</v>
      </c>
      <c r="I148" s="249" t="str">
        <f t="shared" si="12"/>
        <v>PEPFAR Expenditure analysis</v>
      </c>
      <c r="J148" s="249">
        <f t="shared" si="12"/>
        <v>1.6633500000000001</v>
      </c>
      <c r="K148" t="s">
        <v>299</v>
      </c>
      <c r="M148">
        <f>'2013'!D46</f>
        <v>0</v>
      </c>
      <c r="N148">
        <f>'2013'!E46</f>
        <v>0</v>
      </c>
      <c r="O148">
        <f>'2013'!F46</f>
        <v>0</v>
      </c>
      <c r="P148">
        <f>'2013'!G46</f>
        <v>0</v>
      </c>
      <c r="Q148">
        <f>'2013'!H46</f>
        <v>0</v>
      </c>
      <c r="R148">
        <f>'2013'!I46</f>
        <v>0</v>
      </c>
      <c r="S148">
        <f>'2013'!J46</f>
        <v>0</v>
      </c>
      <c r="T148">
        <f>'2013'!K46</f>
        <v>0</v>
      </c>
      <c r="U148">
        <f>'2013'!L46</f>
        <v>0</v>
      </c>
      <c r="V148">
        <f>'2013'!M46</f>
        <v>0</v>
      </c>
      <c r="W148">
        <f>'2013'!N46</f>
        <v>0</v>
      </c>
      <c r="X148">
        <f>'2013'!O46</f>
        <v>48338</v>
      </c>
      <c r="Y148">
        <f>'2013'!P46</f>
        <v>75350</v>
      </c>
      <c r="Z148">
        <f>'2013'!Q46</f>
        <v>0</v>
      </c>
      <c r="AA148">
        <f>'2013'!R46</f>
        <v>14388</v>
      </c>
      <c r="AB148">
        <f>'2013'!S46</f>
        <v>344482</v>
      </c>
      <c r="AC148">
        <f>'2013'!T46</f>
        <v>482558</v>
      </c>
      <c r="AD148">
        <f>'2013'!U46</f>
        <v>482558</v>
      </c>
      <c r="AF148">
        <f t="shared" si="11"/>
        <v>1</v>
      </c>
    </row>
    <row r="149" spans="3:32">
      <c r="C149" s="238" t="str">
        <f t="shared" si="8"/>
        <v>Georgia</v>
      </c>
      <c r="D149" s="238">
        <v>2013</v>
      </c>
      <c r="E149" s="249" t="str">
        <f t="shared" si="12"/>
        <v>Calendar Year</v>
      </c>
      <c r="F149" s="249" t="str">
        <f t="shared" si="12"/>
        <v>US Dollars</v>
      </c>
      <c r="G149" s="249" t="str">
        <f t="shared" si="12"/>
        <v>Units ( x 1)</v>
      </c>
      <c r="H149" s="250">
        <f t="shared" si="12"/>
        <v>1.6634</v>
      </c>
      <c r="I149" s="249" t="str">
        <f t="shared" si="12"/>
        <v>PEPFAR Expenditure analysis</v>
      </c>
      <c r="J149" s="249">
        <f t="shared" si="12"/>
        <v>1.6633500000000001</v>
      </c>
      <c r="K149" t="s">
        <v>43</v>
      </c>
      <c r="M149" t="str">
        <f>'2013'!D47</f>
        <v>US Dollars</v>
      </c>
      <c r="N149" t="str">
        <f>'2013'!E47</f>
        <v>US Dollars</v>
      </c>
      <c r="O149" t="str">
        <f>'2013'!F47</f>
        <v>US Dollars</v>
      </c>
      <c r="P149" t="str">
        <f>'2013'!G47</f>
        <v>US Dollars</v>
      </c>
      <c r="Q149">
        <f>'2013'!H47</f>
        <v>0</v>
      </c>
      <c r="R149" t="str">
        <f>'2013'!I47</f>
        <v>US Dollars</v>
      </c>
      <c r="S149" t="str">
        <f>'2013'!J47</f>
        <v>US Dollars</v>
      </c>
      <c r="T149" t="str">
        <f>'2013'!K47</f>
        <v>US Dollars</v>
      </c>
      <c r="U149" t="str">
        <f>'2013'!L47</f>
        <v>US Dollars</v>
      </c>
      <c r="V149">
        <f>'2013'!M47</f>
        <v>0</v>
      </c>
      <c r="W149" t="str">
        <f>'2013'!N47</f>
        <v>US Dollars</v>
      </c>
      <c r="X149">
        <f>'2013'!O47</f>
        <v>19335</v>
      </c>
      <c r="Y149">
        <f>'2013'!P47</f>
        <v>75350</v>
      </c>
      <c r="Z149" t="str">
        <f>'2013'!Q47</f>
        <v>US Dollars</v>
      </c>
      <c r="AA149">
        <f>'2013'!R47</f>
        <v>12585</v>
      </c>
      <c r="AB149">
        <f>'2013'!S47</f>
        <v>344482</v>
      </c>
      <c r="AC149">
        <f>'2013'!T47</f>
        <v>451752</v>
      </c>
      <c r="AD149">
        <f>'2013'!U47</f>
        <v>451752</v>
      </c>
      <c r="AF149">
        <f t="shared" si="11"/>
        <v>1</v>
      </c>
    </row>
    <row r="150" spans="3:32">
      <c r="C150" s="238" t="str">
        <f t="shared" si="8"/>
        <v>Georgia</v>
      </c>
      <c r="D150" s="238">
        <v>2013</v>
      </c>
      <c r="E150" s="249" t="str">
        <f t="shared" si="12"/>
        <v>Calendar Year</v>
      </c>
      <c r="F150" s="249" t="str">
        <f t="shared" si="12"/>
        <v>US Dollars</v>
      </c>
      <c r="G150" s="249" t="str">
        <f t="shared" si="12"/>
        <v>Units ( x 1)</v>
      </c>
      <c r="H150" s="250">
        <f t="shared" si="12"/>
        <v>1.6634</v>
      </c>
      <c r="I150" s="249" t="str">
        <f t="shared" si="12"/>
        <v>PEPFAR Expenditure analysis</v>
      </c>
      <c r="J150" s="249">
        <f t="shared" si="12"/>
        <v>1.6633500000000001</v>
      </c>
      <c r="K150" t="s">
        <v>45</v>
      </c>
      <c r="M150" t="str">
        <f>'2013'!D48</f>
        <v>US Dollars</v>
      </c>
      <c r="N150" t="str">
        <f>'2013'!E48</f>
        <v>US Dollars</v>
      </c>
      <c r="O150" t="str">
        <f>'2013'!F48</f>
        <v>US Dollars</v>
      </c>
      <c r="P150" t="str">
        <f>'2013'!G48</f>
        <v>US Dollars</v>
      </c>
      <c r="Q150">
        <f>'2013'!H48</f>
        <v>0</v>
      </c>
      <c r="R150" t="str">
        <f>'2013'!I48</f>
        <v>US Dollars</v>
      </c>
      <c r="S150" t="str">
        <f>'2013'!J48</f>
        <v>US Dollars</v>
      </c>
      <c r="T150" t="str">
        <f>'2013'!K48</f>
        <v>US Dollars</v>
      </c>
      <c r="U150" t="str">
        <f>'2013'!L48</f>
        <v>US Dollars</v>
      </c>
      <c r="V150">
        <f>'2013'!M48</f>
        <v>0</v>
      </c>
      <c r="W150" t="str">
        <f>'2013'!N48</f>
        <v>US Dollars</v>
      </c>
      <c r="X150" t="str">
        <f>'2013'!O48</f>
        <v>US Dollars</v>
      </c>
      <c r="Y150" t="str">
        <f>'2013'!P48</f>
        <v>US Dollars</v>
      </c>
      <c r="Z150" t="str">
        <f>'2013'!Q48</f>
        <v>US Dollars</v>
      </c>
      <c r="AA150" t="str">
        <f>'2013'!R48</f>
        <v>US Dollars</v>
      </c>
      <c r="AB150" t="str">
        <f>'2013'!S48</f>
        <v>US Dollars</v>
      </c>
      <c r="AC150">
        <f>'2013'!T48</f>
        <v>0</v>
      </c>
      <c r="AD150">
        <f>'2013'!U48</f>
        <v>0</v>
      </c>
      <c r="AF150">
        <f t="shared" si="11"/>
        <v>1</v>
      </c>
    </row>
    <row r="151" spans="3:32">
      <c r="C151" s="238" t="str">
        <f t="shared" si="8"/>
        <v>Georgia</v>
      </c>
      <c r="D151" s="238">
        <v>2013</v>
      </c>
      <c r="E151" s="249" t="str">
        <f t="shared" si="12"/>
        <v>Calendar Year</v>
      </c>
      <c r="F151" s="249" t="str">
        <f t="shared" si="12"/>
        <v>US Dollars</v>
      </c>
      <c r="G151" s="249" t="str">
        <f t="shared" si="12"/>
        <v>Units ( x 1)</v>
      </c>
      <c r="H151" s="250">
        <f t="shared" si="12"/>
        <v>1.6634</v>
      </c>
      <c r="I151" s="249" t="str">
        <f t="shared" si="12"/>
        <v>PEPFAR Expenditure analysis</v>
      </c>
      <c r="J151" s="249">
        <f t="shared" si="12"/>
        <v>1.6633500000000001</v>
      </c>
      <c r="K151" t="s">
        <v>46</v>
      </c>
      <c r="M151" t="str">
        <f>'2013'!D49</f>
        <v>US Dollars</v>
      </c>
      <c r="N151" t="str">
        <f>'2013'!E49</f>
        <v>US Dollars</v>
      </c>
      <c r="O151" t="str">
        <f>'2013'!F49</f>
        <v>US Dollars</v>
      </c>
      <c r="P151" t="str">
        <f>'2013'!G49</f>
        <v>US Dollars</v>
      </c>
      <c r="Q151">
        <f>'2013'!H49</f>
        <v>0</v>
      </c>
      <c r="R151" t="str">
        <f>'2013'!I49</f>
        <v>US Dollars</v>
      </c>
      <c r="S151" t="str">
        <f>'2013'!J49</f>
        <v>US Dollars</v>
      </c>
      <c r="T151" t="str">
        <f>'2013'!K49</f>
        <v>US Dollars</v>
      </c>
      <c r="U151" t="str">
        <f>'2013'!L49</f>
        <v>US Dollars</v>
      </c>
      <c r="V151">
        <f>'2013'!M49</f>
        <v>0</v>
      </c>
      <c r="W151" t="str">
        <f>'2013'!N49</f>
        <v>US Dollars</v>
      </c>
      <c r="X151" t="str">
        <f>'2013'!O49</f>
        <v>US Dollars</v>
      </c>
      <c r="Y151" t="str">
        <f>'2013'!P49</f>
        <v>US Dollars</v>
      </c>
      <c r="Z151" t="str">
        <f>'2013'!Q49</f>
        <v>US Dollars</v>
      </c>
      <c r="AA151" t="str">
        <f>'2013'!R49</f>
        <v>US Dollars</v>
      </c>
      <c r="AB151" t="str">
        <f>'2013'!S49</f>
        <v>US Dollars</v>
      </c>
      <c r="AC151">
        <f>'2013'!T49</f>
        <v>0</v>
      </c>
      <c r="AD151">
        <f>'2013'!U49</f>
        <v>0</v>
      </c>
      <c r="AF151">
        <f t="shared" si="11"/>
        <v>1</v>
      </c>
    </row>
    <row r="152" spans="3:32">
      <c r="C152" s="238" t="str">
        <f t="shared" si="8"/>
        <v>Georgia</v>
      </c>
      <c r="D152" s="238">
        <v>2013</v>
      </c>
      <c r="E152" s="249" t="str">
        <f t="shared" si="12"/>
        <v>Calendar Year</v>
      </c>
      <c r="F152" s="249" t="str">
        <f t="shared" si="12"/>
        <v>US Dollars</v>
      </c>
      <c r="G152" s="249" t="str">
        <f t="shared" si="12"/>
        <v>Units ( x 1)</v>
      </c>
      <c r="H152" s="250">
        <f t="shared" si="12"/>
        <v>1.6634</v>
      </c>
      <c r="I152" s="249" t="str">
        <f t="shared" si="12"/>
        <v>PEPFAR Expenditure analysis</v>
      </c>
      <c r="J152" s="249">
        <f t="shared" si="12"/>
        <v>1.6633500000000001</v>
      </c>
      <c r="K152" t="s">
        <v>453</v>
      </c>
      <c r="M152" t="str">
        <f>'2013'!D50</f>
        <v>US Dollars</v>
      </c>
      <c r="N152" t="str">
        <f>'2013'!E50</f>
        <v>US Dollars</v>
      </c>
      <c r="O152" t="str">
        <f>'2013'!F50</f>
        <v>US Dollars</v>
      </c>
      <c r="P152" t="str">
        <f>'2013'!G50</f>
        <v>US Dollars</v>
      </c>
      <c r="Q152">
        <f>'2013'!H50</f>
        <v>0</v>
      </c>
      <c r="R152" t="str">
        <f>'2013'!I50</f>
        <v>US Dollars</v>
      </c>
      <c r="S152" t="str">
        <f>'2013'!J50</f>
        <v>US Dollars</v>
      </c>
      <c r="T152" t="str">
        <f>'2013'!K50</f>
        <v>US Dollars</v>
      </c>
      <c r="U152" t="str">
        <f>'2013'!L50</f>
        <v>US Dollars</v>
      </c>
      <c r="V152">
        <f>'2013'!M50</f>
        <v>0</v>
      </c>
      <c r="W152" t="str">
        <f>'2013'!N50</f>
        <v>US Dollars</v>
      </c>
      <c r="X152">
        <f>'2013'!O50</f>
        <v>29003</v>
      </c>
      <c r="Y152" t="str">
        <f>'2013'!P50</f>
        <v>US Dollars</v>
      </c>
      <c r="Z152" t="str">
        <f>'2013'!Q50</f>
        <v>US Dollars</v>
      </c>
      <c r="AA152">
        <f>'2013'!R50</f>
        <v>1803</v>
      </c>
      <c r="AB152" t="str">
        <f>'2013'!S50</f>
        <v>US Dollars</v>
      </c>
      <c r="AC152">
        <f>'2013'!T50</f>
        <v>30806</v>
      </c>
      <c r="AD152">
        <f>'2013'!U50</f>
        <v>30806</v>
      </c>
      <c r="AF152">
        <f t="shared" si="11"/>
        <v>1</v>
      </c>
    </row>
    <row r="153" spans="3:32">
      <c r="C153" s="238" t="str">
        <f t="shared" si="8"/>
        <v>Georgia</v>
      </c>
      <c r="D153" s="238">
        <v>2013</v>
      </c>
      <c r="E153" s="249" t="str">
        <f t="shared" si="12"/>
        <v>Calendar Year</v>
      </c>
      <c r="F153" s="249" t="str">
        <f t="shared" si="12"/>
        <v>US Dollars</v>
      </c>
      <c r="G153" s="249" t="str">
        <f t="shared" si="12"/>
        <v>Units ( x 1)</v>
      </c>
      <c r="H153" s="250">
        <f t="shared" si="12"/>
        <v>1.6634</v>
      </c>
      <c r="I153" s="249" t="str">
        <f t="shared" si="12"/>
        <v>PEPFAR Expenditure analysis</v>
      </c>
      <c r="J153" s="249">
        <f t="shared" si="12"/>
        <v>1.6633500000000001</v>
      </c>
      <c r="K153" t="s">
        <v>300</v>
      </c>
      <c r="M153">
        <f>'2013'!D51</f>
        <v>492366</v>
      </c>
      <c r="N153">
        <f>'2013'!E51</f>
        <v>0</v>
      </c>
      <c r="O153">
        <f>'2013'!F51</f>
        <v>0</v>
      </c>
      <c r="P153">
        <f>'2013'!G51</f>
        <v>0</v>
      </c>
      <c r="Q153">
        <f>'2013'!H51</f>
        <v>492366</v>
      </c>
      <c r="R153">
        <f>'2013'!I51</f>
        <v>0</v>
      </c>
      <c r="S153">
        <f>'2013'!J51</f>
        <v>0</v>
      </c>
      <c r="T153">
        <f>'2013'!K51</f>
        <v>0</v>
      </c>
      <c r="U153">
        <f>'2013'!L51</f>
        <v>0</v>
      </c>
      <c r="V153">
        <f>'2013'!M51</f>
        <v>0</v>
      </c>
      <c r="W153">
        <f>'2013'!N51</f>
        <v>0</v>
      </c>
      <c r="X153">
        <f>'2013'!O51</f>
        <v>395059</v>
      </c>
      <c r="Y153">
        <f>'2013'!P51</f>
        <v>333835</v>
      </c>
      <c r="Z153">
        <f>'2013'!Q51</f>
        <v>0</v>
      </c>
      <c r="AA153">
        <f>'2013'!R51</f>
        <v>76718</v>
      </c>
      <c r="AB153">
        <f>'2013'!S51</f>
        <v>1845</v>
      </c>
      <c r="AC153">
        <f>'2013'!T51</f>
        <v>807457</v>
      </c>
      <c r="AD153">
        <f>'2013'!U51</f>
        <v>1299823</v>
      </c>
      <c r="AF153">
        <f t="shared" si="11"/>
        <v>1</v>
      </c>
    </row>
    <row r="154" spans="3:32">
      <c r="C154" s="238" t="str">
        <f t="shared" si="8"/>
        <v>Georgia</v>
      </c>
      <c r="D154" s="238">
        <v>2013</v>
      </c>
      <c r="E154" s="249" t="str">
        <f t="shared" si="12"/>
        <v>Calendar Year</v>
      </c>
      <c r="F154" s="249" t="str">
        <f t="shared" si="12"/>
        <v>US Dollars</v>
      </c>
      <c r="G154" s="249" t="str">
        <f t="shared" si="12"/>
        <v>Units ( x 1)</v>
      </c>
      <c r="H154" s="250">
        <f t="shared" si="12"/>
        <v>1.6634</v>
      </c>
      <c r="I154" s="249" t="str">
        <f t="shared" si="12"/>
        <v>PEPFAR Expenditure analysis</v>
      </c>
      <c r="J154" s="249">
        <f t="shared" si="12"/>
        <v>1.6633500000000001</v>
      </c>
      <c r="K154" t="s">
        <v>283</v>
      </c>
      <c r="M154" t="str">
        <f>'2013'!D52</f>
        <v>US Dollars</v>
      </c>
      <c r="N154" t="str">
        <f>'2013'!E52</f>
        <v>US Dollars</v>
      </c>
      <c r="O154" t="str">
        <f>'2013'!F52</f>
        <v>US Dollars</v>
      </c>
      <c r="P154" t="str">
        <f>'2013'!G52</f>
        <v>US Dollars</v>
      </c>
      <c r="Q154">
        <f>'2013'!H52</f>
        <v>0</v>
      </c>
      <c r="R154" t="str">
        <f>'2013'!I52</f>
        <v>US Dollars</v>
      </c>
      <c r="S154" t="str">
        <f>'2013'!J52</f>
        <v>US Dollars</v>
      </c>
      <c r="T154" t="str">
        <f>'2013'!K52</f>
        <v>US Dollars</v>
      </c>
      <c r="U154" t="str">
        <f>'2013'!L52</f>
        <v>US Dollars</v>
      </c>
      <c r="V154">
        <f>'2013'!M52</f>
        <v>0</v>
      </c>
      <c r="W154" t="str">
        <f>'2013'!N52</f>
        <v>US Dollars</v>
      </c>
      <c r="X154" t="str">
        <f>'2013'!O52</f>
        <v>US Dollars</v>
      </c>
      <c r="Y154" t="str">
        <f>'2013'!P52</f>
        <v>US Dollars</v>
      </c>
      <c r="Z154" t="str">
        <f>'2013'!Q52</f>
        <v>US Dollars</v>
      </c>
      <c r="AA154" t="str">
        <f>'2013'!R52</f>
        <v>US Dollars</v>
      </c>
      <c r="AB154" t="str">
        <f>'2013'!S52</f>
        <v>US Dollars</v>
      </c>
      <c r="AC154">
        <f>'2013'!T52</f>
        <v>0</v>
      </c>
      <c r="AD154">
        <f>'2013'!U52</f>
        <v>0</v>
      </c>
      <c r="AF154">
        <f t="shared" si="11"/>
        <v>1</v>
      </c>
    </row>
    <row r="155" spans="3:32">
      <c r="C155" s="238" t="str">
        <f t="shared" si="8"/>
        <v>Georgia</v>
      </c>
      <c r="D155" s="238">
        <v>2013</v>
      </c>
      <c r="E155" s="249" t="str">
        <f t="shared" si="12"/>
        <v>Calendar Year</v>
      </c>
      <c r="F155" s="249" t="str">
        <f t="shared" si="12"/>
        <v>US Dollars</v>
      </c>
      <c r="G155" s="249" t="str">
        <f t="shared" si="12"/>
        <v>Units ( x 1)</v>
      </c>
      <c r="H155" s="250">
        <f t="shared" si="12"/>
        <v>1.6634</v>
      </c>
      <c r="I155" s="249" t="str">
        <f t="shared" si="12"/>
        <v>PEPFAR Expenditure analysis</v>
      </c>
      <c r="J155" s="249">
        <f t="shared" si="12"/>
        <v>1.6633500000000001</v>
      </c>
      <c r="K155" t="s">
        <v>55</v>
      </c>
      <c r="M155" t="str">
        <f>'2013'!D53</f>
        <v>US Dollars</v>
      </c>
      <c r="N155" t="str">
        <f>'2013'!E53</f>
        <v>US Dollars</v>
      </c>
      <c r="O155" t="str">
        <f>'2013'!F53</f>
        <v>US Dollars</v>
      </c>
      <c r="P155" t="str">
        <f>'2013'!G53</f>
        <v>US Dollars</v>
      </c>
      <c r="Q155">
        <f>'2013'!H53</f>
        <v>0</v>
      </c>
      <c r="R155" t="str">
        <f>'2013'!I53</f>
        <v>US Dollars</v>
      </c>
      <c r="S155" t="str">
        <f>'2013'!J53</f>
        <v>US Dollars</v>
      </c>
      <c r="T155" t="str">
        <f>'2013'!K53</f>
        <v>US Dollars</v>
      </c>
      <c r="U155" t="str">
        <f>'2013'!L53</f>
        <v>US Dollars</v>
      </c>
      <c r="V155">
        <f>'2013'!M53</f>
        <v>0</v>
      </c>
      <c r="W155" t="str">
        <f>'2013'!N53</f>
        <v>US Dollars</v>
      </c>
      <c r="X155" t="str">
        <f>'2013'!O53</f>
        <v>US Dollars</v>
      </c>
      <c r="Y155" t="str">
        <f>'2013'!P53</f>
        <v>US Dollars</v>
      </c>
      <c r="Z155" t="str">
        <f>'2013'!Q53</f>
        <v>US Dollars</v>
      </c>
      <c r="AA155" t="str">
        <f>'2013'!R53</f>
        <v>US Dollars</v>
      </c>
      <c r="AB155" t="str">
        <f>'2013'!S53</f>
        <v>US Dollars</v>
      </c>
      <c r="AC155">
        <f>'2013'!T53</f>
        <v>0</v>
      </c>
      <c r="AD155">
        <f>'2013'!U53</f>
        <v>0</v>
      </c>
      <c r="AF155">
        <f t="shared" si="11"/>
        <v>1</v>
      </c>
    </row>
    <row r="156" spans="3:32">
      <c r="C156" s="238" t="str">
        <f t="shared" si="8"/>
        <v>Georgia</v>
      </c>
      <c r="D156" s="238">
        <v>2013</v>
      </c>
      <c r="E156" s="249" t="str">
        <f t="shared" si="12"/>
        <v>Calendar Year</v>
      </c>
      <c r="F156" s="249" t="str">
        <f t="shared" si="12"/>
        <v>US Dollars</v>
      </c>
      <c r="G156" s="249" t="str">
        <f t="shared" si="12"/>
        <v>Units ( x 1)</v>
      </c>
      <c r="H156" s="250">
        <f t="shared" si="12"/>
        <v>1.6634</v>
      </c>
      <c r="I156" s="249" t="str">
        <f t="shared" si="12"/>
        <v>PEPFAR Expenditure analysis</v>
      </c>
      <c r="J156" s="249">
        <f t="shared" si="12"/>
        <v>1.6633500000000001</v>
      </c>
      <c r="K156" t="s">
        <v>57</v>
      </c>
      <c r="M156" t="str">
        <f>'2013'!D54</f>
        <v>US Dollars</v>
      </c>
      <c r="N156" t="str">
        <f>'2013'!E54</f>
        <v>US Dollars</v>
      </c>
      <c r="O156" t="str">
        <f>'2013'!F54</f>
        <v>US Dollars</v>
      </c>
      <c r="P156" t="str">
        <f>'2013'!G54</f>
        <v>US Dollars</v>
      </c>
      <c r="Q156">
        <f>'2013'!H54</f>
        <v>0</v>
      </c>
      <c r="R156" t="str">
        <f>'2013'!I54</f>
        <v>US Dollars</v>
      </c>
      <c r="S156" t="str">
        <f>'2013'!J54</f>
        <v>US Dollars</v>
      </c>
      <c r="T156" t="str">
        <f>'2013'!K54</f>
        <v>US Dollars</v>
      </c>
      <c r="U156" t="str">
        <f>'2013'!L54</f>
        <v>US Dollars</v>
      </c>
      <c r="V156">
        <f>'2013'!M54</f>
        <v>0</v>
      </c>
      <c r="W156" t="str">
        <f>'2013'!N54</f>
        <v>US Dollars</v>
      </c>
      <c r="X156">
        <f>'2013'!O54</f>
        <v>35167</v>
      </c>
      <c r="Y156" t="str">
        <f>'2013'!P54</f>
        <v>US Dollars</v>
      </c>
      <c r="Z156" t="str">
        <f>'2013'!Q54</f>
        <v>US Dollars</v>
      </c>
      <c r="AA156">
        <f>'2013'!R54</f>
        <v>5860</v>
      </c>
      <c r="AB156" t="str">
        <f>'2013'!S54</f>
        <v>US Dollars</v>
      </c>
      <c r="AC156">
        <f>'2013'!T54</f>
        <v>41027</v>
      </c>
      <c r="AD156">
        <f>'2013'!U54</f>
        <v>41027</v>
      </c>
      <c r="AF156">
        <f t="shared" si="11"/>
        <v>1</v>
      </c>
    </row>
    <row r="157" spans="3:32">
      <c r="C157" s="238" t="str">
        <f t="shared" si="8"/>
        <v>Georgia</v>
      </c>
      <c r="D157" s="238">
        <v>2013</v>
      </c>
      <c r="E157" s="249" t="str">
        <f t="shared" si="12"/>
        <v>Calendar Year</v>
      </c>
      <c r="F157" s="249" t="str">
        <f t="shared" si="12"/>
        <v>US Dollars</v>
      </c>
      <c r="G157" s="249" t="str">
        <f t="shared" si="12"/>
        <v>Units ( x 1)</v>
      </c>
      <c r="H157" s="250">
        <f t="shared" si="12"/>
        <v>1.6634</v>
      </c>
      <c r="I157" s="249" t="str">
        <f t="shared" si="12"/>
        <v>PEPFAR Expenditure analysis</v>
      </c>
      <c r="J157" s="249">
        <f t="shared" si="12"/>
        <v>1.6633500000000001</v>
      </c>
      <c r="K157" t="s">
        <v>350</v>
      </c>
      <c r="M157" t="str">
        <f>'2013'!D55</f>
        <v>US Dollars</v>
      </c>
      <c r="N157" t="str">
        <f>'2013'!E55</f>
        <v>US Dollars</v>
      </c>
      <c r="O157" t="str">
        <f>'2013'!F55</f>
        <v>US Dollars</v>
      </c>
      <c r="P157" t="str">
        <f>'2013'!G55</f>
        <v>US Dollars</v>
      </c>
      <c r="Q157">
        <f>'2013'!H55</f>
        <v>0</v>
      </c>
      <c r="R157" t="str">
        <f>'2013'!I55</f>
        <v>US Dollars</v>
      </c>
      <c r="S157" t="str">
        <f>'2013'!J55</f>
        <v>US Dollars</v>
      </c>
      <c r="T157" t="str">
        <f>'2013'!K55</f>
        <v>US Dollars</v>
      </c>
      <c r="U157" t="str">
        <f>'2013'!L55</f>
        <v>US Dollars</v>
      </c>
      <c r="V157">
        <f>'2013'!M55</f>
        <v>0</v>
      </c>
      <c r="W157" t="str">
        <f>'2013'!N55</f>
        <v>US Dollars</v>
      </c>
      <c r="X157">
        <f>'2013'!O55</f>
        <v>337428</v>
      </c>
      <c r="Y157">
        <f>'2013'!P55</f>
        <v>273487</v>
      </c>
      <c r="Z157" t="str">
        <f>'2013'!Q55</f>
        <v>US Dollars</v>
      </c>
      <c r="AA157">
        <f>'2013'!R55</f>
        <v>55687</v>
      </c>
      <c r="AB157">
        <f>'2013'!S55</f>
        <v>1845</v>
      </c>
      <c r="AC157">
        <f>'2013'!T55</f>
        <v>668447</v>
      </c>
      <c r="AD157">
        <f>'2013'!U55</f>
        <v>668447</v>
      </c>
      <c r="AF157">
        <f t="shared" si="11"/>
        <v>1</v>
      </c>
    </row>
    <row r="158" spans="3:32">
      <c r="C158" s="238" t="str">
        <f t="shared" si="8"/>
        <v>Georgia</v>
      </c>
      <c r="D158" s="238">
        <v>2013</v>
      </c>
      <c r="E158" s="249" t="str">
        <f t="shared" si="12"/>
        <v>Calendar Year</v>
      </c>
      <c r="F158" s="249" t="str">
        <f t="shared" si="12"/>
        <v>US Dollars</v>
      </c>
      <c r="G158" s="249" t="str">
        <f t="shared" si="12"/>
        <v>Units ( x 1)</v>
      </c>
      <c r="H158" s="250">
        <f t="shared" si="12"/>
        <v>1.6634</v>
      </c>
      <c r="I158" s="249" t="str">
        <f t="shared" si="12"/>
        <v>PEPFAR Expenditure analysis</v>
      </c>
      <c r="J158" s="249">
        <f t="shared" si="12"/>
        <v>1.6633500000000001</v>
      </c>
      <c r="K158" t="s">
        <v>351</v>
      </c>
      <c r="M158">
        <f>'2013'!D56</f>
        <v>492366</v>
      </c>
      <c r="N158" t="str">
        <f>'2013'!E56</f>
        <v>US Dollars</v>
      </c>
      <c r="O158" t="str">
        <f>'2013'!F56</f>
        <v>US Dollars</v>
      </c>
      <c r="P158" t="str">
        <f>'2013'!G56</f>
        <v>US Dollars</v>
      </c>
      <c r="Q158">
        <f>'2013'!H56</f>
        <v>492366</v>
      </c>
      <c r="R158" t="str">
        <f>'2013'!I56</f>
        <v>US Dollars</v>
      </c>
      <c r="S158" t="str">
        <f>'2013'!J56</f>
        <v>US Dollars</v>
      </c>
      <c r="T158" t="str">
        <f>'2013'!K56</f>
        <v>US Dollars</v>
      </c>
      <c r="U158" t="str">
        <f>'2013'!L56</f>
        <v>US Dollars</v>
      </c>
      <c r="V158">
        <f>'2013'!M56</f>
        <v>0</v>
      </c>
      <c r="W158" t="str">
        <f>'2013'!N56</f>
        <v>US Dollars</v>
      </c>
      <c r="X158">
        <f>'2013'!O56</f>
        <v>22464</v>
      </c>
      <c r="Y158">
        <f>'2013'!P56</f>
        <v>60348</v>
      </c>
      <c r="Z158" t="str">
        <f>'2013'!Q56</f>
        <v>US Dollars</v>
      </c>
      <c r="AA158">
        <f>'2013'!R56</f>
        <v>15171</v>
      </c>
      <c r="AB158" t="str">
        <f>'2013'!S56</f>
        <v>US Dollars</v>
      </c>
      <c r="AC158">
        <f>'2013'!T56</f>
        <v>97983</v>
      </c>
      <c r="AD158">
        <f>'2013'!U56</f>
        <v>590349</v>
      </c>
      <c r="AF158">
        <f t="shared" si="11"/>
        <v>1</v>
      </c>
    </row>
    <row r="159" spans="3:32">
      <c r="C159" s="238" t="str">
        <f t="shared" si="8"/>
        <v>Georgia</v>
      </c>
      <c r="D159" s="238">
        <v>2013</v>
      </c>
      <c r="E159" s="249" t="str">
        <f t="shared" si="12"/>
        <v>Calendar Year</v>
      </c>
      <c r="F159" s="249" t="str">
        <f t="shared" si="12"/>
        <v>US Dollars</v>
      </c>
      <c r="G159" s="249" t="str">
        <f t="shared" si="12"/>
        <v>Units ( x 1)</v>
      </c>
      <c r="H159" s="250">
        <f t="shared" si="12"/>
        <v>1.6634</v>
      </c>
      <c r="I159" s="249" t="str">
        <f t="shared" si="12"/>
        <v>PEPFAR Expenditure analysis</v>
      </c>
      <c r="J159" s="249">
        <f t="shared" si="12"/>
        <v>1.6633500000000001</v>
      </c>
      <c r="K159" t="s">
        <v>397</v>
      </c>
      <c r="M159">
        <f>'2013'!D57</f>
        <v>0</v>
      </c>
      <c r="N159">
        <f>'2013'!E57</f>
        <v>0</v>
      </c>
      <c r="O159">
        <f>'2013'!F57</f>
        <v>0</v>
      </c>
      <c r="P159">
        <f>'2013'!G57</f>
        <v>0</v>
      </c>
      <c r="Q159">
        <f>'2013'!H57</f>
        <v>0</v>
      </c>
      <c r="R159">
        <f>'2013'!I57</f>
        <v>0</v>
      </c>
      <c r="S159">
        <f>'2013'!J57</f>
        <v>0</v>
      </c>
      <c r="T159">
        <f>'2013'!K57</f>
        <v>0</v>
      </c>
      <c r="U159">
        <f>'2013'!L57</f>
        <v>0</v>
      </c>
      <c r="V159">
        <f>'2013'!M57</f>
        <v>0</v>
      </c>
      <c r="W159">
        <f>'2013'!N57</f>
        <v>0</v>
      </c>
      <c r="X159">
        <f>'2013'!O57</f>
        <v>0</v>
      </c>
      <c r="Y159">
        <f>'2013'!P57</f>
        <v>0</v>
      </c>
      <c r="Z159">
        <f>'2013'!Q57</f>
        <v>0</v>
      </c>
      <c r="AA159">
        <f>'2013'!R57</f>
        <v>5380</v>
      </c>
      <c r="AB159">
        <f>'2013'!S57</f>
        <v>0</v>
      </c>
      <c r="AC159">
        <f>'2013'!T57</f>
        <v>5380</v>
      </c>
      <c r="AD159">
        <f>'2013'!U57</f>
        <v>5380</v>
      </c>
      <c r="AF159">
        <f t="shared" si="11"/>
        <v>1</v>
      </c>
    </row>
    <row r="160" spans="3:32">
      <c r="C160" s="238" t="str">
        <f t="shared" si="8"/>
        <v>Georgia</v>
      </c>
      <c r="D160" s="238">
        <v>2013</v>
      </c>
      <c r="E160" s="249" t="str">
        <f t="shared" si="12"/>
        <v>Calendar Year</v>
      </c>
      <c r="F160" s="249" t="str">
        <f t="shared" si="12"/>
        <v>US Dollars</v>
      </c>
      <c r="G160" s="249" t="str">
        <f t="shared" si="12"/>
        <v>Units ( x 1)</v>
      </c>
      <c r="H160" s="250">
        <f t="shared" si="12"/>
        <v>1.6634</v>
      </c>
      <c r="I160" s="249" t="str">
        <f t="shared" si="12"/>
        <v>PEPFAR Expenditure analysis</v>
      </c>
      <c r="J160" s="249">
        <f t="shared" si="12"/>
        <v>1.6633500000000001</v>
      </c>
      <c r="K160" t="s">
        <v>415</v>
      </c>
      <c r="M160" t="str">
        <f>'2013'!D58</f>
        <v>US Dollars</v>
      </c>
      <c r="N160" t="str">
        <f>'2013'!E58</f>
        <v>US Dollars</v>
      </c>
      <c r="O160" t="str">
        <f>'2013'!F58</f>
        <v>US Dollars</v>
      </c>
      <c r="P160" t="str">
        <f>'2013'!G58</f>
        <v>US Dollars</v>
      </c>
      <c r="Q160">
        <f>'2013'!H58</f>
        <v>0</v>
      </c>
      <c r="R160" t="str">
        <f>'2013'!I58</f>
        <v>US Dollars</v>
      </c>
      <c r="S160" t="str">
        <f>'2013'!J58</f>
        <v>US Dollars</v>
      </c>
      <c r="T160" t="str">
        <f>'2013'!K58</f>
        <v>US Dollars</v>
      </c>
      <c r="U160" t="str">
        <f>'2013'!L58</f>
        <v>US Dollars</v>
      </c>
      <c r="V160">
        <f>'2013'!M58</f>
        <v>0</v>
      </c>
      <c r="W160" t="str">
        <f>'2013'!N58</f>
        <v>US Dollars</v>
      </c>
      <c r="X160" t="str">
        <f>'2013'!O58</f>
        <v>US Dollars</v>
      </c>
      <c r="Y160" t="str">
        <f>'2013'!P58</f>
        <v>US Dollars</v>
      </c>
      <c r="Z160" t="str">
        <f>'2013'!Q58</f>
        <v>US Dollars</v>
      </c>
      <c r="AA160" t="str">
        <f>'2013'!R58</f>
        <v>US Dollars</v>
      </c>
      <c r="AB160" t="str">
        <f>'2013'!S58</f>
        <v>US Dollars</v>
      </c>
      <c r="AC160">
        <f>'2013'!T58</f>
        <v>0</v>
      </c>
      <c r="AD160">
        <f>'2013'!U58</f>
        <v>0</v>
      </c>
      <c r="AF160">
        <f t="shared" si="11"/>
        <v>1</v>
      </c>
    </row>
    <row r="161" spans="3:32">
      <c r="C161" s="238" t="str">
        <f t="shared" si="8"/>
        <v>Georgia</v>
      </c>
      <c r="D161" s="238">
        <v>2013</v>
      </c>
      <c r="E161" s="249" t="str">
        <f t="shared" si="12"/>
        <v>Calendar Year</v>
      </c>
      <c r="F161" s="249" t="str">
        <f t="shared" si="12"/>
        <v>US Dollars</v>
      </c>
      <c r="G161" s="249" t="str">
        <f t="shared" si="12"/>
        <v>Units ( x 1)</v>
      </c>
      <c r="H161" s="250">
        <f t="shared" si="12"/>
        <v>1.6634</v>
      </c>
      <c r="I161" s="249" t="str">
        <f t="shared" si="12"/>
        <v>PEPFAR Expenditure analysis</v>
      </c>
      <c r="J161" s="249">
        <f t="shared" si="12"/>
        <v>1.6633500000000001</v>
      </c>
      <c r="K161" t="s">
        <v>399</v>
      </c>
      <c r="M161" t="str">
        <f>'2013'!D59</f>
        <v>US Dollars</v>
      </c>
      <c r="N161" t="str">
        <f>'2013'!E59</f>
        <v>US Dollars</v>
      </c>
      <c r="O161" t="str">
        <f>'2013'!F59</f>
        <v>US Dollars</v>
      </c>
      <c r="P161" t="str">
        <f>'2013'!G59</f>
        <v>US Dollars</v>
      </c>
      <c r="Q161">
        <f>'2013'!H59</f>
        <v>0</v>
      </c>
      <c r="R161" t="str">
        <f>'2013'!I59</f>
        <v>US Dollars</v>
      </c>
      <c r="S161" t="str">
        <f>'2013'!J59</f>
        <v>US Dollars</v>
      </c>
      <c r="T161" t="str">
        <f>'2013'!K59</f>
        <v>US Dollars</v>
      </c>
      <c r="U161" t="str">
        <f>'2013'!L59</f>
        <v>US Dollars</v>
      </c>
      <c r="V161">
        <f>'2013'!M59</f>
        <v>0</v>
      </c>
      <c r="W161" t="str">
        <f>'2013'!N59</f>
        <v>US Dollars</v>
      </c>
      <c r="X161" t="str">
        <f>'2013'!O59</f>
        <v>US Dollars</v>
      </c>
      <c r="Y161" t="str">
        <f>'2013'!P59</f>
        <v>US Dollars</v>
      </c>
      <c r="Z161" t="str">
        <f>'2013'!Q59</f>
        <v>US Dollars</v>
      </c>
      <c r="AA161" t="str">
        <f>'2013'!R59</f>
        <v>US Dollars</v>
      </c>
      <c r="AB161" t="str">
        <f>'2013'!S59</f>
        <v>US Dollars</v>
      </c>
      <c r="AC161">
        <f>'2013'!T59</f>
        <v>0</v>
      </c>
      <c r="AD161">
        <f>'2013'!U59</f>
        <v>0</v>
      </c>
      <c r="AF161">
        <f t="shared" si="11"/>
        <v>1</v>
      </c>
    </row>
    <row r="162" spans="3:32">
      <c r="C162" s="238" t="str">
        <f t="shared" si="8"/>
        <v>Georgia</v>
      </c>
      <c r="D162" s="238">
        <v>2013</v>
      </c>
      <c r="E162" s="249" t="str">
        <f t="shared" si="12"/>
        <v>Calendar Year</v>
      </c>
      <c r="F162" s="249" t="str">
        <f t="shared" si="12"/>
        <v>US Dollars</v>
      </c>
      <c r="G162" s="249" t="str">
        <f t="shared" si="12"/>
        <v>Units ( x 1)</v>
      </c>
      <c r="H162" s="250">
        <f t="shared" si="12"/>
        <v>1.6634</v>
      </c>
      <c r="I162" s="249" t="str">
        <f t="shared" si="12"/>
        <v>PEPFAR Expenditure analysis</v>
      </c>
      <c r="J162" s="249">
        <f t="shared" si="12"/>
        <v>1.6633500000000001</v>
      </c>
      <c r="K162" t="s">
        <v>400</v>
      </c>
      <c r="M162" t="str">
        <f>'2013'!D60</f>
        <v>US Dollars</v>
      </c>
      <c r="N162" t="str">
        <f>'2013'!E60</f>
        <v>US Dollars</v>
      </c>
      <c r="O162" t="str">
        <f>'2013'!F60</f>
        <v>US Dollars</v>
      </c>
      <c r="P162" t="str">
        <f>'2013'!G60</f>
        <v>US Dollars</v>
      </c>
      <c r="Q162">
        <f>'2013'!H60</f>
        <v>0</v>
      </c>
      <c r="R162" t="str">
        <f>'2013'!I60</f>
        <v>US Dollars</v>
      </c>
      <c r="S162" t="str">
        <f>'2013'!J60</f>
        <v>US Dollars</v>
      </c>
      <c r="T162" t="str">
        <f>'2013'!K60</f>
        <v>US Dollars</v>
      </c>
      <c r="U162" t="str">
        <f>'2013'!L60</f>
        <v>US Dollars</v>
      </c>
      <c r="V162">
        <f>'2013'!M60</f>
        <v>0</v>
      </c>
      <c r="W162" t="str">
        <f>'2013'!N60</f>
        <v>US Dollars</v>
      </c>
      <c r="X162" t="str">
        <f>'2013'!O60</f>
        <v>US Dollars</v>
      </c>
      <c r="Y162" t="str">
        <f>'2013'!P60</f>
        <v>US Dollars</v>
      </c>
      <c r="Z162" t="str">
        <f>'2013'!Q60</f>
        <v>US Dollars</v>
      </c>
      <c r="AA162" t="str">
        <f>'2013'!R60</f>
        <v>US Dollars</v>
      </c>
      <c r="AB162" t="str">
        <f>'2013'!S60</f>
        <v>US Dollars</v>
      </c>
      <c r="AC162">
        <f>'2013'!T60</f>
        <v>0</v>
      </c>
      <c r="AD162">
        <f>'2013'!U60</f>
        <v>0</v>
      </c>
      <c r="AF162">
        <f t="shared" si="11"/>
        <v>1</v>
      </c>
    </row>
    <row r="163" spans="3:32">
      <c r="C163" s="238" t="str">
        <f t="shared" si="8"/>
        <v>Georgia</v>
      </c>
      <c r="D163" s="238">
        <v>2013</v>
      </c>
      <c r="E163" s="249" t="str">
        <f t="shared" si="12"/>
        <v>Calendar Year</v>
      </c>
      <c r="F163" s="249" t="str">
        <f t="shared" si="12"/>
        <v>US Dollars</v>
      </c>
      <c r="G163" s="249" t="str">
        <f t="shared" si="12"/>
        <v>Units ( x 1)</v>
      </c>
      <c r="H163" s="250">
        <f t="shared" si="12"/>
        <v>1.6634</v>
      </c>
      <c r="I163" s="249" t="str">
        <f t="shared" si="12"/>
        <v>PEPFAR Expenditure analysis</v>
      </c>
      <c r="J163" s="249">
        <f t="shared" si="12"/>
        <v>1.6633500000000001</v>
      </c>
      <c r="K163" t="s">
        <v>415</v>
      </c>
      <c r="M163" t="str">
        <f>'2013'!D61</f>
        <v>US Dollars</v>
      </c>
      <c r="N163" t="str">
        <f>'2013'!E61</f>
        <v>US Dollars</v>
      </c>
      <c r="O163" t="str">
        <f>'2013'!F61</f>
        <v>US Dollars</v>
      </c>
      <c r="P163" t="str">
        <f>'2013'!G61</f>
        <v>US Dollars</v>
      </c>
      <c r="Q163">
        <f>'2013'!H61</f>
        <v>0</v>
      </c>
      <c r="R163" t="str">
        <f>'2013'!I61</f>
        <v>US Dollars</v>
      </c>
      <c r="S163" t="str">
        <f>'2013'!J61</f>
        <v>US Dollars</v>
      </c>
      <c r="T163" t="str">
        <f>'2013'!K61</f>
        <v>US Dollars</v>
      </c>
      <c r="U163" t="str">
        <f>'2013'!L61</f>
        <v>US Dollars</v>
      </c>
      <c r="V163">
        <f>'2013'!M61</f>
        <v>0</v>
      </c>
      <c r="W163" t="str">
        <f>'2013'!N61</f>
        <v>US Dollars</v>
      </c>
      <c r="X163" t="str">
        <f>'2013'!O61</f>
        <v>US Dollars</v>
      </c>
      <c r="Y163" t="str">
        <f>'2013'!P61</f>
        <v>US Dollars</v>
      </c>
      <c r="Z163" t="str">
        <f>'2013'!Q61</f>
        <v>US Dollars</v>
      </c>
      <c r="AA163" t="str">
        <f>'2013'!R61</f>
        <v>US Dollars</v>
      </c>
      <c r="AB163" t="str">
        <f>'2013'!S61</f>
        <v>US Dollars</v>
      </c>
      <c r="AC163">
        <f>'2013'!T61</f>
        <v>0</v>
      </c>
      <c r="AD163">
        <f>'2013'!U61</f>
        <v>0</v>
      </c>
      <c r="AF163">
        <f t="shared" si="11"/>
        <v>1</v>
      </c>
    </row>
    <row r="164" spans="3:32">
      <c r="C164" s="238" t="str">
        <f t="shared" si="8"/>
        <v>Georgia</v>
      </c>
      <c r="D164" s="238">
        <v>2013</v>
      </c>
      <c r="E164" s="249" t="str">
        <f t="shared" si="12"/>
        <v>Calendar Year</v>
      </c>
      <c r="F164" s="249" t="str">
        <f t="shared" si="12"/>
        <v>US Dollars</v>
      </c>
      <c r="G164" s="249" t="str">
        <f t="shared" si="12"/>
        <v>Units ( x 1)</v>
      </c>
      <c r="H164" s="250">
        <f t="shared" si="12"/>
        <v>1.6634</v>
      </c>
      <c r="I164" s="249" t="str">
        <f t="shared" si="12"/>
        <v>PEPFAR Expenditure analysis</v>
      </c>
      <c r="J164" s="249">
        <f t="shared" si="12"/>
        <v>1.6633500000000001</v>
      </c>
      <c r="K164" t="s">
        <v>399</v>
      </c>
      <c r="M164" t="str">
        <f>'2013'!D62</f>
        <v>US Dollars</v>
      </c>
      <c r="N164" t="str">
        <f>'2013'!E62</f>
        <v>US Dollars</v>
      </c>
      <c r="O164" t="str">
        <f>'2013'!F62</f>
        <v>US Dollars</v>
      </c>
      <c r="P164" t="str">
        <f>'2013'!G62</f>
        <v>US Dollars</v>
      </c>
      <c r="Q164">
        <f>'2013'!H62</f>
        <v>0</v>
      </c>
      <c r="R164" t="str">
        <f>'2013'!I62</f>
        <v>US Dollars</v>
      </c>
      <c r="S164" t="str">
        <f>'2013'!J62</f>
        <v>US Dollars</v>
      </c>
      <c r="T164" t="str">
        <f>'2013'!K62</f>
        <v>US Dollars</v>
      </c>
      <c r="U164" t="str">
        <f>'2013'!L62</f>
        <v>US Dollars</v>
      </c>
      <c r="V164">
        <f>'2013'!M62</f>
        <v>0</v>
      </c>
      <c r="W164" t="str">
        <f>'2013'!N62</f>
        <v>US Dollars</v>
      </c>
      <c r="X164" t="str">
        <f>'2013'!O62</f>
        <v>US Dollars</v>
      </c>
      <c r="Y164" t="str">
        <f>'2013'!P62</f>
        <v>US Dollars</v>
      </c>
      <c r="Z164" t="str">
        <f>'2013'!Q62</f>
        <v>US Dollars</v>
      </c>
      <c r="AA164">
        <f>'2013'!R62</f>
        <v>5380</v>
      </c>
      <c r="AB164" t="str">
        <f>'2013'!S62</f>
        <v>US Dollars</v>
      </c>
      <c r="AC164">
        <f>'2013'!T62</f>
        <v>5380</v>
      </c>
      <c r="AD164">
        <f>'2013'!U62</f>
        <v>5380</v>
      </c>
      <c r="AF164">
        <f t="shared" si="11"/>
        <v>1</v>
      </c>
    </row>
    <row r="165" spans="3:32">
      <c r="C165" s="238" t="str">
        <f t="shared" si="8"/>
        <v>Georgia</v>
      </c>
      <c r="D165" s="238">
        <v>2013</v>
      </c>
      <c r="E165" s="249" t="str">
        <f t="shared" si="12"/>
        <v>Calendar Year</v>
      </c>
      <c r="F165" s="249" t="str">
        <f t="shared" si="12"/>
        <v>US Dollars</v>
      </c>
      <c r="G165" s="249" t="str">
        <f t="shared" si="12"/>
        <v>Units ( x 1)</v>
      </c>
      <c r="H165" s="250">
        <f t="shared" si="12"/>
        <v>1.6634</v>
      </c>
      <c r="I165" s="249" t="str">
        <f t="shared" si="12"/>
        <v>PEPFAR Expenditure analysis</v>
      </c>
      <c r="J165" s="249">
        <f t="shared" si="12"/>
        <v>1.6633500000000001</v>
      </c>
      <c r="K165" t="s">
        <v>400</v>
      </c>
      <c r="M165" t="str">
        <f>'2013'!D63</f>
        <v>US Dollars</v>
      </c>
      <c r="N165" t="str">
        <f>'2013'!E63</f>
        <v>US Dollars</v>
      </c>
      <c r="O165" t="str">
        <f>'2013'!F63</f>
        <v>US Dollars</v>
      </c>
      <c r="P165" t="str">
        <f>'2013'!G63</f>
        <v>US Dollars</v>
      </c>
      <c r="Q165">
        <f>'2013'!H63</f>
        <v>0</v>
      </c>
      <c r="R165" t="str">
        <f>'2013'!I63</f>
        <v>US Dollars</v>
      </c>
      <c r="S165" t="str">
        <f>'2013'!J63</f>
        <v>US Dollars</v>
      </c>
      <c r="T165" t="str">
        <f>'2013'!K63</f>
        <v>US Dollars</v>
      </c>
      <c r="U165" t="str">
        <f>'2013'!L63</f>
        <v>US Dollars</v>
      </c>
      <c r="V165">
        <f>'2013'!M63</f>
        <v>0</v>
      </c>
      <c r="W165" t="str">
        <f>'2013'!N63</f>
        <v>US Dollars</v>
      </c>
      <c r="X165" t="str">
        <f>'2013'!O63</f>
        <v>US Dollars</v>
      </c>
      <c r="Y165" t="str">
        <f>'2013'!P63</f>
        <v>US Dollars</v>
      </c>
      <c r="Z165" t="str">
        <f>'2013'!Q63</f>
        <v>US Dollars</v>
      </c>
      <c r="AA165" t="str">
        <f>'2013'!R63</f>
        <v>US Dollars</v>
      </c>
      <c r="AB165" t="str">
        <f>'2013'!S63</f>
        <v>US Dollars</v>
      </c>
      <c r="AC165">
        <f>'2013'!T63</f>
        <v>0</v>
      </c>
      <c r="AD165">
        <f>'2013'!U63</f>
        <v>0</v>
      </c>
      <c r="AF165">
        <f t="shared" si="11"/>
        <v>1</v>
      </c>
    </row>
    <row r="166" spans="3:32">
      <c r="C166" s="240" t="str">
        <f t="shared" si="8"/>
        <v>Georgia</v>
      </c>
      <c r="D166" s="240">
        <v>2013</v>
      </c>
      <c r="E166" s="251" t="str">
        <f t="shared" si="12"/>
        <v>Calendar Year</v>
      </c>
      <c r="F166" s="251" t="str">
        <f t="shared" si="12"/>
        <v>US Dollars</v>
      </c>
      <c r="G166" s="251" t="str">
        <f t="shared" si="12"/>
        <v>Units ( x 1)</v>
      </c>
      <c r="H166" s="252">
        <f t="shared" si="12"/>
        <v>1.6634</v>
      </c>
      <c r="I166" s="251" t="str">
        <f t="shared" si="12"/>
        <v>PEPFAR Expenditure analysis</v>
      </c>
      <c r="J166" s="251">
        <f t="shared" si="12"/>
        <v>1.6633500000000001</v>
      </c>
      <c r="K166" s="237" t="s">
        <v>262</v>
      </c>
      <c r="L166" s="237"/>
      <c r="M166" s="237">
        <f>'2013'!D64</f>
        <v>5361536</v>
      </c>
      <c r="N166" s="237">
        <f>'2013'!E64</f>
        <v>0</v>
      </c>
      <c r="O166" s="237">
        <f>'2013'!F64</f>
        <v>0</v>
      </c>
      <c r="P166" s="237">
        <f>'2013'!G64</f>
        <v>0</v>
      </c>
      <c r="Q166" s="237">
        <f>'2013'!H64</f>
        <v>5361536</v>
      </c>
      <c r="R166" s="237">
        <f>'2013'!I64</f>
        <v>0</v>
      </c>
      <c r="S166" s="237">
        <f>'2013'!J64</f>
        <v>1603891</v>
      </c>
      <c r="T166" s="237">
        <f>'2013'!K64</f>
        <v>0</v>
      </c>
      <c r="U166" s="237">
        <f>'2013'!L64</f>
        <v>0</v>
      </c>
      <c r="V166" s="237">
        <f>'2013'!M64</f>
        <v>1603891</v>
      </c>
      <c r="W166" s="237">
        <f>'2013'!N64</f>
        <v>0</v>
      </c>
      <c r="X166" s="237">
        <f>'2013'!O64</f>
        <v>874942</v>
      </c>
      <c r="Y166" s="237">
        <f>'2013'!P64</f>
        <v>7503138</v>
      </c>
      <c r="Z166" s="237">
        <f>'2013'!Q64</f>
        <v>0</v>
      </c>
      <c r="AA166" s="237">
        <f>'2013'!R64</f>
        <v>174474</v>
      </c>
      <c r="AB166" s="237">
        <f>'2013'!S64</f>
        <v>585416</v>
      </c>
      <c r="AC166" s="237">
        <f>'2013'!T64</f>
        <v>9137970</v>
      </c>
      <c r="AD166" s="237">
        <f>'2013'!U64</f>
        <v>16103397</v>
      </c>
      <c r="AF166">
        <f t="shared" si="11"/>
        <v>1</v>
      </c>
    </row>
    <row r="167" spans="3:32">
      <c r="C167" s="240" t="str">
        <f t="shared" si="8"/>
        <v>Georgia</v>
      </c>
      <c r="D167" s="240">
        <v>2013</v>
      </c>
      <c r="E167" s="251" t="str">
        <f t="shared" si="12"/>
        <v>Calendar Year</v>
      </c>
      <c r="F167" s="251" t="str">
        <f t="shared" si="12"/>
        <v>US Dollars</v>
      </c>
      <c r="G167" s="251" t="str">
        <f t="shared" si="12"/>
        <v>Units ( x 1)</v>
      </c>
      <c r="H167" s="252">
        <f t="shared" si="12"/>
        <v>1.6634</v>
      </c>
      <c r="I167" s="251" t="str">
        <f t="shared" si="12"/>
        <v>PEPFAR Expenditure analysis</v>
      </c>
      <c r="J167" s="251">
        <f t="shared" si="12"/>
        <v>1.6633500000000001</v>
      </c>
      <c r="K167" s="237" t="s">
        <v>413</v>
      </c>
      <c r="L167" s="237"/>
      <c r="M167" s="237">
        <f>'2013'!D65</f>
        <v>5361536</v>
      </c>
      <c r="N167" s="237">
        <f>'2013'!E65</f>
        <v>0</v>
      </c>
      <c r="O167" s="237">
        <f>'2013'!F65</f>
        <v>0</v>
      </c>
      <c r="P167" s="237">
        <f>'2013'!G65</f>
        <v>0</v>
      </c>
      <c r="Q167" s="237">
        <f>'2013'!H65</f>
        <v>5361536</v>
      </c>
      <c r="R167" s="237">
        <f>'2013'!I65</f>
        <v>0</v>
      </c>
      <c r="S167" s="237">
        <f>'2013'!J65</f>
        <v>1603891</v>
      </c>
      <c r="T167" s="237">
        <f>'2013'!K65</f>
        <v>0</v>
      </c>
      <c r="U167" s="237">
        <f>'2013'!L65</f>
        <v>0</v>
      </c>
      <c r="V167" s="237">
        <f>'2013'!M65</f>
        <v>1603891</v>
      </c>
      <c r="W167" s="237">
        <f>'2013'!N65</f>
        <v>0</v>
      </c>
      <c r="X167" s="237">
        <f>'2013'!O65</f>
        <v>874942</v>
      </c>
      <c r="Y167" s="237">
        <f>'2013'!P65</f>
        <v>7503138</v>
      </c>
      <c r="Z167" s="237">
        <f>'2013'!Q65</f>
        <v>0</v>
      </c>
      <c r="AA167" s="237">
        <f>'2013'!R65</f>
        <v>169094</v>
      </c>
      <c r="AB167" s="237">
        <f>'2013'!S65</f>
        <v>585416</v>
      </c>
      <c r="AC167" s="237">
        <f>'2013'!T65</f>
        <v>9132590</v>
      </c>
      <c r="AD167" s="237">
        <f>'2013'!U65</f>
        <v>16098017</v>
      </c>
      <c r="AF167">
        <f t="shared" si="11"/>
        <v>1</v>
      </c>
    </row>
    <row r="168" spans="3:32">
      <c r="C168" s="243" t="str">
        <f t="shared" si="8"/>
        <v>Georgia</v>
      </c>
      <c r="D168" s="243">
        <v>2012</v>
      </c>
      <c r="E168" s="242" t="str">
        <f>'2012'!B2</f>
        <v>Calendar Year</v>
      </c>
      <c r="F168" s="242" t="str">
        <f>'2012'!B5</f>
        <v>US Dollars</v>
      </c>
      <c r="G168" s="242" t="str">
        <f>'2012'!B6</f>
        <v>Units ( x 1)</v>
      </c>
      <c r="H168" s="244">
        <f>'2012'!B7</f>
        <v>1.6513</v>
      </c>
      <c r="I168" s="242" t="str">
        <f>'2012'!B8</f>
        <v>System of Health Accounts</v>
      </c>
      <c r="J168" s="242">
        <f>VLOOKUP(C168,'Exchange Rates'!$A$1:$N$195,14,0)</f>
        <v>1.6512583333333299</v>
      </c>
      <c r="K168" s="53" t="s">
        <v>295</v>
      </c>
      <c r="L168" s="53"/>
      <c r="M168" s="53">
        <f>'2012'!D12</f>
        <v>0</v>
      </c>
      <c r="N168" s="53">
        <f>'2012'!E12</f>
        <v>0</v>
      </c>
      <c r="O168" s="53">
        <f>'2012'!F12</f>
        <v>0</v>
      </c>
      <c r="P168" s="53">
        <f>'2012'!G12</f>
        <v>0</v>
      </c>
      <c r="Q168" s="53">
        <f>'2012'!H12</f>
        <v>0</v>
      </c>
      <c r="R168" s="53">
        <f>'2012'!I12</f>
        <v>0</v>
      </c>
      <c r="S168" s="53">
        <f>'2012'!J12</f>
        <v>0</v>
      </c>
      <c r="T168" s="53">
        <f>'2012'!K12</f>
        <v>0</v>
      </c>
      <c r="U168" s="53">
        <f>'2012'!L12</f>
        <v>0</v>
      </c>
      <c r="V168" s="53">
        <f>'2012'!M12</f>
        <v>0</v>
      </c>
      <c r="W168" s="53">
        <f>'2012'!N12</f>
        <v>0</v>
      </c>
      <c r="X168" s="53">
        <f>'2012'!O12</f>
        <v>304803</v>
      </c>
      <c r="Y168" s="53">
        <f>'2012'!P12</f>
        <v>0</v>
      </c>
      <c r="Z168" s="53">
        <f>'2012'!Q12</f>
        <v>0</v>
      </c>
      <c r="AA168" s="53">
        <f>'2012'!R12</f>
        <v>130001</v>
      </c>
      <c r="AB168" s="53">
        <f>'2012'!S12</f>
        <v>32938</v>
      </c>
      <c r="AC168" s="53">
        <f>'2012'!T12</f>
        <v>467742</v>
      </c>
      <c r="AD168" s="53">
        <f>'2012'!U12</f>
        <v>467742</v>
      </c>
      <c r="AF168">
        <f t="shared" si="11"/>
        <v>1</v>
      </c>
    </row>
    <row r="169" spans="3:32">
      <c r="C169" s="243" t="str">
        <f t="shared" si="8"/>
        <v>Georgia</v>
      </c>
      <c r="D169" s="243">
        <v>2012</v>
      </c>
      <c r="E169" s="242" t="str">
        <f>E$168</f>
        <v>Calendar Year</v>
      </c>
      <c r="F169" s="242" t="str">
        <f t="shared" ref="F169:J184" si="13">F$168</f>
        <v>US Dollars</v>
      </c>
      <c r="G169" s="242" t="str">
        <f t="shared" si="13"/>
        <v>Units ( x 1)</v>
      </c>
      <c r="H169" s="244">
        <f t="shared" si="13"/>
        <v>1.6513</v>
      </c>
      <c r="I169" s="242" t="str">
        <f t="shared" si="13"/>
        <v>System of Health Accounts</v>
      </c>
      <c r="J169" s="242">
        <f t="shared" si="13"/>
        <v>1.6512583333333299</v>
      </c>
      <c r="K169" s="53" t="s">
        <v>2</v>
      </c>
      <c r="L169" s="53"/>
      <c r="M169" s="53" t="str">
        <f>'2012'!D13</f>
        <v>US Dollars</v>
      </c>
      <c r="N169" s="53" t="str">
        <f>'2012'!E13</f>
        <v>US Dollars</v>
      </c>
      <c r="O169" s="53" t="str">
        <f>'2012'!F13</f>
        <v>US Dollars</v>
      </c>
      <c r="P169" s="53" t="str">
        <f>'2012'!G13</f>
        <v>US Dollars</v>
      </c>
      <c r="Q169" s="53">
        <f>'2012'!H13</f>
        <v>0</v>
      </c>
      <c r="R169" s="53" t="str">
        <f>'2012'!I13</f>
        <v>US Dollars</v>
      </c>
      <c r="S169" s="53" t="str">
        <f>'2012'!J13</f>
        <v>US Dollars</v>
      </c>
      <c r="T169" s="53" t="str">
        <f>'2012'!K13</f>
        <v>US Dollars</v>
      </c>
      <c r="U169" s="53" t="str">
        <f>'2012'!L13</f>
        <v>US Dollars</v>
      </c>
      <c r="V169" s="53">
        <f>'2012'!M13</f>
        <v>0</v>
      </c>
      <c r="W169" s="53" t="str">
        <f>'2012'!N13</f>
        <v>US Dollars</v>
      </c>
      <c r="X169" s="53" t="str">
        <f>'2012'!O13</f>
        <v>US Dollars</v>
      </c>
      <c r="Y169" s="53" t="str">
        <f>'2012'!P13</f>
        <v>US Dollars</v>
      </c>
      <c r="Z169" s="53" t="str">
        <f>'2012'!Q13</f>
        <v>US Dollars</v>
      </c>
      <c r="AA169" s="53">
        <f>'2012'!R13</f>
        <v>16000</v>
      </c>
      <c r="AB169" s="53">
        <f>'2012'!S13</f>
        <v>29912</v>
      </c>
      <c r="AC169" s="53">
        <f>'2012'!T13</f>
        <v>45912</v>
      </c>
      <c r="AD169" s="53">
        <f>'2012'!U13</f>
        <v>45912</v>
      </c>
      <c r="AF169">
        <f t="shared" si="11"/>
        <v>1</v>
      </c>
    </row>
    <row r="170" spans="3:32">
      <c r="C170" s="243" t="str">
        <f t="shared" si="8"/>
        <v>Georgia</v>
      </c>
      <c r="D170" s="243">
        <v>2012</v>
      </c>
      <c r="E170" s="242" t="str">
        <f t="shared" ref="E170:J201" si="14">E$168</f>
        <v>Calendar Year</v>
      </c>
      <c r="F170" s="242" t="str">
        <f t="shared" si="13"/>
        <v>US Dollars</v>
      </c>
      <c r="G170" s="242" t="str">
        <f t="shared" si="13"/>
        <v>Units ( x 1)</v>
      </c>
      <c r="H170" s="244">
        <f t="shared" si="13"/>
        <v>1.6513</v>
      </c>
      <c r="I170" s="242" t="str">
        <f t="shared" si="13"/>
        <v>System of Health Accounts</v>
      </c>
      <c r="J170" s="242">
        <f t="shared" si="13"/>
        <v>1.6512583333333299</v>
      </c>
      <c r="K170" s="53" t="s">
        <v>365</v>
      </c>
      <c r="L170" s="53"/>
      <c r="M170" s="53" t="str">
        <f>'2012'!D14</f>
        <v>US Dollars</v>
      </c>
      <c r="N170" s="53" t="str">
        <f>'2012'!E14</f>
        <v>US Dollars</v>
      </c>
      <c r="O170" s="53" t="str">
        <f>'2012'!F14</f>
        <v>US Dollars</v>
      </c>
      <c r="P170" s="53" t="str">
        <f>'2012'!G14</f>
        <v>US Dollars</v>
      </c>
      <c r="Q170" s="53">
        <f>'2012'!H14</f>
        <v>0</v>
      </c>
      <c r="R170" s="53" t="str">
        <f>'2012'!I14</f>
        <v>US Dollars</v>
      </c>
      <c r="S170" s="53" t="str">
        <f>'2012'!J14</f>
        <v>US Dollars</v>
      </c>
      <c r="T170" s="53" t="str">
        <f>'2012'!K14</f>
        <v>US Dollars</v>
      </c>
      <c r="U170" s="53" t="str">
        <f>'2012'!L14</f>
        <v>US Dollars</v>
      </c>
      <c r="V170" s="53">
        <f>'2012'!M14</f>
        <v>0</v>
      </c>
      <c r="W170" s="53" t="str">
        <f>'2012'!N14</f>
        <v>US Dollars</v>
      </c>
      <c r="X170" s="53" t="str">
        <f>'2012'!O14</f>
        <v>US Dollars</v>
      </c>
      <c r="Y170" s="53" t="str">
        <f>'2012'!P14</f>
        <v>US Dollars</v>
      </c>
      <c r="Z170" s="53" t="str">
        <f>'2012'!Q14</f>
        <v>US Dollars</v>
      </c>
      <c r="AA170" s="53">
        <f>'2012'!R14</f>
        <v>33000</v>
      </c>
      <c r="AB170" s="53" t="str">
        <f>'2012'!S14</f>
        <v>US Dollars</v>
      </c>
      <c r="AC170" s="53">
        <f>'2012'!T14</f>
        <v>33000</v>
      </c>
      <c r="AD170" s="53">
        <f>'2012'!U14</f>
        <v>33000</v>
      </c>
      <c r="AF170">
        <f t="shared" si="11"/>
        <v>1</v>
      </c>
    </row>
    <row r="171" spans="3:32">
      <c r="C171" s="243" t="str">
        <f t="shared" si="8"/>
        <v>Georgia</v>
      </c>
      <c r="D171" s="243">
        <v>2012</v>
      </c>
      <c r="E171" s="242" t="str">
        <f t="shared" si="14"/>
        <v>Calendar Year</v>
      </c>
      <c r="F171" s="242" t="str">
        <f t="shared" si="13"/>
        <v>US Dollars</v>
      </c>
      <c r="G171" s="242" t="str">
        <f t="shared" si="13"/>
        <v>Units ( x 1)</v>
      </c>
      <c r="H171" s="244">
        <f t="shared" si="13"/>
        <v>1.6513</v>
      </c>
      <c r="I171" s="242" t="str">
        <f t="shared" si="13"/>
        <v>System of Health Accounts</v>
      </c>
      <c r="J171" s="242">
        <f t="shared" si="13"/>
        <v>1.6512583333333299</v>
      </c>
      <c r="K171" s="53" t="s">
        <v>5</v>
      </c>
      <c r="L171" s="53"/>
      <c r="M171" s="53" t="str">
        <f>'2012'!D15</f>
        <v>US Dollars</v>
      </c>
      <c r="N171" s="53" t="str">
        <f>'2012'!E15</f>
        <v>US Dollars</v>
      </c>
      <c r="O171" s="53" t="str">
        <f>'2012'!F15</f>
        <v>US Dollars</v>
      </c>
      <c r="P171" s="53" t="str">
        <f>'2012'!G15</f>
        <v>US Dollars</v>
      </c>
      <c r="Q171" s="53">
        <f>'2012'!H15</f>
        <v>0</v>
      </c>
      <c r="R171" s="53" t="str">
        <f>'2012'!I15</f>
        <v>US Dollars</v>
      </c>
      <c r="S171" s="53" t="str">
        <f>'2012'!J15</f>
        <v>US Dollars</v>
      </c>
      <c r="T171" s="53" t="str">
        <f>'2012'!K15</f>
        <v>US Dollars</v>
      </c>
      <c r="U171" s="53" t="str">
        <f>'2012'!L15</f>
        <v>US Dollars</v>
      </c>
      <c r="V171" s="53">
        <f>'2012'!M15</f>
        <v>0</v>
      </c>
      <c r="W171" s="53" t="str">
        <f>'2012'!N15</f>
        <v>US Dollars</v>
      </c>
      <c r="X171" s="53" t="str">
        <f>'2012'!O15</f>
        <v>US Dollars</v>
      </c>
      <c r="Y171" s="53" t="str">
        <f>'2012'!P15</f>
        <v>US Dollars</v>
      </c>
      <c r="Z171" s="53" t="str">
        <f>'2012'!Q15</f>
        <v>US Dollars</v>
      </c>
      <c r="AA171" s="53" t="str">
        <f>'2012'!R15</f>
        <v>US Dollars</v>
      </c>
      <c r="AB171" s="53" t="str">
        <f>'2012'!S15</f>
        <v>US Dollars</v>
      </c>
      <c r="AC171" s="53">
        <f>'2012'!T15</f>
        <v>0</v>
      </c>
      <c r="AD171" s="53">
        <f>'2012'!U15</f>
        <v>0</v>
      </c>
      <c r="AF171">
        <f t="shared" si="11"/>
        <v>1</v>
      </c>
    </row>
    <row r="172" spans="3:32">
      <c r="C172" s="243" t="str">
        <f t="shared" si="8"/>
        <v>Georgia</v>
      </c>
      <c r="D172" s="243">
        <v>2012</v>
      </c>
      <c r="E172" s="242" t="str">
        <f t="shared" si="14"/>
        <v>Calendar Year</v>
      </c>
      <c r="F172" s="242" t="str">
        <f t="shared" si="13"/>
        <v>US Dollars</v>
      </c>
      <c r="G172" s="242" t="str">
        <f t="shared" si="13"/>
        <v>Units ( x 1)</v>
      </c>
      <c r="H172" s="244">
        <f t="shared" si="13"/>
        <v>1.6513</v>
      </c>
      <c r="I172" s="242" t="str">
        <f t="shared" si="13"/>
        <v>System of Health Accounts</v>
      </c>
      <c r="J172" s="242">
        <f t="shared" si="13"/>
        <v>1.6512583333333299</v>
      </c>
      <c r="K172" s="53" t="s">
        <v>367</v>
      </c>
      <c r="L172" s="53"/>
      <c r="M172" s="53" t="str">
        <f>'2012'!D16</f>
        <v>US Dollars</v>
      </c>
      <c r="N172" s="53" t="str">
        <f>'2012'!E16</f>
        <v>US Dollars</v>
      </c>
      <c r="O172" s="53" t="str">
        <f>'2012'!F16</f>
        <v>US Dollars</v>
      </c>
      <c r="P172" s="53" t="str">
        <f>'2012'!G16</f>
        <v>US Dollars</v>
      </c>
      <c r="Q172" s="53">
        <f>'2012'!H16</f>
        <v>0</v>
      </c>
      <c r="R172" s="53" t="str">
        <f>'2012'!I16</f>
        <v>US Dollars</v>
      </c>
      <c r="S172" s="53" t="str">
        <f>'2012'!J16</f>
        <v>US Dollars</v>
      </c>
      <c r="T172" s="53" t="str">
        <f>'2012'!K16</f>
        <v>US Dollars</v>
      </c>
      <c r="U172" s="53" t="str">
        <f>'2012'!L16</f>
        <v>US Dollars</v>
      </c>
      <c r="V172" s="53">
        <f>'2012'!M16</f>
        <v>0</v>
      </c>
      <c r="W172" s="53" t="str">
        <f>'2012'!N16</f>
        <v>US Dollars</v>
      </c>
      <c r="X172" s="53" t="str">
        <f>'2012'!O16</f>
        <v>US Dollars</v>
      </c>
      <c r="Y172" s="53" t="str">
        <f>'2012'!P16</f>
        <v>US Dollars</v>
      </c>
      <c r="Z172" s="53" t="str">
        <f>'2012'!Q16</f>
        <v>US Dollars</v>
      </c>
      <c r="AA172" s="53" t="str">
        <f>'2012'!R16</f>
        <v>US Dollars</v>
      </c>
      <c r="AB172" s="53" t="str">
        <f>'2012'!S16</f>
        <v>US Dollars</v>
      </c>
      <c r="AC172" s="53">
        <f>'2012'!T16</f>
        <v>0</v>
      </c>
      <c r="AD172" s="53">
        <f>'2012'!U16</f>
        <v>0</v>
      </c>
      <c r="AF172">
        <f t="shared" si="11"/>
        <v>1</v>
      </c>
    </row>
    <row r="173" spans="3:32">
      <c r="C173" s="243" t="str">
        <f t="shared" si="8"/>
        <v>Georgia</v>
      </c>
      <c r="D173" s="243">
        <v>2012</v>
      </c>
      <c r="E173" s="242" t="str">
        <f t="shared" si="14"/>
        <v>Calendar Year</v>
      </c>
      <c r="F173" s="242" t="str">
        <f t="shared" si="13"/>
        <v>US Dollars</v>
      </c>
      <c r="G173" s="242" t="str">
        <f t="shared" si="13"/>
        <v>Units ( x 1)</v>
      </c>
      <c r="H173" s="244">
        <f t="shared" si="13"/>
        <v>1.6513</v>
      </c>
      <c r="I173" s="242" t="str">
        <f t="shared" si="13"/>
        <v>System of Health Accounts</v>
      </c>
      <c r="J173" s="242">
        <f t="shared" si="13"/>
        <v>1.6512583333333299</v>
      </c>
      <c r="K173" s="53" t="s">
        <v>368</v>
      </c>
      <c r="L173" s="53"/>
      <c r="M173" s="53" t="str">
        <f>'2012'!D17</f>
        <v>US Dollars</v>
      </c>
      <c r="N173" s="53" t="str">
        <f>'2012'!E17</f>
        <v>US Dollars</v>
      </c>
      <c r="O173" s="53" t="str">
        <f>'2012'!F17</f>
        <v>US Dollars</v>
      </c>
      <c r="P173" s="53" t="str">
        <f>'2012'!G17</f>
        <v>US Dollars</v>
      </c>
      <c r="Q173" s="53">
        <f>'2012'!H17</f>
        <v>0</v>
      </c>
      <c r="R173" s="53" t="str">
        <f>'2012'!I17</f>
        <v>US Dollars</v>
      </c>
      <c r="S173" s="53" t="str">
        <f>'2012'!J17</f>
        <v>US Dollars</v>
      </c>
      <c r="T173" s="53" t="str">
        <f>'2012'!K17</f>
        <v>US Dollars</v>
      </c>
      <c r="U173" s="53" t="str">
        <f>'2012'!L17</f>
        <v>US Dollars</v>
      </c>
      <c r="V173" s="53">
        <f>'2012'!M17</f>
        <v>0</v>
      </c>
      <c r="W173" s="53" t="str">
        <f>'2012'!N17</f>
        <v>US Dollars</v>
      </c>
      <c r="X173" s="53">
        <f>'2012'!O17</f>
        <v>91950</v>
      </c>
      <c r="Y173" s="53" t="str">
        <f>'2012'!P17</f>
        <v>US Dollars</v>
      </c>
      <c r="Z173" s="53" t="str">
        <f>'2012'!Q17</f>
        <v>US Dollars</v>
      </c>
      <c r="AA173" s="53">
        <f>'2012'!R17</f>
        <v>1500</v>
      </c>
      <c r="AB173" s="53" t="str">
        <f>'2012'!S17</f>
        <v>US Dollars</v>
      </c>
      <c r="AC173" s="53">
        <f>'2012'!T17</f>
        <v>93450</v>
      </c>
      <c r="AD173" s="53">
        <f>'2012'!U17</f>
        <v>93450</v>
      </c>
      <c r="AF173">
        <f t="shared" si="11"/>
        <v>1</v>
      </c>
    </row>
    <row r="174" spans="3:32">
      <c r="C174" s="243" t="str">
        <f t="shared" si="8"/>
        <v>Georgia</v>
      </c>
      <c r="D174" s="243">
        <v>2012</v>
      </c>
      <c r="E174" s="242" t="str">
        <f t="shared" si="14"/>
        <v>Calendar Year</v>
      </c>
      <c r="F174" s="242" t="str">
        <f t="shared" si="13"/>
        <v>US Dollars</v>
      </c>
      <c r="G174" s="242" t="str">
        <f t="shared" si="13"/>
        <v>Units ( x 1)</v>
      </c>
      <c r="H174" s="244">
        <f t="shared" si="13"/>
        <v>1.6513</v>
      </c>
      <c r="I174" s="242" t="str">
        <f t="shared" si="13"/>
        <v>System of Health Accounts</v>
      </c>
      <c r="J174" s="242">
        <f t="shared" si="13"/>
        <v>1.6512583333333299</v>
      </c>
      <c r="K174" s="53" t="s">
        <v>369</v>
      </c>
      <c r="L174" s="53"/>
      <c r="M174" s="53" t="str">
        <f>'2012'!D18</f>
        <v>US Dollars</v>
      </c>
      <c r="N174" s="53" t="str">
        <f>'2012'!E18</f>
        <v>US Dollars</v>
      </c>
      <c r="O174" s="53" t="str">
        <f>'2012'!F18</f>
        <v>US Dollars</v>
      </c>
      <c r="P174" s="53" t="str">
        <f>'2012'!G18</f>
        <v>US Dollars</v>
      </c>
      <c r="Q174" s="53">
        <f>'2012'!H18</f>
        <v>0</v>
      </c>
      <c r="R174" s="53" t="str">
        <f>'2012'!I18</f>
        <v>US Dollars</v>
      </c>
      <c r="S174" s="53" t="str">
        <f>'2012'!J18</f>
        <v>US Dollars</v>
      </c>
      <c r="T174" s="53" t="str">
        <f>'2012'!K18</f>
        <v>US Dollars</v>
      </c>
      <c r="U174" s="53" t="str">
        <f>'2012'!L18</f>
        <v>US Dollars</v>
      </c>
      <c r="V174" s="53">
        <f>'2012'!M18</f>
        <v>0</v>
      </c>
      <c r="W174" s="53" t="str">
        <f>'2012'!N18</f>
        <v>US Dollars</v>
      </c>
      <c r="X174" s="53">
        <f>'2012'!O18</f>
        <v>212853</v>
      </c>
      <c r="Y174" s="53" t="str">
        <f>'2012'!P18</f>
        <v>US Dollars</v>
      </c>
      <c r="Z174" s="53" t="str">
        <f>'2012'!Q18</f>
        <v>US Dollars</v>
      </c>
      <c r="AA174" s="53">
        <f>'2012'!R18</f>
        <v>1500</v>
      </c>
      <c r="AB174" s="53" t="str">
        <f>'2012'!S18</f>
        <v>US Dollars</v>
      </c>
      <c r="AC174" s="53">
        <f>'2012'!T18</f>
        <v>214353</v>
      </c>
      <c r="AD174" s="53">
        <f>'2012'!U18</f>
        <v>214353</v>
      </c>
      <c r="AF174">
        <f t="shared" si="11"/>
        <v>1</v>
      </c>
    </row>
    <row r="175" spans="3:32">
      <c r="C175" s="243" t="str">
        <f t="shared" si="8"/>
        <v>Georgia</v>
      </c>
      <c r="D175" s="243">
        <v>2012</v>
      </c>
      <c r="E175" s="242" t="str">
        <f t="shared" si="14"/>
        <v>Calendar Year</v>
      </c>
      <c r="F175" s="242" t="str">
        <f t="shared" si="13"/>
        <v>US Dollars</v>
      </c>
      <c r="G175" s="242" t="str">
        <f t="shared" si="13"/>
        <v>Units ( x 1)</v>
      </c>
      <c r="H175" s="244">
        <f t="shared" si="13"/>
        <v>1.6513</v>
      </c>
      <c r="I175" s="242" t="str">
        <f t="shared" si="13"/>
        <v>System of Health Accounts</v>
      </c>
      <c r="J175" s="242">
        <f t="shared" si="13"/>
        <v>1.6512583333333299</v>
      </c>
      <c r="K175" s="53" t="s">
        <v>370</v>
      </c>
      <c r="L175" s="53"/>
      <c r="M175" s="53" t="str">
        <f>'2012'!D19</f>
        <v>US Dollars</v>
      </c>
      <c r="N175" s="53" t="str">
        <f>'2012'!E19</f>
        <v>US Dollars</v>
      </c>
      <c r="O175" s="53" t="str">
        <f>'2012'!F19</f>
        <v>US Dollars</v>
      </c>
      <c r="P175" s="53" t="str">
        <f>'2012'!G19</f>
        <v>US Dollars</v>
      </c>
      <c r="Q175" s="53">
        <f>'2012'!H19</f>
        <v>0</v>
      </c>
      <c r="R175" s="53" t="str">
        <f>'2012'!I19</f>
        <v>US Dollars</v>
      </c>
      <c r="S175" s="53" t="str">
        <f>'2012'!J19</f>
        <v>US Dollars</v>
      </c>
      <c r="T175" s="53" t="str">
        <f>'2012'!K19</f>
        <v>US Dollars</v>
      </c>
      <c r="U175" s="53" t="str">
        <f>'2012'!L19</f>
        <v>US Dollars</v>
      </c>
      <c r="V175" s="53">
        <f>'2012'!M19</f>
        <v>0</v>
      </c>
      <c r="W175" s="53" t="str">
        <f>'2012'!N19</f>
        <v>US Dollars</v>
      </c>
      <c r="X175" s="53" t="str">
        <f>'2012'!O19</f>
        <v>US Dollars</v>
      </c>
      <c r="Y175" s="53" t="str">
        <f>'2012'!P19</f>
        <v>US Dollars</v>
      </c>
      <c r="Z175" s="53" t="str">
        <f>'2012'!Q19</f>
        <v>US Dollars</v>
      </c>
      <c r="AA175" s="53" t="str">
        <f>'2012'!R19</f>
        <v>US Dollars</v>
      </c>
      <c r="AB175" s="53" t="str">
        <f>'2012'!S19</f>
        <v>US Dollars</v>
      </c>
      <c r="AC175" s="53">
        <f>'2012'!T19</f>
        <v>0</v>
      </c>
      <c r="AD175" s="53">
        <f>'2012'!U19</f>
        <v>0</v>
      </c>
      <c r="AF175">
        <f t="shared" si="11"/>
        <v>1</v>
      </c>
    </row>
    <row r="176" spans="3:32">
      <c r="C176" s="243" t="str">
        <f t="shared" si="8"/>
        <v>Georgia</v>
      </c>
      <c r="D176" s="243">
        <v>2012</v>
      </c>
      <c r="E176" s="242" t="str">
        <f t="shared" si="14"/>
        <v>Calendar Year</v>
      </c>
      <c r="F176" s="242" t="str">
        <f t="shared" si="13"/>
        <v>US Dollars</v>
      </c>
      <c r="G176" s="242" t="str">
        <f t="shared" si="13"/>
        <v>Units ( x 1)</v>
      </c>
      <c r="H176" s="244">
        <f t="shared" si="13"/>
        <v>1.6513</v>
      </c>
      <c r="I176" s="242" t="str">
        <f t="shared" si="13"/>
        <v>System of Health Accounts</v>
      </c>
      <c r="J176" s="242">
        <f t="shared" si="13"/>
        <v>1.6512583333333299</v>
      </c>
      <c r="K176" s="53" t="s">
        <v>372</v>
      </c>
      <c r="L176" s="53"/>
      <c r="M176" s="53" t="str">
        <f>'2012'!D20</f>
        <v>US Dollars</v>
      </c>
      <c r="N176" s="53" t="str">
        <f>'2012'!E20</f>
        <v>US Dollars</v>
      </c>
      <c r="O176" s="53" t="str">
        <f>'2012'!F20</f>
        <v>US Dollars</v>
      </c>
      <c r="P176" s="53" t="str">
        <f>'2012'!G20</f>
        <v>US Dollars</v>
      </c>
      <c r="Q176" s="53">
        <f>'2012'!H20</f>
        <v>0</v>
      </c>
      <c r="R176" s="53" t="str">
        <f>'2012'!I20</f>
        <v>US Dollars</v>
      </c>
      <c r="S176" s="53" t="str">
        <f>'2012'!J20</f>
        <v>US Dollars</v>
      </c>
      <c r="T176" s="53" t="str">
        <f>'2012'!K20</f>
        <v>US Dollars</v>
      </c>
      <c r="U176" s="53" t="str">
        <f>'2012'!L20</f>
        <v>US Dollars</v>
      </c>
      <c r="V176" s="53">
        <f>'2012'!M20</f>
        <v>0</v>
      </c>
      <c r="W176" s="53" t="str">
        <f>'2012'!N20</f>
        <v>US Dollars</v>
      </c>
      <c r="X176" s="53" t="str">
        <f>'2012'!O20</f>
        <v>US Dollars</v>
      </c>
      <c r="Y176" s="53" t="str">
        <f>'2012'!P20</f>
        <v>US Dollars</v>
      </c>
      <c r="Z176" s="53" t="str">
        <f>'2012'!Q20</f>
        <v>US Dollars</v>
      </c>
      <c r="AA176" s="53" t="str">
        <f>'2012'!R20</f>
        <v>US Dollars</v>
      </c>
      <c r="AB176" s="53" t="str">
        <f>'2012'!S20</f>
        <v>US Dollars</v>
      </c>
      <c r="AC176" s="53">
        <f>'2012'!T20</f>
        <v>0</v>
      </c>
      <c r="AD176" s="53">
        <f>'2012'!U20</f>
        <v>0</v>
      </c>
      <c r="AF176">
        <f t="shared" si="11"/>
        <v>1</v>
      </c>
    </row>
    <row r="177" spans="3:32">
      <c r="C177" s="243" t="str">
        <f t="shared" si="8"/>
        <v>Georgia</v>
      </c>
      <c r="D177" s="243">
        <v>2012</v>
      </c>
      <c r="E177" s="242" t="str">
        <f t="shared" si="14"/>
        <v>Calendar Year</v>
      </c>
      <c r="F177" s="242" t="str">
        <f t="shared" si="13"/>
        <v>US Dollars</v>
      </c>
      <c r="G177" s="242" t="str">
        <f t="shared" si="13"/>
        <v>Units ( x 1)</v>
      </c>
      <c r="H177" s="244">
        <f t="shared" si="13"/>
        <v>1.6513</v>
      </c>
      <c r="I177" s="242" t="str">
        <f t="shared" si="13"/>
        <v>System of Health Accounts</v>
      </c>
      <c r="J177" s="242">
        <f t="shared" si="13"/>
        <v>1.6512583333333299</v>
      </c>
      <c r="K177" s="53" t="s">
        <v>373</v>
      </c>
      <c r="L177" s="53"/>
      <c r="M177" s="53" t="str">
        <f>'2012'!D21</f>
        <v>US Dollars</v>
      </c>
      <c r="N177" s="53" t="str">
        <f>'2012'!E21</f>
        <v>US Dollars</v>
      </c>
      <c r="O177" s="53" t="str">
        <f>'2012'!F21</f>
        <v>US Dollars</v>
      </c>
      <c r="P177" s="53" t="str">
        <f>'2012'!G21</f>
        <v>US Dollars</v>
      </c>
      <c r="Q177" s="53">
        <f>'2012'!H21</f>
        <v>0</v>
      </c>
      <c r="R177" s="53" t="str">
        <f>'2012'!I21</f>
        <v>US Dollars</v>
      </c>
      <c r="S177" s="53" t="str">
        <f>'2012'!J21</f>
        <v>US Dollars</v>
      </c>
      <c r="T177" s="53" t="str">
        <f>'2012'!K21</f>
        <v>US Dollars</v>
      </c>
      <c r="U177" s="53" t="str">
        <f>'2012'!L21</f>
        <v>US Dollars</v>
      </c>
      <c r="V177" s="53">
        <f>'2012'!M21</f>
        <v>0</v>
      </c>
      <c r="W177" s="53" t="str">
        <f>'2012'!N21</f>
        <v>US Dollars</v>
      </c>
      <c r="X177" s="53" t="str">
        <f>'2012'!O21</f>
        <v>US Dollars</v>
      </c>
      <c r="Y177" s="53" t="str">
        <f>'2012'!P21</f>
        <v>US Dollars</v>
      </c>
      <c r="Z177" s="53" t="str">
        <f>'2012'!Q21</f>
        <v>US Dollars</v>
      </c>
      <c r="AA177" s="53">
        <f>'2012'!R21</f>
        <v>75001</v>
      </c>
      <c r="AB177" s="53" t="str">
        <f>'2012'!S21</f>
        <v>US Dollars</v>
      </c>
      <c r="AC177" s="53">
        <f>'2012'!T21</f>
        <v>75001</v>
      </c>
      <c r="AD177" s="53">
        <f>'2012'!U21</f>
        <v>75001</v>
      </c>
      <c r="AF177">
        <f t="shared" si="11"/>
        <v>1</v>
      </c>
    </row>
    <row r="178" spans="3:32">
      <c r="C178" s="243" t="str">
        <f t="shared" si="8"/>
        <v>Georgia</v>
      </c>
      <c r="D178" s="243">
        <v>2012</v>
      </c>
      <c r="E178" s="242" t="str">
        <f t="shared" si="14"/>
        <v>Calendar Year</v>
      </c>
      <c r="F178" s="242" t="str">
        <f t="shared" si="13"/>
        <v>US Dollars</v>
      </c>
      <c r="G178" s="242" t="str">
        <f t="shared" si="13"/>
        <v>Units ( x 1)</v>
      </c>
      <c r="H178" s="244">
        <f t="shared" si="13"/>
        <v>1.6513</v>
      </c>
      <c r="I178" s="242" t="str">
        <f t="shared" si="13"/>
        <v>System of Health Accounts</v>
      </c>
      <c r="J178" s="242">
        <f t="shared" si="13"/>
        <v>1.6512583333333299</v>
      </c>
      <c r="K178" s="53" t="s">
        <v>374</v>
      </c>
      <c r="L178" s="53"/>
      <c r="M178" s="53" t="str">
        <f>'2012'!D22</f>
        <v>US Dollars</v>
      </c>
      <c r="N178" s="53" t="str">
        <f>'2012'!E22</f>
        <v>US Dollars</v>
      </c>
      <c r="O178" s="53" t="str">
        <f>'2012'!F22</f>
        <v>US Dollars</v>
      </c>
      <c r="P178" s="53" t="str">
        <f>'2012'!G22</f>
        <v>US Dollars</v>
      </c>
      <c r="Q178" s="53">
        <f>'2012'!H22</f>
        <v>0</v>
      </c>
      <c r="R178" s="53" t="str">
        <f>'2012'!I22</f>
        <v>US Dollars</v>
      </c>
      <c r="S178" s="53" t="str">
        <f>'2012'!J22</f>
        <v>US Dollars</v>
      </c>
      <c r="T178" s="53" t="str">
        <f>'2012'!K22</f>
        <v>US Dollars</v>
      </c>
      <c r="U178" s="53" t="str">
        <f>'2012'!L22</f>
        <v>US Dollars</v>
      </c>
      <c r="V178" s="53">
        <f>'2012'!M22</f>
        <v>0</v>
      </c>
      <c r="W178" s="53" t="str">
        <f>'2012'!N22</f>
        <v>US Dollars</v>
      </c>
      <c r="X178" s="53" t="str">
        <f>'2012'!O22</f>
        <v>US Dollars</v>
      </c>
      <c r="Y178" s="53" t="str">
        <f>'2012'!P22</f>
        <v>US Dollars</v>
      </c>
      <c r="Z178" s="53" t="str">
        <f>'2012'!Q22</f>
        <v>US Dollars</v>
      </c>
      <c r="AA178" s="53">
        <f>'2012'!R22</f>
        <v>3000</v>
      </c>
      <c r="AB178" s="53">
        <f>'2012'!S22</f>
        <v>3026</v>
      </c>
      <c r="AC178" s="53">
        <f>'2012'!T22</f>
        <v>6026</v>
      </c>
      <c r="AD178" s="53">
        <f>'2012'!U22</f>
        <v>6026</v>
      </c>
      <c r="AF178">
        <f t="shared" si="11"/>
        <v>1</v>
      </c>
    </row>
    <row r="179" spans="3:32">
      <c r="C179" s="243" t="str">
        <f t="shared" ref="C179:C242" si="15">C$60</f>
        <v>Georgia</v>
      </c>
      <c r="D179" s="243">
        <v>2012</v>
      </c>
      <c r="E179" s="242" t="str">
        <f t="shared" si="14"/>
        <v>Calendar Year</v>
      </c>
      <c r="F179" s="242" t="str">
        <f t="shared" si="13"/>
        <v>US Dollars</v>
      </c>
      <c r="G179" s="242" t="str">
        <f t="shared" si="13"/>
        <v>Units ( x 1)</v>
      </c>
      <c r="H179" s="244">
        <f t="shared" si="13"/>
        <v>1.6513</v>
      </c>
      <c r="I179" s="242" t="str">
        <f t="shared" si="13"/>
        <v>System of Health Accounts</v>
      </c>
      <c r="J179" s="242">
        <f t="shared" si="13"/>
        <v>1.6512583333333299</v>
      </c>
      <c r="K179" s="53" t="s">
        <v>376</v>
      </c>
      <c r="L179" s="53"/>
      <c r="M179" s="53" t="str">
        <f>'2012'!D23</f>
        <v>US Dollars</v>
      </c>
      <c r="N179" s="53" t="str">
        <f>'2012'!E23</f>
        <v>US Dollars</v>
      </c>
      <c r="O179" s="53" t="str">
        <f>'2012'!F23</f>
        <v>US Dollars</v>
      </c>
      <c r="P179" s="53" t="str">
        <f>'2012'!G23</f>
        <v>US Dollars</v>
      </c>
      <c r="Q179" s="53">
        <f>'2012'!H23</f>
        <v>0</v>
      </c>
      <c r="R179" s="53" t="str">
        <f>'2012'!I23</f>
        <v>US Dollars</v>
      </c>
      <c r="S179" s="53" t="str">
        <f>'2012'!J23</f>
        <v>US Dollars</v>
      </c>
      <c r="T179" s="53" t="str">
        <f>'2012'!K23</f>
        <v>US Dollars</v>
      </c>
      <c r="U179" s="53" t="str">
        <f>'2012'!L23</f>
        <v>US Dollars</v>
      </c>
      <c r="V179" s="53">
        <f>'2012'!M23</f>
        <v>0</v>
      </c>
      <c r="W179" s="53" t="str">
        <f>'2012'!N23</f>
        <v>US Dollars</v>
      </c>
      <c r="X179" s="53" t="str">
        <f>'2012'!O23</f>
        <v>US Dollars</v>
      </c>
      <c r="Y179" s="53" t="str">
        <f>'2012'!P23</f>
        <v>US Dollars</v>
      </c>
      <c r="Z179" s="53" t="str">
        <f>'2012'!Q23</f>
        <v>US Dollars</v>
      </c>
      <c r="AA179" s="53" t="str">
        <f>'2012'!R23</f>
        <v>US Dollars</v>
      </c>
      <c r="AB179" s="53" t="str">
        <f>'2012'!S23</f>
        <v>US Dollars</v>
      </c>
      <c r="AC179" s="53">
        <f>'2012'!T23</f>
        <v>0</v>
      </c>
      <c r="AD179" s="53">
        <f>'2012'!U23</f>
        <v>0</v>
      </c>
      <c r="AF179">
        <f t="shared" si="11"/>
        <v>1</v>
      </c>
    </row>
    <row r="180" spans="3:32">
      <c r="C180" s="243" t="str">
        <f t="shared" si="15"/>
        <v>Georgia</v>
      </c>
      <c r="D180" s="243">
        <v>2012</v>
      </c>
      <c r="E180" s="242" t="str">
        <f t="shared" si="14"/>
        <v>Calendar Year</v>
      </c>
      <c r="F180" s="242" t="str">
        <f t="shared" si="13"/>
        <v>US Dollars</v>
      </c>
      <c r="G180" s="242" t="str">
        <f t="shared" si="13"/>
        <v>Units ( x 1)</v>
      </c>
      <c r="H180" s="244">
        <f t="shared" si="13"/>
        <v>1.6513</v>
      </c>
      <c r="I180" s="242" t="str">
        <f t="shared" si="13"/>
        <v>System of Health Accounts</v>
      </c>
      <c r="J180" s="242">
        <f t="shared" si="13"/>
        <v>1.6512583333333299</v>
      </c>
      <c r="K180" s="53" t="s">
        <v>14</v>
      </c>
      <c r="L180" s="53"/>
      <c r="M180" s="53">
        <f>'2012'!D24</f>
        <v>1665960</v>
      </c>
      <c r="N180" s="53">
        <f>'2012'!E24</f>
        <v>0</v>
      </c>
      <c r="O180" s="53">
        <f>'2012'!F24</f>
        <v>0</v>
      </c>
      <c r="P180" s="53">
        <f>'2012'!G24</f>
        <v>0</v>
      </c>
      <c r="Q180" s="53">
        <f>'2012'!H24</f>
        <v>1665960</v>
      </c>
      <c r="R180" s="53">
        <f>'2012'!I24</f>
        <v>0</v>
      </c>
      <c r="S180" s="53">
        <f>'2012'!J24</f>
        <v>777359</v>
      </c>
      <c r="T180" s="53">
        <f>'2012'!K24</f>
        <v>0</v>
      </c>
      <c r="U180" s="53">
        <f>'2012'!L24</f>
        <v>0</v>
      </c>
      <c r="V180" s="53">
        <f>'2012'!M24</f>
        <v>777359</v>
      </c>
      <c r="W180" s="53">
        <f>'2012'!N24</f>
        <v>0</v>
      </c>
      <c r="X180" s="53">
        <f>'2012'!O24</f>
        <v>335292</v>
      </c>
      <c r="Y180" s="53">
        <f>'2012'!P24</f>
        <v>1458346</v>
      </c>
      <c r="Z180" s="53">
        <f>'2012'!Q24</f>
        <v>0</v>
      </c>
      <c r="AA180" s="53">
        <f>'2012'!R24</f>
        <v>3000</v>
      </c>
      <c r="AB180" s="53">
        <f>'2012'!S24</f>
        <v>67464</v>
      </c>
      <c r="AC180" s="53">
        <f>'2012'!T24</f>
        <v>1864102</v>
      </c>
      <c r="AD180" s="53">
        <f>'2012'!U24</f>
        <v>4307421</v>
      </c>
      <c r="AF180">
        <f t="shared" si="11"/>
        <v>1</v>
      </c>
    </row>
    <row r="181" spans="3:32">
      <c r="C181" s="243" t="str">
        <f t="shared" si="15"/>
        <v>Georgia</v>
      </c>
      <c r="D181" s="243">
        <v>2012</v>
      </c>
      <c r="E181" s="242" t="str">
        <f t="shared" si="14"/>
        <v>Calendar Year</v>
      </c>
      <c r="F181" s="242" t="str">
        <f t="shared" si="13"/>
        <v>US Dollars</v>
      </c>
      <c r="G181" s="242" t="str">
        <f t="shared" si="13"/>
        <v>Units ( x 1)</v>
      </c>
      <c r="H181" s="244">
        <f t="shared" si="13"/>
        <v>1.6513</v>
      </c>
      <c r="I181" s="242" t="str">
        <f t="shared" si="13"/>
        <v>System of Health Accounts</v>
      </c>
      <c r="J181" s="242">
        <f t="shared" si="13"/>
        <v>1.6512583333333299</v>
      </c>
      <c r="K181" s="53" t="s">
        <v>378</v>
      </c>
      <c r="L181" s="53"/>
      <c r="M181" s="53" t="str">
        <f>'2012'!D25</f>
        <v>US Dollars</v>
      </c>
      <c r="N181" s="53" t="str">
        <f>'2012'!E25</f>
        <v>US Dollars</v>
      </c>
      <c r="O181" s="53" t="str">
        <f>'2012'!F25</f>
        <v>US Dollars</v>
      </c>
      <c r="P181" s="53" t="str">
        <f>'2012'!G25</f>
        <v>US Dollars</v>
      </c>
      <c r="Q181" s="53">
        <f>'2012'!H25</f>
        <v>0</v>
      </c>
      <c r="R181" s="53" t="str">
        <f>'2012'!I25</f>
        <v>US Dollars</v>
      </c>
      <c r="S181" s="53" t="str">
        <f>'2012'!J25</f>
        <v>US Dollars</v>
      </c>
      <c r="T181" s="53" t="str">
        <f>'2012'!K25</f>
        <v>US Dollars</v>
      </c>
      <c r="U181" s="53" t="str">
        <f>'2012'!L25</f>
        <v>US Dollars</v>
      </c>
      <c r="V181" s="53">
        <f>'2012'!M25</f>
        <v>0</v>
      </c>
      <c r="W181" s="53" t="str">
        <f>'2012'!N25</f>
        <v>US Dollars</v>
      </c>
      <c r="X181" s="53">
        <f>'2012'!O25</f>
        <v>335292</v>
      </c>
      <c r="Y181" s="53" t="str">
        <f>'2012'!P25</f>
        <v>US Dollars</v>
      </c>
      <c r="Z181" s="53" t="str">
        <f>'2012'!Q25</f>
        <v>US Dollars</v>
      </c>
      <c r="AA181" s="53">
        <f>'2012'!R25</f>
        <v>3000</v>
      </c>
      <c r="AB181" s="53">
        <f>'2012'!S25</f>
        <v>67464</v>
      </c>
      <c r="AC181" s="53">
        <f>'2012'!T25</f>
        <v>405756</v>
      </c>
      <c r="AD181" s="53">
        <f>'2012'!U25</f>
        <v>405756</v>
      </c>
      <c r="AF181">
        <f t="shared" si="11"/>
        <v>1</v>
      </c>
    </row>
    <row r="182" spans="3:32">
      <c r="C182" s="243" t="str">
        <f t="shared" si="15"/>
        <v>Georgia</v>
      </c>
      <c r="D182" s="243">
        <v>2012</v>
      </c>
      <c r="E182" s="242" t="str">
        <f t="shared" si="14"/>
        <v>Calendar Year</v>
      </c>
      <c r="F182" s="242" t="str">
        <f t="shared" si="13"/>
        <v>US Dollars</v>
      </c>
      <c r="G182" s="242" t="str">
        <f t="shared" si="13"/>
        <v>Units ( x 1)</v>
      </c>
      <c r="H182" s="244">
        <f t="shared" si="13"/>
        <v>1.6513</v>
      </c>
      <c r="I182" s="242" t="str">
        <f t="shared" si="13"/>
        <v>System of Health Accounts</v>
      </c>
      <c r="J182" s="242">
        <f t="shared" si="13"/>
        <v>1.6512583333333299</v>
      </c>
      <c r="K182" s="53" t="s">
        <v>277</v>
      </c>
      <c r="L182" s="53"/>
      <c r="M182" s="53">
        <f>'2012'!D26</f>
        <v>1665960</v>
      </c>
      <c r="N182" s="53" t="str">
        <f>'2012'!E26</f>
        <v>US Dollars</v>
      </c>
      <c r="O182" s="53" t="str">
        <f>'2012'!F26</f>
        <v>US Dollars</v>
      </c>
      <c r="P182" s="53" t="str">
        <f>'2012'!G26</f>
        <v>US Dollars</v>
      </c>
      <c r="Q182" s="53">
        <f>'2012'!H26</f>
        <v>1665960</v>
      </c>
      <c r="R182" s="53" t="str">
        <f>'2012'!I26</f>
        <v>US Dollars</v>
      </c>
      <c r="S182" s="53">
        <f>'2012'!J26</f>
        <v>777359</v>
      </c>
      <c r="T182" s="53" t="str">
        <f>'2012'!K26</f>
        <v>US Dollars</v>
      </c>
      <c r="U182" s="53" t="str">
        <f>'2012'!L26</f>
        <v>US Dollars</v>
      </c>
      <c r="V182" s="53">
        <f>'2012'!M26</f>
        <v>777359</v>
      </c>
      <c r="W182" s="53" t="str">
        <f>'2012'!N26</f>
        <v>US Dollars</v>
      </c>
      <c r="X182" s="53" t="str">
        <f>'2012'!O26</f>
        <v>US Dollars</v>
      </c>
      <c r="Y182" s="53">
        <f>'2012'!P26</f>
        <v>1458346</v>
      </c>
      <c r="Z182" s="53" t="str">
        <f>'2012'!Q26</f>
        <v>US Dollars</v>
      </c>
      <c r="AA182" s="53" t="str">
        <f>'2012'!R26</f>
        <v>US Dollars</v>
      </c>
      <c r="AB182" s="53" t="str">
        <f>'2012'!S26</f>
        <v>US Dollars</v>
      </c>
      <c r="AC182" s="53">
        <f>'2012'!T26</f>
        <v>1458346</v>
      </c>
      <c r="AD182" s="53">
        <f>'2012'!U26</f>
        <v>3901665</v>
      </c>
      <c r="AF182">
        <f t="shared" si="11"/>
        <v>1</v>
      </c>
    </row>
    <row r="183" spans="3:32">
      <c r="C183" s="243" t="str">
        <f t="shared" si="15"/>
        <v>Georgia</v>
      </c>
      <c r="D183" s="243">
        <v>2012</v>
      </c>
      <c r="E183" s="242" t="str">
        <f t="shared" si="14"/>
        <v>Calendar Year</v>
      </c>
      <c r="F183" s="242" t="str">
        <f t="shared" si="13"/>
        <v>US Dollars</v>
      </c>
      <c r="G183" s="242" t="str">
        <f t="shared" si="13"/>
        <v>Units ( x 1)</v>
      </c>
      <c r="H183" s="244">
        <f t="shared" si="13"/>
        <v>1.6513</v>
      </c>
      <c r="I183" s="242" t="str">
        <f t="shared" si="13"/>
        <v>System of Health Accounts</v>
      </c>
      <c r="J183" s="242">
        <f t="shared" si="13"/>
        <v>1.6512583333333299</v>
      </c>
      <c r="K183" s="53" t="s">
        <v>296</v>
      </c>
      <c r="L183" s="53"/>
      <c r="M183" s="53">
        <f>'2012'!D27</f>
        <v>187849</v>
      </c>
      <c r="N183" s="53">
        <f>'2012'!E27</f>
        <v>0</v>
      </c>
      <c r="O183" s="53">
        <f>'2012'!F27</f>
        <v>0</v>
      </c>
      <c r="P183" s="53">
        <f>'2012'!G27</f>
        <v>0</v>
      </c>
      <c r="Q183" s="53">
        <f>'2012'!H27</f>
        <v>187849</v>
      </c>
      <c r="R183" s="53">
        <f>'2012'!I27</f>
        <v>0</v>
      </c>
      <c r="S183" s="53">
        <f>'2012'!J27</f>
        <v>0</v>
      </c>
      <c r="T183" s="53">
        <f>'2012'!K27</f>
        <v>0</v>
      </c>
      <c r="U183" s="53">
        <f>'2012'!L27</f>
        <v>0</v>
      </c>
      <c r="V183" s="53">
        <f>'2012'!M27</f>
        <v>0</v>
      </c>
      <c r="W183" s="53">
        <f>'2012'!N27</f>
        <v>0</v>
      </c>
      <c r="X183" s="53">
        <f>'2012'!O27</f>
        <v>0</v>
      </c>
      <c r="Y183" s="53">
        <f>'2012'!P27</f>
        <v>30137</v>
      </c>
      <c r="Z183" s="53">
        <f>'2012'!Q27</f>
        <v>0</v>
      </c>
      <c r="AA183" s="53">
        <f>'2012'!R27</f>
        <v>0</v>
      </c>
      <c r="AB183" s="53">
        <f>'2012'!S27</f>
        <v>0</v>
      </c>
      <c r="AC183" s="53">
        <f>'2012'!T27</f>
        <v>30137</v>
      </c>
      <c r="AD183" s="53">
        <f>'2012'!U27</f>
        <v>217986</v>
      </c>
      <c r="AF183">
        <f t="shared" si="11"/>
        <v>1</v>
      </c>
    </row>
    <row r="184" spans="3:32">
      <c r="C184" s="243" t="str">
        <f t="shared" si="15"/>
        <v>Georgia</v>
      </c>
      <c r="D184" s="243">
        <v>2012</v>
      </c>
      <c r="E184" s="242" t="str">
        <f t="shared" si="14"/>
        <v>Calendar Year</v>
      </c>
      <c r="F184" s="242" t="str">
        <f t="shared" si="13"/>
        <v>US Dollars</v>
      </c>
      <c r="G184" s="242" t="str">
        <f t="shared" si="13"/>
        <v>Units ( x 1)</v>
      </c>
      <c r="H184" s="244">
        <f t="shared" si="13"/>
        <v>1.6513</v>
      </c>
      <c r="I184" s="242" t="str">
        <f t="shared" si="13"/>
        <v>System of Health Accounts</v>
      </c>
      <c r="J184" s="242">
        <f t="shared" si="13"/>
        <v>1.6512583333333299</v>
      </c>
      <c r="K184" s="53" t="s">
        <v>380</v>
      </c>
      <c r="L184" s="53"/>
      <c r="M184" s="53" t="str">
        <f>'2012'!D28</f>
        <v>US Dollars</v>
      </c>
      <c r="N184" s="53" t="str">
        <f>'2012'!E28</f>
        <v>US Dollars</v>
      </c>
      <c r="O184" s="53" t="str">
        <f>'2012'!F28</f>
        <v>US Dollars</v>
      </c>
      <c r="P184" s="53" t="str">
        <f>'2012'!G28</f>
        <v>US Dollars</v>
      </c>
      <c r="Q184" s="53">
        <f>'2012'!H28</f>
        <v>0</v>
      </c>
      <c r="R184" s="53" t="str">
        <f>'2012'!I28</f>
        <v>US Dollars</v>
      </c>
      <c r="S184" s="53" t="str">
        <f>'2012'!J28</f>
        <v>US Dollars</v>
      </c>
      <c r="T184" s="53" t="str">
        <f>'2012'!K28</f>
        <v>US Dollars</v>
      </c>
      <c r="U184" s="53" t="str">
        <f>'2012'!L28</f>
        <v>US Dollars</v>
      </c>
      <c r="V184" s="53">
        <f>'2012'!M28</f>
        <v>0</v>
      </c>
      <c r="W184" s="53" t="str">
        <f>'2012'!N28</f>
        <v>US Dollars</v>
      </c>
      <c r="X184" s="53" t="str">
        <f>'2012'!O28</f>
        <v>US Dollars</v>
      </c>
      <c r="Y184" s="53">
        <f>'2012'!P28</f>
        <v>30137</v>
      </c>
      <c r="Z184" s="53" t="str">
        <f>'2012'!Q28</f>
        <v>US Dollars</v>
      </c>
      <c r="AA184" s="53" t="str">
        <f>'2012'!R28</f>
        <v>US Dollars</v>
      </c>
      <c r="AB184" s="53" t="str">
        <f>'2012'!S28</f>
        <v>US Dollars</v>
      </c>
      <c r="AC184" s="53">
        <f>'2012'!T28</f>
        <v>30137</v>
      </c>
      <c r="AD184" s="53">
        <f>'2012'!U28</f>
        <v>30137</v>
      </c>
      <c r="AF184">
        <f t="shared" si="11"/>
        <v>1</v>
      </c>
    </row>
    <row r="185" spans="3:32">
      <c r="C185" s="243" t="str">
        <f t="shared" si="15"/>
        <v>Georgia</v>
      </c>
      <c r="D185" s="243">
        <v>2012</v>
      </c>
      <c r="E185" s="242" t="str">
        <f t="shared" si="14"/>
        <v>Calendar Year</v>
      </c>
      <c r="F185" s="242" t="str">
        <f t="shared" si="14"/>
        <v>US Dollars</v>
      </c>
      <c r="G185" s="242" t="str">
        <f t="shared" si="14"/>
        <v>Units ( x 1)</v>
      </c>
      <c r="H185" s="244">
        <f t="shared" si="14"/>
        <v>1.6513</v>
      </c>
      <c r="I185" s="242" t="str">
        <f t="shared" si="14"/>
        <v>System of Health Accounts</v>
      </c>
      <c r="J185" s="242">
        <f t="shared" si="14"/>
        <v>1.6512583333333299</v>
      </c>
      <c r="K185" s="53" t="s">
        <v>381</v>
      </c>
      <c r="L185" s="53"/>
      <c r="M185" s="53">
        <f>'2012'!D29</f>
        <v>187849</v>
      </c>
      <c r="N185" s="53" t="str">
        <f>'2012'!E29</f>
        <v>US Dollars</v>
      </c>
      <c r="O185" s="53" t="str">
        <f>'2012'!F29</f>
        <v>US Dollars</v>
      </c>
      <c r="P185" s="53" t="str">
        <f>'2012'!G29</f>
        <v>US Dollars</v>
      </c>
      <c r="Q185" s="53">
        <f>'2012'!H29</f>
        <v>187849</v>
      </c>
      <c r="R185" s="53" t="str">
        <f>'2012'!I29</f>
        <v>US Dollars</v>
      </c>
      <c r="S185" s="53" t="str">
        <f>'2012'!J29</f>
        <v>US Dollars</v>
      </c>
      <c r="T185" s="53" t="str">
        <f>'2012'!K29</f>
        <v>US Dollars</v>
      </c>
      <c r="U185" s="53" t="str">
        <f>'2012'!L29</f>
        <v>US Dollars</v>
      </c>
      <c r="V185" s="53">
        <f>'2012'!M29</f>
        <v>0</v>
      </c>
      <c r="W185" s="53" t="str">
        <f>'2012'!N29</f>
        <v>US Dollars</v>
      </c>
      <c r="X185" s="53" t="str">
        <f>'2012'!O29</f>
        <v>US Dollars</v>
      </c>
      <c r="Y185" s="53" t="str">
        <f>'2012'!P29</f>
        <v>US Dollars</v>
      </c>
      <c r="Z185" s="53" t="str">
        <f>'2012'!Q29</f>
        <v>US Dollars</v>
      </c>
      <c r="AA185" s="53" t="str">
        <f>'2012'!R29</f>
        <v>US Dollars</v>
      </c>
      <c r="AB185" s="53" t="str">
        <f>'2012'!S29</f>
        <v>US Dollars</v>
      </c>
      <c r="AC185" s="53">
        <f>'2012'!T29</f>
        <v>0</v>
      </c>
      <c r="AD185" s="53">
        <f>'2012'!U29</f>
        <v>187849</v>
      </c>
      <c r="AF185">
        <f t="shared" si="11"/>
        <v>1</v>
      </c>
    </row>
    <row r="186" spans="3:32">
      <c r="C186" s="243" t="str">
        <f t="shared" si="15"/>
        <v>Georgia</v>
      </c>
      <c r="D186" s="243">
        <v>2012</v>
      </c>
      <c r="E186" s="242" t="str">
        <f t="shared" si="14"/>
        <v>Calendar Year</v>
      </c>
      <c r="F186" s="242" t="str">
        <f t="shared" si="14"/>
        <v>US Dollars</v>
      </c>
      <c r="G186" s="242" t="str">
        <f t="shared" si="14"/>
        <v>Units ( x 1)</v>
      </c>
      <c r="H186" s="244">
        <f t="shared" si="14"/>
        <v>1.6513</v>
      </c>
      <c r="I186" s="242" t="str">
        <f t="shared" si="14"/>
        <v>System of Health Accounts</v>
      </c>
      <c r="J186" s="242">
        <f t="shared" si="14"/>
        <v>1.6512583333333299</v>
      </c>
      <c r="K186" s="53" t="s">
        <v>297</v>
      </c>
      <c r="L186" s="53"/>
      <c r="M186" s="53">
        <f>'2012'!D30</f>
        <v>1637779</v>
      </c>
      <c r="N186" s="53">
        <f>'2012'!E30</f>
        <v>0</v>
      </c>
      <c r="O186" s="53">
        <f>'2012'!F30</f>
        <v>0</v>
      </c>
      <c r="P186" s="53">
        <f>'2012'!G30</f>
        <v>0</v>
      </c>
      <c r="Q186" s="53">
        <f>'2012'!H30</f>
        <v>1637779</v>
      </c>
      <c r="R186" s="53">
        <f>'2012'!I30</f>
        <v>0</v>
      </c>
      <c r="S186" s="53">
        <f>'2012'!J30</f>
        <v>0</v>
      </c>
      <c r="T186" s="53">
        <f>'2012'!K30</f>
        <v>0</v>
      </c>
      <c r="U186" s="53">
        <f>'2012'!L30</f>
        <v>0</v>
      </c>
      <c r="V186" s="53">
        <f>'2012'!M30</f>
        <v>0</v>
      </c>
      <c r="W186" s="53">
        <f>'2012'!N30</f>
        <v>0</v>
      </c>
      <c r="X186" s="53">
        <f>'2012'!O30</f>
        <v>19233</v>
      </c>
      <c r="Y186" s="53">
        <f>'2012'!P30</f>
        <v>5488294</v>
      </c>
      <c r="Z186" s="53">
        <f>'2012'!Q30</f>
        <v>0</v>
      </c>
      <c r="AA186" s="53">
        <f>'2012'!R30</f>
        <v>0</v>
      </c>
      <c r="AB186" s="53">
        <f>'2012'!S30</f>
        <v>63454</v>
      </c>
      <c r="AC186" s="53">
        <f>'2012'!T30</f>
        <v>5570981</v>
      </c>
      <c r="AD186" s="53">
        <f>'2012'!U30</f>
        <v>7208760</v>
      </c>
      <c r="AF186">
        <f t="shared" si="11"/>
        <v>1</v>
      </c>
    </row>
    <row r="187" spans="3:32">
      <c r="C187" s="243" t="str">
        <f t="shared" si="15"/>
        <v>Georgia</v>
      </c>
      <c r="D187" s="243">
        <v>2012</v>
      </c>
      <c r="E187" s="242" t="str">
        <f t="shared" si="14"/>
        <v>Calendar Year</v>
      </c>
      <c r="F187" s="242" t="str">
        <f t="shared" si="14"/>
        <v>US Dollars</v>
      </c>
      <c r="G187" s="242" t="str">
        <f t="shared" si="14"/>
        <v>Units ( x 1)</v>
      </c>
      <c r="H187" s="244">
        <f t="shared" si="14"/>
        <v>1.6513</v>
      </c>
      <c r="I187" s="242" t="str">
        <f t="shared" si="14"/>
        <v>System of Health Accounts</v>
      </c>
      <c r="J187" s="242">
        <f t="shared" si="14"/>
        <v>1.6512583333333299</v>
      </c>
      <c r="K187" s="53" t="s">
        <v>279</v>
      </c>
      <c r="L187" s="53"/>
      <c r="M187" s="53">
        <f>'2012'!D31</f>
        <v>158188</v>
      </c>
      <c r="N187" s="53" t="str">
        <f>'2012'!E31</f>
        <v>US Dollars</v>
      </c>
      <c r="O187" s="53" t="str">
        <f>'2012'!F31</f>
        <v>US Dollars</v>
      </c>
      <c r="P187" s="53" t="str">
        <f>'2012'!G31</f>
        <v>US Dollars</v>
      </c>
      <c r="Q187" s="53">
        <f>'2012'!H31</f>
        <v>158188</v>
      </c>
      <c r="R187" s="53" t="str">
        <f>'2012'!I31</f>
        <v>US Dollars</v>
      </c>
      <c r="S187" s="53" t="str">
        <f>'2012'!J31</f>
        <v>US Dollars</v>
      </c>
      <c r="T187" s="53" t="str">
        <f>'2012'!K31</f>
        <v>US Dollars</v>
      </c>
      <c r="U187" s="53" t="str">
        <f>'2012'!L31</f>
        <v>US Dollars</v>
      </c>
      <c r="V187" s="53">
        <f>'2012'!M31</f>
        <v>0</v>
      </c>
      <c r="W187" s="53" t="str">
        <f>'2012'!N31</f>
        <v>US Dollars</v>
      </c>
      <c r="X187" s="53">
        <f>'2012'!O31</f>
        <v>19233</v>
      </c>
      <c r="Y187" s="53">
        <f>'2012'!P31</f>
        <v>773070</v>
      </c>
      <c r="Z187" s="53" t="str">
        <f>'2012'!Q31</f>
        <v>US Dollars</v>
      </c>
      <c r="AA187" s="53" t="str">
        <f>'2012'!R31</f>
        <v>US Dollars</v>
      </c>
      <c r="AB187" s="53">
        <f>'2012'!S31</f>
        <v>63454</v>
      </c>
      <c r="AC187" s="53">
        <f>'2012'!T31</f>
        <v>855757</v>
      </c>
      <c r="AD187" s="53">
        <f>'2012'!U31</f>
        <v>1013945</v>
      </c>
      <c r="AF187">
        <f t="shared" si="11"/>
        <v>1</v>
      </c>
    </row>
    <row r="188" spans="3:32">
      <c r="C188" s="243" t="str">
        <f t="shared" si="15"/>
        <v>Georgia</v>
      </c>
      <c r="D188" s="243">
        <v>2012</v>
      </c>
      <c r="E188" s="242" t="str">
        <f t="shared" si="14"/>
        <v>Calendar Year</v>
      </c>
      <c r="F188" s="242" t="str">
        <f t="shared" si="14"/>
        <v>US Dollars</v>
      </c>
      <c r="G188" s="242" t="str">
        <f t="shared" si="14"/>
        <v>Units ( x 1)</v>
      </c>
      <c r="H188" s="244">
        <f t="shared" si="14"/>
        <v>1.6513</v>
      </c>
      <c r="I188" s="242" t="str">
        <f t="shared" si="14"/>
        <v>System of Health Accounts</v>
      </c>
      <c r="J188" s="242">
        <f t="shared" si="14"/>
        <v>1.6512583333333299</v>
      </c>
      <c r="K188" s="53" t="s">
        <v>383</v>
      </c>
      <c r="L188" s="53"/>
      <c r="M188" s="53">
        <f>'2012'!D32</f>
        <v>845631</v>
      </c>
      <c r="N188" s="53" t="str">
        <f>'2012'!E32</f>
        <v>US Dollars</v>
      </c>
      <c r="O188" s="53" t="str">
        <f>'2012'!F32</f>
        <v>US Dollars</v>
      </c>
      <c r="P188" s="53" t="str">
        <f>'2012'!G32</f>
        <v>US Dollars</v>
      </c>
      <c r="Q188" s="53">
        <f>'2012'!H32</f>
        <v>845631</v>
      </c>
      <c r="R188" s="53" t="str">
        <f>'2012'!I32</f>
        <v>US Dollars</v>
      </c>
      <c r="S188" s="53" t="str">
        <f>'2012'!J32</f>
        <v>US Dollars</v>
      </c>
      <c r="T188" s="53" t="str">
        <f>'2012'!K32</f>
        <v>US Dollars</v>
      </c>
      <c r="U188" s="53" t="str">
        <f>'2012'!L32</f>
        <v>US Dollars</v>
      </c>
      <c r="V188" s="53">
        <f>'2012'!M32</f>
        <v>0</v>
      </c>
      <c r="W188" s="53" t="str">
        <f>'2012'!N32</f>
        <v>US Dollars</v>
      </c>
      <c r="X188" s="53" t="str">
        <f>'2012'!O32</f>
        <v>US Dollars</v>
      </c>
      <c r="Y188" s="53">
        <f>'2012'!P32</f>
        <v>1674718</v>
      </c>
      <c r="Z188" s="53" t="str">
        <f>'2012'!Q32</f>
        <v>US Dollars</v>
      </c>
      <c r="AA188" s="53" t="str">
        <f>'2012'!R32</f>
        <v>US Dollars</v>
      </c>
      <c r="AB188" s="53" t="str">
        <f>'2012'!S32</f>
        <v>US Dollars</v>
      </c>
      <c r="AC188" s="53">
        <f>'2012'!T32</f>
        <v>1674718</v>
      </c>
      <c r="AD188" s="53">
        <f>'2012'!U32</f>
        <v>2520349</v>
      </c>
      <c r="AF188">
        <f t="shared" si="11"/>
        <v>1</v>
      </c>
    </row>
    <row r="189" spans="3:32">
      <c r="C189" s="243" t="str">
        <f t="shared" si="15"/>
        <v>Georgia</v>
      </c>
      <c r="D189" s="243">
        <v>2012</v>
      </c>
      <c r="E189" s="242" t="str">
        <f t="shared" si="14"/>
        <v>Calendar Year</v>
      </c>
      <c r="F189" s="242" t="str">
        <f t="shared" si="14"/>
        <v>US Dollars</v>
      </c>
      <c r="G189" s="242" t="str">
        <f t="shared" si="14"/>
        <v>Units ( x 1)</v>
      </c>
      <c r="H189" s="244">
        <f t="shared" si="14"/>
        <v>1.6513</v>
      </c>
      <c r="I189" s="242" t="str">
        <f t="shared" si="14"/>
        <v>System of Health Accounts</v>
      </c>
      <c r="J189" s="242">
        <f t="shared" si="14"/>
        <v>1.6512583333333299</v>
      </c>
      <c r="K189" s="53" t="s">
        <v>385</v>
      </c>
      <c r="L189" s="53"/>
      <c r="M189" s="53" t="str">
        <f>'2012'!D33</f>
        <v>US Dollars</v>
      </c>
      <c r="N189" s="53" t="str">
        <f>'2012'!E33</f>
        <v>US Dollars</v>
      </c>
      <c r="O189" s="53" t="str">
        <f>'2012'!F33</f>
        <v>US Dollars</v>
      </c>
      <c r="P189" s="53" t="str">
        <f>'2012'!G33</f>
        <v>US Dollars</v>
      </c>
      <c r="Q189" s="53">
        <f>'2012'!H33</f>
        <v>0</v>
      </c>
      <c r="R189" s="53" t="str">
        <f>'2012'!I33</f>
        <v>US Dollars</v>
      </c>
      <c r="S189" s="53" t="str">
        <f>'2012'!J33</f>
        <v>US Dollars</v>
      </c>
      <c r="T189" s="53" t="str">
        <f>'2012'!K33</f>
        <v>US Dollars</v>
      </c>
      <c r="U189" s="53" t="str">
        <f>'2012'!L33</f>
        <v>US Dollars</v>
      </c>
      <c r="V189" s="53">
        <f>'2012'!M33</f>
        <v>0</v>
      </c>
      <c r="W189" s="53" t="str">
        <f>'2012'!N33</f>
        <v>US Dollars</v>
      </c>
      <c r="X189" s="53" t="str">
        <f>'2012'!O33</f>
        <v>US Dollars</v>
      </c>
      <c r="Y189" s="53">
        <f>'2012'!P33</f>
        <v>1738079</v>
      </c>
      <c r="Z189" s="53" t="str">
        <f>'2012'!Q33</f>
        <v>US Dollars</v>
      </c>
      <c r="AA189" s="53" t="str">
        <f>'2012'!R33</f>
        <v>US Dollars</v>
      </c>
      <c r="AB189" s="53" t="str">
        <f>'2012'!S33</f>
        <v>US Dollars</v>
      </c>
      <c r="AC189" s="53">
        <f>'2012'!T33</f>
        <v>1738079</v>
      </c>
      <c r="AD189" s="53">
        <f>'2012'!U33</f>
        <v>1738079</v>
      </c>
      <c r="AF189">
        <f t="shared" si="11"/>
        <v>1</v>
      </c>
    </row>
    <row r="190" spans="3:32">
      <c r="C190" s="243" t="str">
        <f t="shared" si="15"/>
        <v>Georgia</v>
      </c>
      <c r="D190" s="243">
        <v>2012</v>
      </c>
      <c r="E190" s="242" t="str">
        <f t="shared" si="14"/>
        <v>Calendar Year</v>
      </c>
      <c r="F190" s="242" t="str">
        <f t="shared" si="14"/>
        <v>US Dollars</v>
      </c>
      <c r="G190" s="242" t="str">
        <f t="shared" si="14"/>
        <v>Units ( x 1)</v>
      </c>
      <c r="H190" s="244">
        <f t="shared" si="14"/>
        <v>1.6513</v>
      </c>
      <c r="I190" s="242" t="str">
        <f t="shared" si="14"/>
        <v>System of Health Accounts</v>
      </c>
      <c r="J190" s="242">
        <f t="shared" si="14"/>
        <v>1.6512583333333299</v>
      </c>
      <c r="K190" s="53" t="s">
        <v>386</v>
      </c>
      <c r="L190" s="53"/>
      <c r="M190" s="53" t="str">
        <f>'2012'!D34</f>
        <v>US Dollars</v>
      </c>
      <c r="N190" s="53" t="str">
        <f>'2012'!E34</f>
        <v>US Dollars</v>
      </c>
      <c r="O190" s="53" t="str">
        <f>'2012'!F34</f>
        <v>US Dollars</v>
      </c>
      <c r="P190" s="53" t="str">
        <f>'2012'!G34</f>
        <v>US Dollars</v>
      </c>
      <c r="Q190" s="53">
        <f>'2012'!H34</f>
        <v>0</v>
      </c>
      <c r="R190" s="53" t="str">
        <f>'2012'!I34</f>
        <v>US Dollars</v>
      </c>
      <c r="S190" s="53" t="str">
        <f>'2012'!J34</f>
        <v>US Dollars</v>
      </c>
      <c r="T190" s="53" t="str">
        <f>'2012'!K34</f>
        <v>US Dollars</v>
      </c>
      <c r="U190" s="53" t="str">
        <f>'2012'!L34</f>
        <v>US Dollars</v>
      </c>
      <c r="V190" s="53">
        <f>'2012'!M34</f>
        <v>0</v>
      </c>
      <c r="W190" s="53" t="str">
        <f>'2012'!N34</f>
        <v>US Dollars</v>
      </c>
      <c r="X190" s="53" t="str">
        <f>'2012'!O34</f>
        <v>US Dollars</v>
      </c>
      <c r="Y190" s="53">
        <f>'2012'!P34</f>
        <v>17556</v>
      </c>
      <c r="Z190" s="53" t="str">
        <f>'2012'!Q34</f>
        <v>US Dollars</v>
      </c>
      <c r="AA190" s="53" t="str">
        <f>'2012'!R34</f>
        <v>US Dollars</v>
      </c>
      <c r="AB190" s="53" t="str">
        <f>'2012'!S34</f>
        <v>US Dollars</v>
      </c>
      <c r="AC190" s="53">
        <f>'2012'!T34</f>
        <v>17556</v>
      </c>
      <c r="AD190" s="53">
        <f>'2012'!U34</f>
        <v>17556</v>
      </c>
      <c r="AF190">
        <f t="shared" si="11"/>
        <v>1</v>
      </c>
    </row>
    <row r="191" spans="3:32">
      <c r="C191" s="243" t="str">
        <f t="shared" si="15"/>
        <v>Georgia</v>
      </c>
      <c r="D191" s="243">
        <v>2012</v>
      </c>
      <c r="E191" s="242" t="str">
        <f t="shared" si="14"/>
        <v>Calendar Year</v>
      </c>
      <c r="F191" s="242" t="str">
        <f t="shared" si="14"/>
        <v>US Dollars</v>
      </c>
      <c r="G191" s="242" t="str">
        <f t="shared" si="14"/>
        <v>Units ( x 1)</v>
      </c>
      <c r="H191" s="244">
        <f t="shared" si="14"/>
        <v>1.6513</v>
      </c>
      <c r="I191" s="242" t="str">
        <f t="shared" si="14"/>
        <v>System of Health Accounts</v>
      </c>
      <c r="J191" s="242">
        <f t="shared" si="14"/>
        <v>1.6512583333333299</v>
      </c>
      <c r="K191" s="53" t="s">
        <v>278</v>
      </c>
      <c r="L191" s="53"/>
      <c r="M191" s="53">
        <f>'2012'!D35</f>
        <v>633960</v>
      </c>
      <c r="N191" s="53" t="str">
        <f>'2012'!E35</f>
        <v>US Dollars</v>
      </c>
      <c r="O191" s="53" t="str">
        <f>'2012'!F35</f>
        <v>US Dollars</v>
      </c>
      <c r="P191" s="53" t="str">
        <f>'2012'!G35</f>
        <v>US Dollars</v>
      </c>
      <c r="Q191" s="53">
        <f>'2012'!H35</f>
        <v>633960</v>
      </c>
      <c r="R191" s="53" t="str">
        <f>'2012'!I35</f>
        <v>US Dollars</v>
      </c>
      <c r="S191" s="53" t="str">
        <f>'2012'!J35</f>
        <v>US Dollars</v>
      </c>
      <c r="T191" s="53" t="str">
        <f>'2012'!K35</f>
        <v>US Dollars</v>
      </c>
      <c r="U191" s="53" t="str">
        <f>'2012'!L35</f>
        <v>US Dollars</v>
      </c>
      <c r="V191" s="53">
        <f>'2012'!M35</f>
        <v>0</v>
      </c>
      <c r="W191" s="53" t="str">
        <f>'2012'!N35</f>
        <v>US Dollars</v>
      </c>
      <c r="X191" s="53" t="str">
        <f>'2012'!O35</f>
        <v>US Dollars</v>
      </c>
      <c r="Y191" s="53">
        <f>'2012'!P35</f>
        <v>1284871</v>
      </c>
      <c r="Z191" s="53" t="str">
        <f>'2012'!Q35</f>
        <v>US Dollars</v>
      </c>
      <c r="AA191" s="53" t="str">
        <f>'2012'!R35</f>
        <v>US Dollars</v>
      </c>
      <c r="AB191" s="53" t="str">
        <f>'2012'!S35</f>
        <v>US Dollars</v>
      </c>
      <c r="AC191" s="53">
        <f>'2012'!T35</f>
        <v>1284871</v>
      </c>
      <c r="AD191" s="53">
        <f>'2012'!U35</f>
        <v>1918831</v>
      </c>
      <c r="AF191">
        <f t="shared" si="11"/>
        <v>1</v>
      </c>
    </row>
    <row r="192" spans="3:32">
      <c r="C192" s="243" t="str">
        <f t="shared" si="15"/>
        <v>Georgia</v>
      </c>
      <c r="D192" s="243">
        <v>2012</v>
      </c>
      <c r="E192" s="242" t="str">
        <f t="shared" si="14"/>
        <v>Calendar Year</v>
      </c>
      <c r="F192" s="242" t="str">
        <f t="shared" si="14"/>
        <v>US Dollars</v>
      </c>
      <c r="G192" s="242" t="str">
        <f t="shared" si="14"/>
        <v>Units ( x 1)</v>
      </c>
      <c r="H192" s="244">
        <f t="shared" si="14"/>
        <v>1.6513</v>
      </c>
      <c r="I192" s="242" t="str">
        <f t="shared" si="14"/>
        <v>System of Health Accounts</v>
      </c>
      <c r="J192" s="242">
        <f t="shared" si="14"/>
        <v>1.6512583333333299</v>
      </c>
      <c r="K192" s="53" t="s">
        <v>421</v>
      </c>
      <c r="L192" s="53"/>
      <c r="M192" s="53" t="str">
        <f>'2012'!D36</f>
        <v>US Dollars</v>
      </c>
      <c r="N192" s="53" t="str">
        <f>'2012'!E36</f>
        <v>US Dollars</v>
      </c>
      <c r="O192" s="53" t="str">
        <f>'2012'!F36</f>
        <v>US Dollars</v>
      </c>
      <c r="P192" s="53" t="str">
        <f>'2012'!G36</f>
        <v>US Dollars</v>
      </c>
      <c r="Q192" s="53">
        <f>'2012'!H36</f>
        <v>0</v>
      </c>
      <c r="R192" s="53" t="str">
        <f>'2012'!I36</f>
        <v>US Dollars</v>
      </c>
      <c r="S192" s="53" t="str">
        <f>'2012'!J36</f>
        <v>US Dollars</v>
      </c>
      <c r="T192" s="53" t="str">
        <f>'2012'!K36</f>
        <v>US Dollars</v>
      </c>
      <c r="U192" s="53" t="str">
        <f>'2012'!L36</f>
        <v>US Dollars</v>
      </c>
      <c r="V192" s="53">
        <f>'2012'!M36</f>
        <v>0</v>
      </c>
      <c r="W192" s="53" t="str">
        <f>'2012'!N36</f>
        <v>US Dollars</v>
      </c>
      <c r="X192" s="53" t="str">
        <f>'2012'!O36</f>
        <v>US Dollars</v>
      </c>
      <c r="Y192" s="53" t="str">
        <f>'2012'!P36</f>
        <v>US Dollars</v>
      </c>
      <c r="Z192" s="53" t="str">
        <f>'2012'!Q36</f>
        <v>US Dollars</v>
      </c>
      <c r="AA192" s="53" t="str">
        <f>'2012'!R36</f>
        <v>US Dollars</v>
      </c>
      <c r="AB192" s="53" t="str">
        <f>'2012'!S36</f>
        <v>US Dollars</v>
      </c>
      <c r="AC192" s="53">
        <f>'2012'!T36</f>
        <v>0</v>
      </c>
      <c r="AD192" s="53">
        <f>'2012'!U36</f>
        <v>0</v>
      </c>
      <c r="AF192">
        <f t="shared" si="11"/>
        <v>1</v>
      </c>
    </row>
    <row r="193" spans="3:32">
      <c r="C193" s="243" t="str">
        <f t="shared" si="15"/>
        <v>Georgia</v>
      </c>
      <c r="D193" s="243">
        <v>2012</v>
      </c>
      <c r="E193" s="242" t="str">
        <f t="shared" si="14"/>
        <v>Calendar Year</v>
      </c>
      <c r="F193" s="242" t="str">
        <f t="shared" si="14"/>
        <v>US Dollars</v>
      </c>
      <c r="G193" s="242" t="str">
        <f t="shared" si="14"/>
        <v>Units ( x 1)</v>
      </c>
      <c r="H193" s="244">
        <f t="shared" si="14"/>
        <v>1.6513</v>
      </c>
      <c r="I193" s="242" t="str">
        <f t="shared" si="14"/>
        <v>System of Health Accounts</v>
      </c>
      <c r="J193" s="242">
        <f t="shared" si="14"/>
        <v>1.6512583333333299</v>
      </c>
      <c r="K193" s="53" t="s">
        <v>452</v>
      </c>
      <c r="L193" s="53"/>
      <c r="M193" s="53" t="str">
        <f>'2012'!D37</f>
        <v>US Dollars</v>
      </c>
      <c r="N193" s="53" t="str">
        <f>'2012'!E37</f>
        <v>US Dollars</v>
      </c>
      <c r="O193" s="53" t="str">
        <f>'2012'!F37</f>
        <v>US Dollars</v>
      </c>
      <c r="P193" s="53" t="str">
        <f>'2012'!G37</f>
        <v>US Dollars</v>
      </c>
      <c r="Q193" s="53">
        <f>'2012'!H37</f>
        <v>0</v>
      </c>
      <c r="R193" s="53" t="str">
        <f>'2012'!I37</f>
        <v>US Dollars</v>
      </c>
      <c r="S193" s="53" t="str">
        <f>'2012'!J37</f>
        <v>US Dollars</v>
      </c>
      <c r="T193" s="53" t="str">
        <f>'2012'!K37</f>
        <v>US Dollars</v>
      </c>
      <c r="U193" s="53" t="str">
        <f>'2012'!L37</f>
        <v>US Dollars</v>
      </c>
      <c r="V193" s="53">
        <f>'2012'!M37</f>
        <v>0</v>
      </c>
      <c r="W193" s="53" t="str">
        <f>'2012'!N37</f>
        <v>US Dollars</v>
      </c>
      <c r="X193" s="53" t="str">
        <f>'2012'!O37</f>
        <v>US Dollars</v>
      </c>
      <c r="Y193" s="53" t="str">
        <f>'2012'!P37</f>
        <v>US Dollars</v>
      </c>
      <c r="Z193" s="53" t="str">
        <f>'2012'!Q37</f>
        <v>US Dollars</v>
      </c>
      <c r="AA193" s="53" t="str">
        <f>'2012'!R37</f>
        <v>US Dollars</v>
      </c>
      <c r="AB193" s="53" t="str">
        <f>'2012'!S37</f>
        <v>US Dollars</v>
      </c>
      <c r="AC193" s="53">
        <f>'2012'!T37</f>
        <v>0</v>
      </c>
      <c r="AD193" s="53">
        <f>'2012'!U37</f>
        <v>0</v>
      </c>
      <c r="AF193">
        <f t="shared" si="11"/>
        <v>1</v>
      </c>
    </row>
    <row r="194" spans="3:32">
      <c r="C194" s="243" t="str">
        <f t="shared" si="15"/>
        <v>Georgia</v>
      </c>
      <c r="D194" s="243">
        <v>2012</v>
      </c>
      <c r="E194" s="242" t="str">
        <f t="shared" si="14"/>
        <v>Calendar Year</v>
      </c>
      <c r="F194" s="242" t="str">
        <f t="shared" si="14"/>
        <v>US Dollars</v>
      </c>
      <c r="G194" s="242" t="str">
        <f t="shared" si="14"/>
        <v>Units ( x 1)</v>
      </c>
      <c r="H194" s="244">
        <f t="shared" si="14"/>
        <v>1.6513</v>
      </c>
      <c r="I194" s="242" t="str">
        <f t="shared" si="14"/>
        <v>System of Health Accounts</v>
      </c>
      <c r="J194" s="242">
        <f t="shared" si="14"/>
        <v>1.6512583333333299</v>
      </c>
      <c r="K194" s="53" t="s">
        <v>388</v>
      </c>
      <c r="L194" s="53"/>
      <c r="M194" s="53">
        <f>'2012'!D38</f>
        <v>0</v>
      </c>
      <c r="N194" s="53">
        <f>'2012'!E38</f>
        <v>0</v>
      </c>
      <c r="O194" s="53">
        <f>'2012'!F38</f>
        <v>0</v>
      </c>
      <c r="P194" s="53">
        <f>'2012'!G38</f>
        <v>0</v>
      </c>
      <c r="Q194" s="53">
        <f>'2012'!H38</f>
        <v>0</v>
      </c>
      <c r="R194" s="53">
        <f>'2012'!I38</f>
        <v>0</v>
      </c>
      <c r="S194" s="53">
        <f>'2012'!J38</f>
        <v>0</v>
      </c>
      <c r="T194" s="53">
        <f>'2012'!K38</f>
        <v>0</v>
      </c>
      <c r="U194" s="53">
        <f>'2012'!L38</f>
        <v>0</v>
      </c>
      <c r="V194" s="53">
        <f>'2012'!M38</f>
        <v>0</v>
      </c>
      <c r="W194" s="53">
        <f>'2012'!N38</f>
        <v>0</v>
      </c>
      <c r="X194" s="53">
        <f>'2012'!O38</f>
        <v>0</v>
      </c>
      <c r="Y194" s="53">
        <f>'2012'!P38</f>
        <v>0</v>
      </c>
      <c r="Z194" s="53">
        <f>'2012'!Q38</f>
        <v>0</v>
      </c>
      <c r="AA194" s="53">
        <f>'2012'!R38</f>
        <v>0</v>
      </c>
      <c r="AB194" s="53">
        <f>'2012'!S38</f>
        <v>0</v>
      </c>
      <c r="AC194" s="53">
        <f>'2012'!T38</f>
        <v>0</v>
      </c>
      <c r="AD194" s="53">
        <f>'2012'!U38</f>
        <v>0</v>
      </c>
      <c r="AF194">
        <f t="shared" si="11"/>
        <v>1</v>
      </c>
    </row>
    <row r="195" spans="3:32">
      <c r="C195" s="243" t="str">
        <f t="shared" si="15"/>
        <v>Georgia</v>
      </c>
      <c r="D195" s="243">
        <v>2012</v>
      </c>
      <c r="E195" s="242" t="str">
        <f t="shared" si="14"/>
        <v>Calendar Year</v>
      </c>
      <c r="F195" s="242" t="str">
        <f t="shared" si="14"/>
        <v>US Dollars</v>
      </c>
      <c r="G195" s="242" t="str">
        <f t="shared" si="14"/>
        <v>Units ( x 1)</v>
      </c>
      <c r="H195" s="244">
        <f t="shared" si="14"/>
        <v>1.6513</v>
      </c>
      <c r="I195" s="242" t="str">
        <f t="shared" si="14"/>
        <v>System of Health Accounts</v>
      </c>
      <c r="J195" s="242">
        <f t="shared" si="14"/>
        <v>1.6512583333333299</v>
      </c>
      <c r="K195" s="53" t="s">
        <v>280</v>
      </c>
      <c r="L195" s="53"/>
      <c r="M195" s="53" t="str">
        <f>'2012'!D39</f>
        <v>US Dollars</v>
      </c>
      <c r="N195" s="53" t="str">
        <f>'2012'!E39</f>
        <v>US Dollars</v>
      </c>
      <c r="O195" s="53" t="str">
        <f>'2012'!F39</f>
        <v>US Dollars</v>
      </c>
      <c r="P195" s="53" t="str">
        <f>'2012'!G39</f>
        <v>US Dollars</v>
      </c>
      <c r="Q195" s="53">
        <f>'2012'!H39</f>
        <v>0</v>
      </c>
      <c r="R195" s="53" t="str">
        <f>'2012'!I39</f>
        <v>US Dollars</v>
      </c>
      <c r="S195" s="53" t="str">
        <f>'2012'!J39</f>
        <v>US Dollars</v>
      </c>
      <c r="T195" s="53" t="str">
        <f>'2012'!K39</f>
        <v>US Dollars</v>
      </c>
      <c r="U195" s="53" t="str">
        <f>'2012'!L39</f>
        <v>US Dollars</v>
      </c>
      <c r="V195" s="53">
        <f>'2012'!M39</f>
        <v>0</v>
      </c>
      <c r="W195" s="53" t="str">
        <f>'2012'!N39</f>
        <v>US Dollars</v>
      </c>
      <c r="X195" s="53" t="str">
        <f>'2012'!O39</f>
        <v>US Dollars</v>
      </c>
      <c r="Y195" s="53" t="str">
        <f>'2012'!P39</f>
        <v>US Dollars</v>
      </c>
      <c r="Z195" s="53" t="str">
        <f>'2012'!Q39</f>
        <v>US Dollars</v>
      </c>
      <c r="AA195" s="53" t="str">
        <f>'2012'!R39</f>
        <v>US Dollars</v>
      </c>
      <c r="AB195" s="53" t="str">
        <f>'2012'!S39</f>
        <v>US Dollars</v>
      </c>
      <c r="AC195" s="53">
        <f>'2012'!T39</f>
        <v>0</v>
      </c>
      <c r="AD195" s="53">
        <f>'2012'!U39</f>
        <v>0</v>
      </c>
      <c r="AF195">
        <f t="shared" si="11"/>
        <v>1</v>
      </c>
    </row>
    <row r="196" spans="3:32">
      <c r="C196" s="243" t="str">
        <f t="shared" si="15"/>
        <v>Georgia</v>
      </c>
      <c r="D196" s="243">
        <v>2012</v>
      </c>
      <c r="E196" s="242" t="str">
        <f t="shared" si="14"/>
        <v>Calendar Year</v>
      </c>
      <c r="F196" s="242" t="str">
        <f t="shared" si="14"/>
        <v>US Dollars</v>
      </c>
      <c r="G196" s="242" t="str">
        <f t="shared" si="14"/>
        <v>Units ( x 1)</v>
      </c>
      <c r="H196" s="244">
        <f t="shared" si="14"/>
        <v>1.6513</v>
      </c>
      <c r="I196" s="242" t="str">
        <f t="shared" si="14"/>
        <v>System of Health Accounts</v>
      </c>
      <c r="J196" s="242">
        <f t="shared" si="14"/>
        <v>1.6512583333333299</v>
      </c>
      <c r="K196" s="53" t="s">
        <v>32</v>
      </c>
      <c r="L196" s="53"/>
      <c r="M196" s="53" t="str">
        <f>'2012'!D40</f>
        <v>US Dollars</v>
      </c>
      <c r="N196" s="53" t="str">
        <f>'2012'!E40</f>
        <v>US Dollars</v>
      </c>
      <c r="O196" s="53" t="str">
        <f>'2012'!F40</f>
        <v>US Dollars</v>
      </c>
      <c r="P196" s="53" t="str">
        <f>'2012'!G40</f>
        <v>US Dollars</v>
      </c>
      <c r="Q196" s="53">
        <f>'2012'!H40</f>
        <v>0</v>
      </c>
      <c r="R196" s="53" t="str">
        <f>'2012'!I40</f>
        <v>US Dollars</v>
      </c>
      <c r="S196" s="53" t="str">
        <f>'2012'!J40</f>
        <v>US Dollars</v>
      </c>
      <c r="T196" s="53" t="str">
        <f>'2012'!K40</f>
        <v>US Dollars</v>
      </c>
      <c r="U196" s="53" t="str">
        <f>'2012'!L40</f>
        <v>US Dollars</v>
      </c>
      <c r="V196" s="53">
        <f>'2012'!M40</f>
        <v>0</v>
      </c>
      <c r="W196" s="53" t="str">
        <f>'2012'!N40</f>
        <v>US Dollars</v>
      </c>
      <c r="X196" s="53" t="str">
        <f>'2012'!O40</f>
        <v>US Dollars</v>
      </c>
      <c r="Y196" s="53" t="str">
        <f>'2012'!P40</f>
        <v>US Dollars</v>
      </c>
      <c r="Z196" s="53" t="str">
        <f>'2012'!Q40</f>
        <v>US Dollars</v>
      </c>
      <c r="AA196" s="53" t="str">
        <f>'2012'!R40</f>
        <v>US Dollars</v>
      </c>
      <c r="AB196" s="53" t="str">
        <f>'2012'!S40</f>
        <v>US Dollars</v>
      </c>
      <c r="AC196" s="53">
        <f>'2012'!T40</f>
        <v>0</v>
      </c>
      <c r="AD196" s="53">
        <f>'2012'!U40</f>
        <v>0</v>
      </c>
      <c r="AF196">
        <f t="shared" si="11"/>
        <v>1</v>
      </c>
    </row>
    <row r="197" spans="3:32">
      <c r="C197" s="243" t="str">
        <f t="shared" si="15"/>
        <v>Georgia</v>
      </c>
      <c r="D197" s="243">
        <v>2012</v>
      </c>
      <c r="E197" s="242" t="str">
        <f t="shared" si="14"/>
        <v>Calendar Year</v>
      </c>
      <c r="F197" s="242" t="str">
        <f t="shared" si="14"/>
        <v>US Dollars</v>
      </c>
      <c r="G197" s="242" t="str">
        <f t="shared" si="14"/>
        <v>Units ( x 1)</v>
      </c>
      <c r="H197" s="244">
        <f t="shared" si="14"/>
        <v>1.6513</v>
      </c>
      <c r="I197" s="242" t="str">
        <f t="shared" si="14"/>
        <v>System of Health Accounts</v>
      </c>
      <c r="J197" s="242">
        <f t="shared" si="14"/>
        <v>1.6512583333333299</v>
      </c>
      <c r="K197" s="53" t="s">
        <v>298</v>
      </c>
      <c r="L197" s="53"/>
      <c r="M197" s="53">
        <f>'2012'!D41</f>
        <v>637237</v>
      </c>
      <c r="N197" s="53">
        <f>'2012'!E41</f>
        <v>0</v>
      </c>
      <c r="O197" s="53">
        <f>'2012'!F41</f>
        <v>0</v>
      </c>
      <c r="P197" s="53">
        <f>'2012'!G41</f>
        <v>0</v>
      </c>
      <c r="Q197" s="53">
        <f>'2012'!H41</f>
        <v>637237</v>
      </c>
      <c r="R197" s="53">
        <f>'2012'!I41</f>
        <v>0</v>
      </c>
      <c r="S197" s="53">
        <f>'2012'!J41</f>
        <v>0</v>
      </c>
      <c r="T197" s="53">
        <f>'2012'!K41</f>
        <v>0</v>
      </c>
      <c r="U197" s="53">
        <f>'2012'!L41</f>
        <v>0</v>
      </c>
      <c r="V197" s="53">
        <f>'2012'!M41</f>
        <v>0</v>
      </c>
      <c r="W197" s="53">
        <f>'2012'!N41</f>
        <v>0</v>
      </c>
      <c r="X197" s="53">
        <f>'2012'!O41</f>
        <v>119716</v>
      </c>
      <c r="Y197" s="53">
        <f>'2012'!P41</f>
        <v>1263010</v>
      </c>
      <c r="Z197" s="53">
        <f>'2012'!Q41</f>
        <v>0</v>
      </c>
      <c r="AA197" s="53">
        <f>'2012'!R41</f>
        <v>91592</v>
      </c>
      <c r="AB197" s="53">
        <f>'2012'!S41</f>
        <v>117730</v>
      </c>
      <c r="AC197" s="53">
        <f>'2012'!T41</f>
        <v>1592048</v>
      </c>
      <c r="AD197" s="53">
        <f>'2012'!U41</f>
        <v>2229285</v>
      </c>
      <c r="AF197">
        <f t="shared" si="11"/>
        <v>1</v>
      </c>
    </row>
    <row r="198" spans="3:32">
      <c r="C198" s="243" t="str">
        <f t="shared" si="15"/>
        <v>Georgia</v>
      </c>
      <c r="D198" s="243">
        <v>2012</v>
      </c>
      <c r="E198" s="242" t="str">
        <f t="shared" si="14"/>
        <v>Calendar Year</v>
      </c>
      <c r="F198" s="242" t="str">
        <f t="shared" si="14"/>
        <v>US Dollars</v>
      </c>
      <c r="G198" s="242" t="str">
        <f t="shared" si="14"/>
        <v>Units ( x 1)</v>
      </c>
      <c r="H198" s="244">
        <f t="shared" si="14"/>
        <v>1.6513</v>
      </c>
      <c r="I198" s="242" t="str">
        <f t="shared" si="14"/>
        <v>System of Health Accounts</v>
      </c>
      <c r="J198" s="242">
        <f t="shared" si="14"/>
        <v>1.6512583333333299</v>
      </c>
      <c r="K198" s="53" t="s">
        <v>390</v>
      </c>
      <c r="L198" s="53"/>
      <c r="M198" s="53" t="str">
        <f>'2012'!D42</f>
        <v>US Dollars</v>
      </c>
      <c r="N198" s="53" t="str">
        <f>'2012'!E42</f>
        <v>US Dollars</v>
      </c>
      <c r="O198" s="53" t="str">
        <f>'2012'!F42</f>
        <v>US Dollars</v>
      </c>
      <c r="P198" s="53" t="str">
        <f>'2012'!G42</f>
        <v>US Dollars</v>
      </c>
      <c r="Q198" s="53">
        <f>'2012'!H42</f>
        <v>0</v>
      </c>
      <c r="R198" s="53" t="str">
        <f>'2012'!I42</f>
        <v>US Dollars</v>
      </c>
      <c r="S198" s="53" t="str">
        <f>'2012'!J42</f>
        <v>US Dollars</v>
      </c>
      <c r="T198" s="53" t="str">
        <f>'2012'!K42</f>
        <v>US Dollars</v>
      </c>
      <c r="U198" s="53" t="str">
        <f>'2012'!L42</f>
        <v>US Dollars</v>
      </c>
      <c r="V198" s="53">
        <f>'2012'!M42</f>
        <v>0</v>
      </c>
      <c r="W198" s="53" t="str">
        <f>'2012'!N42</f>
        <v>US Dollars</v>
      </c>
      <c r="X198" s="53">
        <f>'2012'!O42</f>
        <v>18401</v>
      </c>
      <c r="Y198" s="53">
        <f>'2012'!P42</f>
        <v>591046</v>
      </c>
      <c r="Z198" s="53" t="str">
        <f>'2012'!Q42</f>
        <v>US Dollars</v>
      </c>
      <c r="AA198" s="53">
        <f>'2012'!R42</f>
        <v>65264</v>
      </c>
      <c r="AB198" s="53">
        <f>'2012'!S42</f>
        <v>102136</v>
      </c>
      <c r="AC198" s="53">
        <f>'2012'!T42</f>
        <v>776847</v>
      </c>
      <c r="AD198" s="53">
        <f>'2012'!U42</f>
        <v>776847</v>
      </c>
      <c r="AF198">
        <f t="shared" si="11"/>
        <v>1</v>
      </c>
    </row>
    <row r="199" spans="3:32">
      <c r="C199" s="243" t="str">
        <f t="shared" si="15"/>
        <v>Georgia</v>
      </c>
      <c r="D199" s="243">
        <v>2012</v>
      </c>
      <c r="E199" s="242" t="str">
        <f t="shared" si="14"/>
        <v>Calendar Year</v>
      </c>
      <c r="F199" s="242" t="str">
        <f t="shared" si="14"/>
        <v>US Dollars</v>
      </c>
      <c r="G199" s="242" t="str">
        <f t="shared" si="14"/>
        <v>Units ( x 1)</v>
      </c>
      <c r="H199" s="244">
        <f t="shared" si="14"/>
        <v>1.6513</v>
      </c>
      <c r="I199" s="242" t="str">
        <f t="shared" si="14"/>
        <v>System of Health Accounts</v>
      </c>
      <c r="J199" s="242">
        <f t="shared" si="14"/>
        <v>1.6512583333333299</v>
      </c>
      <c r="K199" s="53" t="s">
        <v>37</v>
      </c>
      <c r="L199" s="53"/>
      <c r="M199" s="53">
        <f>'2012'!D43</f>
        <v>637237</v>
      </c>
      <c r="N199" s="53" t="str">
        <f>'2012'!E43</f>
        <v>US Dollars</v>
      </c>
      <c r="O199" s="53" t="str">
        <f>'2012'!F43</f>
        <v>US Dollars</v>
      </c>
      <c r="P199" s="53" t="str">
        <f>'2012'!G43</f>
        <v>US Dollars</v>
      </c>
      <c r="Q199" s="53">
        <f>'2012'!H43</f>
        <v>637237</v>
      </c>
      <c r="R199" s="53" t="str">
        <f>'2012'!I43</f>
        <v>US Dollars</v>
      </c>
      <c r="S199" s="53" t="str">
        <f>'2012'!J43</f>
        <v>US Dollars</v>
      </c>
      <c r="T199" s="53" t="str">
        <f>'2012'!K43</f>
        <v>US Dollars</v>
      </c>
      <c r="U199" s="53" t="str">
        <f>'2012'!L43</f>
        <v>US Dollars</v>
      </c>
      <c r="V199" s="53">
        <f>'2012'!M43</f>
        <v>0</v>
      </c>
      <c r="W199" s="53" t="str">
        <f>'2012'!N43</f>
        <v>US Dollars</v>
      </c>
      <c r="X199" s="53">
        <f>'2012'!O43</f>
        <v>101315</v>
      </c>
      <c r="Y199" s="53">
        <f>'2012'!P43</f>
        <v>590227</v>
      </c>
      <c r="Z199" s="53" t="str">
        <f>'2012'!Q43</f>
        <v>US Dollars</v>
      </c>
      <c r="AA199" s="53">
        <f>'2012'!R43</f>
        <v>2907</v>
      </c>
      <c r="AB199" s="53">
        <f>'2012'!S43</f>
        <v>5481</v>
      </c>
      <c r="AC199" s="53">
        <f>'2012'!T43</f>
        <v>699930</v>
      </c>
      <c r="AD199" s="53">
        <f>'2012'!U43</f>
        <v>1337167</v>
      </c>
      <c r="AF199">
        <f t="shared" ref="AF199:AF262" si="16">IF((Q199+V199+AC199)=AD199,1,0)</f>
        <v>1</v>
      </c>
    </row>
    <row r="200" spans="3:32">
      <c r="C200" s="243" t="str">
        <f t="shared" si="15"/>
        <v>Georgia</v>
      </c>
      <c r="D200" s="243">
        <v>2012</v>
      </c>
      <c r="E200" s="242" t="str">
        <f t="shared" si="14"/>
        <v>Calendar Year</v>
      </c>
      <c r="F200" s="242" t="str">
        <f t="shared" si="14"/>
        <v>US Dollars</v>
      </c>
      <c r="G200" s="242" t="str">
        <f t="shared" si="14"/>
        <v>Units ( x 1)</v>
      </c>
      <c r="H200" s="244">
        <f t="shared" si="14"/>
        <v>1.6513</v>
      </c>
      <c r="I200" s="242" t="str">
        <f t="shared" si="14"/>
        <v>System of Health Accounts</v>
      </c>
      <c r="J200" s="242">
        <f t="shared" si="14"/>
        <v>1.6512583333333299</v>
      </c>
      <c r="K200" s="53" t="s">
        <v>281</v>
      </c>
      <c r="L200" s="53"/>
      <c r="M200" s="53" t="str">
        <f>'2012'!D44</f>
        <v>US Dollars</v>
      </c>
      <c r="N200" s="53" t="str">
        <f>'2012'!E44</f>
        <v>US Dollars</v>
      </c>
      <c r="O200" s="53" t="str">
        <f>'2012'!F44</f>
        <v>US Dollars</v>
      </c>
      <c r="P200" s="53" t="str">
        <f>'2012'!G44</f>
        <v>US Dollars</v>
      </c>
      <c r="Q200" s="53">
        <f>'2012'!H44</f>
        <v>0</v>
      </c>
      <c r="R200" s="53" t="str">
        <f>'2012'!I44</f>
        <v>US Dollars</v>
      </c>
      <c r="S200" s="53" t="str">
        <f>'2012'!J44</f>
        <v>US Dollars</v>
      </c>
      <c r="T200" s="53" t="str">
        <f>'2012'!K44</f>
        <v>US Dollars</v>
      </c>
      <c r="U200" s="53" t="str">
        <f>'2012'!L44</f>
        <v>US Dollars</v>
      </c>
      <c r="V200" s="53">
        <f>'2012'!M44</f>
        <v>0</v>
      </c>
      <c r="W200" s="53" t="str">
        <f>'2012'!N44</f>
        <v>US Dollars</v>
      </c>
      <c r="X200" s="53" t="str">
        <f>'2012'!O44</f>
        <v>US Dollars</v>
      </c>
      <c r="Y200" s="53" t="str">
        <f>'2012'!P44</f>
        <v>US Dollars</v>
      </c>
      <c r="Z200" s="53" t="str">
        <f>'2012'!Q44</f>
        <v>US Dollars</v>
      </c>
      <c r="AA200" s="53" t="str">
        <f>'2012'!R44</f>
        <v>US Dollars</v>
      </c>
      <c r="AB200" s="53">
        <f>'2012'!S44</f>
        <v>5057</v>
      </c>
      <c r="AC200" s="53">
        <f>'2012'!T44</f>
        <v>5057</v>
      </c>
      <c r="AD200" s="53">
        <f>'2012'!U44</f>
        <v>5057</v>
      </c>
      <c r="AF200">
        <f t="shared" si="16"/>
        <v>1</v>
      </c>
    </row>
    <row r="201" spans="3:32">
      <c r="C201" s="243" t="str">
        <f t="shared" si="15"/>
        <v>Georgia</v>
      </c>
      <c r="D201" s="243">
        <v>2012</v>
      </c>
      <c r="E201" s="242" t="str">
        <f t="shared" si="14"/>
        <v>Calendar Year</v>
      </c>
      <c r="F201" s="242" t="str">
        <f t="shared" si="14"/>
        <v>US Dollars</v>
      </c>
      <c r="G201" s="242" t="str">
        <f t="shared" si="14"/>
        <v>Units ( x 1)</v>
      </c>
      <c r="H201" s="244">
        <f t="shared" si="14"/>
        <v>1.6513</v>
      </c>
      <c r="I201" s="242" t="str">
        <f t="shared" si="14"/>
        <v>System of Health Accounts</v>
      </c>
      <c r="J201" s="242">
        <f t="shared" si="14"/>
        <v>1.6512583333333299</v>
      </c>
      <c r="K201" s="53" t="s">
        <v>282</v>
      </c>
      <c r="L201" s="53"/>
      <c r="M201" s="53" t="str">
        <f>'2012'!D45</f>
        <v>US Dollars</v>
      </c>
      <c r="N201" s="53" t="str">
        <f>'2012'!E45</f>
        <v>US Dollars</v>
      </c>
      <c r="O201" s="53" t="str">
        <f>'2012'!F45</f>
        <v>US Dollars</v>
      </c>
      <c r="P201" s="53" t="str">
        <f>'2012'!G45</f>
        <v>US Dollars</v>
      </c>
      <c r="Q201" s="53">
        <f>'2012'!H45</f>
        <v>0</v>
      </c>
      <c r="R201" s="53" t="str">
        <f>'2012'!I45</f>
        <v>US Dollars</v>
      </c>
      <c r="S201" s="53" t="str">
        <f>'2012'!J45</f>
        <v>US Dollars</v>
      </c>
      <c r="T201" s="53" t="str">
        <f>'2012'!K45</f>
        <v>US Dollars</v>
      </c>
      <c r="U201" s="53" t="str">
        <f>'2012'!L45</f>
        <v>US Dollars</v>
      </c>
      <c r="V201" s="53">
        <f>'2012'!M45</f>
        <v>0</v>
      </c>
      <c r="W201" s="53" t="str">
        <f>'2012'!N45</f>
        <v>US Dollars</v>
      </c>
      <c r="X201" s="53" t="str">
        <f>'2012'!O45</f>
        <v>US Dollars</v>
      </c>
      <c r="Y201" s="53">
        <f>'2012'!P45</f>
        <v>81737</v>
      </c>
      <c r="Z201" s="53" t="str">
        <f>'2012'!Q45</f>
        <v>US Dollars</v>
      </c>
      <c r="AA201" s="53">
        <f>'2012'!R45</f>
        <v>23421</v>
      </c>
      <c r="AB201" s="53">
        <f>'2012'!S45</f>
        <v>5056</v>
      </c>
      <c r="AC201" s="53">
        <f>'2012'!T45</f>
        <v>110214</v>
      </c>
      <c r="AD201" s="53">
        <f>'2012'!U45</f>
        <v>110214</v>
      </c>
      <c r="AF201">
        <f t="shared" si="16"/>
        <v>1</v>
      </c>
    </row>
    <row r="202" spans="3:32">
      <c r="C202" s="243" t="str">
        <f t="shared" si="15"/>
        <v>Georgia</v>
      </c>
      <c r="D202" s="243">
        <v>2012</v>
      </c>
      <c r="E202" s="242" t="str">
        <f t="shared" ref="E202:J221" si="17">E$168</f>
        <v>Calendar Year</v>
      </c>
      <c r="F202" s="242" t="str">
        <f t="shared" si="17"/>
        <v>US Dollars</v>
      </c>
      <c r="G202" s="242" t="str">
        <f t="shared" si="17"/>
        <v>Units ( x 1)</v>
      </c>
      <c r="H202" s="244">
        <f t="shared" si="17"/>
        <v>1.6513</v>
      </c>
      <c r="I202" s="242" t="str">
        <f t="shared" si="17"/>
        <v>System of Health Accounts</v>
      </c>
      <c r="J202" s="242">
        <f t="shared" si="17"/>
        <v>1.6512583333333299</v>
      </c>
      <c r="K202" s="53" t="s">
        <v>299</v>
      </c>
      <c r="L202" s="53"/>
      <c r="M202" s="53">
        <f>'2012'!D46</f>
        <v>0</v>
      </c>
      <c r="N202" s="53">
        <f>'2012'!E46</f>
        <v>0</v>
      </c>
      <c r="O202" s="53">
        <f>'2012'!F46</f>
        <v>0</v>
      </c>
      <c r="P202" s="53">
        <f>'2012'!G46</f>
        <v>0</v>
      </c>
      <c r="Q202" s="53">
        <f>'2012'!H46</f>
        <v>0</v>
      </c>
      <c r="R202" s="53">
        <f>'2012'!I46</f>
        <v>0</v>
      </c>
      <c r="S202" s="53">
        <f>'2012'!J46</f>
        <v>0</v>
      </c>
      <c r="T202" s="53">
        <f>'2012'!K46</f>
        <v>0</v>
      </c>
      <c r="U202" s="53">
        <f>'2012'!L46</f>
        <v>0</v>
      </c>
      <c r="V202" s="53">
        <f>'2012'!M46</f>
        <v>0</v>
      </c>
      <c r="W202" s="53">
        <f>'2012'!N46</f>
        <v>0</v>
      </c>
      <c r="X202" s="53">
        <f>'2012'!O46</f>
        <v>20414</v>
      </c>
      <c r="Y202" s="53">
        <f>'2012'!P46</f>
        <v>28059</v>
      </c>
      <c r="Z202" s="53">
        <f>'2012'!Q46</f>
        <v>0</v>
      </c>
      <c r="AA202" s="53">
        <f>'2012'!R46</f>
        <v>63250</v>
      </c>
      <c r="AB202" s="53">
        <f>'2012'!S46</f>
        <v>255987</v>
      </c>
      <c r="AC202" s="53">
        <f>'2012'!T46</f>
        <v>367710</v>
      </c>
      <c r="AD202" s="53">
        <f>'2012'!U46</f>
        <v>367710</v>
      </c>
      <c r="AF202">
        <f t="shared" si="16"/>
        <v>1</v>
      </c>
    </row>
    <row r="203" spans="3:32">
      <c r="C203" s="243" t="str">
        <f t="shared" si="15"/>
        <v>Georgia</v>
      </c>
      <c r="D203" s="243">
        <v>2012</v>
      </c>
      <c r="E203" s="242" t="str">
        <f t="shared" si="17"/>
        <v>Calendar Year</v>
      </c>
      <c r="F203" s="242" t="str">
        <f t="shared" si="17"/>
        <v>US Dollars</v>
      </c>
      <c r="G203" s="242" t="str">
        <f t="shared" si="17"/>
        <v>Units ( x 1)</v>
      </c>
      <c r="H203" s="244">
        <f t="shared" si="17"/>
        <v>1.6513</v>
      </c>
      <c r="I203" s="242" t="str">
        <f t="shared" si="17"/>
        <v>System of Health Accounts</v>
      </c>
      <c r="J203" s="242">
        <f t="shared" si="17"/>
        <v>1.6512583333333299</v>
      </c>
      <c r="K203" s="53" t="s">
        <v>43</v>
      </c>
      <c r="L203" s="53"/>
      <c r="M203" s="53" t="str">
        <f>'2012'!D47</f>
        <v>US Dollars</v>
      </c>
      <c r="N203" s="53" t="str">
        <f>'2012'!E47</f>
        <v>US Dollars</v>
      </c>
      <c r="O203" s="53" t="str">
        <f>'2012'!F47</f>
        <v>US Dollars</v>
      </c>
      <c r="P203" s="53" t="str">
        <f>'2012'!G47</f>
        <v>US Dollars</v>
      </c>
      <c r="Q203" s="53">
        <f>'2012'!H47</f>
        <v>0</v>
      </c>
      <c r="R203" s="53" t="str">
        <f>'2012'!I47</f>
        <v>US Dollars</v>
      </c>
      <c r="S203" s="53" t="str">
        <f>'2012'!J47</f>
        <v>US Dollars</v>
      </c>
      <c r="T203" s="53" t="str">
        <f>'2012'!K47</f>
        <v>US Dollars</v>
      </c>
      <c r="U203" s="53" t="str">
        <f>'2012'!L47</f>
        <v>US Dollars</v>
      </c>
      <c r="V203" s="53">
        <f>'2012'!M47</f>
        <v>0</v>
      </c>
      <c r="W203" s="53" t="str">
        <f>'2012'!N47</f>
        <v>US Dollars</v>
      </c>
      <c r="X203" s="53" t="str">
        <f>'2012'!O47</f>
        <v>US Dollars</v>
      </c>
      <c r="Y203" s="53">
        <f>'2012'!P47</f>
        <v>28059</v>
      </c>
      <c r="Z203" s="53" t="str">
        <f>'2012'!Q47</f>
        <v>US Dollars</v>
      </c>
      <c r="AA203" s="53">
        <f>'2012'!R47</f>
        <v>25600</v>
      </c>
      <c r="AB203" s="53">
        <f>'2012'!S47</f>
        <v>148718</v>
      </c>
      <c r="AC203" s="53">
        <f>'2012'!T47</f>
        <v>202377</v>
      </c>
      <c r="AD203" s="53">
        <f>'2012'!U47</f>
        <v>202377</v>
      </c>
      <c r="AF203">
        <f t="shared" si="16"/>
        <v>1</v>
      </c>
    </row>
    <row r="204" spans="3:32">
      <c r="C204" s="243" t="str">
        <f t="shared" si="15"/>
        <v>Georgia</v>
      </c>
      <c r="D204" s="243">
        <v>2012</v>
      </c>
      <c r="E204" s="242" t="str">
        <f t="shared" si="17"/>
        <v>Calendar Year</v>
      </c>
      <c r="F204" s="242" t="str">
        <f t="shared" si="17"/>
        <v>US Dollars</v>
      </c>
      <c r="G204" s="242" t="str">
        <f t="shared" si="17"/>
        <v>Units ( x 1)</v>
      </c>
      <c r="H204" s="244">
        <f t="shared" si="17"/>
        <v>1.6513</v>
      </c>
      <c r="I204" s="242" t="str">
        <f t="shared" si="17"/>
        <v>System of Health Accounts</v>
      </c>
      <c r="J204" s="242">
        <f t="shared" si="17"/>
        <v>1.6512583333333299</v>
      </c>
      <c r="K204" s="53" t="s">
        <v>45</v>
      </c>
      <c r="L204" s="53"/>
      <c r="M204" s="53" t="str">
        <f>'2012'!D48</f>
        <v>US Dollars</v>
      </c>
      <c r="N204" s="53" t="str">
        <f>'2012'!E48</f>
        <v>US Dollars</v>
      </c>
      <c r="O204" s="53" t="str">
        <f>'2012'!F48</f>
        <v>US Dollars</v>
      </c>
      <c r="P204" s="53" t="str">
        <f>'2012'!G48</f>
        <v>US Dollars</v>
      </c>
      <c r="Q204" s="53">
        <f>'2012'!H48</f>
        <v>0</v>
      </c>
      <c r="R204" s="53" t="str">
        <f>'2012'!I48</f>
        <v>US Dollars</v>
      </c>
      <c r="S204" s="53" t="str">
        <f>'2012'!J48</f>
        <v>US Dollars</v>
      </c>
      <c r="T204" s="53" t="str">
        <f>'2012'!K48</f>
        <v>US Dollars</v>
      </c>
      <c r="U204" s="53" t="str">
        <f>'2012'!L48</f>
        <v>US Dollars</v>
      </c>
      <c r="V204" s="53">
        <f>'2012'!M48</f>
        <v>0</v>
      </c>
      <c r="W204" s="53" t="str">
        <f>'2012'!N48</f>
        <v>US Dollars</v>
      </c>
      <c r="X204" s="53" t="str">
        <f>'2012'!O48</f>
        <v>US Dollars</v>
      </c>
      <c r="Y204" s="53" t="str">
        <f>'2012'!P48</f>
        <v>US Dollars</v>
      </c>
      <c r="Z204" s="53" t="str">
        <f>'2012'!Q48</f>
        <v>US Dollars</v>
      </c>
      <c r="AA204" s="53" t="str">
        <f>'2012'!R48</f>
        <v>US Dollars</v>
      </c>
      <c r="AB204" s="53" t="str">
        <f>'2012'!S48</f>
        <v>US Dollars</v>
      </c>
      <c r="AC204" s="53">
        <f>'2012'!T48</f>
        <v>0</v>
      </c>
      <c r="AD204" s="53">
        <f>'2012'!U48</f>
        <v>0</v>
      </c>
      <c r="AF204">
        <f t="shared" si="16"/>
        <v>1</v>
      </c>
    </row>
    <row r="205" spans="3:32">
      <c r="C205" s="243" t="str">
        <f t="shared" si="15"/>
        <v>Georgia</v>
      </c>
      <c r="D205" s="243">
        <v>2012</v>
      </c>
      <c r="E205" s="242" t="str">
        <f t="shared" si="17"/>
        <v>Calendar Year</v>
      </c>
      <c r="F205" s="242" t="str">
        <f t="shared" si="17"/>
        <v>US Dollars</v>
      </c>
      <c r="G205" s="242" t="str">
        <f t="shared" si="17"/>
        <v>Units ( x 1)</v>
      </c>
      <c r="H205" s="244">
        <f t="shared" si="17"/>
        <v>1.6513</v>
      </c>
      <c r="I205" s="242" t="str">
        <f t="shared" si="17"/>
        <v>System of Health Accounts</v>
      </c>
      <c r="J205" s="242">
        <f t="shared" si="17"/>
        <v>1.6512583333333299</v>
      </c>
      <c r="K205" s="53" t="s">
        <v>46</v>
      </c>
      <c r="L205" s="53"/>
      <c r="M205" s="53" t="str">
        <f>'2012'!D49</f>
        <v>US Dollars</v>
      </c>
      <c r="N205" s="53" t="str">
        <f>'2012'!E49</f>
        <v>US Dollars</v>
      </c>
      <c r="O205" s="53" t="str">
        <f>'2012'!F49</f>
        <v>US Dollars</v>
      </c>
      <c r="P205" s="53" t="str">
        <f>'2012'!G49</f>
        <v>US Dollars</v>
      </c>
      <c r="Q205" s="53">
        <f>'2012'!H49</f>
        <v>0</v>
      </c>
      <c r="R205" s="53" t="str">
        <f>'2012'!I49</f>
        <v>US Dollars</v>
      </c>
      <c r="S205" s="53" t="str">
        <f>'2012'!J49</f>
        <v>US Dollars</v>
      </c>
      <c r="T205" s="53" t="str">
        <f>'2012'!K49</f>
        <v>US Dollars</v>
      </c>
      <c r="U205" s="53" t="str">
        <f>'2012'!L49</f>
        <v>US Dollars</v>
      </c>
      <c r="V205" s="53">
        <f>'2012'!M49</f>
        <v>0</v>
      </c>
      <c r="W205" s="53" t="str">
        <f>'2012'!N49</f>
        <v>US Dollars</v>
      </c>
      <c r="X205" s="53" t="str">
        <f>'2012'!O49</f>
        <v>US Dollars</v>
      </c>
      <c r="Y205" s="53" t="str">
        <f>'2012'!P49</f>
        <v>US Dollars</v>
      </c>
      <c r="Z205" s="53" t="str">
        <f>'2012'!Q49</f>
        <v>US Dollars</v>
      </c>
      <c r="AA205" s="53" t="str">
        <f>'2012'!R49</f>
        <v>US Dollars</v>
      </c>
      <c r="AB205" s="53" t="str">
        <f>'2012'!S49</f>
        <v>US Dollars</v>
      </c>
      <c r="AC205" s="53">
        <f>'2012'!T49</f>
        <v>0</v>
      </c>
      <c r="AD205" s="53">
        <f>'2012'!U49</f>
        <v>0</v>
      </c>
      <c r="AF205">
        <f t="shared" si="16"/>
        <v>1</v>
      </c>
    </row>
    <row r="206" spans="3:32">
      <c r="C206" s="243" t="str">
        <f t="shared" si="15"/>
        <v>Georgia</v>
      </c>
      <c r="D206" s="243">
        <v>2012</v>
      </c>
      <c r="E206" s="242" t="str">
        <f t="shared" si="17"/>
        <v>Calendar Year</v>
      </c>
      <c r="F206" s="242" t="str">
        <f t="shared" si="17"/>
        <v>US Dollars</v>
      </c>
      <c r="G206" s="242" t="str">
        <f t="shared" si="17"/>
        <v>Units ( x 1)</v>
      </c>
      <c r="H206" s="244">
        <f t="shared" si="17"/>
        <v>1.6513</v>
      </c>
      <c r="I206" s="242" t="str">
        <f t="shared" si="17"/>
        <v>System of Health Accounts</v>
      </c>
      <c r="J206" s="242">
        <f t="shared" si="17"/>
        <v>1.6512583333333299</v>
      </c>
      <c r="K206" s="53" t="s">
        <v>453</v>
      </c>
      <c r="L206" s="53"/>
      <c r="M206" s="53" t="str">
        <f>'2012'!D50</f>
        <v>US Dollars</v>
      </c>
      <c r="N206" s="53" t="str">
        <f>'2012'!E50</f>
        <v>US Dollars</v>
      </c>
      <c r="O206" s="53" t="str">
        <f>'2012'!F50</f>
        <v>US Dollars</v>
      </c>
      <c r="P206" s="53" t="str">
        <f>'2012'!G50</f>
        <v>US Dollars</v>
      </c>
      <c r="Q206" s="53">
        <f>'2012'!H50</f>
        <v>0</v>
      </c>
      <c r="R206" s="53" t="str">
        <f>'2012'!I50</f>
        <v>US Dollars</v>
      </c>
      <c r="S206" s="53" t="str">
        <f>'2012'!J50</f>
        <v>US Dollars</v>
      </c>
      <c r="T206" s="53" t="str">
        <f>'2012'!K50</f>
        <v>US Dollars</v>
      </c>
      <c r="U206" s="53" t="str">
        <f>'2012'!L50</f>
        <v>US Dollars</v>
      </c>
      <c r="V206" s="53">
        <f>'2012'!M50</f>
        <v>0</v>
      </c>
      <c r="W206" s="53" t="str">
        <f>'2012'!N50</f>
        <v>US Dollars</v>
      </c>
      <c r="X206" s="53">
        <f>'2012'!O50</f>
        <v>20414</v>
      </c>
      <c r="Y206" s="53" t="str">
        <f>'2012'!P50</f>
        <v>US Dollars</v>
      </c>
      <c r="Z206" s="53" t="str">
        <f>'2012'!Q50</f>
        <v>US Dollars</v>
      </c>
      <c r="AA206" s="53">
        <f>'2012'!R50</f>
        <v>37650</v>
      </c>
      <c r="AB206" s="53">
        <f>'2012'!S50</f>
        <v>107269</v>
      </c>
      <c r="AC206" s="53">
        <f>'2012'!T50</f>
        <v>165333</v>
      </c>
      <c r="AD206" s="53">
        <f>'2012'!U50</f>
        <v>165333</v>
      </c>
      <c r="AF206">
        <f t="shared" si="16"/>
        <v>1</v>
      </c>
    </row>
    <row r="207" spans="3:32">
      <c r="C207" s="243" t="str">
        <f t="shared" si="15"/>
        <v>Georgia</v>
      </c>
      <c r="D207" s="243">
        <v>2012</v>
      </c>
      <c r="E207" s="242" t="str">
        <f t="shared" si="17"/>
        <v>Calendar Year</v>
      </c>
      <c r="F207" s="242" t="str">
        <f t="shared" si="17"/>
        <v>US Dollars</v>
      </c>
      <c r="G207" s="242" t="str">
        <f t="shared" si="17"/>
        <v>Units ( x 1)</v>
      </c>
      <c r="H207" s="244">
        <f t="shared" si="17"/>
        <v>1.6513</v>
      </c>
      <c r="I207" s="242" t="str">
        <f t="shared" si="17"/>
        <v>System of Health Accounts</v>
      </c>
      <c r="J207" s="242">
        <f t="shared" si="17"/>
        <v>1.6512583333333299</v>
      </c>
      <c r="K207" s="53" t="s">
        <v>300</v>
      </c>
      <c r="L207" s="53"/>
      <c r="M207" s="53">
        <f>'2012'!D51</f>
        <v>587347</v>
      </c>
      <c r="N207" s="53">
        <f>'2012'!E51</f>
        <v>0</v>
      </c>
      <c r="O207" s="53">
        <f>'2012'!F51</f>
        <v>0</v>
      </c>
      <c r="P207" s="53">
        <f>'2012'!G51</f>
        <v>0</v>
      </c>
      <c r="Q207" s="53">
        <f>'2012'!H51</f>
        <v>587347</v>
      </c>
      <c r="R207" s="53">
        <f>'2012'!I51</f>
        <v>0</v>
      </c>
      <c r="S207" s="53">
        <f>'2012'!J51</f>
        <v>0</v>
      </c>
      <c r="T207" s="53">
        <f>'2012'!K51</f>
        <v>0</v>
      </c>
      <c r="U207" s="53">
        <f>'2012'!L51</f>
        <v>0</v>
      </c>
      <c r="V207" s="53">
        <f>'2012'!M51</f>
        <v>0</v>
      </c>
      <c r="W207" s="53">
        <f>'2012'!N51</f>
        <v>0</v>
      </c>
      <c r="X207" s="53">
        <f>'2012'!O51</f>
        <v>407758</v>
      </c>
      <c r="Y207" s="53">
        <f>'2012'!P51</f>
        <v>420921</v>
      </c>
      <c r="Z207" s="53">
        <f>'2012'!Q51</f>
        <v>0</v>
      </c>
      <c r="AA207" s="53">
        <f>'2012'!R51</f>
        <v>16400</v>
      </c>
      <c r="AB207" s="53">
        <f>'2012'!S51</f>
        <v>12728</v>
      </c>
      <c r="AC207" s="53">
        <f>'2012'!T51</f>
        <v>857807</v>
      </c>
      <c r="AD207" s="53">
        <f>'2012'!U51</f>
        <v>1445154</v>
      </c>
      <c r="AF207">
        <f t="shared" si="16"/>
        <v>1</v>
      </c>
    </row>
    <row r="208" spans="3:32">
      <c r="C208" s="243" t="str">
        <f t="shared" si="15"/>
        <v>Georgia</v>
      </c>
      <c r="D208" s="243">
        <v>2012</v>
      </c>
      <c r="E208" s="242" t="str">
        <f t="shared" si="17"/>
        <v>Calendar Year</v>
      </c>
      <c r="F208" s="242" t="str">
        <f t="shared" si="17"/>
        <v>US Dollars</v>
      </c>
      <c r="G208" s="242" t="str">
        <f t="shared" si="17"/>
        <v>Units ( x 1)</v>
      </c>
      <c r="H208" s="244">
        <f t="shared" si="17"/>
        <v>1.6513</v>
      </c>
      <c r="I208" s="242" t="str">
        <f t="shared" si="17"/>
        <v>System of Health Accounts</v>
      </c>
      <c r="J208" s="242">
        <f t="shared" si="17"/>
        <v>1.6512583333333299</v>
      </c>
      <c r="K208" s="53" t="s">
        <v>283</v>
      </c>
      <c r="L208" s="53"/>
      <c r="M208" s="53" t="str">
        <f>'2012'!D52</f>
        <v>US Dollars</v>
      </c>
      <c r="N208" s="53" t="str">
        <f>'2012'!E52</f>
        <v>US Dollars</v>
      </c>
      <c r="O208" s="53" t="str">
        <f>'2012'!F52</f>
        <v>US Dollars</v>
      </c>
      <c r="P208" s="53" t="str">
        <f>'2012'!G52</f>
        <v>US Dollars</v>
      </c>
      <c r="Q208" s="53">
        <f>'2012'!H52</f>
        <v>0</v>
      </c>
      <c r="R208" s="53" t="str">
        <f>'2012'!I52</f>
        <v>US Dollars</v>
      </c>
      <c r="S208" s="53" t="str">
        <f>'2012'!J52</f>
        <v>US Dollars</v>
      </c>
      <c r="T208" s="53" t="str">
        <f>'2012'!K52</f>
        <v>US Dollars</v>
      </c>
      <c r="U208" s="53" t="str">
        <f>'2012'!L52</f>
        <v>US Dollars</v>
      </c>
      <c r="V208" s="53">
        <f>'2012'!M52</f>
        <v>0</v>
      </c>
      <c r="W208" s="53" t="str">
        <f>'2012'!N52</f>
        <v>US Dollars</v>
      </c>
      <c r="X208" s="53">
        <f>'2012'!O52</f>
        <v>94923</v>
      </c>
      <c r="Y208" s="53" t="str">
        <f>'2012'!P52</f>
        <v>US Dollars</v>
      </c>
      <c r="Z208" s="53" t="str">
        <f>'2012'!Q52</f>
        <v>US Dollars</v>
      </c>
      <c r="AA208" s="53">
        <f>'2012'!R52</f>
        <v>6400</v>
      </c>
      <c r="AB208" s="53" t="str">
        <f>'2012'!S52</f>
        <v>US Dollars</v>
      </c>
      <c r="AC208" s="53">
        <f>'2012'!T52</f>
        <v>101323</v>
      </c>
      <c r="AD208" s="53">
        <f>'2012'!U52</f>
        <v>101323</v>
      </c>
      <c r="AF208">
        <f t="shared" si="16"/>
        <v>1</v>
      </c>
    </row>
    <row r="209" spans="3:32">
      <c r="C209" s="243" t="str">
        <f t="shared" si="15"/>
        <v>Georgia</v>
      </c>
      <c r="D209" s="243">
        <v>2012</v>
      </c>
      <c r="E209" s="242" t="str">
        <f t="shared" si="17"/>
        <v>Calendar Year</v>
      </c>
      <c r="F209" s="242" t="str">
        <f t="shared" si="17"/>
        <v>US Dollars</v>
      </c>
      <c r="G209" s="242" t="str">
        <f t="shared" si="17"/>
        <v>Units ( x 1)</v>
      </c>
      <c r="H209" s="244">
        <f t="shared" si="17"/>
        <v>1.6513</v>
      </c>
      <c r="I209" s="242" t="str">
        <f t="shared" si="17"/>
        <v>System of Health Accounts</v>
      </c>
      <c r="J209" s="242">
        <f t="shared" si="17"/>
        <v>1.6512583333333299</v>
      </c>
      <c r="K209" s="53" t="s">
        <v>55</v>
      </c>
      <c r="L209" s="53"/>
      <c r="M209" s="53" t="str">
        <f>'2012'!D53</f>
        <v>US Dollars</v>
      </c>
      <c r="N209" s="53" t="str">
        <f>'2012'!E53</f>
        <v>US Dollars</v>
      </c>
      <c r="O209" s="53" t="str">
        <f>'2012'!F53</f>
        <v>US Dollars</v>
      </c>
      <c r="P209" s="53" t="str">
        <f>'2012'!G53</f>
        <v>US Dollars</v>
      </c>
      <c r="Q209" s="53">
        <f>'2012'!H53</f>
        <v>0</v>
      </c>
      <c r="R209" s="53" t="str">
        <f>'2012'!I53</f>
        <v>US Dollars</v>
      </c>
      <c r="S209" s="53" t="str">
        <f>'2012'!J53</f>
        <v>US Dollars</v>
      </c>
      <c r="T209" s="53" t="str">
        <f>'2012'!K53</f>
        <v>US Dollars</v>
      </c>
      <c r="U209" s="53" t="str">
        <f>'2012'!L53</f>
        <v>US Dollars</v>
      </c>
      <c r="V209" s="53">
        <f>'2012'!M53</f>
        <v>0</v>
      </c>
      <c r="W209" s="53" t="str">
        <f>'2012'!N53</f>
        <v>US Dollars</v>
      </c>
      <c r="X209" s="53" t="str">
        <f>'2012'!O53</f>
        <v>US Dollars</v>
      </c>
      <c r="Y209" s="53" t="str">
        <f>'2012'!P53</f>
        <v>US Dollars</v>
      </c>
      <c r="Z209" s="53" t="str">
        <f>'2012'!Q53</f>
        <v>US Dollars</v>
      </c>
      <c r="AA209" s="53" t="str">
        <f>'2012'!R53</f>
        <v>US Dollars</v>
      </c>
      <c r="AB209" s="53">
        <f>'2012'!S53</f>
        <v>9431</v>
      </c>
      <c r="AC209" s="53">
        <f>'2012'!T53</f>
        <v>9431</v>
      </c>
      <c r="AD209" s="53">
        <f>'2012'!U53</f>
        <v>9431</v>
      </c>
      <c r="AF209">
        <f t="shared" si="16"/>
        <v>1</v>
      </c>
    </row>
    <row r="210" spans="3:32">
      <c r="C210" s="243" t="str">
        <f t="shared" si="15"/>
        <v>Georgia</v>
      </c>
      <c r="D210" s="243">
        <v>2012</v>
      </c>
      <c r="E210" s="242" t="str">
        <f t="shared" si="17"/>
        <v>Calendar Year</v>
      </c>
      <c r="F210" s="242" t="str">
        <f t="shared" si="17"/>
        <v>US Dollars</v>
      </c>
      <c r="G210" s="242" t="str">
        <f t="shared" si="17"/>
        <v>Units ( x 1)</v>
      </c>
      <c r="H210" s="244">
        <f t="shared" si="17"/>
        <v>1.6513</v>
      </c>
      <c r="I210" s="242" t="str">
        <f t="shared" si="17"/>
        <v>System of Health Accounts</v>
      </c>
      <c r="J210" s="242">
        <f t="shared" si="17"/>
        <v>1.6512583333333299</v>
      </c>
      <c r="K210" s="53" t="s">
        <v>57</v>
      </c>
      <c r="L210" s="53"/>
      <c r="M210" s="53" t="str">
        <f>'2012'!D54</f>
        <v>US Dollars</v>
      </c>
      <c r="N210" s="53" t="str">
        <f>'2012'!E54</f>
        <v>US Dollars</v>
      </c>
      <c r="O210" s="53" t="str">
        <f>'2012'!F54</f>
        <v>US Dollars</v>
      </c>
      <c r="P210" s="53" t="str">
        <f>'2012'!G54</f>
        <v>US Dollars</v>
      </c>
      <c r="Q210" s="53">
        <f>'2012'!H54</f>
        <v>0</v>
      </c>
      <c r="R210" s="53" t="str">
        <f>'2012'!I54</f>
        <v>US Dollars</v>
      </c>
      <c r="S210" s="53" t="str">
        <f>'2012'!J54</f>
        <v>US Dollars</v>
      </c>
      <c r="T210" s="53" t="str">
        <f>'2012'!K54</f>
        <v>US Dollars</v>
      </c>
      <c r="U210" s="53" t="str">
        <f>'2012'!L54</f>
        <v>US Dollars</v>
      </c>
      <c r="V210" s="53">
        <f>'2012'!M54</f>
        <v>0</v>
      </c>
      <c r="W210" s="53" t="str">
        <f>'2012'!N54</f>
        <v>US Dollars</v>
      </c>
      <c r="X210" s="53" t="str">
        <f>'2012'!O54</f>
        <v>US Dollars</v>
      </c>
      <c r="Y210" s="53" t="str">
        <f>'2012'!P54</f>
        <v>US Dollars</v>
      </c>
      <c r="Z210" s="53" t="str">
        <f>'2012'!Q54</f>
        <v>US Dollars</v>
      </c>
      <c r="AA210" s="53" t="str">
        <f>'2012'!R54</f>
        <v>US Dollars</v>
      </c>
      <c r="AB210" s="53">
        <f>'2012'!S54</f>
        <v>2000</v>
      </c>
      <c r="AC210" s="53">
        <f>'2012'!T54</f>
        <v>2000</v>
      </c>
      <c r="AD210" s="53">
        <f>'2012'!U54</f>
        <v>2000</v>
      </c>
      <c r="AF210">
        <f t="shared" si="16"/>
        <v>1</v>
      </c>
    </row>
    <row r="211" spans="3:32">
      <c r="C211" s="243" t="str">
        <f t="shared" si="15"/>
        <v>Georgia</v>
      </c>
      <c r="D211" s="243">
        <v>2012</v>
      </c>
      <c r="E211" s="242" t="str">
        <f t="shared" si="17"/>
        <v>Calendar Year</v>
      </c>
      <c r="F211" s="242" t="str">
        <f t="shared" si="17"/>
        <v>US Dollars</v>
      </c>
      <c r="G211" s="242" t="str">
        <f t="shared" si="17"/>
        <v>Units ( x 1)</v>
      </c>
      <c r="H211" s="244">
        <f t="shared" si="17"/>
        <v>1.6513</v>
      </c>
      <c r="I211" s="242" t="str">
        <f t="shared" si="17"/>
        <v>System of Health Accounts</v>
      </c>
      <c r="J211" s="242">
        <f t="shared" si="17"/>
        <v>1.6512583333333299</v>
      </c>
      <c r="K211" s="53" t="s">
        <v>350</v>
      </c>
      <c r="L211" s="53"/>
      <c r="M211" s="53" t="str">
        <f>'2012'!D55</f>
        <v>US Dollars</v>
      </c>
      <c r="N211" s="53" t="str">
        <f>'2012'!E55</f>
        <v>US Dollars</v>
      </c>
      <c r="O211" s="53" t="str">
        <f>'2012'!F55</f>
        <v>US Dollars</v>
      </c>
      <c r="P211" s="53" t="str">
        <f>'2012'!G55</f>
        <v>US Dollars</v>
      </c>
      <c r="Q211" s="53">
        <f>'2012'!H55</f>
        <v>0</v>
      </c>
      <c r="R211" s="53" t="str">
        <f>'2012'!I55</f>
        <v>US Dollars</v>
      </c>
      <c r="S211" s="53" t="str">
        <f>'2012'!J55</f>
        <v>US Dollars</v>
      </c>
      <c r="T211" s="53" t="str">
        <f>'2012'!K55</f>
        <v>US Dollars</v>
      </c>
      <c r="U211" s="53" t="str">
        <f>'2012'!L55</f>
        <v>US Dollars</v>
      </c>
      <c r="V211" s="53">
        <f>'2012'!M55</f>
        <v>0</v>
      </c>
      <c r="W211" s="53" t="str">
        <f>'2012'!N55</f>
        <v>US Dollars</v>
      </c>
      <c r="X211" s="53">
        <f>'2012'!O55</f>
        <v>312835</v>
      </c>
      <c r="Y211" s="53" t="str">
        <f>'2012'!P55</f>
        <v>US Dollars</v>
      </c>
      <c r="Z211" s="53" t="str">
        <f>'2012'!Q55</f>
        <v>US Dollars</v>
      </c>
      <c r="AA211" s="53" t="str">
        <f>'2012'!R55</f>
        <v>US Dollars</v>
      </c>
      <c r="AB211" s="53">
        <f>'2012'!S55</f>
        <v>1297</v>
      </c>
      <c r="AC211" s="53">
        <f>'2012'!T55</f>
        <v>314132</v>
      </c>
      <c r="AD211" s="53">
        <f>'2012'!U55</f>
        <v>314132</v>
      </c>
      <c r="AF211">
        <f t="shared" si="16"/>
        <v>1</v>
      </c>
    </row>
    <row r="212" spans="3:32">
      <c r="C212" s="243" t="str">
        <f t="shared" si="15"/>
        <v>Georgia</v>
      </c>
      <c r="D212" s="243">
        <v>2012</v>
      </c>
      <c r="E212" s="242" t="str">
        <f t="shared" si="17"/>
        <v>Calendar Year</v>
      </c>
      <c r="F212" s="242" t="str">
        <f t="shared" si="17"/>
        <v>US Dollars</v>
      </c>
      <c r="G212" s="242" t="str">
        <f t="shared" si="17"/>
        <v>Units ( x 1)</v>
      </c>
      <c r="H212" s="244">
        <f t="shared" si="17"/>
        <v>1.6513</v>
      </c>
      <c r="I212" s="242" t="str">
        <f t="shared" si="17"/>
        <v>System of Health Accounts</v>
      </c>
      <c r="J212" s="242">
        <f t="shared" si="17"/>
        <v>1.6512583333333299</v>
      </c>
      <c r="K212" s="53" t="s">
        <v>351</v>
      </c>
      <c r="L212" s="53"/>
      <c r="M212" s="53">
        <f>'2012'!D56</f>
        <v>587347</v>
      </c>
      <c r="N212" s="53" t="str">
        <f>'2012'!E56</f>
        <v>US Dollars</v>
      </c>
      <c r="O212" s="53" t="str">
        <f>'2012'!F56</f>
        <v>US Dollars</v>
      </c>
      <c r="P212" s="53" t="str">
        <f>'2012'!G56</f>
        <v>US Dollars</v>
      </c>
      <c r="Q212" s="53">
        <f>'2012'!H56</f>
        <v>587347</v>
      </c>
      <c r="R212" s="53" t="str">
        <f>'2012'!I56</f>
        <v>US Dollars</v>
      </c>
      <c r="S212" s="53" t="str">
        <f>'2012'!J56</f>
        <v>US Dollars</v>
      </c>
      <c r="T212" s="53" t="str">
        <f>'2012'!K56</f>
        <v>US Dollars</v>
      </c>
      <c r="U212" s="53" t="str">
        <f>'2012'!L56</f>
        <v>US Dollars</v>
      </c>
      <c r="V212" s="53">
        <f>'2012'!M56</f>
        <v>0</v>
      </c>
      <c r="W212" s="53" t="str">
        <f>'2012'!N56</f>
        <v>US Dollars</v>
      </c>
      <c r="X212" s="53" t="str">
        <f>'2012'!O56</f>
        <v>US Dollars</v>
      </c>
      <c r="Y212" s="53">
        <f>'2012'!P56</f>
        <v>420921</v>
      </c>
      <c r="Z212" s="53" t="str">
        <f>'2012'!Q56</f>
        <v>US Dollars</v>
      </c>
      <c r="AA212" s="53">
        <f>'2012'!R56</f>
        <v>10000</v>
      </c>
      <c r="AB212" s="53" t="str">
        <f>'2012'!S56</f>
        <v>US Dollars</v>
      </c>
      <c r="AC212" s="53">
        <f>'2012'!T56</f>
        <v>430921</v>
      </c>
      <c r="AD212" s="53">
        <f>'2012'!U56</f>
        <v>1018268</v>
      </c>
      <c r="AF212">
        <f t="shared" si="16"/>
        <v>1</v>
      </c>
    </row>
    <row r="213" spans="3:32">
      <c r="C213" s="243" t="str">
        <f t="shared" si="15"/>
        <v>Georgia</v>
      </c>
      <c r="D213" s="243">
        <v>2012</v>
      </c>
      <c r="E213" s="242" t="str">
        <f t="shared" si="17"/>
        <v>Calendar Year</v>
      </c>
      <c r="F213" s="242" t="str">
        <f t="shared" si="17"/>
        <v>US Dollars</v>
      </c>
      <c r="G213" s="242" t="str">
        <f t="shared" si="17"/>
        <v>Units ( x 1)</v>
      </c>
      <c r="H213" s="244">
        <f t="shared" si="17"/>
        <v>1.6513</v>
      </c>
      <c r="I213" s="242" t="str">
        <f t="shared" si="17"/>
        <v>System of Health Accounts</v>
      </c>
      <c r="J213" s="242">
        <f t="shared" si="17"/>
        <v>1.6512583333333299</v>
      </c>
      <c r="K213" s="53" t="s">
        <v>397</v>
      </c>
      <c r="L213" s="53"/>
      <c r="M213" s="53">
        <f>'2012'!D57</f>
        <v>0</v>
      </c>
      <c r="N213" s="53">
        <f>'2012'!E57</f>
        <v>0</v>
      </c>
      <c r="O213" s="53">
        <f>'2012'!F57</f>
        <v>0</v>
      </c>
      <c r="P213" s="53">
        <f>'2012'!G57</f>
        <v>0</v>
      </c>
      <c r="Q213" s="53">
        <f>'2012'!H57</f>
        <v>0</v>
      </c>
      <c r="R213" s="53">
        <f>'2012'!I57</f>
        <v>0</v>
      </c>
      <c r="S213" s="53">
        <f>'2012'!J57</f>
        <v>0</v>
      </c>
      <c r="T213" s="53">
        <f>'2012'!K57</f>
        <v>0</v>
      </c>
      <c r="U213" s="53">
        <f>'2012'!L57</f>
        <v>0</v>
      </c>
      <c r="V213" s="53">
        <f>'2012'!M57</f>
        <v>0</v>
      </c>
      <c r="W213" s="53">
        <f>'2012'!N57</f>
        <v>0</v>
      </c>
      <c r="X213" s="53">
        <f>'2012'!O57</f>
        <v>0</v>
      </c>
      <c r="Y213" s="53">
        <f>'2012'!P57</f>
        <v>0</v>
      </c>
      <c r="Z213" s="53">
        <f>'2012'!Q57</f>
        <v>0</v>
      </c>
      <c r="AA213" s="53">
        <f>'2012'!R57</f>
        <v>3000</v>
      </c>
      <c r="AB213" s="53">
        <f>'2012'!S57</f>
        <v>310815</v>
      </c>
      <c r="AC213" s="53">
        <f>'2012'!T57</f>
        <v>313815</v>
      </c>
      <c r="AD213" s="53">
        <f>'2012'!U57</f>
        <v>313815</v>
      </c>
      <c r="AF213">
        <f t="shared" si="16"/>
        <v>1</v>
      </c>
    </row>
    <row r="214" spans="3:32">
      <c r="C214" s="243" t="str">
        <f t="shared" si="15"/>
        <v>Georgia</v>
      </c>
      <c r="D214" s="243">
        <v>2012</v>
      </c>
      <c r="E214" s="242" t="str">
        <f t="shared" si="17"/>
        <v>Calendar Year</v>
      </c>
      <c r="F214" s="242" t="str">
        <f t="shared" si="17"/>
        <v>US Dollars</v>
      </c>
      <c r="G214" s="242" t="str">
        <f t="shared" si="17"/>
        <v>Units ( x 1)</v>
      </c>
      <c r="H214" s="244">
        <f t="shared" si="17"/>
        <v>1.6513</v>
      </c>
      <c r="I214" s="242" t="str">
        <f t="shared" si="17"/>
        <v>System of Health Accounts</v>
      </c>
      <c r="J214" s="242">
        <f t="shared" si="17"/>
        <v>1.6512583333333299</v>
      </c>
      <c r="K214" s="53" t="s">
        <v>415</v>
      </c>
      <c r="L214" s="53"/>
      <c r="M214" s="53" t="str">
        <f>'2012'!D58</f>
        <v>US Dollars</v>
      </c>
      <c r="N214" s="53" t="str">
        <f>'2012'!E58</f>
        <v>US Dollars</v>
      </c>
      <c r="O214" s="53" t="str">
        <f>'2012'!F58</f>
        <v>US Dollars</v>
      </c>
      <c r="P214" s="53" t="str">
        <f>'2012'!G58</f>
        <v>US Dollars</v>
      </c>
      <c r="Q214" s="53">
        <f>'2012'!H58</f>
        <v>0</v>
      </c>
      <c r="R214" s="53" t="str">
        <f>'2012'!I58</f>
        <v>US Dollars</v>
      </c>
      <c r="S214" s="53" t="str">
        <f>'2012'!J58</f>
        <v>US Dollars</v>
      </c>
      <c r="T214" s="53" t="str">
        <f>'2012'!K58</f>
        <v>US Dollars</v>
      </c>
      <c r="U214" s="53" t="str">
        <f>'2012'!L58</f>
        <v>US Dollars</v>
      </c>
      <c r="V214" s="53">
        <f>'2012'!M58</f>
        <v>0</v>
      </c>
      <c r="W214" s="53" t="str">
        <f>'2012'!N58</f>
        <v>US Dollars</v>
      </c>
      <c r="X214" s="53" t="str">
        <f>'2012'!O58</f>
        <v>US Dollars</v>
      </c>
      <c r="Y214" s="53" t="str">
        <f>'2012'!P58</f>
        <v>US Dollars</v>
      </c>
      <c r="Z214" s="53" t="str">
        <f>'2012'!Q58</f>
        <v>US Dollars</v>
      </c>
      <c r="AA214" s="53" t="str">
        <f>'2012'!R58</f>
        <v>US Dollars</v>
      </c>
      <c r="AB214" s="53" t="str">
        <f>'2012'!S58</f>
        <v>US Dollars</v>
      </c>
      <c r="AC214" s="53">
        <f>'2012'!T58</f>
        <v>0</v>
      </c>
      <c r="AD214" s="53">
        <f>'2012'!U58</f>
        <v>0</v>
      </c>
      <c r="AF214">
        <f t="shared" si="16"/>
        <v>1</v>
      </c>
    </row>
    <row r="215" spans="3:32">
      <c r="C215" s="243" t="str">
        <f t="shared" si="15"/>
        <v>Georgia</v>
      </c>
      <c r="D215" s="243">
        <v>2012</v>
      </c>
      <c r="E215" s="242" t="str">
        <f t="shared" si="17"/>
        <v>Calendar Year</v>
      </c>
      <c r="F215" s="242" t="str">
        <f t="shared" si="17"/>
        <v>US Dollars</v>
      </c>
      <c r="G215" s="242" t="str">
        <f t="shared" si="17"/>
        <v>Units ( x 1)</v>
      </c>
      <c r="H215" s="244">
        <f t="shared" si="17"/>
        <v>1.6513</v>
      </c>
      <c r="I215" s="242" t="str">
        <f t="shared" si="17"/>
        <v>System of Health Accounts</v>
      </c>
      <c r="J215" s="242">
        <f t="shared" si="17"/>
        <v>1.6512583333333299</v>
      </c>
      <c r="K215" s="53" t="s">
        <v>399</v>
      </c>
      <c r="L215" s="53"/>
      <c r="M215" s="53" t="str">
        <f>'2012'!D59</f>
        <v>US Dollars</v>
      </c>
      <c r="N215" s="53" t="str">
        <f>'2012'!E59</f>
        <v>US Dollars</v>
      </c>
      <c r="O215" s="53" t="str">
        <f>'2012'!F59</f>
        <v>US Dollars</v>
      </c>
      <c r="P215" s="53" t="str">
        <f>'2012'!G59</f>
        <v>US Dollars</v>
      </c>
      <c r="Q215" s="53">
        <f>'2012'!H59</f>
        <v>0</v>
      </c>
      <c r="R215" s="53" t="str">
        <f>'2012'!I59</f>
        <v>US Dollars</v>
      </c>
      <c r="S215" s="53" t="str">
        <f>'2012'!J59</f>
        <v>US Dollars</v>
      </c>
      <c r="T215" s="53" t="str">
        <f>'2012'!K59</f>
        <v>US Dollars</v>
      </c>
      <c r="U215" s="53" t="str">
        <f>'2012'!L59</f>
        <v>US Dollars</v>
      </c>
      <c r="V215" s="53">
        <f>'2012'!M59</f>
        <v>0</v>
      </c>
      <c r="W215" s="53" t="str">
        <f>'2012'!N59</f>
        <v>US Dollars</v>
      </c>
      <c r="X215" s="53" t="str">
        <f>'2012'!O59</f>
        <v>US Dollars</v>
      </c>
      <c r="Y215" s="53" t="str">
        <f>'2012'!P59</f>
        <v>US Dollars</v>
      </c>
      <c r="Z215" s="53" t="str">
        <f>'2012'!Q59</f>
        <v>US Dollars</v>
      </c>
      <c r="AA215" s="53" t="str">
        <f>'2012'!R59</f>
        <v>US Dollars</v>
      </c>
      <c r="AB215" s="53" t="str">
        <f>'2012'!S59</f>
        <v>US Dollars</v>
      </c>
      <c r="AC215" s="53">
        <f>'2012'!T59</f>
        <v>0</v>
      </c>
      <c r="AD215" s="53">
        <f>'2012'!U59</f>
        <v>0</v>
      </c>
      <c r="AF215">
        <f t="shared" si="16"/>
        <v>1</v>
      </c>
    </row>
    <row r="216" spans="3:32">
      <c r="C216" s="243" t="str">
        <f t="shared" si="15"/>
        <v>Georgia</v>
      </c>
      <c r="D216" s="243">
        <v>2012</v>
      </c>
      <c r="E216" s="242" t="str">
        <f t="shared" si="17"/>
        <v>Calendar Year</v>
      </c>
      <c r="F216" s="242" t="str">
        <f t="shared" si="17"/>
        <v>US Dollars</v>
      </c>
      <c r="G216" s="242" t="str">
        <f t="shared" si="17"/>
        <v>Units ( x 1)</v>
      </c>
      <c r="H216" s="244">
        <f t="shared" si="17"/>
        <v>1.6513</v>
      </c>
      <c r="I216" s="242" t="str">
        <f t="shared" si="17"/>
        <v>System of Health Accounts</v>
      </c>
      <c r="J216" s="242">
        <f t="shared" si="17"/>
        <v>1.6512583333333299</v>
      </c>
      <c r="K216" s="53" t="s">
        <v>400</v>
      </c>
      <c r="L216" s="53"/>
      <c r="M216" s="53" t="str">
        <f>'2012'!D60</f>
        <v>US Dollars</v>
      </c>
      <c r="N216" s="53" t="str">
        <f>'2012'!E60</f>
        <v>US Dollars</v>
      </c>
      <c r="O216" s="53" t="str">
        <f>'2012'!F60</f>
        <v>US Dollars</v>
      </c>
      <c r="P216" s="53" t="str">
        <f>'2012'!G60</f>
        <v>US Dollars</v>
      </c>
      <c r="Q216" s="53">
        <f>'2012'!H60</f>
        <v>0</v>
      </c>
      <c r="R216" s="53" t="str">
        <f>'2012'!I60</f>
        <v>US Dollars</v>
      </c>
      <c r="S216" s="53" t="str">
        <f>'2012'!J60</f>
        <v>US Dollars</v>
      </c>
      <c r="T216" s="53" t="str">
        <f>'2012'!K60</f>
        <v>US Dollars</v>
      </c>
      <c r="U216" s="53" t="str">
        <f>'2012'!L60</f>
        <v>US Dollars</v>
      </c>
      <c r="V216" s="53">
        <f>'2012'!M60</f>
        <v>0</v>
      </c>
      <c r="W216" s="53" t="str">
        <f>'2012'!N60</f>
        <v>US Dollars</v>
      </c>
      <c r="X216" s="53" t="str">
        <f>'2012'!O60</f>
        <v>US Dollars</v>
      </c>
      <c r="Y216" s="53" t="str">
        <f>'2012'!P60</f>
        <v>US Dollars</v>
      </c>
      <c r="Z216" s="53" t="str">
        <f>'2012'!Q60</f>
        <v>US Dollars</v>
      </c>
      <c r="AA216" s="53" t="str">
        <f>'2012'!R60</f>
        <v>US Dollars</v>
      </c>
      <c r="AB216" s="53" t="str">
        <f>'2012'!S60</f>
        <v>US Dollars</v>
      </c>
      <c r="AC216" s="53">
        <f>'2012'!T60</f>
        <v>0</v>
      </c>
      <c r="AD216" s="53">
        <f>'2012'!U60</f>
        <v>0</v>
      </c>
      <c r="AF216">
        <f t="shared" si="16"/>
        <v>1</v>
      </c>
    </row>
    <row r="217" spans="3:32">
      <c r="C217" s="243" t="str">
        <f t="shared" si="15"/>
        <v>Georgia</v>
      </c>
      <c r="D217" s="243">
        <v>2012</v>
      </c>
      <c r="E217" s="242" t="str">
        <f t="shared" si="17"/>
        <v>Calendar Year</v>
      </c>
      <c r="F217" s="242" t="str">
        <f t="shared" si="17"/>
        <v>US Dollars</v>
      </c>
      <c r="G217" s="242" t="str">
        <f t="shared" si="17"/>
        <v>Units ( x 1)</v>
      </c>
      <c r="H217" s="244">
        <f t="shared" si="17"/>
        <v>1.6513</v>
      </c>
      <c r="I217" s="242" t="str">
        <f t="shared" si="17"/>
        <v>System of Health Accounts</v>
      </c>
      <c r="J217" s="242">
        <f t="shared" si="17"/>
        <v>1.6512583333333299</v>
      </c>
      <c r="K217" s="53" t="s">
        <v>415</v>
      </c>
      <c r="L217" s="53"/>
      <c r="M217" s="53" t="str">
        <f>'2012'!D61</f>
        <v>US Dollars</v>
      </c>
      <c r="N217" s="53" t="str">
        <f>'2012'!E61</f>
        <v>US Dollars</v>
      </c>
      <c r="O217" s="53" t="str">
        <f>'2012'!F61</f>
        <v>US Dollars</v>
      </c>
      <c r="P217" s="53" t="str">
        <f>'2012'!G61</f>
        <v>US Dollars</v>
      </c>
      <c r="Q217" s="53">
        <f>'2012'!H61</f>
        <v>0</v>
      </c>
      <c r="R217" s="53" t="str">
        <f>'2012'!I61</f>
        <v>US Dollars</v>
      </c>
      <c r="S217" s="53" t="str">
        <f>'2012'!J61</f>
        <v>US Dollars</v>
      </c>
      <c r="T217" s="53" t="str">
        <f>'2012'!K61</f>
        <v>US Dollars</v>
      </c>
      <c r="U217" s="53" t="str">
        <f>'2012'!L61</f>
        <v>US Dollars</v>
      </c>
      <c r="V217" s="53">
        <f>'2012'!M61</f>
        <v>0</v>
      </c>
      <c r="W217" s="53" t="str">
        <f>'2012'!N61</f>
        <v>US Dollars</v>
      </c>
      <c r="X217" s="53" t="str">
        <f>'2012'!O61</f>
        <v>US Dollars</v>
      </c>
      <c r="Y217" s="53" t="str">
        <f>'2012'!P61</f>
        <v>US Dollars</v>
      </c>
      <c r="Z217" s="53" t="str">
        <f>'2012'!Q61</f>
        <v>US Dollars</v>
      </c>
      <c r="AA217" s="53">
        <f>'2012'!R61</f>
        <v>3000</v>
      </c>
      <c r="AB217" s="53">
        <f>'2012'!S61</f>
        <v>60433</v>
      </c>
      <c r="AC217" s="53">
        <f>'2012'!T61</f>
        <v>63433</v>
      </c>
      <c r="AD217" s="53">
        <f>'2012'!U61</f>
        <v>63433</v>
      </c>
      <c r="AF217">
        <f t="shared" si="16"/>
        <v>1</v>
      </c>
    </row>
    <row r="218" spans="3:32">
      <c r="C218" s="243" t="str">
        <f t="shared" si="15"/>
        <v>Georgia</v>
      </c>
      <c r="D218" s="243">
        <v>2012</v>
      </c>
      <c r="E218" s="242" t="str">
        <f t="shared" si="17"/>
        <v>Calendar Year</v>
      </c>
      <c r="F218" s="242" t="str">
        <f t="shared" si="17"/>
        <v>US Dollars</v>
      </c>
      <c r="G218" s="242" t="str">
        <f t="shared" si="17"/>
        <v>Units ( x 1)</v>
      </c>
      <c r="H218" s="244">
        <f t="shared" si="17"/>
        <v>1.6513</v>
      </c>
      <c r="I218" s="242" t="str">
        <f t="shared" si="17"/>
        <v>System of Health Accounts</v>
      </c>
      <c r="J218" s="242">
        <f t="shared" si="17"/>
        <v>1.6512583333333299</v>
      </c>
      <c r="K218" s="53" t="s">
        <v>399</v>
      </c>
      <c r="L218" s="53"/>
      <c r="M218" s="53" t="str">
        <f>'2012'!D62</f>
        <v>US Dollars</v>
      </c>
      <c r="N218" s="53" t="str">
        <f>'2012'!E62</f>
        <v>US Dollars</v>
      </c>
      <c r="O218" s="53" t="str">
        <f>'2012'!F62</f>
        <v>US Dollars</v>
      </c>
      <c r="P218" s="53" t="str">
        <f>'2012'!G62</f>
        <v>US Dollars</v>
      </c>
      <c r="Q218" s="53">
        <f>'2012'!H62</f>
        <v>0</v>
      </c>
      <c r="R218" s="53" t="str">
        <f>'2012'!I62</f>
        <v>US Dollars</v>
      </c>
      <c r="S218" s="53" t="str">
        <f>'2012'!J62</f>
        <v>US Dollars</v>
      </c>
      <c r="T218" s="53" t="str">
        <f>'2012'!K62</f>
        <v>US Dollars</v>
      </c>
      <c r="U218" s="53" t="str">
        <f>'2012'!L62</f>
        <v>US Dollars</v>
      </c>
      <c r="V218" s="53">
        <f>'2012'!M62</f>
        <v>0</v>
      </c>
      <c r="W218" s="53" t="str">
        <f>'2012'!N62</f>
        <v>US Dollars</v>
      </c>
      <c r="X218" s="53" t="str">
        <f>'2012'!O62</f>
        <v>US Dollars</v>
      </c>
      <c r="Y218" s="53" t="str">
        <f>'2012'!P62</f>
        <v>US Dollars</v>
      </c>
      <c r="Z218" s="53" t="str">
        <f>'2012'!Q62</f>
        <v>US Dollars</v>
      </c>
      <c r="AA218" s="53" t="str">
        <f>'2012'!R62</f>
        <v>US Dollars</v>
      </c>
      <c r="AB218" s="53">
        <f>'2012'!S62</f>
        <v>250382</v>
      </c>
      <c r="AC218" s="53">
        <f>'2012'!T62</f>
        <v>250382</v>
      </c>
      <c r="AD218" s="53">
        <f>'2012'!U62</f>
        <v>250382</v>
      </c>
      <c r="AF218">
        <f t="shared" si="16"/>
        <v>1</v>
      </c>
    </row>
    <row r="219" spans="3:32">
      <c r="C219" s="243" t="str">
        <f t="shared" si="15"/>
        <v>Georgia</v>
      </c>
      <c r="D219" s="243">
        <v>2012</v>
      </c>
      <c r="E219" s="242" t="str">
        <f t="shared" si="17"/>
        <v>Calendar Year</v>
      </c>
      <c r="F219" s="242" t="str">
        <f t="shared" si="17"/>
        <v>US Dollars</v>
      </c>
      <c r="G219" s="242" t="str">
        <f t="shared" si="17"/>
        <v>Units ( x 1)</v>
      </c>
      <c r="H219" s="244">
        <f t="shared" si="17"/>
        <v>1.6513</v>
      </c>
      <c r="I219" s="242" t="str">
        <f t="shared" si="17"/>
        <v>System of Health Accounts</v>
      </c>
      <c r="J219" s="242">
        <f t="shared" si="17"/>
        <v>1.6512583333333299</v>
      </c>
      <c r="K219" s="53" t="s">
        <v>400</v>
      </c>
      <c r="L219" s="53"/>
      <c r="M219" s="53" t="str">
        <f>'2012'!D63</f>
        <v>US Dollars</v>
      </c>
      <c r="N219" s="53" t="str">
        <f>'2012'!E63</f>
        <v>US Dollars</v>
      </c>
      <c r="O219" s="53" t="str">
        <f>'2012'!F63</f>
        <v>US Dollars</v>
      </c>
      <c r="P219" s="53" t="str">
        <f>'2012'!G63</f>
        <v>US Dollars</v>
      </c>
      <c r="Q219" s="53">
        <f>'2012'!H63</f>
        <v>0</v>
      </c>
      <c r="R219" s="53" t="str">
        <f>'2012'!I63</f>
        <v>US Dollars</v>
      </c>
      <c r="S219" s="53" t="str">
        <f>'2012'!J63</f>
        <v>US Dollars</v>
      </c>
      <c r="T219" s="53" t="str">
        <f>'2012'!K63</f>
        <v>US Dollars</v>
      </c>
      <c r="U219" s="53" t="str">
        <f>'2012'!L63</f>
        <v>US Dollars</v>
      </c>
      <c r="V219" s="53">
        <f>'2012'!M63</f>
        <v>0</v>
      </c>
      <c r="W219" s="53" t="str">
        <f>'2012'!N63</f>
        <v>US Dollars</v>
      </c>
      <c r="X219" s="53" t="str">
        <f>'2012'!O63</f>
        <v>US Dollars</v>
      </c>
      <c r="Y219" s="53" t="str">
        <f>'2012'!P63</f>
        <v>US Dollars</v>
      </c>
      <c r="Z219" s="53" t="str">
        <f>'2012'!Q63</f>
        <v>US Dollars</v>
      </c>
      <c r="AA219" s="53" t="str">
        <f>'2012'!R63</f>
        <v>US Dollars</v>
      </c>
      <c r="AB219" s="53" t="str">
        <f>'2012'!S63</f>
        <v>US Dollars</v>
      </c>
      <c r="AC219" s="53">
        <f>'2012'!T63</f>
        <v>0</v>
      </c>
      <c r="AD219" s="53">
        <f>'2012'!U63</f>
        <v>0</v>
      </c>
      <c r="AF219">
        <f t="shared" si="16"/>
        <v>1</v>
      </c>
    </row>
    <row r="220" spans="3:32">
      <c r="C220" s="240" t="str">
        <f t="shared" si="15"/>
        <v>Georgia</v>
      </c>
      <c r="D220" s="240">
        <v>2012</v>
      </c>
      <c r="E220" s="251" t="str">
        <f t="shared" si="17"/>
        <v>Calendar Year</v>
      </c>
      <c r="F220" s="251" t="str">
        <f t="shared" si="17"/>
        <v>US Dollars</v>
      </c>
      <c r="G220" s="251" t="str">
        <f t="shared" si="17"/>
        <v>Units ( x 1)</v>
      </c>
      <c r="H220" s="253">
        <f t="shared" si="17"/>
        <v>1.6513</v>
      </c>
      <c r="I220" s="251" t="str">
        <f t="shared" si="17"/>
        <v>System of Health Accounts</v>
      </c>
      <c r="J220" s="251">
        <f t="shared" si="17"/>
        <v>1.6512583333333299</v>
      </c>
      <c r="K220" s="237" t="s">
        <v>262</v>
      </c>
      <c r="L220" s="237"/>
      <c r="M220" s="237">
        <f>'2012'!D64</f>
        <v>4716172</v>
      </c>
      <c r="N220" s="237">
        <f>'2012'!E64</f>
        <v>0</v>
      </c>
      <c r="O220" s="237">
        <f>'2012'!F64</f>
        <v>0</v>
      </c>
      <c r="P220" s="237">
        <f>'2012'!G64</f>
        <v>0</v>
      </c>
      <c r="Q220" s="237">
        <f>'2012'!H64</f>
        <v>4716172</v>
      </c>
      <c r="R220" s="237">
        <f>'2012'!I64</f>
        <v>0</v>
      </c>
      <c r="S220" s="237">
        <f>'2012'!J64</f>
        <v>777359</v>
      </c>
      <c r="T220" s="237">
        <f>'2012'!K64</f>
        <v>0</v>
      </c>
      <c r="U220" s="237">
        <f>'2012'!L64</f>
        <v>0</v>
      </c>
      <c r="V220" s="237">
        <f>'2012'!M64</f>
        <v>777359</v>
      </c>
      <c r="W220" s="237">
        <f>'2012'!N64</f>
        <v>0</v>
      </c>
      <c r="X220" s="237">
        <f>'2012'!O64</f>
        <v>1207216</v>
      </c>
      <c r="Y220" s="237">
        <f>'2012'!P64</f>
        <v>8688767</v>
      </c>
      <c r="Z220" s="237">
        <f>'2012'!Q64</f>
        <v>0</v>
      </c>
      <c r="AA220" s="237">
        <f>'2012'!R64</f>
        <v>307243</v>
      </c>
      <c r="AB220" s="237">
        <f>'2012'!S64</f>
        <v>861116</v>
      </c>
      <c r="AC220" s="237">
        <f>'2012'!T64</f>
        <v>11064342</v>
      </c>
      <c r="AD220" s="237">
        <f>'2012'!U64</f>
        <v>16557873</v>
      </c>
      <c r="AF220">
        <f t="shared" si="16"/>
        <v>1</v>
      </c>
    </row>
    <row r="221" spans="3:32">
      <c r="C221" s="240" t="str">
        <f t="shared" si="15"/>
        <v>Georgia</v>
      </c>
      <c r="D221" s="240">
        <v>2012</v>
      </c>
      <c r="E221" s="251" t="str">
        <f t="shared" si="17"/>
        <v>Calendar Year</v>
      </c>
      <c r="F221" s="251" t="str">
        <f t="shared" si="17"/>
        <v>US Dollars</v>
      </c>
      <c r="G221" s="251" t="str">
        <f t="shared" si="17"/>
        <v>Units ( x 1)</v>
      </c>
      <c r="H221" s="253">
        <f t="shared" si="17"/>
        <v>1.6513</v>
      </c>
      <c r="I221" s="251" t="str">
        <f t="shared" si="17"/>
        <v>System of Health Accounts</v>
      </c>
      <c r="J221" s="251">
        <f t="shared" si="17"/>
        <v>1.6512583333333299</v>
      </c>
      <c r="K221" s="237" t="s">
        <v>413</v>
      </c>
      <c r="L221" s="237"/>
      <c r="M221" s="237">
        <f>'2012'!D65</f>
        <v>4716172</v>
      </c>
      <c r="N221" s="237">
        <f>'2012'!E65</f>
        <v>0</v>
      </c>
      <c r="O221" s="237">
        <f>'2012'!F65</f>
        <v>0</v>
      </c>
      <c r="P221" s="237">
        <f>'2012'!G65</f>
        <v>0</v>
      </c>
      <c r="Q221" s="237">
        <f>'2012'!H65</f>
        <v>4716172</v>
      </c>
      <c r="R221" s="237">
        <f>'2012'!I65</f>
        <v>0</v>
      </c>
      <c r="S221" s="237">
        <f>'2012'!J65</f>
        <v>777359</v>
      </c>
      <c r="T221" s="237">
        <f>'2012'!K65</f>
        <v>0</v>
      </c>
      <c r="U221" s="237">
        <f>'2012'!L65</f>
        <v>0</v>
      </c>
      <c r="V221" s="237">
        <f>'2012'!M65</f>
        <v>777359</v>
      </c>
      <c r="W221" s="237">
        <f>'2012'!N65</f>
        <v>0</v>
      </c>
      <c r="X221" s="237">
        <f>'2012'!O65</f>
        <v>1207216</v>
      </c>
      <c r="Y221" s="237">
        <f>'2012'!P65</f>
        <v>8688767</v>
      </c>
      <c r="Z221" s="237">
        <f>'2012'!Q65</f>
        <v>0</v>
      </c>
      <c r="AA221" s="237">
        <f>'2012'!R65</f>
        <v>304243</v>
      </c>
      <c r="AB221" s="237">
        <f>'2012'!S65</f>
        <v>550301</v>
      </c>
      <c r="AC221" s="237">
        <f>'2012'!T65</f>
        <v>10750527</v>
      </c>
      <c r="AD221" s="237">
        <f>'2012'!U65</f>
        <v>16244058</v>
      </c>
      <c r="AF221">
        <f t="shared" si="16"/>
        <v>1</v>
      </c>
    </row>
    <row r="222" spans="3:32">
      <c r="C222" s="243" t="str">
        <f t="shared" si="15"/>
        <v>Georgia</v>
      </c>
      <c r="D222" s="243">
        <v>2011</v>
      </c>
      <c r="E222" s="242" t="str">
        <f>'2011'!B2</f>
        <v>Calendar Year</v>
      </c>
      <c r="F222" s="242" t="str">
        <f>'2011'!B5</f>
        <v>US Dollars</v>
      </c>
      <c r="G222" s="242" t="str">
        <f>'2011'!B6</f>
        <v>Units ( x 1)</v>
      </c>
      <c r="H222" s="254">
        <f>'2011'!B7</f>
        <v>1.6859999999999999</v>
      </c>
      <c r="I222" s="242" t="str">
        <f>'2011'!B8</f>
        <v>System of Health Accounts</v>
      </c>
      <c r="J222" s="242">
        <f>VLOOKUP(C222,'Exchange Rates'!$A$1:$M$195,13,0)</f>
        <v>1.6864954301075299</v>
      </c>
      <c r="K222" t="s">
        <v>295</v>
      </c>
      <c r="M222">
        <f>'2011'!D12</f>
        <v>0</v>
      </c>
      <c r="N222">
        <f>'2011'!E12</f>
        <v>0</v>
      </c>
      <c r="O222">
        <f>'2011'!F12</f>
        <v>0</v>
      </c>
      <c r="P222">
        <f>'2011'!G12</f>
        <v>0</v>
      </c>
      <c r="Q222">
        <f>'2011'!H12</f>
        <v>0</v>
      </c>
      <c r="R222">
        <f>'2011'!I12</f>
        <v>0</v>
      </c>
      <c r="S222">
        <f>'2011'!J12</f>
        <v>0</v>
      </c>
      <c r="T222">
        <f>'2011'!K12</f>
        <v>0</v>
      </c>
      <c r="U222">
        <f>'2011'!L12</f>
        <v>0</v>
      </c>
      <c r="V222">
        <f>'2011'!M12</f>
        <v>0</v>
      </c>
      <c r="W222">
        <f>'2011'!N12</f>
        <v>0</v>
      </c>
      <c r="X222">
        <f>'2011'!O12</f>
        <v>460496</v>
      </c>
      <c r="Y222">
        <f>'2011'!P12</f>
        <v>341131</v>
      </c>
      <c r="Z222">
        <f>'2011'!Q12</f>
        <v>0</v>
      </c>
      <c r="AA222">
        <f>'2011'!R12</f>
        <v>77047</v>
      </c>
      <c r="AB222">
        <f>'2011'!S12</f>
        <v>43155</v>
      </c>
      <c r="AC222">
        <f>'2011'!T12</f>
        <v>921829</v>
      </c>
      <c r="AD222">
        <f>'2011'!U12</f>
        <v>921829</v>
      </c>
      <c r="AF222">
        <f t="shared" si="16"/>
        <v>1</v>
      </c>
    </row>
    <row r="223" spans="3:32">
      <c r="C223" s="243" t="str">
        <f t="shared" si="15"/>
        <v>Georgia</v>
      </c>
      <c r="D223" s="243">
        <v>2011</v>
      </c>
      <c r="E223" s="249" t="str">
        <f>E$222</f>
        <v>Calendar Year</v>
      </c>
      <c r="F223" s="249" t="str">
        <f t="shared" ref="F223:J238" si="18">F$222</f>
        <v>US Dollars</v>
      </c>
      <c r="G223" s="249" t="str">
        <f t="shared" si="18"/>
        <v>Units ( x 1)</v>
      </c>
      <c r="H223" s="254">
        <f t="shared" si="18"/>
        <v>1.6859999999999999</v>
      </c>
      <c r="I223" s="249" t="str">
        <f t="shared" si="18"/>
        <v>System of Health Accounts</v>
      </c>
      <c r="J223" s="249">
        <f t="shared" si="18"/>
        <v>1.6864954301075299</v>
      </c>
      <c r="K223" t="s">
        <v>2</v>
      </c>
      <c r="M223" t="str">
        <f>'2011'!D13</f>
        <v>US Dollars</v>
      </c>
      <c r="N223" t="str">
        <f>'2011'!E13</f>
        <v>US Dollars</v>
      </c>
      <c r="O223" t="str">
        <f>'2011'!F13</f>
        <v>US Dollars</v>
      </c>
      <c r="P223" t="str">
        <f>'2011'!G13</f>
        <v>US Dollars</v>
      </c>
      <c r="Q223">
        <f>'2011'!H13</f>
        <v>0</v>
      </c>
      <c r="R223" t="str">
        <f>'2011'!I13</f>
        <v>US Dollars</v>
      </c>
      <c r="S223" t="str">
        <f>'2011'!J13</f>
        <v>US Dollars</v>
      </c>
      <c r="T223" t="str">
        <f>'2011'!K13</f>
        <v>US Dollars</v>
      </c>
      <c r="U223" t="str">
        <f>'2011'!L13</f>
        <v>US Dollars</v>
      </c>
      <c r="V223">
        <f>'2011'!M13</f>
        <v>0</v>
      </c>
      <c r="W223" t="str">
        <f>'2011'!N13</f>
        <v>US Dollars</v>
      </c>
      <c r="X223" t="str">
        <f>'2011'!O13</f>
        <v>US Dollars</v>
      </c>
      <c r="Y223">
        <f>'2011'!P13</f>
        <v>250904</v>
      </c>
      <c r="Z223" t="str">
        <f>'2011'!Q13</f>
        <v>US Dollars</v>
      </c>
      <c r="AA223" t="str">
        <f>'2011'!R13</f>
        <v>US Dollars</v>
      </c>
      <c r="AB223">
        <f>'2011'!S13</f>
        <v>18650</v>
      </c>
      <c r="AC223">
        <f>'2011'!T13</f>
        <v>269554</v>
      </c>
      <c r="AD223">
        <f>'2011'!U13</f>
        <v>269554</v>
      </c>
      <c r="AF223">
        <f t="shared" si="16"/>
        <v>1</v>
      </c>
    </row>
    <row r="224" spans="3:32">
      <c r="C224" s="243" t="str">
        <f t="shared" si="15"/>
        <v>Georgia</v>
      </c>
      <c r="D224" s="243">
        <v>2011</v>
      </c>
      <c r="E224" s="249" t="str">
        <f t="shared" ref="E224:J255" si="19">E$222</f>
        <v>Calendar Year</v>
      </c>
      <c r="F224" s="249" t="str">
        <f t="shared" si="18"/>
        <v>US Dollars</v>
      </c>
      <c r="G224" s="249" t="str">
        <f t="shared" si="18"/>
        <v>Units ( x 1)</v>
      </c>
      <c r="H224" s="254">
        <f t="shared" si="18"/>
        <v>1.6859999999999999</v>
      </c>
      <c r="I224" s="249" t="str">
        <f t="shared" si="18"/>
        <v>System of Health Accounts</v>
      </c>
      <c r="J224" s="249">
        <f t="shared" si="18"/>
        <v>1.6864954301075299</v>
      </c>
      <c r="K224" t="s">
        <v>365</v>
      </c>
      <c r="M224" t="str">
        <f>'2011'!D14</f>
        <v>US Dollars</v>
      </c>
      <c r="N224" t="str">
        <f>'2011'!E14</f>
        <v>US Dollars</v>
      </c>
      <c r="O224" t="str">
        <f>'2011'!F14</f>
        <v>US Dollars</v>
      </c>
      <c r="P224" t="str">
        <f>'2011'!G14</f>
        <v>US Dollars</v>
      </c>
      <c r="Q224">
        <f>'2011'!H14</f>
        <v>0</v>
      </c>
      <c r="R224" t="str">
        <f>'2011'!I14</f>
        <v>US Dollars</v>
      </c>
      <c r="S224" t="str">
        <f>'2011'!J14</f>
        <v>US Dollars</v>
      </c>
      <c r="T224" t="str">
        <f>'2011'!K14</f>
        <v>US Dollars</v>
      </c>
      <c r="U224" t="str">
        <f>'2011'!L14</f>
        <v>US Dollars</v>
      </c>
      <c r="V224">
        <f>'2011'!M14</f>
        <v>0</v>
      </c>
      <c r="W224" t="str">
        <f>'2011'!N14</f>
        <v>US Dollars</v>
      </c>
      <c r="X224" t="str">
        <f>'2011'!O14</f>
        <v>US Dollars</v>
      </c>
      <c r="Y224" t="str">
        <f>'2011'!P14</f>
        <v>US Dollars</v>
      </c>
      <c r="Z224" t="str">
        <f>'2011'!Q14</f>
        <v>US Dollars</v>
      </c>
      <c r="AA224">
        <f>'2011'!R14</f>
        <v>32677</v>
      </c>
      <c r="AB224" t="str">
        <f>'2011'!S14</f>
        <v>US Dollars</v>
      </c>
      <c r="AC224">
        <f>'2011'!T14</f>
        <v>32677</v>
      </c>
      <c r="AD224">
        <f>'2011'!U14</f>
        <v>32677</v>
      </c>
      <c r="AF224">
        <f t="shared" si="16"/>
        <v>1</v>
      </c>
    </row>
    <row r="225" spans="3:32">
      <c r="C225" s="243" t="str">
        <f t="shared" si="15"/>
        <v>Georgia</v>
      </c>
      <c r="D225" s="243">
        <v>2011</v>
      </c>
      <c r="E225" s="249" t="str">
        <f t="shared" si="19"/>
        <v>Calendar Year</v>
      </c>
      <c r="F225" s="249" t="str">
        <f t="shared" si="18"/>
        <v>US Dollars</v>
      </c>
      <c r="G225" s="249" t="str">
        <f t="shared" si="18"/>
        <v>Units ( x 1)</v>
      </c>
      <c r="H225" s="254">
        <f t="shared" si="18"/>
        <v>1.6859999999999999</v>
      </c>
      <c r="I225" s="249" t="str">
        <f t="shared" si="18"/>
        <v>System of Health Accounts</v>
      </c>
      <c r="J225" s="249">
        <f t="shared" si="18"/>
        <v>1.6864954301075299</v>
      </c>
      <c r="K225" t="s">
        <v>5</v>
      </c>
      <c r="M225" t="str">
        <f>'2011'!D15</f>
        <v>US Dollars</v>
      </c>
      <c r="N225" t="str">
        <f>'2011'!E15</f>
        <v>US Dollars</v>
      </c>
      <c r="O225" t="str">
        <f>'2011'!F15</f>
        <v>US Dollars</v>
      </c>
      <c r="P225" t="str">
        <f>'2011'!G15</f>
        <v>US Dollars</v>
      </c>
      <c r="Q225">
        <f>'2011'!H15</f>
        <v>0</v>
      </c>
      <c r="R225" t="str">
        <f>'2011'!I15</f>
        <v>US Dollars</v>
      </c>
      <c r="S225" t="str">
        <f>'2011'!J15</f>
        <v>US Dollars</v>
      </c>
      <c r="T225" t="str">
        <f>'2011'!K15</f>
        <v>US Dollars</v>
      </c>
      <c r="U225" t="str">
        <f>'2011'!L15</f>
        <v>US Dollars</v>
      </c>
      <c r="V225">
        <f>'2011'!M15</f>
        <v>0</v>
      </c>
      <c r="W225" t="str">
        <f>'2011'!N15</f>
        <v>US Dollars</v>
      </c>
      <c r="X225" t="str">
        <f>'2011'!O15</f>
        <v>US Dollars</v>
      </c>
      <c r="Y225" t="str">
        <f>'2011'!P15</f>
        <v>US Dollars</v>
      </c>
      <c r="Z225" t="str">
        <f>'2011'!Q15</f>
        <v>US Dollars</v>
      </c>
      <c r="AA225" t="str">
        <f>'2011'!R15</f>
        <v>US Dollars</v>
      </c>
      <c r="AB225" t="str">
        <f>'2011'!S15</f>
        <v>US Dollars</v>
      </c>
      <c r="AC225">
        <f>'2011'!T15</f>
        <v>0</v>
      </c>
      <c r="AD225">
        <f>'2011'!U15</f>
        <v>0</v>
      </c>
      <c r="AF225">
        <f t="shared" si="16"/>
        <v>1</v>
      </c>
    </row>
    <row r="226" spans="3:32">
      <c r="C226" s="243" t="str">
        <f t="shared" si="15"/>
        <v>Georgia</v>
      </c>
      <c r="D226" s="243">
        <v>2011</v>
      </c>
      <c r="E226" s="249" t="str">
        <f t="shared" si="19"/>
        <v>Calendar Year</v>
      </c>
      <c r="F226" s="249" t="str">
        <f t="shared" si="18"/>
        <v>US Dollars</v>
      </c>
      <c r="G226" s="249" t="str">
        <f t="shared" si="18"/>
        <v>Units ( x 1)</v>
      </c>
      <c r="H226" s="254">
        <f t="shared" si="18"/>
        <v>1.6859999999999999</v>
      </c>
      <c r="I226" s="249" t="str">
        <f t="shared" si="18"/>
        <v>System of Health Accounts</v>
      </c>
      <c r="J226" s="249">
        <f t="shared" si="18"/>
        <v>1.6864954301075299</v>
      </c>
      <c r="K226" t="s">
        <v>367</v>
      </c>
      <c r="M226" t="str">
        <f>'2011'!D16</f>
        <v>US Dollars</v>
      </c>
      <c r="N226" t="str">
        <f>'2011'!E16</f>
        <v>US Dollars</v>
      </c>
      <c r="O226" t="str">
        <f>'2011'!F16</f>
        <v>US Dollars</v>
      </c>
      <c r="P226" t="str">
        <f>'2011'!G16</f>
        <v>US Dollars</v>
      </c>
      <c r="Q226">
        <f>'2011'!H16</f>
        <v>0</v>
      </c>
      <c r="R226" t="str">
        <f>'2011'!I16</f>
        <v>US Dollars</v>
      </c>
      <c r="S226" t="str">
        <f>'2011'!J16</f>
        <v>US Dollars</v>
      </c>
      <c r="T226" t="str">
        <f>'2011'!K16</f>
        <v>US Dollars</v>
      </c>
      <c r="U226" t="str">
        <f>'2011'!L16</f>
        <v>US Dollars</v>
      </c>
      <c r="V226">
        <f>'2011'!M16</f>
        <v>0</v>
      </c>
      <c r="W226" t="str">
        <f>'2011'!N16</f>
        <v>US Dollars</v>
      </c>
      <c r="X226" t="str">
        <f>'2011'!O16</f>
        <v>US Dollars</v>
      </c>
      <c r="Y226" t="str">
        <f>'2011'!P16</f>
        <v>US Dollars</v>
      </c>
      <c r="Z226" t="str">
        <f>'2011'!Q16</f>
        <v>US Dollars</v>
      </c>
      <c r="AA226" t="str">
        <f>'2011'!R16</f>
        <v>US Dollars</v>
      </c>
      <c r="AB226" t="str">
        <f>'2011'!S16</f>
        <v>US Dollars</v>
      </c>
      <c r="AC226">
        <f>'2011'!T16</f>
        <v>0</v>
      </c>
      <c r="AD226">
        <f>'2011'!U16</f>
        <v>0</v>
      </c>
      <c r="AF226">
        <f t="shared" si="16"/>
        <v>1</v>
      </c>
    </row>
    <row r="227" spans="3:32">
      <c r="C227" s="243" t="str">
        <f t="shared" si="15"/>
        <v>Georgia</v>
      </c>
      <c r="D227" s="243">
        <v>2011</v>
      </c>
      <c r="E227" s="249" t="str">
        <f t="shared" si="19"/>
        <v>Calendar Year</v>
      </c>
      <c r="F227" s="249" t="str">
        <f t="shared" si="18"/>
        <v>US Dollars</v>
      </c>
      <c r="G227" s="249" t="str">
        <f t="shared" si="18"/>
        <v>Units ( x 1)</v>
      </c>
      <c r="H227" s="254">
        <f t="shared" si="18"/>
        <v>1.6859999999999999</v>
      </c>
      <c r="I227" s="249" t="str">
        <f t="shared" si="18"/>
        <v>System of Health Accounts</v>
      </c>
      <c r="J227" s="249">
        <f t="shared" si="18"/>
        <v>1.6864954301075299</v>
      </c>
      <c r="K227" t="s">
        <v>368</v>
      </c>
      <c r="M227" t="str">
        <f>'2011'!D17</f>
        <v>US Dollars</v>
      </c>
      <c r="N227" t="str">
        <f>'2011'!E17</f>
        <v>US Dollars</v>
      </c>
      <c r="O227" t="str">
        <f>'2011'!F17</f>
        <v>US Dollars</v>
      </c>
      <c r="P227" t="str">
        <f>'2011'!G17</f>
        <v>US Dollars</v>
      </c>
      <c r="Q227">
        <f>'2011'!H17</f>
        <v>0</v>
      </c>
      <c r="R227" t="str">
        <f>'2011'!I17</f>
        <v>US Dollars</v>
      </c>
      <c r="S227" t="str">
        <f>'2011'!J17</f>
        <v>US Dollars</v>
      </c>
      <c r="T227" t="str">
        <f>'2011'!K17</f>
        <v>US Dollars</v>
      </c>
      <c r="U227" t="str">
        <f>'2011'!L17</f>
        <v>US Dollars</v>
      </c>
      <c r="V227">
        <f>'2011'!M17</f>
        <v>0</v>
      </c>
      <c r="W227" t="str">
        <f>'2011'!N17</f>
        <v>US Dollars</v>
      </c>
      <c r="X227">
        <f>'2011'!O17</f>
        <v>112316</v>
      </c>
      <c r="Y227" t="str">
        <f>'2011'!P17</f>
        <v>US Dollars</v>
      </c>
      <c r="Z227" t="str">
        <f>'2011'!Q17</f>
        <v>US Dollars</v>
      </c>
      <c r="AA227">
        <f>'2011'!R17</f>
        <v>18500</v>
      </c>
      <c r="AB227" t="str">
        <f>'2011'!S17</f>
        <v>US Dollars</v>
      </c>
      <c r="AC227">
        <f>'2011'!T17</f>
        <v>130816</v>
      </c>
      <c r="AD227">
        <f>'2011'!U17</f>
        <v>130816</v>
      </c>
      <c r="AF227">
        <f t="shared" si="16"/>
        <v>1</v>
      </c>
    </row>
    <row r="228" spans="3:32">
      <c r="C228" s="243" t="str">
        <f t="shared" si="15"/>
        <v>Georgia</v>
      </c>
      <c r="D228" s="243">
        <v>2011</v>
      </c>
      <c r="E228" s="249" t="str">
        <f t="shared" si="19"/>
        <v>Calendar Year</v>
      </c>
      <c r="F228" s="249" t="str">
        <f t="shared" si="18"/>
        <v>US Dollars</v>
      </c>
      <c r="G228" s="249" t="str">
        <f t="shared" si="18"/>
        <v>Units ( x 1)</v>
      </c>
      <c r="H228" s="254">
        <f t="shared" si="18"/>
        <v>1.6859999999999999</v>
      </c>
      <c r="I228" s="249" t="str">
        <f t="shared" si="18"/>
        <v>System of Health Accounts</v>
      </c>
      <c r="J228" s="249">
        <f t="shared" si="18"/>
        <v>1.6864954301075299</v>
      </c>
      <c r="K228" t="s">
        <v>369</v>
      </c>
      <c r="M228" t="str">
        <f>'2011'!D18</f>
        <v>US Dollars</v>
      </c>
      <c r="N228" t="str">
        <f>'2011'!E18</f>
        <v>US Dollars</v>
      </c>
      <c r="O228" t="str">
        <f>'2011'!F18</f>
        <v>US Dollars</v>
      </c>
      <c r="P228" t="str">
        <f>'2011'!G18</f>
        <v>US Dollars</v>
      </c>
      <c r="Q228">
        <f>'2011'!H18</f>
        <v>0</v>
      </c>
      <c r="R228" t="str">
        <f>'2011'!I18</f>
        <v>US Dollars</v>
      </c>
      <c r="S228" t="str">
        <f>'2011'!J18</f>
        <v>US Dollars</v>
      </c>
      <c r="T228" t="str">
        <f>'2011'!K18</f>
        <v>US Dollars</v>
      </c>
      <c r="U228" t="str">
        <f>'2011'!L18</f>
        <v>US Dollars</v>
      </c>
      <c r="V228">
        <f>'2011'!M18</f>
        <v>0</v>
      </c>
      <c r="W228" t="str">
        <f>'2011'!N18</f>
        <v>US Dollars</v>
      </c>
      <c r="X228">
        <f>'2011'!O18</f>
        <v>348180</v>
      </c>
      <c r="Y228" t="str">
        <f>'2011'!P18</f>
        <v>US Dollars</v>
      </c>
      <c r="Z228" t="str">
        <f>'2011'!Q18</f>
        <v>US Dollars</v>
      </c>
      <c r="AA228">
        <f>'2011'!R18</f>
        <v>3500</v>
      </c>
      <c r="AB228" t="str">
        <f>'2011'!S18</f>
        <v>US Dollars</v>
      </c>
      <c r="AC228">
        <f>'2011'!T18</f>
        <v>351680</v>
      </c>
      <c r="AD228">
        <f>'2011'!U18</f>
        <v>351680</v>
      </c>
      <c r="AF228">
        <f t="shared" si="16"/>
        <v>1</v>
      </c>
    </row>
    <row r="229" spans="3:32">
      <c r="C229" s="243" t="str">
        <f t="shared" si="15"/>
        <v>Georgia</v>
      </c>
      <c r="D229" s="243">
        <v>2011</v>
      </c>
      <c r="E229" s="249" t="str">
        <f t="shared" si="19"/>
        <v>Calendar Year</v>
      </c>
      <c r="F229" s="249" t="str">
        <f t="shared" si="18"/>
        <v>US Dollars</v>
      </c>
      <c r="G229" s="249" t="str">
        <f t="shared" si="18"/>
        <v>Units ( x 1)</v>
      </c>
      <c r="H229" s="254">
        <f t="shared" si="18"/>
        <v>1.6859999999999999</v>
      </c>
      <c r="I229" s="249" t="str">
        <f t="shared" si="18"/>
        <v>System of Health Accounts</v>
      </c>
      <c r="J229" s="249">
        <f t="shared" si="18"/>
        <v>1.6864954301075299</v>
      </c>
      <c r="K229" t="s">
        <v>370</v>
      </c>
      <c r="M229" t="str">
        <f>'2011'!D19</f>
        <v>US Dollars</v>
      </c>
      <c r="N229" t="str">
        <f>'2011'!E19</f>
        <v>US Dollars</v>
      </c>
      <c r="O229" t="str">
        <f>'2011'!F19</f>
        <v>US Dollars</v>
      </c>
      <c r="P229" t="str">
        <f>'2011'!G19</f>
        <v>US Dollars</v>
      </c>
      <c r="Q229">
        <f>'2011'!H19</f>
        <v>0</v>
      </c>
      <c r="R229" t="str">
        <f>'2011'!I19</f>
        <v>US Dollars</v>
      </c>
      <c r="S229" t="str">
        <f>'2011'!J19</f>
        <v>US Dollars</v>
      </c>
      <c r="T229" t="str">
        <f>'2011'!K19</f>
        <v>US Dollars</v>
      </c>
      <c r="U229" t="str">
        <f>'2011'!L19</f>
        <v>US Dollars</v>
      </c>
      <c r="V229">
        <f>'2011'!M19</f>
        <v>0</v>
      </c>
      <c r="W229" t="str">
        <f>'2011'!N19</f>
        <v>US Dollars</v>
      </c>
      <c r="X229" t="str">
        <f>'2011'!O19</f>
        <v>US Dollars</v>
      </c>
      <c r="Y229" t="str">
        <f>'2011'!P19</f>
        <v>US Dollars</v>
      </c>
      <c r="Z229" t="str">
        <f>'2011'!Q19</f>
        <v>US Dollars</v>
      </c>
      <c r="AA229" t="str">
        <f>'2011'!R19</f>
        <v>US Dollars</v>
      </c>
      <c r="AB229" t="str">
        <f>'2011'!S19</f>
        <v>US Dollars</v>
      </c>
      <c r="AC229">
        <f>'2011'!T19</f>
        <v>0</v>
      </c>
      <c r="AD229">
        <f>'2011'!U19</f>
        <v>0</v>
      </c>
      <c r="AF229">
        <f t="shared" si="16"/>
        <v>1</v>
      </c>
    </row>
    <row r="230" spans="3:32">
      <c r="C230" s="243" t="str">
        <f t="shared" si="15"/>
        <v>Georgia</v>
      </c>
      <c r="D230" s="243">
        <v>2011</v>
      </c>
      <c r="E230" s="249" t="str">
        <f t="shared" si="19"/>
        <v>Calendar Year</v>
      </c>
      <c r="F230" s="249" t="str">
        <f t="shared" si="18"/>
        <v>US Dollars</v>
      </c>
      <c r="G230" s="249" t="str">
        <f t="shared" si="18"/>
        <v>Units ( x 1)</v>
      </c>
      <c r="H230" s="254">
        <f t="shared" si="18"/>
        <v>1.6859999999999999</v>
      </c>
      <c r="I230" s="249" t="str">
        <f t="shared" si="18"/>
        <v>System of Health Accounts</v>
      </c>
      <c r="J230" s="249">
        <f t="shared" si="18"/>
        <v>1.6864954301075299</v>
      </c>
      <c r="K230" t="s">
        <v>372</v>
      </c>
      <c r="M230" t="str">
        <f>'2011'!D20</f>
        <v>US Dollars</v>
      </c>
      <c r="N230" t="str">
        <f>'2011'!E20</f>
        <v>US Dollars</v>
      </c>
      <c r="O230" t="str">
        <f>'2011'!F20</f>
        <v>US Dollars</v>
      </c>
      <c r="P230" t="str">
        <f>'2011'!G20</f>
        <v>US Dollars</v>
      </c>
      <c r="Q230">
        <f>'2011'!H20</f>
        <v>0</v>
      </c>
      <c r="R230" t="str">
        <f>'2011'!I20</f>
        <v>US Dollars</v>
      </c>
      <c r="S230" t="str">
        <f>'2011'!J20</f>
        <v>US Dollars</v>
      </c>
      <c r="T230" t="str">
        <f>'2011'!K20</f>
        <v>US Dollars</v>
      </c>
      <c r="U230" t="str">
        <f>'2011'!L20</f>
        <v>US Dollars</v>
      </c>
      <c r="V230">
        <f>'2011'!M20</f>
        <v>0</v>
      </c>
      <c r="W230" t="str">
        <f>'2011'!N20</f>
        <v>US Dollars</v>
      </c>
      <c r="X230" t="str">
        <f>'2011'!O20</f>
        <v>US Dollars</v>
      </c>
      <c r="Y230">
        <f>'2011'!P20</f>
        <v>90227</v>
      </c>
      <c r="Z230" t="str">
        <f>'2011'!Q20</f>
        <v>US Dollars</v>
      </c>
      <c r="AA230" t="str">
        <f>'2011'!R20</f>
        <v>US Dollars</v>
      </c>
      <c r="AB230" t="str">
        <f>'2011'!S20</f>
        <v>US Dollars</v>
      </c>
      <c r="AC230">
        <f>'2011'!T20</f>
        <v>90227</v>
      </c>
      <c r="AD230">
        <f>'2011'!U20</f>
        <v>90227</v>
      </c>
      <c r="AF230">
        <f t="shared" si="16"/>
        <v>1</v>
      </c>
    </row>
    <row r="231" spans="3:32">
      <c r="C231" s="243" t="str">
        <f t="shared" si="15"/>
        <v>Georgia</v>
      </c>
      <c r="D231" s="243">
        <v>2011</v>
      </c>
      <c r="E231" s="249" t="str">
        <f t="shared" si="19"/>
        <v>Calendar Year</v>
      </c>
      <c r="F231" s="249" t="str">
        <f t="shared" si="18"/>
        <v>US Dollars</v>
      </c>
      <c r="G231" s="249" t="str">
        <f t="shared" si="18"/>
        <v>Units ( x 1)</v>
      </c>
      <c r="H231" s="254">
        <f t="shared" si="18"/>
        <v>1.6859999999999999</v>
      </c>
      <c r="I231" s="249" t="str">
        <f t="shared" si="18"/>
        <v>System of Health Accounts</v>
      </c>
      <c r="J231" s="249">
        <f t="shared" si="18"/>
        <v>1.6864954301075299</v>
      </c>
      <c r="K231" t="s">
        <v>373</v>
      </c>
      <c r="M231" t="str">
        <f>'2011'!D21</f>
        <v>US Dollars</v>
      </c>
      <c r="N231" t="str">
        <f>'2011'!E21</f>
        <v>US Dollars</v>
      </c>
      <c r="O231" t="str">
        <f>'2011'!F21</f>
        <v>US Dollars</v>
      </c>
      <c r="P231" t="str">
        <f>'2011'!G21</f>
        <v>US Dollars</v>
      </c>
      <c r="Q231">
        <f>'2011'!H21</f>
        <v>0</v>
      </c>
      <c r="R231" t="str">
        <f>'2011'!I21</f>
        <v>US Dollars</v>
      </c>
      <c r="S231" t="str">
        <f>'2011'!J21</f>
        <v>US Dollars</v>
      </c>
      <c r="T231" t="str">
        <f>'2011'!K21</f>
        <v>US Dollars</v>
      </c>
      <c r="U231" t="str">
        <f>'2011'!L21</f>
        <v>US Dollars</v>
      </c>
      <c r="V231">
        <f>'2011'!M21</f>
        <v>0</v>
      </c>
      <c r="W231" t="str">
        <f>'2011'!N21</f>
        <v>US Dollars</v>
      </c>
      <c r="X231" t="str">
        <f>'2011'!O21</f>
        <v>US Dollars</v>
      </c>
      <c r="Y231" t="str">
        <f>'2011'!P21</f>
        <v>US Dollars</v>
      </c>
      <c r="Z231" t="str">
        <f>'2011'!Q21</f>
        <v>US Dollars</v>
      </c>
      <c r="AA231">
        <f>'2011'!R21</f>
        <v>22370</v>
      </c>
      <c r="AB231">
        <f>'2011'!S21</f>
        <v>2200</v>
      </c>
      <c r="AC231">
        <f>'2011'!T21</f>
        <v>24570</v>
      </c>
      <c r="AD231">
        <f>'2011'!U21</f>
        <v>24570</v>
      </c>
      <c r="AF231">
        <f t="shared" si="16"/>
        <v>1</v>
      </c>
    </row>
    <row r="232" spans="3:32">
      <c r="C232" s="243" t="str">
        <f t="shared" si="15"/>
        <v>Georgia</v>
      </c>
      <c r="D232" s="243">
        <v>2011</v>
      </c>
      <c r="E232" s="249" t="str">
        <f t="shared" si="19"/>
        <v>Calendar Year</v>
      </c>
      <c r="F232" s="249" t="str">
        <f t="shared" si="18"/>
        <v>US Dollars</v>
      </c>
      <c r="G232" s="249" t="str">
        <f t="shared" si="18"/>
        <v>Units ( x 1)</v>
      </c>
      <c r="H232" s="254">
        <f t="shared" si="18"/>
        <v>1.6859999999999999</v>
      </c>
      <c r="I232" s="249" t="str">
        <f t="shared" si="18"/>
        <v>System of Health Accounts</v>
      </c>
      <c r="J232" s="249">
        <f t="shared" si="18"/>
        <v>1.6864954301075299</v>
      </c>
      <c r="K232" t="s">
        <v>374</v>
      </c>
      <c r="M232" t="str">
        <f>'2011'!D22</f>
        <v>US Dollars</v>
      </c>
      <c r="N232" t="str">
        <f>'2011'!E22</f>
        <v>US Dollars</v>
      </c>
      <c r="O232" t="str">
        <f>'2011'!F22</f>
        <v>US Dollars</v>
      </c>
      <c r="P232" t="str">
        <f>'2011'!G22</f>
        <v>US Dollars</v>
      </c>
      <c r="Q232">
        <f>'2011'!H22</f>
        <v>0</v>
      </c>
      <c r="R232" t="str">
        <f>'2011'!I22</f>
        <v>US Dollars</v>
      </c>
      <c r="S232" t="str">
        <f>'2011'!J22</f>
        <v>US Dollars</v>
      </c>
      <c r="T232" t="str">
        <f>'2011'!K22</f>
        <v>US Dollars</v>
      </c>
      <c r="U232" t="str">
        <f>'2011'!L22</f>
        <v>US Dollars</v>
      </c>
      <c r="V232">
        <f>'2011'!M22</f>
        <v>0</v>
      </c>
      <c r="W232" t="str">
        <f>'2011'!N22</f>
        <v>US Dollars</v>
      </c>
      <c r="X232" t="str">
        <f>'2011'!O22</f>
        <v>US Dollars</v>
      </c>
      <c r="Y232" t="str">
        <f>'2011'!P22</f>
        <v>US Dollars</v>
      </c>
      <c r="Z232" t="str">
        <f>'2011'!Q22</f>
        <v>US Dollars</v>
      </c>
      <c r="AA232" t="str">
        <f>'2011'!R22</f>
        <v>US Dollars</v>
      </c>
      <c r="AB232">
        <f>'2011'!S22</f>
        <v>22305</v>
      </c>
      <c r="AC232">
        <f>'2011'!T22</f>
        <v>22305</v>
      </c>
      <c r="AD232">
        <f>'2011'!U22</f>
        <v>22305</v>
      </c>
      <c r="AF232">
        <f t="shared" si="16"/>
        <v>1</v>
      </c>
    </row>
    <row r="233" spans="3:32">
      <c r="C233" s="243" t="str">
        <f t="shared" si="15"/>
        <v>Georgia</v>
      </c>
      <c r="D233" s="243">
        <v>2011</v>
      </c>
      <c r="E233" s="249" t="str">
        <f t="shared" si="19"/>
        <v>Calendar Year</v>
      </c>
      <c r="F233" s="249" t="str">
        <f t="shared" si="18"/>
        <v>US Dollars</v>
      </c>
      <c r="G233" s="249" t="str">
        <f t="shared" si="18"/>
        <v>Units ( x 1)</v>
      </c>
      <c r="H233" s="254">
        <f t="shared" si="18"/>
        <v>1.6859999999999999</v>
      </c>
      <c r="I233" s="249" t="str">
        <f t="shared" si="18"/>
        <v>System of Health Accounts</v>
      </c>
      <c r="J233" s="249">
        <f t="shared" si="18"/>
        <v>1.6864954301075299</v>
      </c>
      <c r="K233" t="s">
        <v>376</v>
      </c>
      <c r="M233" t="str">
        <f>'2011'!D23</f>
        <v>US Dollars</v>
      </c>
      <c r="N233" t="str">
        <f>'2011'!E23</f>
        <v>US Dollars</v>
      </c>
      <c r="O233" t="str">
        <f>'2011'!F23</f>
        <v>US Dollars</v>
      </c>
      <c r="P233" t="str">
        <f>'2011'!G23</f>
        <v>US Dollars</v>
      </c>
      <c r="Q233">
        <f>'2011'!H23</f>
        <v>0</v>
      </c>
      <c r="R233" t="str">
        <f>'2011'!I23</f>
        <v>US Dollars</v>
      </c>
      <c r="S233" t="str">
        <f>'2011'!J23</f>
        <v>US Dollars</v>
      </c>
      <c r="T233" t="str">
        <f>'2011'!K23</f>
        <v>US Dollars</v>
      </c>
      <c r="U233" t="str">
        <f>'2011'!L23</f>
        <v>US Dollars</v>
      </c>
      <c r="V233">
        <f>'2011'!M23</f>
        <v>0</v>
      </c>
      <c r="W233" t="str">
        <f>'2011'!N23</f>
        <v>US Dollars</v>
      </c>
      <c r="X233" t="str">
        <f>'2011'!O23</f>
        <v>US Dollars</v>
      </c>
      <c r="Y233" t="str">
        <f>'2011'!P23</f>
        <v>US Dollars</v>
      </c>
      <c r="Z233" t="str">
        <f>'2011'!Q23</f>
        <v>US Dollars</v>
      </c>
      <c r="AA233" t="str">
        <f>'2011'!R23</f>
        <v>US Dollars</v>
      </c>
      <c r="AB233" t="str">
        <f>'2011'!S23</f>
        <v>US Dollars</v>
      </c>
      <c r="AC233">
        <f>'2011'!T23</f>
        <v>0</v>
      </c>
      <c r="AD233">
        <f>'2011'!U23</f>
        <v>0</v>
      </c>
      <c r="AF233">
        <f t="shared" si="16"/>
        <v>1</v>
      </c>
    </row>
    <row r="234" spans="3:32">
      <c r="C234" s="243" t="str">
        <f t="shared" si="15"/>
        <v>Georgia</v>
      </c>
      <c r="D234" s="243">
        <v>2011</v>
      </c>
      <c r="E234" s="249" t="str">
        <f t="shared" si="19"/>
        <v>Calendar Year</v>
      </c>
      <c r="F234" s="249" t="str">
        <f t="shared" si="18"/>
        <v>US Dollars</v>
      </c>
      <c r="G234" s="249" t="str">
        <f t="shared" si="18"/>
        <v>Units ( x 1)</v>
      </c>
      <c r="H234" s="254">
        <f t="shared" si="18"/>
        <v>1.6859999999999999</v>
      </c>
      <c r="I234" s="249" t="str">
        <f t="shared" si="18"/>
        <v>System of Health Accounts</v>
      </c>
      <c r="J234" s="249">
        <f t="shared" si="18"/>
        <v>1.6864954301075299</v>
      </c>
      <c r="K234" t="s">
        <v>14</v>
      </c>
      <c r="M234">
        <f>'2011'!D24</f>
        <v>1128841</v>
      </c>
      <c r="N234">
        <f>'2011'!E24</f>
        <v>0</v>
      </c>
      <c r="O234">
        <f>'2011'!F24</f>
        <v>0</v>
      </c>
      <c r="P234">
        <f>'2011'!G24</f>
        <v>0</v>
      </c>
      <c r="Q234">
        <f>'2011'!H24</f>
        <v>1128841</v>
      </c>
      <c r="R234">
        <f>'2011'!I24</f>
        <v>0</v>
      </c>
      <c r="S234">
        <f>'2011'!J24</f>
        <v>1255616</v>
      </c>
      <c r="T234">
        <f>'2011'!K24</f>
        <v>0</v>
      </c>
      <c r="U234">
        <f>'2011'!L24</f>
        <v>0</v>
      </c>
      <c r="V234">
        <f>'2011'!M24</f>
        <v>1255616</v>
      </c>
      <c r="W234">
        <f>'2011'!N24</f>
        <v>0</v>
      </c>
      <c r="X234">
        <f>'2011'!O24</f>
        <v>739664</v>
      </c>
      <c r="Y234">
        <f>'2011'!P24</f>
        <v>807481</v>
      </c>
      <c r="Z234">
        <f>'2011'!Q24</f>
        <v>0</v>
      </c>
      <c r="AA234">
        <f>'2011'!R24</f>
        <v>0</v>
      </c>
      <c r="AB234">
        <f>'2011'!S24</f>
        <v>357910</v>
      </c>
      <c r="AC234">
        <f>'2011'!T24</f>
        <v>1905055</v>
      </c>
      <c r="AD234">
        <f>'2011'!U24</f>
        <v>4289512</v>
      </c>
      <c r="AF234">
        <f t="shared" si="16"/>
        <v>1</v>
      </c>
    </row>
    <row r="235" spans="3:32">
      <c r="C235" s="243" t="str">
        <f t="shared" si="15"/>
        <v>Georgia</v>
      </c>
      <c r="D235" s="243">
        <v>2011</v>
      </c>
      <c r="E235" s="249" t="str">
        <f t="shared" si="19"/>
        <v>Calendar Year</v>
      </c>
      <c r="F235" s="249" t="str">
        <f t="shared" si="18"/>
        <v>US Dollars</v>
      </c>
      <c r="G235" s="249" t="str">
        <f t="shared" si="18"/>
        <v>Units ( x 1)</v>
      </c>
      <c r="H235" s="254">
        <f t="shared" si="18"/>
        <v>1.6859999999999999</v>
      </c>
      <c r="I235" s="249" t="str">
        <f t="shared" si="18"/>
        <v>System of Health Accounts</v>
      </c>
      <c r="J235" s="249">
        <f t="shared" si="18"/>
        <v>1.6864954301075299</v>
      </c>
      <c r="K235" t="s">
        <v>378</v>
      </c>
      <c r="M235" t="str">
        <f>'2011'!D25</f>
        <v>US Dollars</v>
      </c>
      <c r="N235" t="str">
        <f>'2011'!E25</f>
        <v>US Dollars</v>
      </c>
      <c r="O235" t="str">
        <f>'2011'!F25</f>
        <v>US Dollars</v>
      </c>
      <c r="P235" t="str">
        <f>'2011'!G25</f>
        <v>US Dollars</v>
      </c>
      <c r="Q235">
        <f>'2011'!H25</f>
        <v>0</v>
      </c>
      <c r="R235" t="str">
        <f>'2011'!I25</f>
        <v>US Dollars</v>
      </c>
      <c r="S235" t="str">
        <f>'2011'!J25</f>
        <v>US Dollars</v>
      </c>
      <c r="T235" t="str">
        <f>'2011'!K25</f>
        <v>US Dollars</v>
      </c>
      <c r="U235" t="str">
        <f>'2011'!L25</f>
        <v>US Dollars</v>
      </c>
      <c r="V235">
        <f>'2011'!M25</f>
        <v>0</v>
      </c>
      <c r="W235" t="str">
        <f>'2011'!N25</f>
        <v>US Dollars</v>
      </c>
      <c r="X235">
        <f>'2011'!O25</f>
        <v>22463</v>
      </c>
      <c r="Y235" t="str">
        <f>'2011'!P25</f>
        <v>US Dollars</v>
      </c>
      <c r="Z235" t="str">
        <f>'2011'!Q25</f>
        <v>US Dollars</v>
      </c>
      <c r="AA235" t="str">
        <f>'2011'!R25</f>
        <v>US Dollars</v>
      </c>
      <c r="AB235">
        <f>'2011'!S25</f>
        <v>357910</v>
      </c>
      <c r="AC235">
        <f>'2011'!T25</f>
        <v>380373</v>
      </c>
      <c r="AD235">
        <f>'2011'!U25</f>
        <v>380373</v>
      </c>
      <c r="AF235">
        <f t="shared" si="16"/>
        <v>1</v>
      </c>
    </row>
    <row r="236" spans="3:32">
      <c r="C236" s="243" t="str">
        <f t="shared" si="15"/>
        <v>Georgia</v>
      </c>
      <c r="D236" s="243">
        <v>2011</v>
      </c>
      <c r="E236" s="249" t="str">
        <f t="shared" si="19"/>
        <v>Calendar Year</v>
      </c>
      <c r="F236" s="249" t="str">
        <f t="shared" si="18"/>
        <v>US Dollars</v>
      </c>
      <c r="G236" s="249" t="str">
        <f t="shared" si="18"/>
        <v>Units ( x 1)</v>
      </c>
      <c r="H236" s="254">
        <f t="shared" si="18"/>
        <v>1.6859999999999999</v>
      </c>
      <c r="I236" s="249" t="str">
        <f t="shared" si="18"/>
        <v>System of Health Accounts</v>
      </c>
      <c r="J236" s="249">
        <f t="shared" si="18"/>
        <v>1.6864954301075299</v>
      </c>
      <c r="K236" t="s">
        <v>277</v>
      </c>
      <c r="M236">
        <f>'2011'!D26</f>
        <v>1128841</v>
      </c>
      <c r="N236" t="str">
        <f>'2011'!E26</f>
        <v>US Dollars</v>
      </c>
      <c r="O236" t="str">
        <f>'2011'!F26</f>
        <v>US Dollars</v>
      </c>
      <c r="P236" t="str">
        <f>'2011'!G26</f>
        <v>US Dollars</v>
      </c>
      <c r="Q236">
        <f>'2011'!H26</f>
        <v>1128841</v>
      </c>
      <c r="R236" t="str">
        <f>'2011'!I26</f>
        <v>US Dollars</v>
      </c>
      <c r="S236">
        <f>'2011'!J26</f>
        <v>1255616</v>
      </c>
      <c r="T236" t="str">
        <f>'2011'!K26</f>
        <v>US Dollars</v>
      </c>
      <c r="U236" t="str">
        <f>'2011'!L26</f>
        <v>US Dollars</v>
      </c>
      <c r="V236">
        <f>'2011'!M26</f>
        <v>1255616</v>
      </c>
      <c r="W236" t="str">
        <f>'2011'!N26</f>
        <v>US Dollars</v>
      </c>
      <c r="X236">
        <f>'2011'!O26</f>
        <v>717201</v>
      </c>
      <c r="Y236">
        <f>'2011'!P26</f>
        <v>807481</v>
      </c>
      <c r="Z236" t="str">
        <f>'2011'!Q26</f>
        <v>US Dollars</v>
      </c>
      <c r="AA236" t="str">
        <f>'2011'!R26</f>
        <v>US Dollars</v>
      </c>
      <c r="AB236" t="str">
        <f>'2011'!S26</f>
        <v>US Dollars</v>
      </c>
      <c r="AC236">
        <f>'2011'!T26</f>
        <v>1524682</v>
      </c>
      <c r="AD236">
        <f>'2011'!U26</f>
        <v>3909139</v>
      </c>
      <c r="AF236">
        <f t="shared" si="16"/>
        <v>1</v>
      </c>
    </row>
    <row r="237" spans="3:32">
      <c r="C237" s="243" t="str">
        <f t="shared" si="15"/>
        <v>Georgia</v>
      </c>
      <c r="D237" s="243">
        <v>2011</v>
      </c>
      <c r="E237" s="249" t="str">
        <f t="shared" si="19"/>
        <v>Calendar Year</v>
      </c>
      <c r="F237" s="249" t="str">
        <f t="shared" si="18"/>
        <v>US Dollars</v>
      </c>
      <c r="G237" s="249" t="str">
        <f t="shared" si="18"/>
        <v>Units ( x 1)</v>
      </c>
      <c r="H237" s="254">
        <f t="shared" si="18"/>
        <v>1.6859999999999999</v>
      </c>
      <c r="I237" s="249" t="str">
        <f t="shared" si="18"/>
        <v>System of Health Accounts</v>
      </c>
      <c r="J237" s="249">
        <f t="shared" si="18"/>
        <v>1.6864954301075299</v>
      </c>
      <c r="K237" t="s">
        <v>296</v>
      </c>
      <c r="M237">
        <f>'2011'!D27</f>
        <v>399648</v>
      </c>
      <c r="N237">
        <f>'2011'!E27</f>
        <v>0</v>
      </c>
      <c r="O237">
        <f>'2011'!F27</f>
        <v>0</v>
      </c>
      <c r="P237">
        <f>'2011'!G27</f>
        <v>0</v>
      </c>
      <c r="Q237">
        <f>'2011'!H27</f>
        <v>399648</v>
      </c>
      <c r="R237">
        <f>'2011'!I27</f>
        <v>0</v>
      </c>
      <c r="S237">
        <f>'2011'!J27</f>
        <v>0</v>
      </c>
      <c r="T237">
        <f>'2011'!K27</f>
        <v>0</v>
      </c>
      <c r="U237">
        <f>'2011'!L27</f>
        <v>0</v>
      </c>
      <c r="V237">
        <f>'2011'!M27</f>
        <v>0</v>
      </c>
      <c r="W237">
        <f>'2011'!N27</f>
        <v>0</v>
      </c>
      <c r="X237">
        <f>'2011'!O27</f>
        <v>0</v>
      </c>
      <c r="Y237">
        <f>'2011'!P27</f>
        <v>43057</v>
      </c>
      <c r="Z237">
        <f>'2011'!Q27</f>
        <v>0</v>
      </c>
      <c r="AA237">
        <f>'2011'!R27</f>
        <v>0</v>
      </c>
      <c r="AB237">
        <f>'2011'!S27</f>
        <v>0</v>
      </c>
      <c r="AC237">
        <f>'2011'!T27</f>
        <v>43057</v>
      </c>
      <c r="AD237">
        <f>'2011'!U27</f>
        <v>442705</v>
      </c>
      <c r="AF237">
        <f t="shared" si="16"/>
        <v>1</v>
      </c>
    </row>
    <row r="238" spans="3:32">
      <c r="C238" s="243" t="str">
        <f t="shared" si="15"/>
        <v>Georgia</v>
      </c>
      <c r="D238" s="243">
        <v>2011</v>
      </c>
      <c r="E238" s="249" t="str">
        <f t="shared" si="19"/>
        <v>Calendar Year</v>
      </c>
      <c r="F238" s="249" t="str">
        <f t="shared" si="18"/>
        <v>US Dollars</v>
      </c>
      <c r="G238" s="249" t="str">
        <f t="shared" si="18"/>
        <v>Units ( x 1)</v>
      </c>
      <c r="H238" s="254">
        <f t="shared" si="18"/>
        <v>1.6859999999999999</v>
      </c>
      <c r="I238" s="249" t="str">
        <f t="shared" si="18"/>
        <v>System of Health Accounts</v>
      </c>
      <c r="J238" s="249">
        <f t="shared" si="18"/>
        <v>1.6864954301075299</v>
      </c>
      <c r="K238" t="s">
        <v>380</v>
      </c>
      <c r="M238" t="str">
        <f>'2011'!D28</f>
        <v>US Dollars</v>
      </c>
      <c r="N238" t="str">
        <f>'2011'!E28</f>
        <v>US Dollars</v>
      </c>
      <c r="O238" t="str">
        <f>'2011'!F28</f>
        <v>US Dollars</v>
      </c>
      <c r="P238" t="str">
        <f>'2011'!G28</f>
        <v>US Dollars</v>
      </c>
      <c r="Q238">
        <f>'2011'!H28</f>
        <v>0</v>
      </c>
      <c r="R238" t="str">
        <f>'2011'!I28</f>
        <v>US Dollars</v>
      </c>
      <c r="S238" t="str">
        <f>'2011'!J28</f>
        <v>US Dollars</v>
      </c>
      <c r="T238" t="str">
        <f>'2011'!K28</f>
        <v>US Dollars</v>
      </c>
      <c r="U238" t="str">
        <f>'2011'!L28</f>
        <v>US Dollars</v>
      </c>
      <c r="V238">
        <f>'2011'!M28</f>
        <v>0</v>
      </c>
      <c r="W238" t="str">
        <f>'2011'!N28</f>
        <v>US Dollars</v>
      </c>
      <c r="X238" t="str">
        <f>'2011'!O28</f>
        <v>US Dollars</v>
      </c>
      <c r="Y238">
        <f>'2011'!P28</f>
        <v>43057</v>
      </c>
      <c r="Z238" t="str">
        <f>'2011'!Q28</f>
        <v>US Dollars</v>
      </c>
      <c r="AA238" t="str">
        <f>'2011'!R28</f>
        <v>US Dollars</v>
      </c>
      <c r="AB238" t="str">
        <f>'2011'!S28</f>
        <v>US Dollars</v>
      </c>
      <c r="AC238">
        <f>'2011'!T28</f>
        <v>43057</v>
      </c>
      <c r="AD238">
        <f>'2011'!U28</f>
        <v>43057</v>
      </c>
      <c r="AF238">
        <f t="shared" si="16"/>
        <v>1</v>
      </c>
    </row>
    <row r="239" spans="3:32">
      <c r="C239" s="243" t="str">
        <f t="shared" si="15"/>
        <v>Georgia</v>
      </c>
      <c r="D239" s="243">
        <v>2011</v>
      </c>
      <c r="E239" s="249" t="str">
        <f t="shared" si="19"/>
        <v>Calendar Year</v>
      </c>
      <c r="F239" s="249" t="str">
        <f t="shared" si="19"/>
        <v>US Dollars</v>
      </c>
      <c r="G239" s="249" t="str">
        <f t="shared" si="19"/>
        <v>Units ( x 1)</v>
      </c>
      <c r="H239" s="254">
        <f t="shared" si="19"/>
        <v>1.6859999999999999</v>
      </c>
      <c r="I239" s="249" t="str">
        <f t="shared" si="19"/>
        <v>System of Health Accounts</v>
      </c>
      <c r="J239" s="249">
        <f t="shared" si="19"/>
        <v>1.6864954301075299</v>
      </c>
      <c r="K239" t="s">
        <v>381</v>
      </c>
      <c r="M239">
        <f>'2011'!D29</f>
        <v>399648</v>
      </c>
      <c r="N239" t="str">
        <f>'2011'!E29</f>
        <v>US Dollars</v>
      </c>
      <c r="O239" t="str">
        <f>'2011'!F29</f>
        <v>US Dollars</v>
      </c>
      <c r="P239" t="str">
        <f>'2011'!G29</f>
        <v>US Dollars</v>
      </c>
      <c r="Q239">
        <f>'2011'!H29</f>
        <v>399648</v>
      </c>
      <c r="R239" t="str">
        <f>'2011'!I29</f>
        <v>US Dollars</v>
      </c>
      <c r="S239" t="str">
        <f>'2011'!J29</f>
        <v>US Dollars</v>
      </c>
      <c r="T239" t="str">
        <f>'2011'!K29</f>
        <v>US Dollars</v>
      </c>
      <c r="U239" t="str">
        <f>'2011'!L29</f>
        <v>US Dollars</v>
      </c>
      <c r="V239">
        <f>'2011'!M29</f>
        <v>0</v>
      </c>
      <c r="W239" t="str">
        <f>'2011'!N29</f>
        <v>US Dollars</v>
      </c>
      <c r="X239" t="str">
        <f>'2011'!O29</f>
        <v>US Dollars</v>
      </c>
      <c r="Y239" t="str">
        <f>'2011'!P29</f>
        <v>US Dollars</v>
      </c>
      <c r="Z239" t="str">
        <f>'2011'!Q29</f>
        <v>US Dollars</v>
      </c>
      <c r="AA239" t="str">
        <f>'2011'!R29</f>
        <v>US Dollars</v>
      </c>
      <c r="AB239" t="str">
        <f>'2011'!S29</f>
        <v>US Dollars</v>
      </c>
      <c r="AC239">
        <f>'2011'!T29</f>
        <v>0</v>
      </c>
      <c r="AD239">
        <f>'2011'!U29</f>
        <v>399648</v>
      </c>
      <c r="AF239">
        <f t="shared" si="16"/>
        <v>1</v>
      </c>
    </row>
    <row r="240" spans="3:32">
      <c r="C240" s="243" t="str">
        <f t="shared" si="15"/>
        <v>Georgia</v>
      </c>
      <c r="D240" s="243">
        <v>2011</v>
      </c>
      <c r="E240" s="249" t="str">
        <f t="shared" si="19"/>
        <v>Calendar Year</v>
      </c>
      <c r="F240" s="249" t="str">
        <f t="shared" si="19"/>
        <v>US Dollars</v>
      </c>
      <c r="G240" s="249" t="str">
        <f t="shared" si="19"/>
        <v>Units ( x 1)</v>
      </c>
      <c r="H240" s="254">
        <f t="shared" si="19"/>
        <v>1.6859999999999999</v>
      </c>
      <c r="I240" s="249" t="str">
        <f t="shared" si="19"/>
        <v>System of Health Accounts</v>
      </c>
      <c r="J240" s="249">
        <f t="shared" si="19"/>
        <v>1.6864954301075299</v>
      </c>
      <c r="K240" t="s">
        <v>297</v>
      </c>
      <c r="M240">
        <f>'2011'!D30</f>
        <v>1560746</v>
      </c>
      <c r="N240">
        <f>'2011'!E30</f>
        <v>0</v>
      </c>
      <c r="O240">
        <f>'2011'!F30</f>
        <v>0</v>
      </c>
      <c r="P240">
        <f>'2011'!G30</f>
        <v>0</v>
      </c>
      <c r="Q240">
        <f>'2011'!H30</f>
        <v>1560746</v>
      </c>
      <c r="R240">
        <f>'2011'!I30</f>
        <v>0</v>
      </c>
      <c r="S240">
        <f>'2011'!J30</f>
        <v>0</v>
      </c>
      <c r="T240">
        <f>'2011'!K30</f>
        <v>0</v>
      </c>
      <c r="U240">
        <f>'2011'!L30</f>
        <v>0</v>
      </c>
      <c r="V240">
        <f>'2011'!M30</f>
        <v>0</v>
      </c>
      <c r="W240">
        <f>'2011'!N30</f>
        <v>0</v>
      </c>
      <c r="X240">
        <f>'2011'!O30</f>
        <v>124589</v>
      </c>
      <c r="Y240">
        <f>'2011'!P30</f>
        <v>3018857</v>
      </c>
      <c r="Z240">
        <f>'2011'!Q30</f>
        <v>0</v>
      </c>
      <c r="AA240">
        <f>'2011'!R30</f>
        <v>0</v>
      </c>
      <c r="AB240">
        <f>'2011'!S30</f>
        <v>0</v>
      </c>
      <c r="AC240">
        <f>'2011'!T30</f>
        <v>3143446</v>
      </c>
      <c r="AD240">
        <f>'2011'!U30</f>
        <v>4704192</v>
      </c>
      <c r="AF240">
        <f t="shared" si="16"/>
        <v>1</v>
      </c>
    </row>
    <row r="241" spans="3:32">
      <c r="C241" s="243" t="str">
        <f t="shared" si="15"/>
        <v>Georgia</v>
      </c>
      <c r="D241" s="243">
        <v>2011</v>
      </c>
      <c r="E241" s="249" t="str">
        <f t="shared" si="19"/>
        <v>Calendar Year</v>
      </c>
      <c r="F241" s="249" t="str">
        <f t="shared" si="19"/>
        <v>US Dollars</v>
      </c>
      <c r="G241" s="249" t="str">
        <f t="shared" si="19"/>
        <v>Units ( x 1)</v>
      </c>
      <c r="H241" s="254">
        <f t="shared" si="19"/>
        <v>1.6859999999999999</v>
      </c>
      <c r="I241" s="249" t="str">
        <f t="shared" si="19"/>
        <v>System of Health Accounts</v>
      </c>
      <c r="J241" s="249">
        <f t="shared" si="19"/>
        <v>1.6864954301075299</v>
      </c>
      <c r="K241" t="s">
        <v>279</v>
      </c>
      <c r="M241">
        <f>'2011'!D31</f>
        <v>337132</v>
      </c>
      <c r="N241" t="str">
        <f>'2011'!E31</f>
        <v>US Dollars</v>
      </c>
      <c r="O241" t="str">
        <f>'2011'!F31</f>
        <v>US Dollars</v>
      </c>
      <c r="P241" t="str">
        <f>'2011'!G31</f>
        <v>US Dollars</v>
      </c>
      <c r="Q241">
        <f>'2011'!H31</f>
        <v>337132</v>
      </c>
      <c r="R241" t="str">
        <f>'2011'!I31</f>
        <v>US Dollars</v>
      </c>
      <c r="S241" t="str">
        <f>'2011'!J31</f>
        <v>US Dollars</v>
      </c>
      <c r="T241" t="str">
        <f>'2011'!K31</f>
        <v>US Dollars</v>
      </c>
      <c r="U241" t="str">
        <f>'2011'!L31</f>
        <v>US Dollars</v>
      </c>
      <c r="V241">
        <f>'2011'!M31</f>
        <v>0</v>
      </c>
      <c r="W241" t="str">
        <f>'2011'!N31</f>
        <v>US Dollars</v>
      </c>
      <c r="X241">
        <f>'2011'!O31</f>
        <v>124589</v>
      </c>
      <c r="Y241">
        <f>'2011'!P31</f>
        <v>481460</v>
      </c>
      <c r="Z241" t="str">
        <f>'2011'!Q31</f>
        <v>US Dollars</v>
      </c>
      <c r="AA241" t="str">
        <f>'2011'!R31</f>
        <v>US Dollars</v>
      </c>
      <c r="AB241" t="str">
        <f>'2011'!S31</f>
        <v>US Dollars</v>
      </c>
      <c r="AC241">
        <f>'2011'!T31</f>
        <v>606049</v>
      </c>
      <c r="AD241">
        <f>'2011'!U31</f>
        <v>943181</v>
      </c>
      <c r="AF241">
        <f t="shared" si="16"/>
        <v>1</v>
      </c>
    </row>
    <row r="242" spans="3:32">
      <c r="C242" s="243" t="str">
        <f t="shared" si="15"/>
        <v>Georgia</v>
      </c>
      <c r="D242" s="243">
        <v>2011</v>
      </c>
      <c r="E242" s="249" t="str">
        <f t="shared" si="19"/>
        <v>Calendar Year</v>
      </c>
      <c r="F242" s="249" t="str">
        <f t="shared" si="19"/>
        <v>US Dollars</v>
      </c>
      <c r="G242" s="249" t="str">
        <f t="shared" si="19"/>
        <v>Units ( x 1)</v>
      </c>
      <c r="H242" s="254">
        <f t="shared" si="19"/>
        <v>1.6859999999999999</v>
      </c>
      <c r="I242" s="249" t="str">
        <f t="shared" si="19"/>
        <v>System of Health Accounts</v>
      </c>
      <c r="J242" s="249">
        <f t="shared" si="19"/>
        <v>1.6864954301075299</v>
      </c>
      <c r="K242" t="s">
        <v>383</v>
      </c>
      <c r="M242">
        <f>'2011'!D32</f>
        <v>1162307</v>
      </c>
      <c r="N242" t="str">
        <f>'2011'!E32</f>
        <v>US Dollars</v>
      </c>
      <c r="O242" t="str">
        <f>'2011'!F32</f>
        <v>US Dollars</v>
      </c>
      <c r="P242" t="str">
        <f>'2011'!G32</f>
        <v>US Dollars</v>
      </c>
      <c r="Q242">
        <f>'2011'!H32</f>
        <v>1162307</v>
      </c>
      <c r="R242" t="str">
        <f>'2011'!I32</f>
        <v>US Dollars</v>
      </c>
      <c r="S242" t="str">
        <f>'2011'!J32</f>
        <v>US Dollars</v>
      </c>
      <c r="T242" t="str">
        <f>'2011'!K32</f>
        <v>US Dollars</v>
      </c>
      <c r="U242" t="str">
        <f>'2011'!L32</f>
        <v>US Dollars</v>
      </c>
      <c r="V242">
        <f>'2011'!M32</f>
        <v>0</v>
      </c>
      <c r="W242" t="str">
        <f>'2011'!N32</f>
        <v>US Dollars</v>
      </c>
      <c r="X242" t="str">
        <f>'2011'!O32</f>
        <v>US Dollars</v>
      </c>
      <c r="Y242">
        <f>'2011'!P32</f>
        <v>496651</v>
      </c>
      <c r="Z242" t="str">
        <f>'2011'!Q32</f>
        <v>US Dollars</v>
      </c>
      <c r="AA242" t="str">
        <f>'2011'!R32</f>
        <v>US Dollars</v>
      </c>
      <c r="AB242" t="str">
        <f>'2011'!S32</f>
        <v>US Dollars</v>
      </c>
      <c r="AC242">
        <f>'2011'!T32</f>
        <v>496651</v>
      </c>
      <c r="AD242">
        <f>'2011'!U32</f>
        <v>1658958</v>
      </c>
      <c r="AF242">
        <f t="shared" si="16"/>
        <v>1</v>
      </c>
    </row>
    <row r="243" spans="3:32">
      <c r="C243" s="243" t="str">
        <f t="shared" ref="C243:C275" si="20">C$60</f>
        <v>Georgia</v>
      </c>
      <c r="D243" s="243">
        <v>2011</v>
      </c>
      <c r="E243" s="249" t="str">
        <f t="shared" si="19"/>
        <v>Calendar Year</v>
      </c>
      <c r="F243" s="249" t="str">
        <f t="shared" si="19"/>
        <v>US Dollars</v>
      </c>
      <c r="G243" s="249" t="str">
        <f t="shared" si="19"/>
        <v>Units ( x 1)</v>
      </c>
      <c r="H243" s="254">
        <f t="shared" si="19"/>
        <v>1.6859999999999999</v>
      </c>
      <c r="I243" s="249" t="str">
        <f t="shared" si="19"/>
        <v>System of Health Accounts</v>
      </c>
      <c r="J243" s="249">
        <f t="shared" si="19"/>
        <v>1.6864954301075299</v>
      </c>
      <c r="K243" t="s">
        <v>385</v>
      </c>
      <c r="M243" t="str">
        <f>'2011'!D33</f>
        <v>US Dollars</v>
      </c>
      <c r="N243" t="str">
        <f>'2011'!E33</f>
        <v>US Dollars</v>
      </c>
      <c r="O243" t="str">
        <f>'2011'!F33</f>
        <v>US Dollars</v>
      </c>
      <c r="P243" t="str">
        <f>'2011'!G33</f>
        <v>US Dollars</v>
      </c>
      <c r="Q243">
        <f>'2011'!H33</f>
        <v>0</v>
      </c>
      <c r="R243" t="str">
        <f>'2011'!I33</f>
        <v>US Dollars</v>
      </c>
      <c r="S243" t="str">
        <f>'2011'!J33</f>
        <v>US Dollars</v>
      </c>
      <c r="T243" t="str">
        <f>'2011'!K33</f>
        <v>US Dollars</v>
      </c>
      <c r="U243" t="str">
        <f>'2011'!L33</f>
        <v>US Dollars</v>
      </c>
      <c r="V243">
        <f>'2011'!M33</f>
        <v>0</v>
      </c>
      <c r="W243" t="str">
        <f>'2011'!N33</f>
        <v>US Dollars</v>
      </c>
      <c r="X243" t="str">
        <f>'2011'!O33</f>
        <v>US Dollars</v>
      </c>
      <c r="Y243">
        <f>'2011'!P33</f>
        <v>1950892</v>
      </c>
      <c r="Z243" t="str">
        <f>'2011'!Q33</f>
        <v>US Dollars</v>
      </c>
      <c r="AA243" t="str">
        <f>'2011'!R33</f>
        <v>US Dollars</v>
      </c>
      <c r="AB243" t="str">
        <f>'2011'!S33</f>
        <v>US Dollars</v>
      </c>
      <c r="AC243">
        <f>'2011'!T33</f>
        <v>1950892</v>
      </c>
      <c r="AD243">
        <f>'2011'!U33</f>
        <v>1950892</v>
      </c>
      <c r="AF243">
        <f t="shared" si="16"/>
        <v>1</v>
      </c>
    </row>
    <row r="244" spans="3:32">
      <c r="C244" s="243" t="str">
        <f t="shared" si="20"/>
        <v>Georgia</v>
      </c>
      <c r="D244" s="243">
        <v>2011</v>
      </c>
      <c r="E244" s="249" t="str">
        <f t="shared" si="19"/>
        <v>Calendar Year</v>
      </c>
      <c r="F244" s="249" t="str">
        <f t="shared" si="19"/>
        <v>US Dollars</v>
      </c>
      <c r="G244" s="249" t="str">
        <f t="shared" si="19"/>
        <v>Units ( x 1)</v>
      </c>
      <c r="H244" s="254">
        <f t="shared" si="19"/>
        <v>1.6859999999999999</v>
      </c>
      <c r="I244" s="249" t="str">
        <f t="shared" si="19"/>
        <v>System of Health Accounts</v>
      </c>
      <c r="J244" s="249">
        <f t="shared" si="19"/>
        <v>1.6864954301075299</v>
      </c>
      <c r="K244" t="s">
        <v>386</v>
      </c>
      <c r="M244" t="str">
        <f>'2011'!D34</f>
        <v>US Dollars</v>
      </c>
      <c r="N244" t="str">
        <f>'2011'!E34</f>
        <v>US Dollars</v>
      </c>
      <c r="O244" t="str">
        <f>'2011'!F34</f>
        <v>US Dollars</v>
      </c>
      <c r="P244" t="str">
        <f>'2011'!G34</f>
        <v>US Dollars</v>
      </c>
      <c r="Q244">
        <f>'2011'!H34</f>
        <v>0</v>
      </c>
      <c r="R244" t="str">
        <f>'2011'!I34</f>
        <v>US Dollars</v>
      </c>
      <c r="S244" t="str">
        <f>'2011'!J34</f>
        <v>US Dollars</v>
      </c>
      <c r="T244" t="str">
        <f>'2011'!K34</f>
        <v>US Dollars</v>
      </c>
      <c r="U244" t="str">
        <f>'2011'!L34</f>
        <v>US Dollars</v>
      </c>
      <c r="V244">
        <f>'2011'!M34</f>
        <v>0</v>
      </c>
      <c r="W244" t="str">
        <f>'2011'!N34</f>
        <v>US Dollars</v>
      </c>
      <c r="X244" t="str">
        <f>'2011'!O34</f>
        <v>US Dollars</v>
      </c>
      <c r="Y244">
        <f>'2011'!P34</f>
        <v>19706</v>
      </c>
      <c r="Z244" t="str">
        <f>'2011'!Q34</f>
        <v>US Dollars</v>
      </c>
      <c r="AA244" t="str">
        <f>'2011'!R34</f>
        <v>US Dollars</v>
      </c>
      <c r="AB244" t="str">
        <f>'2011'!S34</f>
        <v>US Dollars</v>
      </c>
      <c r="AC244">
        <f>'2011'!T34</f>
        <v>19706</v>
      </c>
      <c r="AD244">
        <f>'2011'!U34</f>
        <v>19706</v>
      </c>
      <c r="AF244">
        <f t="shared" si="16"/>
        <v>1</v>
      </c>
    </row>
    <row r="245" spans="3:32">
      <c r="C245" s="243" t="str">
        <f t="shared" si="20"/>
        <v>Georgia</v>
      </c>
      <c r="D245" s="243">
        <v>2011</v>
      </c>
      <c r="E245" s="249" t="str">
        <f t="shared" si="19"/>
        <v>Calendar Year</v>
      </c>
      <c r="F245" s="249" t="str">
        <f t="shared" si="19"/>
        <v>US Dollars</v>
      </c>
      <c r="G245" s="249" t="str">
        <f t="shared" si="19"/>
        <v>Units ( x 1)</v>
      </c>
      <c r="H245" s="254">
        <f t="shared" si="19"/>
        <v>1.6859999999999999</v>
      </c>
      <c r="I245" s="249" t="str">
        <f t="shared" si="19"/>
        <v>System of Health Accounts</v>
      </c>
      <c r="J245" s="249">
        <f t="shared" si="19"/>
        <v>1.6864954301075299</v>
      </c>
      <c r="K245" t="s">
        <v>278</v>
      </c>
      <c r="M245">
        <f>'2011'!D35</f>
        <v>61307</v>
      </c>
      <c r="N245" t="str">
        <f>'2011'!E35</f>
        <v>US Dollars</v>
      </c>
      <c r="O245" t="str">
        <f>'2011'!F35</f>
        <v>US Dollars</v>
      </c>
      <c r="P245" t="str">
        <f>'2011'!G35</f>
        <v>US Dollars</v>
      </c>
      <c r="Q245">
        <f>'2011'!H35</f>
        <v>61307</v>
      </c>
      <c r="R245" t="str">
        <f>'2011'!I35</f>
        <v>US Dollars</v>
      </c>
      <c r="S245" t="str">
        <f>'2011'!J35</f>
        <v>US Dollars</v>
      </c>
      <c r="T245" t="str">
        <f>'2011'!K35</f>
        <v>US Dollars</v>
      </c>
      <c r="U245" t="str">
        <f>'2011'!L35</f>
        <v>US Dollars</v>
      </c>
      <c r="V245">
        <f>'2011'!M35</f>
        <v>0</v>
      </c>
      <c r="W245" t="str">
        <f>'2011'!N35</f>
        <v>US Dollars</v>
      </c>
      <c r="X245" t="str">
        <f>'2011'!O35</f>
        <v>US Dollars</v>
      </c>
      <c r="Y245">
        <f>'2011'!P35</f>
        <v>70148</v>
      </c>
      <c r="Z245" t="str">
        <f>'2011'!Q35</f>
        <v>US Dollars</v>
      </c>
      <c r="AA245" t="str">
        <f>'2011'!R35</f>
        <v>US Dollars</v>
      </c>
      <c r="AB245" t="str">
        <f>'2011'!S35</f>
        <v>US Dollars</v>
      </c>
      <c r="AC245">
        <f>'2011'!T35</f>
        <v>70148</v>
      </c>
      <c r="AD245">
        <f>'2011'!U35</f>
        <v>131455</v>
      </c>
      <c r="AF245">
        <f t="shared" si="16"/>
        <v>1</v>
      </c>
    </row>
    <row r="246" spans="3:32">
      <c r="C246" s="243" t="str">
        <f t="shared" si="20"/>
        <v>Georgia</v>
      </c>
      <c r="D246" s="243">
        <v>2011</v>
      </c>
      <c r="E246" s="249" t="str">
        <f t="shared" si="19"/>
        <v>Calendar Year</v>
      </c>
      <c r="F246" s="249" t="str">
        <f t="shared" si="19"/>
        <v>US Dollars</v>
      </c>
      <c r="G246" s="249" t="str">
        <f t="shared" si="19"/>
        <v>Units ( x 1)</v>
      </c>
      <c r="H246" s="254">
        <f t="shared" si="19"/>
        <v>1.6859999999999999</v>
      </c>
      <c r="I246" s="249" t="str">
        <f t="shared" si="19"/>
        <v>System of Health Accounts</v>
      </c>
      <c r="J246" s="249">
        <f t="shared" si="19"/>
        <v>1.6864954301075299</v>
      </c>
      <c r="K246" t="s">
        <v>421</v>
      </c>
      <c r="M246" t="str">
        <f>'2011'!D36</f>
        <v>US Dollars</v>
      </c>
      <c r="N246" t="str">
        <f>'2011'!E36</f>
        <v>US Dollars</v>
      </c>
      <c r="O246" t="str">
        <f>'2011'!F36</f>
        <v>US Dollars</v>
      </c>
      <c r="P246" t="str">
        <f>'2011'!G36</f>
        <v>US Dollars</v>
      </c>
      <c r="Q246">
        <f>'2011'!H36</f>
        <v>0</v>
      </c>
      <c r="R246" t="str">
        <f>'2011'!I36</f>
        <v>US Dollars</v>
      </c>
      <c r="S246" t="str">
        <f>'2011'!J36</f>
        <v>US Dollars</v>
      </c>
      <c r="T246" t="str">
        <f>'2011'!K36</f>
        <v>US Dollars</v>
      </c>
      <c r="U246" t="str">
        <f>'2011'!L36</f>
        <v>US Dollars</v>
      </c>
      <c r="V246">
        <f>'2011'!M36</f>
        <v>0</v>
      </c>
      <c r="W246" t="str">
        <f>'2011'!N36</f>
        <v>US Dollars</v>
      </c>
      <c r="X246" t="str">
        <f>'2011'!O36</f>
        <v>US Dollars</v>
      </c>
      <c r="Y246" t="str">
        <f>'2011'!P36</f>
        <v>US Dollars</v>
      </c>
      <c r="Z246" t="str">
        <f>'2011'!Q36</f>
        <v>US Dollars</v>
      </c>
      <c r="AA246" t="str">
        <f>'2011'!R36</f>
        <v>US Dollars</v>
      </c>
      <c r="AB246" t="str">
        <f>'2011'!S36</f>
        <v>US Dollars</v>
      </c>
      <c r="AC246">
        <f>'2011'!T36</f>
        <v>0</v>
      </c>
      <c r="AD246">
        <f>'2011'!U36</f>
        <v>0</v>
      </c>
      <c r="AF246">
        <f t="shared" si="16"/>
        <v>1</v>
      </c>
    </row>
    <row r="247" spans="3:32">
      <c r="C247" s="243" t="str">
        <f t="shared" si="20"/>
        <v>Georgia</v>
      </c>
      <c r="D247" s="243">
        <v>2011</v>
      </c>
      <c r="E247" s="249" t="str">
        <f t="shared" si="19"/>
        <v>Calendar Year</v>
      </c>
      <c r="F247" s="249" t="str">
        <f t="shared" si="19"/>
        <v>US Dollars</v>
      </c>
      <c r="G247" s="249" t="str">
        <f t="shared" si="19"/>
        <v>Units ( x 1)</v>
      </c>
      <c r="H247" s="254">
        <f t="shared" si="19"/>
        <v>1.6859999999999999</v>
      </c>
      <c r="I247" s="249" t="str">
        <f t="shared" si="19"/>
        <v>System of Health Accounts</v>
      </c>
      <c r="J247" s="249">
        <f t="shared" si="19"/>
        <v>1.6864954301075299</v>
      </c>
      <c r="K247" t="s">
        <v>452</v>
      </c>
      <c r="M247" t="str">
        <f>'2011'!D37</f>
        <v>US Dollars</v>
      </c>
      <c r="N247" t="str">
        <f>'2011'!E37</f>
        <v>US Dollars</v>
      </c>
      <c r="O247" t="str">
        <f>'2011'!F37</f>
        <v>US Dollars</v>
      </c>
      <c r="P247" t="str">
        <f>'2011'!G37</f>
        <v>US Dollars</v>
      </c>
      <c r="Q247">
        <f>'2011'!H37</f>
        <v>0</v>
      </c>
      <c r="R247" t="str">
        <f>'2011'!I37</f>
        <v>US Dollars</v>
      </c>
      <c r="S247" t="str">
        <f>'2011'!J37</f>
        <v>US Dollars</v>
      </c>
      <c r="T247" t="str">
        <f>'2011'!K37</f>
        <v>US Dollars</v>
      </c>
      <c r="U247" t="str">
        <f>'2011'!L37</f>
        <v>US Dollars</v>
      </c>
      <c r="V247">
        <f>'2011'!M37</f>
        <v>0</v>
      </c>
      <c r="W247" t="str">
        <f>'2011'!N37</f>
        <v>US Dollars</v>
      </c>
      <c r="X247" t="str">
        <f>'2011'!O37</f>
        <v>US Dollars</v>
      </c>
      <c r="Y247" t="str">
        <f>'2011'!P37</f>
        <v>US Dollars</v>
      </c>
      <c r="Z247" t="str">
        <f>'2011'!Q37</f>
        <v>US Dollars</v>
      </c>
      <c r="AA247" t="str">
        <f>'2011'!R37</f>
        <v>US Dollars</v>
      </c>
      <c r="AB247" t="str">
        <f>'2011'!S37</f>
        <v>US Dollars</v>
      </c>
      <c r="AC247">
        <f>'2011'!T37</f>
        <v>0</v>
      </c>
      <c r="AD247">
        <f>'2011'!U37</f>
        <v>0</v>
      </c>
      <c r="AF247">
        <f t="shared" si="16"/>
        <v>1</v>
      </c>
    </row>
    <row r="248" spans="3:32">
      <c r="C248" s="243" t="str">
        <f t="shared" si="20"/>
        <v>Georgia</v>
      </c>
      <c r="D248" s="243">
        <v>2011</v>
      </c>
      <c r="E248" s="249" t="str">
        <f t="shared" si="19"/>
        <v>Calendar Year</v>
      </c>
      <c r="F248" s="249" t="str">
        <f t="shared" si="19"/>
        <v>US Dollars</v>
      </c>
      <c r="G248" s="249" t="str">
        <f t="shared" si="19"/>
        <v>Units ( x 1)</v>
      </c>
      <c r="H248" s="254">
        <f t="shared" si="19"/>
        <v>1.6859999999999999</v>
      </c>
      <c r="I248" s="249" t="str">
        <f t="shared" si="19"/>
        <v>System of Health Accounts</v>
      </c>
      <c r="J248" s="249">
        <f t="shared" si="19"/>
        <v>1.6864954301075299</v>
      </c>
      <c r="K248" t="s">
        <v>388</v>
      </c>
      <c r="M248">
        <f>'2011'!D38</f>
        <v>0</v>
      </c>
      <c r="N248">
        <f>'2011'!E38</f>
        <v>0</v>
      </c>
      <c r="O248">
        <f>'2011'!F38</f>
        <v>0</v>
      </c>
      <c r="P248">
        <f>'2011'!G38</f>
        <v>0</v>
      </c>
      <c r="Q248">
        <f>'2011'!H38</f>
        <v>0</v>
      </c>
      <c r="R248">
        <f>'2011'!I38</f>
        <v>0</v>
      </c>
      <c r="S248">
        <f>'2011'!J38</f>
        <v>0</v>
      </c>
      <c r="T248">
        <f>'2011'!K38</f>
        <v>0</v>
      </c>
      <c r="U248">
        <f>'2011'!L38</f>
        <v>0</v>
      </c>
      <c r="V248">
        <f>'2011'!M38</f>
        <v>0</v>
      </c>
      <c r="W248">
        <f>'2011'!N38</f>
        <v>0</v>
      </c>
      <c r="X248">
        <f>'2011'!O38</f>
        <v>0</v>
      </c>
      <c r="Y248">
        <f>'2011'!P38</f>
        <v>0</v>
      </c>
      <c r="Z248">
        <f>'2011'!Q38</f>
        <v>0</v>
      </c>
      <c r="AA248">
        <f>'2011'!R38</f>
        <v>0</v>
      </c>
      <c r="AB248">
        <f>'2011'!S38</f>
        <v>0</v>
      </c>
      <c r="AC248">
        <f>'2011'!T38</f>
        <v>0</v>
      </c>
      <c r="AD248">
        <f>'2011'!U38</f>
        <v>0</v>
      </c>
      <c r="AF248">
        <f t="shared" si="16"/>
        <v>1</v>
      </c>
    </row>
    <row r="249" spans="3:32">
      <c r="C249" s="243" t="str">
        <f t="shared" si="20"/>
        <v>Georgia</v>
      </c>
      <c r="D249" s="243">
        <v>2011</v>
      </c>
      <c r="E249" s="249" t="str">
        <f t="shared" si="19"/>
        <v>Calendar Year</v>
      </c>
      <c r="F249" s="249" t="str">
        <f t="shared" si="19"/>
        <v>US Dollars</v>
      </c>
      <c r="G249" s="249" t="str">
        <f t="shared" si="19"/>
        <v>Units ( x 1)</v>
      </c>
      <c r="H249" s="254">
        <f t="shared" si="19"/>
        <v>1.6859999999999999</v>
      </c>
      <c r="I249" s="249" t="str">
        <f t="shared" si="19"/>
        <v>System of Health Accounts</v>
      </c>
      <c r="J249" s="249">
        <f t="shared" si="19"/>
        <v>1.6864954301075299</v>
      </c>
      <c r="K249" t="s">
        <v>280</v>
      </c>
      <c r="M249" t="str">
        <f>'2011'!D39</f>
        <v>US Dollars</v>
      </c>
      <c r="N249" t="str">
        <f>'2011'!E39</f>
        <v>US Dollars</v>
      </c>
      <c r="O249" t="str">
        <f>'2011'!F39</f>
        <v>US Dollars</v>
      </c>
      <c r="P249" t="str">
        <f>'2011'!G39</f>
        <v>US Dollars</v>
      </c>
      <c r="Q249">
        <f>'2011'!H39</f>
        <v>0</v>
      </c>
      <c r="R249" t="str">
        <f>'2011'!I39</f>
        <v>US Dollars</v>
      </c>
      <c r="S249" t="str">
        <f>'2011'!J39</f>
        <v>US Dollars</v>
      </c>
      <c r="T249" t="str">
        <f>'2011'!K39</f>
        <v>US Dollars</v>
      </c>
      <c r="U249" t="str">
        <f>'2011'!L39</f>
        <v>US Dollars</v>
      </c>
      <c r="V249">
        <f>'2011'!M39</f>
        <v>0</v>
      </c>
      <c r="W249" t="str">
        <f>'2011'!N39</f>
        <v>US Dollars</v>
      </c>
      <c r="X249" t="str">
        <f>'2011'!O39</f>
        <v>US Dollars</v>
      </c>
      <c r="Y249" t="str">
        <f>'2011'!P39</f>
        <v>US Dollars</v>
      </c>
      <c r="Z249" t="str">
        <f>'2011'!Q39</f>
        <v>US Dollars</v>
      </c>
      <c r="AA249" t="str">
        <f>'2011'!R39</f>
        <v>US Dollars</v>
      </c>
      <c r="AB249" t="str">
        <f>'2011'!S39</f>
        <v>US Dollars</v>
      </c>
      <c r="AC249">
        <f>'2011'!T39</f>
        <v>0</v>
      </c>
      <c r="AD249">
        <f>'2011'!U39</f>
        <v>0</v>
      </c>
      <c r="AF249">
        <f t="shared" si="16"/>
        <v>1</v>
      </c>
    </row>
    <row r="250" spans="3:32">
      <c r="C250" s="243" t="str">
        <f t="shared" si="20"/>
        <v>Georgia</v>
      </c>
      <c r="D250" s="243">
        <v>2011</v>
      </c>
      <c r="E250" s="249" t="str">
        <f t="shared" si="19"/>
        <v>Calendar Year</v>
      </c>
      <c r="F250" s="249" t="str">
        <f t="shared" si="19"/>
        <v>US Dollars</v>
      </c>
      <c r="G250" s="249" t="str">
        <f t="shared" si="19"/>
        <v>Units ( x 1)</v>
      </c>
      <c r="H250" s="254">
        <f t="shared" si="19"/>
        <v>1.6859999999999999</v>
      </c>
      <c r="I250" s="249" t="str">
        <f t="shared" si="19"/>
        <v>System of Health Accounts</v>
      </c>
      <c r="J250" s="249">
        <f t="shared" si="19"/>
        <v>1.6864954301075299</v>
      </c>
      <c r="K250" t="s">
        <v>32</v>
      </c>
      <c r="M250" t="str">
        <f>'2011'!D40</f>
        <v>US Dollars</v>
      </c>
      <c r="N250" t="str">
        <f>'2011'!E40</f>
        <v>US Dollars</v>
      </c>
      <c r="O250" t="str">
        <f>'2011'!F40</f>
        <v>US Dollars</v>
      </c>
      <c r="P250" t="str">
        <f>'2011'!G40</f>
        <v>US Dollars</v>
      </c>
      <c r="Q250">
        <f>'2011'!H40</f>
        <v>0</v>
      </c>
      <c r="R250" t="str">
        <f>'2011'!I40</f>
        <v>US Dollars</v>
      </c>
      <c r="S250" t="str">
        <f>'2011'!J40</f>
        <v>US Dollars</v>
      </c>
      <c r="T250" t="str">
        <f>'2011'!K40</f>
        <v>US Dollars</v>
      </c>
      <c r="U250" t="str">
        <f>'2011'!L40</f>
        <v>US Dollars</v>
      </c>
      <c r="V250">
        <f>'2011'!M40</f>
        <v>0</v>
      </c>
      <c r="W250" t="str">
        <f>'2011'!N40</f>
        <v>US Dollars</v>
      </c>
      <c r="X250" t="str">
        <f>'2011'!O40</f>
        <v>US Dollars</v>
      </c>
      <c r="Y250" t="str">
        <f>'2011'!P40</f>
        <v>US Dollars</v>
      </c>
      <c r="Z250" t="str">
        <f>'2011'!Q40</f>
        <v>US Dollars</v>
      </c>
      <c r="AA250" t="str">
        <f>'2011'!R40</f>
        <v>US Dollars</v>
      </c>
      <c r="AB250" t="str">
        <f>'2011'!S40</f>
        <v>US Dollars</v>
      </c>
      <c r="AC250">
        <f>'2011'!T40</f>
        <v>0</v>
      </c>
      <c r="AD250">
        <f>'2011'!U40</f>
        <v>0</v>
      </c>
      <c r="AF250">
        <f t="shared" si="16"/>
        <v>1</v>
      </c>
    </row>
    <row r="251" spans="3:32">
      <c r="C251" s="243" t="str">
        <f t="shared" si="20"/>
        <v>Georgia</v>
      </c>
      <c r="D251" s="243">
        <v>2011</v>
      </c>
      <c r="E251" s="249" t="str">
        <f t="shared" si="19"/>
        <v>Calendar Year</v>
      </c>
      <c r="F251" s="249" t="str">
        <f t="shared" si="19"/>
        <v>US Dollars</v>
      </c>
      <c r="G251" s="249" t="str">
        <f t="shared" si="19"/>
        <v>Units ( x 1)</v>
      </c>
      <c r="H251" s="254">
        <f t="shared" si="19"/>
        <v>1.6859999999999999</v>
      </c>
      <c r="I251" s="249" t="str">
        <f t="shared" si="19"/>
        <v>System of Health Accounts</v>
      </c>
      <c r="J251" s="249">
        <f t="shared" si="19"/>
        <v>1.6864954301075299</v>
      </c>
      <c r="K251" t="s">
        <v>298</v>
      </c>
      <c r="M251">
        <f>'2011'!D41</f>
        <v>438902</v>
      </c>
      <c r="N251">
        <f>'2011'!E41</f>
        <v>0</v>
      </c>
      <c r="O251">
        <f>'2011'!F41</f>
        <v>0</v>
      </c>
      <c r="P251">
        <f>'2011'!G41</f>
        <v>0</v>
      </c>
      <c r="Q251">
        <f>'2011'!H41</f>
        <v>438902</v>
      </c>
      <c r="R251">
        <f>'2011'!I41</f>
        <v>0</v>
      </c>
      <c r="S251">
        <f>'2011'!J41</f>
        <v>0</v>
      </c>
      <c r="T251">
        <f>'2011'!K41</f>
        <v>0</v>
      </c>
      <c r="U251">
        <f>'2011'!L41</f>
        <v>0</v>
      </c>
      <c r="V251">
        <f>'2011'!M41</f>
        <v>0</v>
      </c>
      <c r="W251">
        <f>'2011'!N41</f>
        <v>0</v>
      </c>
      <c r="X251">
        <f>'2011'!O41</f>
        <v>350302</v>
      </c>
      <c r="Y251">
        <f>'2011'!P41</f>
        <v>623814</v>
      </c>
      <c r="Z251">
        <f>'2011'!Q41</f>
        <v>0</v>
      </c>
      <c r="AA251">
        <f>'2011'!R41</f>
        <v>119168</v>
      </c>
      <c r="AB251">
        <f>'2011'!S41</f>
        <v>21986</v>
      </c>
      <c r="AC251">
        <f>'2011'!T41</f>
        <v>1115270</v>
      </c>
      <c r="AD251">
        <f>'2011'!U41</f>
        <v>1554172</v>
      </c>
      <c r="AF251">
        <f t="shared" si="16"/>
        <v>1</v>
      </c>
    </row>
    <row r="252" spans="3:32">
      <c r="C252" s="243" t="str">
        <f t="shared" si="20"/>
        <v>Georgia</v>
      </c>
      <c r="D252" s="243">
        <v>2011</v>
      </c>
      <c r="E252" s="249" t="str">
        <f t="shared" si="19"/>
        <v>Calendar Year</v>
      </c>
      <c r="F252" s="249" t="str">
        <f t="shared" si="19"/>
        <v>US Dollars</v>
      </c>
      <c r="G252" s="249" t="str">
        <f t="shared" si="19"/>
        <v>Units ( x 1)</v>
      </c>
      <c r="H252" s="254">
        <f t="shared" si="19"/>
        <v>1.6859999999999999</v>
      </c>
      <c r="I252" s="249" t="str">
        <f t="shared" si="19"/>
        <v>System of Health Accounts</v>
      </c>
      <c r="J252" s="249">
        <f t="shared" si="19"/>
        <v>1.6864954301075299</v>
      </c>
      <c r="K252" t="s">
        <v>390</v>
      </c>
      <c r="M252" t="str">
        <f>'2011'!D42</f>
        <v>US Dollars</v>
      </c>
      <c r="N252" t="str">
        <f>'2011'!E42</f>
        <v>US Dollars</v>
      </c>
      <c r="O252" t="str">
        <f>'2011'!F42</f>
        <v>US Dollars</v>
      </c>
      <c r="P252" t="str">
        <f>'2011'!G42</f>
        <v>US Dollars</v>
      </c>
      <c r="Q252">
        <f>'2011'!H42</f>
        <v>0</v>
      </c>
      <c r="R252" t="str">
        <f>'2011'!I42</f>
        <v>US Dollars</v>
      </c>
      <c r="S252" t="str">
        <f>'2011'!J42</f>
        <v>US Dollars</v>
      </c>
      <c r="T252" t="str">
        <f>'2011'!K42</f>
        <v>US Dollars</v>
      </c>
      <c r="U252" t="str">
        <f>'2011'!L42</f>
        <v>US Dollars</v>
      </c>
      <c r="V252">
        <f>'2011'!M42</f>
        <v>0</v>
      </c>
      <c r="W252" t="str">
        <f>'2011'!N42</f>
        <v>US Dollars</v>
      </c>
      <c r="X252">
        <f>'2011'!O42</f>
        <v>65018</v>
      </c>
      <c r="Y252">
        <f>'2011'!P42</f>
        <v>124673</v>
      </c>
      <c r="Z252" t="str">
        <f>'2011'!Q42</f>
        <v>US Dollars</v>
      </c>
      <c r="AA252">
        <f>'2011'!R42</f>
        <v>63994</v>
      </c>
      <c r="AB252">
        <f>'2011'!S42</f>
        <v>11974</v>
      </c>
      <c r="AC252">
        <f>'2011'!T42</f>
        <v>265659</v>
      </c>
      <c r="AD252">
        <f>'2011'!U42</f>
        <v>265659</v>
      </c>
      <c r="AF252">
        <f t="shared" si="16"/>
        <v>1</v>
      </c>
    </row>
    <row r="253" spans="3:32">
      <c r="C253" s="243" t="str">
        <f t="shared" si="20"/>
        <v>Georgia</v>
      </c>
      <c r="D253" s="243">
        <v>2011</v>
      </c>
      <c r="E253" s="249" t="str">
        <f t="shared" si="19"/>
        <v>Calendar Year</v>
      </c>
      <c r="F253" s="249" t="str">
        <f t="shared" si="19"/>
        <v>US Dollars</v>
      </c>
      <c r="G253" s="249" t="str">
        <f t="shared" si="19"/>
        <v>Units ( x 1)</v>
      </c>
      <c r="H253" s="254">
        <f t="shared" si="19"/>
        <v>1.6859999999999999</v>
      </c>
      <c r="I253" s="249" t="str">
        <f t="shared" si="19"/>
        <v>System of Health Accounts</v>
      </c>
      <c r="J253" s="249">
        <f t="shared" si="19"/>
        <v>1.6864954301075299</v>
      </c>
      <c r="K253" t="s">
        <v>37</v>
      </c>
      <c r="M253">
        <f>'2011'!D43</f>
        <v>438902</v>
      </c>
      <c r="N253" t="str">
        <f>'2011'!E43</f>
        <v>US Dollars</v>
      </c>
      <c r="O253" t="str">
        <f>'2011'!F43</f>
        <v>US Dollars</v>
      </c>
      <c r="P253" t="str">
        <f>'2011'!G43</f>
        <v>US Dollars</v>
      </c>
      <c r="Q253">
        <f>'2011'!H43</f>
        <v>438902</v>
      </c>
      <c r="R253" t="str">
        <f>'2011'!I43</f>
        <v>US Dollars</v>
      </c>
      <c r="S253" t="str">
        <f>'2011'!J43</f>
        <v>US Dollars</v>
      </c>
      <c r="T253" t="str">
        <f>'2011'!K43</f>
        <v>US Dollars</v>
      </c>
      <c r="U253" t="str">
        <f>'2011'!L43</f>
        <v>US Dollars</v>
      </c>
      <c r="V253">
        <f>'2011'!M43</f>
        <v>0</v>
      </c>
      <c r="W253" t="str">
        <f>'2011'!N43</f>
        <v>US Dollars</v>
      </c>
      <c r="X253">
        <f>'2011'!O43</f>
        <v>275615</v>
      </c>
      <c r="Y253" t="str">
        <f>'2011'!P43</f>
        <v>US Dollars</v>
      </c>
      <c r="Z253" t="str">
        <f>'2011'!Q43</f>
        <v>US Dollars</v>
      </c>
      <c r="AA253" t="str">
        <f>'2011'!R43</f>
        <v>US Dollars</v>
      </c>
      <c r="AB253">
        <f>'2011'!S43</f>
        <v>2031</v>
      </c>
      <c r="AC253">
        <f>'2011'!T43</f>
        <v>277646</v>
      </c>
      <c r="AD253">
        <f>'2011'!U43</f>
        <v>716548</v>
      </c>
      <c r="AF253">
        <f t="shared" si="16"/>
        <v>1</v>
      </c>
    </row>
    <row r="254" spans="3:32">
      <c r="C254" s="243" t="str">
        <f t="shared" si="20"/>
        <v>Georgia</v>
      </c>
      <c r="D254" s="243">
        <v>2011</v>
      </c>
      <c r="E254" s="249" t="str">
        <f t="shared" si="19"/>
        <v>Calendar Year</v>
      </c>
      <c r="F254" s="249" t="str">
        <f t="shared" si="19"/>
        <v>US Dollars</v>
      </c>
      <c r="G254" s="249" t="str">
        <f t="shared" si="19"/>
        <v>Units ( x 1)</v>
      </c>
      <c r="H254" s="254">
        <f t="shared" si="19"/>
        <v>1.6859999999999999</v>
      </c>
      <c r="I254" s="249" t="str">
        <f t="shared" si="19"/>
        <v>System of Health Accounts</v>
      </c>
      <c r="J254" s="249">
        <f t="shared" si="19"/>
        <v>1.6864954301075299</v>
      </c>
      <c r="K254" t="s">
        <v>281</v>
      </c>
      <c r="M254" t="str">
        <f>'2011'!D44</f>
        <v>US Dollars</v>
      </c>
      <c r="N254" t="str">
        <f>'2011'!E44</f>
        <v>US Dollars</v>
      </c>
      <c r="O254" t="str">
        <f>'2011'!F44</f>
        <v>US Dollars</v>
      </c>
      <c r="P254" t="str">
        <f>'2011'!G44</f>
        <v>US Dollars</v>
      </c>
      <c r="Q254">
        <f>'2011'!H44</f>
        <v>0</v>
      </c>
      <c r="R254" t="str">
        <f>'2011'!I44</f>
        <v>US Dollars</v>
      </c>
      <c r="S254" t="str">
        <f>'2011'!J44</f>
        <v>US Dollars</v>
      </c>
      <c r="T254" t="str">
        <f>'2011'!K44</f>
        <v>US Dollars</v>
      </c>
      <c r="U254" t="str">
        <f>'2011'!L44</f>
        <v>US Dollars</v>
      </c>
      <c r="V254">
        <f>'2011'!M44</f>
        <v>0</v>
      </c>
      <c r="W254" t="str">
        <f>'2011'!N44</f>
        <v>US Dollars</v>
      </c>
      <c r="X254" t="str">
        <f>'2011'!O44</f>
        <v>US Dollars</v>
      </c>
      <c r="Y254">
        <f>'2011'!P44</f>
        <v>464560</v>
      </c>
      <c r="Z254" t="str">
        <f>'2011'!Q44</f>
        <v>US Dollars</v>
      </c>
      <c r="AA254">
        <f>'2011'!R44</f>
        <v>11279</v>
      </c>
      <c r="AB254">
        <f>'2011'!S44</f>
        <v>1130</v>
      </c>
      <c r="AC254">
        <f>'2011'!T44</f>
        <v>476969</v>
      </c>
      <c r="AD254">
        <f>'2011'!U44</f>
        <v>476969</v>
      </c>
      <c r="AF254">
        <f t="shared" si="16"/>
        <v>1</v>
      </c>
    </row>
    <row r="255" spans="3:32">
      <c r="C255" s="243" t="str">
        <f t="shared" si="20"/>
        <v>Georgia</v>
      </c>
      <c r="D255" s="243">
        <v>2011</v>
      </c>
      <c r="E255" s="249" t="str">
        <f t="shared" si="19"/>
        <v>Calendar Year</v>
      </c>
      <c r="F255" s="249" t="str">
        <f t="shared" si="19"/>
        <v>US Dollars</v>
      </c>
      <c r="G255" s="249" t="str">
        <f t="shared" si="19"/>
        <v>Units ( x 1)</v>
      </c>
      <c r="H255" s="254">
        <f t="shared" si="19"/>
        <v>1.6859999999999999</v>
      </c>
      <c r="I255" s="249" t="str">
        <f t="shared" si="19"/>
        <v>System of Health Accounts</v>
      </c>
      <c r="J255" s="249">
        <f t="shared" si="19"/>
        <v>1.6864954301075299</v>
      </c>
      <c r="K255" t="s">
        <v>282</v>
      </c>
      <c r="M255" t="str">
        <f>'2011'!D45</f>
        <v>US Dollars</v>
      </c>
      <c r="N255" t="str">
        <f>'2011'!E45</f>
        <v>US Dollars</v>
      </c>
      <c r="O255" t="str">
        <f>'2011'!F45</f>
        <v>US Dollars</v>
      </c>
      <c r="P255" t="str">
        <f>'2011'!G45</f>
        <v>US Dollars</v>
      </c>
      <c r="Q255">
        <f>'2011'!H45</f>
        <v>0</v>
      </c>
      <c r="R255" t="str">
        <f>'2011'!I45</f>
        <v>US Dollars</v>
      </c>
      <c r="S255" t="str">
        <f>'2011'!J45</f>
        <v>US Dollars</v>
      </c>
      <c r="T255" t="str">
        <f>'2011'!K45</f>
        <v>US Dollars</v>
      </c>
      <c r="U255" t="str">
        <f>'2011'!L45</f>
        <v>US Dollars</v>
      </c>
      <c r="V255">
        <f>'2011'!M45</f>
        <v>0</v>
      </c>
      <c r="W255" t="str">
        <f>'2011'!N45</f>
        <v>US Dollars</v>
      </c>
      <c r="X255">
        <f>'2011'!O45</f>
        <v>9669</v>
      </c>
      <c r="Y255">
        <f>'2011'!P45</f>
        <v>34581</v>
      </c>
      <c r="Z255" t="str">
        <f>'2011'!Q45</f>
        <v>US Dollars</v>
      </c>
      <c r="AA255">
        <f>'2011'!R45</f>
        <v>43895</v>
      </c>
      <c r="AB255">
        <f>'2011'!S45</f>
        <v>6851</v>
      </c>
      <c r="AC255">
        <f>'2011'!T45</f>
        <v>94996</v>
      </c>
      <c r="AD255">
        <f>'2011'!U45</f>
        <v>94996</v>
      </c>
      <c r="AF255">
        <f t="shared" si="16"/>
        <v>1</v>
      </c>
    </row>
    <row r="256" spans="3:32">
      <c r="C256" s="243" t="str">
        <f t="shared" si="20"/>
        <v>Georgia</v>
      </c>
      <c r="D256" s="243">
        <v>2011</v>
      </c>
      <c r="E256" s="249" t="str">
        <f t="shared" ref="E256:J275" si="21">E$222</f>
        <v>Calendar Year</v>
      </c>
      <c r="F256" s="249" t="str">
        <f t="shared" si="21"/>
        <v>US Dollars</v>
      </c>
      <c r="G256" s="249" t="str">
        <f t="shared" si="21"/>
        <v>Units ( x 1)</v>
      </c>
      <c r="H256" s="254">
        <f t="shared" si="21"/>
        <v>1.6859999999999999</v>
      </c>
      <c r="I256" s="249" t="str">
        <f t="shared" si="21"/>
        <v>System of Health Accounts</v>
      </c>
      <c r="J256" s="249">
        <f t="shared" si="21"/>
        <v>1.6864954301075299</v>
      </c>
      <c r="K256" t="s">
        <v>299</v>
      </c>
      <c r="M256">
        <f>'2011'!D46</f>
        <v>0</v>
      </c>
      <c r="N256">
        <f>'2011'!E46</f>
        <v>0</v>
      </c>
      <c r="O256">
        <f>'2011'!F46</f>
        <v>0</v>
      </c>
      <c r="P256">
        <f>'2011'!G46</f>
        <v>0</v>
      </c>
      <c r="Q256">
        <f>'2011'!H46</f>
        <v>0</v>
      </c>
      <c r="R256">
        <f>'2011'!I46</f>
        <v>0</v>
      </c>
      <c r="S256">
        <f>'2011'!J46</f>
        <v>0</v>
      </c>
      <c r="T256">
        <f>'2011'!K46</f>
        <v>0</v>
      </c>
      <c r="U256">
        <f>'2011'!L46</f>
        <v>0</v>
      </c>
      <c r="V256">
        <f>'2011'!M46</f>
        <v>0</v>
      </c>
      <c r="W256">
        <f>'2011'!N46</f>
        <v>0</v>
      </c>
      <c r="X256">
        <f>'2011'!O46</f>
        <v>51986</v>
      </c>
      <c r="Y256">
        <f>'2011'!P46</f>
        <v>1613</v>
      </c>
      <c r="Z256">
        <f>'2011'!Q46</f>
        <v>0</v>
      </c>
      <c r="AA256">
        <f>'2011'!R46</f>
        <v>180380</v>
      </c>
      <c r="AB256">
        <f>'2011'!S46</f>
        <v>167274</v>
      </c>
      <c r="AC256">
        <f>'2011'!T46</f>
        <v>401253</v>
      </c>
      <c r="AD256">
        <f>'2011'!U46</f>
        <v>401253</v>
      </c>
      <c r="AF256">
        <f t="shared" si="16"/>
        <v>1</v>
      </c>
    </row>
    <row r="257" spans="3:32">
      <c r="C257" s="243" t="str">
        <f t="shared" si="20"/>
        <v>Georgia</v>
      </c>
      <c r="D257" s="243">
        <v>2011</v>
      </c>
      <c r="E257" s="249" t="str">
        <f t="shared" si="21"/>
        <v>Calendar Year</v>
      </c>
      <c r="F257" s="249" t="str">
        <f t="shared" si="21"/>
        <v>US Dollars</v>
      </c>
      <c r="G257" s="249" t="str">
        <f t="shared" si="21"/>
        <v>Units ( x 1)</v>
      </c>
      <c r="H257" s="254">
        <f t="shared" si="21"/>
        <v>1.6859999999999999</v>
      </c>
      <c r="I257" s="249" t="str">
        <f t="shared" si="21"/>
        <v>System of Health Accounts</v>
      </c>
      <c r="J257" s="249">
        <f t="shared" si="21"/>
        <v>1.6864954301075299</v>
      </c>
      <c r="K257" t="s">
        <v>43</v>
      </c>
      <c r="M257" t="str">
        <f>'2011'!D47</f>
        <v>US Dollars</v>
      </c>
      <c r="N257" t="str">
        <f>'2011'!E47</f>
        <v>US Dollars</v>
      </c>
      <c r="O257" t="str">
        <f>'2011'!F47</f>
        <v>US Dollars</v>
      </c>
      <c r="P257" t="str">
        <f>'2011'!G47</f>
        <v>US Dollars</v>
      </c>
      <c r="Q257">
        <f>'2011'!H47</f>
        <v>0</v>
      </c>
      <c r="R257" t="str">
        <f>'2011'!I47</f>
        <v>US Dollars</v>
      </c>
      <c r="S257" t="str">
        <f>'2011'!J47</f>
        <v>US Dollars</v>
      </c>
      <c r="T257" t="str">
        <f>'2011'!K47</f>
        <v>US Dollars</v>
      </c>
      <c r="U257" t="str">
        <f>'2011'!L47</f>
        <v>US Dollars</v>
      </c>
      <c r="V257">
        <f>'2011'!M47</f>
        <v>0</v>
      </c>
      <c r="W257" t="str">
        <f>'2011'!N47</f>
        <v>US Dollars</v>
      </c>
      <c r="X257">
        <f>'2011'!O47</f>
        <v>51986</v>
      </c>
      <c r="Y257">
        <f>'2011'!P47</f>
        <v>1613</v>
      </c>
      <c r="Z257" t="str">
        <f>'2011'!Q47</f>
        <v>US Dollars</v>
      </c>
      <c r="AA257">
        <f>'2011'!R47</f>
        <v>27268</v>
      </c>
      <c r="AB257">
        <f>'2011'!S47</f>
        <v>167274</v>
      </c>
      <c r="AC257">
        <f>'2011'!T47</f>
        <v>248141</v>
      </c>
      <c r="AD257">
        <f>'2011'!U47</f>
        <v>248141</v>
      </c>
      <c r="AF257">
        <f t="shared" si="16"/>
        <v>1</v>
      </c>
    </row>
    <row r="258" spans="3:32">
      <c r="C258" s="243" t="str">
        <f t="shared" si="20"/>
        <v>Georgia</v>
      </c>
      <c r="D258" s="243">
        <v>2011</v>
      </c>
      <c r="E258" s="249" t="str">
        <f t="shared" si="21"/>
        <v>Calendar Year</v>
      </c>
      <c r="F258" s="249" t="str">
        <f t="shared" si="21"/>
        <v>US Dollars</v>
      </c>
      <c r="G258" s="249" t="str">
        <f t="shared" si="21"/>
        <v>Units ( x 1)</v>
      </c>
      <c r="H258" s="254">
        <f t="shared" si="21"/>
        <v>1.6859999999999999</v>
      </c>
      <c r="I258" s="249" t="str">
        <f t="shared" si="21"/>
        <v>System of Health Accounts</v>
      </c>
      <c r="J258" s="249">
        <f t="shared" si="21"/>
        <v>1.6864954301075299</v>
      </c>
      <c r="K258" t="s">
        <v>45</v>
      </c>
      <c r="M258" t="str">
        <f>'2011'!D48</f>
        <v>US Dollars</v>
      </c>
      <c r="N258" t="str">
        <f>'2011'!E48</f>
        <v>US Dollars</v>
      </c>
      <c r="O258" t="str">
        <f>'2011'!F48</f>
        <v>US Dollars</v>
      </c>
      <c r="P258" t="str">
        <f>'2011'!G48</f>
        <v>US Dollars</v>
      </c>
      <c r="Q258">
        <f>'2011'!H48</f>
        <v>0</v>
      </c>
      <c r="R258" t="str">
        <f>'2011'!I48</f>
        <v>US Dollars</v>
      </c>
      <c r="S258" t="str">
        <f>'2011'!J48</f>
        <v>US Dollars</v>
      </c>
      <c r="T258" t="str">
        <f>'2011'!K48</f>
        <v>US Dollars</v>
      </c>
      <c r="U258" t="str">
        <f>'2011'!L48</f>
        <v>US Dollars</v>
      </c>
      <c r="V258">
        <f>'2011'!M48</f>
        <v>0</v>
      </c>
      <c r="W258" t="str">
        <f>'2011'!N48</f>
        <v>US Dollars</v>
      </c>
      <c r="X258" t="str">
        <f>'2011'!O48</f>
        <v>US Dollars</v>
      </c>
      <c r="Y258" t="str">
        <f>'2011'!P48</f>
        <v>US Dollars</v>
      </c>
      <c r="Z258" t="str">
        <f>'2011'!Q48</f>
        <v>US Dollars</v>
      </c>
      <c r="AA258">
        <f>'2011'!R48</f>
        <v>137352</v>
      </c>
      <c r="AB258" t="str">
        <f>'2011'!S48</f>
        <v>US Dollars</v>
      </c>
      <c r="AC258">
        <f>'2011'!T48</f>
        <v>137352</v>
      </c>
      <c r="AD258">
        <f>'2011'!U48</f>
        <v>137352</v>
      </c>
      <c r="AF258">
        <f t="shared" si="16"/>
        <v>1</v>
      </c>
    </row>
    <row r="259" spans="3:32">
      <c r="C259" s="243" t="str">
        <f t="shared" si="20"/>
        <v>Georgia</v>
      </c>
      <c r="D259" s="243">
        <v>2011</v>
      </c>
      <c r="E259" s="249" t="str">
        <f t="shared" si="21"/>
        <v>Calendar Year</v>
      </c>
      <c r="F259" s="249" t="str">
        <f t="shared" si="21"/>
        <v>US Dollars</v>
      </c>
      <c r="G259" s="249" t="str">
        <f t="shared" si="21"/>
        <v>Units ( x 1)</v>
      </c>
      <c r="H259" s="254">
        <f t="shared" si="21"/>
        <v>1.6859999999999999</v>
      </c>
      <c r="I259" s="249" t="str">
        <f t="shared" si="21"/>
        <v>System of Health Accounts</v>
      </c>
      <c r="J259" s="249">
        <f t="shared" si="21"/>
        <v>1.6864954301075299</v>
      </c>
      <c r="K259" t="s">
        <v>46</v>
      </c>
      <c r="M259" t="str">
        <f>'2011'!D49</f>
        <v>US Dollars</v>
      </c>
      <c r="N259" t="str">
        <f>'2011'!E49</f>
        <v>US Dollars</v>
      </c>
      <c r="O259" t="str">
        <f>'2011'!F49</f>
        <v>US Dollars</v>
      </c>
      <c r="P259" t="str">
        <f>'2011'!G49</f>
        <v>US Dollars</v>
      </c>
      <c r="Q259">
        <f>'2011'!H49</f>
        <v>0</v>
      </c>
      <c r="R259" t="str">
        <f>'2011'!I49</f>
        <v>US Dollars</v>
      </c>
      <c r="S259" t="str">
        <f>'2011'!J49</f>
        <v>US Dollars</v>
      </c>
      <c r="T259" t="str">
        <f>'2011'!K49</f>
        <v>US Dollars</v>
      </c>
      <c r="U259" t="str">
        <f>'2011'!L49</f>
        <v>US Dollars</v>
      </c>
      <c r="V259">
        <f>'2011'!M49</f>
        <v>0</v>
      </c>
      <c r="W259" t="str">
        <f>'2011'!N49</f>
        <v>US Dollars</v>
      </c>
      <c r="X259" t="str">
        <f>'2011'!O49</f>
        <v>US Dollars</v>
      </c>
      <c r="Y259" t="str">
        <f>'2011'!P49</f>
        <v>US Dollars</v>
      </c>
      <c r="Z259" t="str">
        <f>'2011'!Q49</f>
        <v>US Dollars</v>
      </c>
      <c r="AA259" t="str">
        <f>'2011'!R49</f>
        <v>US Dollars</v>
      </c>
      <c r="AB259" t="str">
        <f>'2011'!S49</f>
        <v>US Dollars</v>
      </c>
      <c r="AC259">
        <f>'2011'!T49</f>
        <v>0</v>
      </c>
      <c r="AD259">
        <f>'2011'!U49</f>
        <v>0</v>
      </c>
      <c r="AF259">
        <f t="shared" si="16"/>
        <v>1</v>
      </c>
    </row>
    <row r="260" spans="3:32">
      <c r="C260" s="243" t="str">
        <f t="shared" si="20"/>
        <v>Georgia</v>
      </c>
      <c r="D260" s="243">
        <v>2011</v>
      </c>
      <c r="E260" s="249" t="str">
        <f t="shared" si="21"/>
        <v>Calendar Year</v>
      </c>
      <c r="F260" s="249" t="str">
        <f t="shared" si="21"/>
        <v>US Dollars</v>
      </c>
      <c r="G260" s="249" t="str">
        <f t="shared" si="21"/>
        <v>Units ( x 1)</v>
      </c>
      <c r="H260" s="254">
        <f t="shared" si="21"/>
        <v>1.6859999999999999</v>
      </c>
      <c r="I260" s="249" t="str">
        <f t="shared" si="21"/>
        <v>System of Health Accounts</v>
      </c>
      <c r="J260" s="249">
        <f t="shared" si="21"/>
        <v>1.6864954301075299</v>
      </c>
      <c r="K260" t="s">
        <v>453</v>
      </c>
      <c r="M260" t="str">
        <f>'2011'!D50</f>
        <v>US Dollars</v>
      </c>
      <c r="N260" t="str">
        <f>'2011'!E50</f>
        <v>US Dollars</v>
      </c>
      <c r="O260" t="str">
        <f>'2011'!F50</f>
        <v>US Dollars</v>
      </c>
      <c r="P260" t="str">
        <f>'2011'!G50</f>
        <v>US Dollars</v>
      </c>
      <c r="Q260">
        <f>'2011'!H50</f>
        <v>0</v>
      </c>
      <c r="R260" t="str">
        <f>'2011'!I50</f>
        <v>US Dollars</v>
      </c>
      <c r="S260" t="str">
        <f>'2011'!J50</f>
        <v>US Dollars</v>
      </c>
      <c r="T260" t="str">
        <f>'2011'!K50</f>
        <v>US Dollars</v>
      </c>
      <c r="U260" t="str">
        <f>'2011'!L50</f>
        <v>US Dollars</v>
      </c>
      <c r="V260">
        <f>'2011'!M50</f>
        <v>0</v>
      </c>
      <c r="W260" t="str">
        <f>'2011'!N50</f>
        <v>US Dollars</v>
      </c>
      <c r="X260" t="str">
        <f>'2011'!O50</f>
        <v>US Dollars</v>
      </c>
      <c r="Y260" t="str">
        <f>'2011'!P50</f>
        <v>US Dollars</v>
      </c>
      <c r="Z260" t="str">
        <f>'2011'!Q50</f>
        <v>US Dollars</v>
      </c>
      <c r="AA260">
        <f>'2011'!R50</f>
        <v>15760</v>
      </c>
      <c r="AB260" t="str">
        <f>'2011'!S50</f>
        <v>US Dollars</v>
      </c>
      <c r="AC260">
        <f>'2011'!T50</f>
        <v>15760</v>
      </c>
      <c r="AD260">
        <f>'2011'!U50</f>
        <v>15760</v>
      </c>
      <c r="AF260">
        <f t="shared" si="16"/>
        <v>1</v>
      </c>
    </row>
    <row r="261" spans="3:32">
      <c r="C261" s="243" t="str">
        <f t="shared" si="20"/>
        <v>Georgia</v>
      </c>
      <c r="D261" s="243">
        <v>2011</v>
      </c>
      <c r="E261" s="249" t="str">
        <f t="shared" si="21"/>
        <v>Calendar Year</v>
      </c>
      <c r="F261" s="249" t="str">
        <f t="shared" si="21"/>
        <v>US Dollars</v>
      </c>
      <c r="G261" s="249" t="str">
        <f t="shared" si="21"/>
        <v>Units ( x 1)</v>
      </c>
      <c r="H261" s="254">
        <f t="shared" si="21"/>
        <v>1.6859999999999999</v>
      </c>
      <c r="I261" s="249" t="str">
        <f t="shared" si="21"/>
        <v>System of Health Accounts</v>
      </c>
      <c r="J261" s="249">
        <f t="shared" si="21"/>
        <v>1.6864954301075299</v>
      </c>
      <c r="K261" t="s">
        <v>300</v>
      </c>
      <c r="M261">
        <f>'2011'!D51</f>
        <v>949917</v>
      </c>
      <c r="N261">
        <f>'2011'!E51</f>
        <v>0</v>
      </c>
      <c r="O261">
        <f>'2011'!F51</f>
        <v>0</v>
      </c>
      <c r="P261">
        <f>'2011'!G51</f>
        <v>0</v>
      </c>
      <c r="Q261">
        <f>'2011'!H51</f>
        <v>949917</v>
      </c>
      <c r="R261">
        <f>'2011'!I51</f>
        <v>0</v>
      </c>
      <c r="S261">
        <f>'2011'!J51</f>
        <v>0</v>
      </c>
      <c r="T261">
        <f>'2011'!K51</f>
        <v>0</v>
      </c>
      <c r="U261">
        <f>'2011'!L51</f>
        <v>0</v>
      </c>
      <c r="V261">
        <f>'2011'!M51</f>
        <v>0</v>
      </c>
      <c r="W261">
        <f>'2011'!N51</f>
        <v>0</v>
      </c>
      <c r="X261">
        <f>'2011'!O51</f>
        <v>347911</v>
      </c>
      <c r="Y261">
        <f>'2011'!P51</f>
        <v>308549</v>
      </c>
      <c r="Z261">
        <f>'2011'!Q51</f>
        <v>0</v>
      </c>
      <c r="AA261">
        <f>'2011'!R51</f>
        <v>1500</v>
      </c>
      <c r="AB261">
        <f>'2011'!S51</f>
        <v>2300</v>
      </c>
      <c r="AC261">
        <f>'2011'!T51</f>
        <v>660260</v>
      </c>
      <c r="AD261">
        <f>'2011'!U51</f>
        <v>1610177</v>
      </c>
      <c r="AF261">
        <f t="shared" si="16"/>
        <v>1</v>
      </c>
    </row>
    <row r="262" spans="3:32">
      <c r="C262" s="243" t="str">
        <f t="shared" si="20"/>
        <v>Georgia</v>
      </c>
      <c r="D262" s="243">
        <v>2011</v>
      </c>
      <c r="E262" s="249" t="str">
        <f t="shared" si="21"/>
        <v>Calendar Year</v>
      </c>
      <c r="F262" s="249" t="str">
        <f t="shared" si="21"/>
        <v>US Dollars</v>
      </c>
      <c r="G262" s="249" t="str">
        <f t="shared" si="21"/>
        <v>Units ( x 1)</v>
      </c>
      <c r="H262" s="254">
        <f t="shared" si="21"/>
        <v>1.6859999999999999</v>
      </c>
      <c r="I262" s="249" t="str">
        <f t="shared" si="21"/>
        <v>System of Health Accounts</v>
      </c>
      <c r="J262" s="249">
        <f t="shared" si="21"/>
        <v>1.6864954301075299</v>
      </c>
      <c r="K262" t="s">
        <v>283</v>
      </c>
      <c r="M262" t="str">
        <f>'2011'!D52</f>
        <v>US Dollars</v>
      </c>
      <c r="N262" t="str">
        <f>'2011'!E52</f>
        <v>US Dollars</v>
      </c>
      <c r="O262" t="str">
        <f>'2011'!F52</f>
        <v>US Dollars</v>
      </c>
      <c r="P262" t="str">
        <f>'2011'!G52</f>
        <v>US Dollars</v>
      </c>
      <c r="Q262">
        <f>'2011'!H52</f>
        <v>0</v>
      </c>
      <c r="R262" t="str">
        <f>'2011'!I52</f>
        <v>US Dollars</v>
      </c>
      <c r="S262" t="str">
        <f>'2011'!J52</f>
        <v>US Dollars</v>
      </c>
      <c r="T262" t="str">
        <f>'2011'!K52</f>
        <v>US Dollars</v>
      </c>
      <c r="U262" t="str">
        <f>'2011'!L52</f>
        <v>US Dollars</v>
      </c>
      <c r="V262">
        <f>'2011'!M52</f>
        <v>0</v>
      </c>
      <c r="W262" t="str">
        <f>'2011'!N52</f>
        <v>US Dollars</v>
      </c>
      <c r="X262" t="str">
        <f>'2011'!O52</f>
        <v>US Dollars</v>
      </c>
      <c r="Y262" t="str">
        <f>'2011'!P52</f>
        <v>US Dollars</v>
      </c>
      <c r="Z262" t="str">
        <f>'2011'!Q52</f>
        <v>US Dollars</v>
      </c>
      <c r="AA262" t="str">
        <f>'2011'!R52</f>
        <v>US Dollars</v>
      </c>
      <c r="AB262" t="str">
        <f>'2011'!S52</f>
        <v>US Dollars</v>
      </c>
      <c r="AC262">
        <f>'2011'!T52</f>
        <v>0</v>
      </c>
      <c r="AD262">
        <f>'2011'!U52</f>
        <v>0</v>
      </c>
      <c r="AF262">
        <f t="shared" si="16"/>
        <v>1</v>
      </c>
    </row>
    <row r="263" spans="3:32">
      <c r="C263" s="243" t="str">
        <f t="shared" si="20"/>
        <v>Georgia</v>
      </c>
      <c r="D263" s="243">
        <v>2011</v>
      </c>
      <c r="E263" s="249" t="str">
        <f t="shared" si="21"/>
        <v>Calendar Year</v>
      </c>
      <c r="F263" s="249" t="str">
        <f t="shared" si="21"/>
        <v>US Dollars</v>
      </c>
      <c r="G263" s="249" t="str">
        <f t="shared" si="21"/>
        <v>Units ( x 1)</v>
      </c>
      <c r="H263" s="254">
        <f t="shared" si="21"/>
        <v>1.6859999999999999</v>
      </c>
      <c r="I263" s="249" t="str">
        <f t="shared" si="21"/>
        <v>System of Health Accounts</v>
      </c>
      <c r="J263" s="249">
        <f t="shared" si="21"/>
        <v>1.6864954301075299</v>
      </c>
      <c r="K263" t="s">
        <v>55</v>
      </c>
      <c r="M263" t="str">
        <f>'2011'!D53</f>
        <v>US Dollars</v>
      </c>
      <c r="N263" t="str">
        <f>'2011'!E53</f>
        <v>US Dollars</v>
      </c>
      <c r="O263" t="str">
        <f>'2011'!F53</f>
        <v>US Dollars</v>
      </c>
      <c r="P263" t="str">
        <f>'2011'!G53</f>
        <v>US Dollars</v>
      </c>
      <c r="Q263">
        <f>'2011'!H53</f>
        <v>0</v>
      </c>
      <c r="R263" t="str">
        <f>'2011'!I53</f>
        <v>US Dollars</v>
      </c>
      <c r="S263" t="str">
        <f>'2011'!J53</f>
        <v>US Dollars</v>
      </c>
      <c r="T263" t="str">
        <f>'2011'!K53</f>
        <v>US Dollars</v>
      </c>
      <c r="U263" t="str">
        <f>'2011'!L53</f>
        <v>US Dollars</v>
      </c>
      <c r="V263">
        <f>'2011'!M53</f>
        <v>0</v>
      </c>
      <c r="W263" t="str">
        <f>'2011'!N53</f>
        <v>US Dollars</v>
      </c>
      <c r="X263" t="str">
        <f>'2011'!O53</f>
        <v>US Dollars</v>
      </c>
      <c r="Y263" t="str">
        <f>'2011'!P53</f>
        <v>US Dollars</v>
      </c>
      <c r="Z263" t="str">
        <f>'2011'!Q53</f>
        <v>US Dollars</v>
      </c>
      <c r="AA263" t="str">
        <f>'2011'!R53</f>
        <v>US Dollars</v>
      </c>
      <c r="AB263" t="str">
        <f>'2011'!S53</f>
        <v>US Dollars</v>
      </c>
      <c r="AC263">
        <f>'2011'!T53</f>
        <v>0</v>
      </c>
      <c r="AD263">
        <f>'2011'!U53</f>
        <v>0</v>
      </c>
      <c r="AF263">
        <f t="shared" ref="AF263:AF275" si="22">IF((Q263+V263+AC263)=AD263,1,0)</f>
        <v>1</v>
      </c>
    </row>
    <row r="264" spans="3:32">
      <c r="C264" s="243" t="str">
        <f t="shared" si="20"/>
        <v>Georgia</v>
      </c>
      <c r="D264" s="243">
        <v>2011</v>
      </c>
      <c r="E264" s="249" t="str">
        <f t="shared" si="21"/>
        <v>Calendar Year</v>
      </c>
      <c r="F264" s="249" t="str">
        <f t="shared" si="21"/>
        <v>US Dollars</v>
      </c>
      <c r="G264" s="249" t="str">
        <f t="shared" si="21"/>
        <v>Units ( x 1)</v>
      </c>
      <c r="H264" s="254">
        <f t="shared" si="21"/>
        <v>1.6859999999999999</v>
      </c>
      <c r="I264" s="249" t="str">
        <f t="shared" si="21"/>
        <v>System of Health Accounts</v>
      </c>
      <c r="J264" s="249">
        <f t="shared" si="21"/>
        <v>1.6864954301075299</v>
      </c>
      <c r="K264" t="s">
        <v>57</v>
      </c>
      <c r="M264" t="str">
        <f>'2011'!D54</f>
        <v>US Dollars</v>
      </c>
      <c r="N264" t="str">
        <f>'2011'!E54</f>
        <v>US Dollars</v>
      </c>
      <c r="O264" t="str">
        <f>'2011'!F54</f>
        <v>US Dollars</v>
      </c>
      <c r="P264" t="str">
        <f>'2011'!G54</f>
        <v>US Dollars</v>
      </c>
      <c r="Q264">
        <f>'2011'!H54</f>
        <v>0</v>
      </c>
      <c r="R264" t="str">
        <f>'2011'!I54</f>
        <v>US Dollars</v>
      </c>
      <c r="S264" t="str">
        <f>'2011'!J54</f>
        <v>US Dollars</v>
      </c>
      <c r="T264" t="str">
        <f>'2011'!K54</f>
        <v>US Dollars</v>
      </c>
      <c r="U264" t="str">
        <f>'2011'!L54</f>
        <v>US Dollars</v>
      </c>
      <c r="V264">
        <f>'2011'!M54</f>
        <v>0</v>
      </c>
      <c r="W264" t="str">
        <f>'2011'!N54</f>
        <v>US Dollars</v>
      </c>
      <c r="X264" t="str">
        <f>'2011'!O54</f>
        <v>US Dollars</v>
      </c>
      <c r="Y264" t="str">
        <f>'2011'!P54</f>
        <v>US Dollars</v>
      </c>
      <c r="Z264" t="str">
        <f>'2011'!Q54</f>
        <v>US Dollars</v>
      </c>
      <c r="AA264">
        <f>'2011'!R54</f>
        <v>1500</v>
      </c>
      <c r="AB264">
        <f>'2011'!S54</f>
        <v>2300</v>
      </c>
      <c r="AC264">
        <f>'2011'!T54</f>
        <v>3800</v>
      </c>
      <c r="AD264">
        <f>'2011'!U54</f>
        <v>3800</v>
      </c>
      <c r="AF264">
        <f t="shared" si="22"/>
        <v>1</v>
      </c>
    </row>
    <row r="265" spans="3:32">
      <c r="C265" s="243" t="str">
        <f t="shared" si="20"/>
        <v>Georgia</v>
      </c>
      <c r="D265" s="243">
        <v>2011</v>
      </c>
      <c r="E265" s="249" t="str">
        <f t="shared" si="21"/>
        <v>Calendar Year</v>
      </c>
      <c r="F265" s="249" t="str">
        <f t="shared" si="21"/>
        <v>US Dollars</v>
      </c>
      <c r="G265" s="249" t="str">
        <f t="shared" si="21"/>
        <v>Units ( x 1)</v>
      </c>
      <c r="H265" s="254">
        <f t="shared" si="21"/>
        <v>1.6859999999999999</v>
      </c>
      <c r="I265" s="249" t="str">
        <f t="shared" si="21"/>
        <v>System of Health Accounts</v>
      </c>
      <c r="J265" s="249">
        <f t="shared" si="21"/>
        <v>1.6864954301075299</v>
      </c>
      <c r="K265" t="s">
        <v>350</v>
      </c>
      <c r="M265" t="str">
        <f>'2011'!D55</f>
        <v>US Dollars</v>
      </c>
      <c r="N265" t="str">
        <f>'2011'!E55</f>
        <v>US Dollars</v>
      </c>
      <c r="O265" t="str">
        <f>'2011'!F55</f>
        <v>US Dollars</v>
      </c>
      <c r="P265" t="str">
        <f>'2011'!G55</f>
        <v>US Dollars</v>
      </c>
      <c r="Q265">
        <f>'2011'!H55</f>
        <v>0</v>
      </c>
      <c r="R265" t="str">
        <f>'2011'!I55</f>
        <v>US Dollars</v>
      </c>
      <c r="S265" t="str">
        <f>'2011'!J55</f>
        <v>US Dollars</v>
      </c>
      <c r="T265" t="str">
        <f>'2011'!K55</f>
        <v>US Dollars</v>
      </c>
      <c r="U265" t="str">
        <f>'2011'!L55</f>
        <v>US Dollars</v>
      </c>
      <c r="V265">
        <f>'2011'!M55</f>
        <v>0</v>
      </c>
      <c r="W265" t="str">
        <f>'2011'!N55</f>
        <v>US Dollars</v>
      </c>
      <c r="X265">
        <f>'2011'!O55</f>
        <v>335911</v>
      </c>
      <c r="Y265" t="str">
        <f>'2011'!P55</f>
        <v>US Dollars</v>
      </c>
      <c r="Z265" t="str">
        <f>'2011'!Q55</f>
        <v>US Dollars</v>
      </c>
      <c r="AA265" t="str">
        <f>'2011'!R55</f>
        <v>US Dollars</v>
      </c>
      <c r="AB265" t="str">
        <f>'2011'!S55</f>
        <v>US Dollars</v>
      </c>
      <c r="AC265">
        <f>'2011'!T55</f>
        <v>335911</v>
      </c>
      <c r="AD265">
        <f>'2011'!U55</f>
        <v>335911</v>
      </c>
      <c r="AF265">
        <f t="shared" si="22"/>
        <v>1</v>
      </c>
    </row>
    <row r="266" spans="3:32">
      <c r="C266" s="243" t="str">
        <f t="shared" si="20"/>
        <v>Georgia</v>
      </c>
      <c r="D266" s="243">
        <v>2011</v>
      </c>
      <c r="E266" s="249" t="str">
        <f t="shared" si="21"/>
        <v>Calendar Year</v>
      </c>
      <c r="F266" s="249" t="str">
        <f t="shared" si="21"/>
        <v>US Dollars</v>
      </c>
      <c r="G266" s="249" t="str">
        <f t="shared" si="21"/>
        <v>Units ( x 1)</v>
      </c>
      <c r="H266" s="254">
        <f t="shared" si="21"/>
        <v>1.6859999999999999</v>
      </c>
      <c r="I266" s="249" t="str">
        <f t="shared" si="21"/>
        <v>System of Health Accounts</v>
      </c>
      <c r="J266" s="249">
        <f t="shared" si="21"/>
        <v>1.6864954301075299</v>
      </c>
      <c r="K266" t="s">
        <v>351</v>
      </c>
      <c r="M266">
        <f>'2011'!D56</f>
        <v>949917</v>
      </c>
      <c r="N266" t="str">
        <f>'2011'!E56</f>
        <v>US Dollars</v>
      </c>
      <c r="O266" t="str">
        <f>'2011'!F56</f>
        <v>US Dollars</v>
      </c>
      <c r="P266" t="str">
        <f>'2011'!G56</f>
        <v>US Dollars</v>
      </c>
      <c r="Q266">
        <f>'2011'!H56</f>
        <v>949917</v>
      </c>
      <c r="R266" t="str">
        <f>'2011'!I56</f>
        <v>US Dollars</v>
      </c>
      <c r="S266" t="str">
        <f>'2011'!J56</f>
        <v>US Dollars</v>
      </c>
      <c r="T266" t="str">
        <f>'2011'!K56</f>
        <v>US Dollars</v>
      </c>
      <c r="U266" t="str">
        <f>'2011'!L56</f>
        <v>US Dollars</v>
      </c>
      <c r="V266">
        <f>'2011'!M56</f>
        <v>0</v>
      </c>
      <c r="W266" t="str">
        <f>'2011'!N56</f>
        <v>US Dollars</v>
      </c>
      <c r="X266">
        <f>'2011'!O56</f>
        <v>12000</v>
      </c>
      <c r="Y266">
        <f>'2011'!P56</f>
        <v>308549</v>
      </c>
      <c r="Z266" t="str">
        <f>'2011'!Q56</f>
        <v>US Dollars</v>
      </c>
      <c r="AA266" t="str">
        <f>'2011'!R56</f>
        <v>US Dollars</v>
      </c>
      <c r="AB266" t="str">
        <f>'2011'!S56</f>
        <v>US Dollars</v>
      </c>
      <c r="AC266">
        <f>'2011'!T56</f>
        <v>320549</v>
      </c>
      <c r="AD266">
        <f>'2011'!U56</f>
        <v>1270466</v>
      </c>
      <c r="AF266">
        <f t="shared" si="22"/>
        <v>1</v>
      </c>
    </row>
    <row r="267" spans="3:32">
      <c r="C267" s="243" t="str">
        <f t="shared" si="20"/>
        <v>Georgia</v>
      </c>
      <c r="D267" s="243">
        <v>2011</v>
      </c>
      <c r="E267" s="249" t="str">
        <f t="shared" si="21"/>
        <v>Calendar Year</v>
      </c>
      <c r="F267" s="249" t="str">
        <f t="shared" si="21"/>
        <v>US Dollars</v>
      </c>
      <c r="G267" s="249" t="str">
        <f t="shared" si="21"/>
        <v>Units ( x 1)</v>
      </c>
      <c r="H267" s="254">
        <f t="shared" si="21"/>
        <v>1.6859999999999999</v>
      </c>
      <c r="I267" s="249" t="str">
        <f t="shared" si="21"/>
        <v>System of Health Accounts</v>
      </c>
      <c r="J267" s="249">
        <f t="shared" si="21"/>
        <v>1.6864954301075299</v>
      </c>
      <c r="K267" t="s">
        <v>397</v>
      </c>
      <c r="M267">
        <f>'2011'!D57</f>
        <v>0</v>
      </c>
      <c r="N267">
        <f>'2011'!E57</f>
        <v>0</v>
      </c>
      <c r="O267">
        <f>'2011'!F57</f>
        <v>0</v>
      </c>
      <c r="P267">
        <f>'2011'!G57</f>
        <v>0</v>
      </c>
      <c r="Q267">
        <f>'2011'!H57</f>
        <v>0</v>
      </c>
      <c r="R267">
        <f>'2011'!I57</f>
        <v>0</v>
      </c>
      <c r="S267">
        <f>'2011'!J57</f>
        <v>0</v>
      </c>
      <c r="T267">
        <f>'2011'!K57</f>
        <v>0</v>
      </c>
      <c r="U267">
        <f>'2011'!L57</f>
        <v>0</v>
      </c>
      <c r="V267">
        <f>'2011'!M57</f>
        <v>0</v>
      </c>
      <c r="W267">
        <f>'2011'!N57</f>
        <v>0</v>
      </c>
      <c r="X267">
        <f>'2011'!O57</f>
        <v>62534</v>
      </c>
      <c r="Y267">
        <f>'2011'!P57</f>
        <v>2458</v>
      </c>
      <c r="Z267">
        <f>'2011'!Q57</f>
        <v>0</v>
      </c>
      <c r="AA267">
        <f>'2011'!R57</f>
        <v>11400</v>
      </c>
      <c r="AB267">
        <f>'2011'!S57</f>
        <v>255352</v>
      </c>
      <c r="AC267">
        <f>'2011'!T57</f>
        <v>331744</v>
      </c>
      <c r="AD267">
        <f>'2011'!U57</f>
        <v>331744</v>
      </c>
      <c r="AF267">
        <f t="shared" si="22"/>
        <v>1</v>
      </c>
    </row>
    <row r="268" spans="3:32">
      <c r="C268" s="243" t="str">
        <f t="shared" si="20"/>
        <v>Georgia</v>
      </c>
      <c r="D268" s="243">
        <v>2011</v>
      </c>
      <c r="E268" s="249" t="str">
        <f t="shared" si="21"/>
        <v>Calendar Year</v>
      </c>
      <c r="F268" s="249" t="str">
        <f t="shared" si="21"/>
        <v>US Dollars</v>
      </c>
      <c r="G268" s="249" t="str">
        <f t="shared" si="21"/>
        <v>Units ( x 1)</v>
      </c>
      <c r="H268" s="254">
        <f t="shared" si="21"/>
        <v>1.6859999999999999</v>
      </c>
      <c r="I268" s="249" t="str">
        <f t="shared" si="21"/>
        <v>System of Health Accounts</v>
      </c>
      <c r="J268" s="249">
        <f t="shared" si="21"/>
        <v>1.6864954301075299</v>
      </c>
      <c r="K268" t="s">
        <v>415</v>
      </c>
      <c r="M268" t="str">
        <f>'2011'!D58</f>
        <v>US Dollars</v>
      </c>
      <c r="N268" t="str">
        <f>'2011'!E58</f>
        <v>US Dollars</v>
      </c>
      <c r="O268" t="str">
        <f>'2011'!F58</f>
        <v>US Dollars</v>
      </c>
      <c r="P268" t="str">
        <f>'2011'!G58</f>
        <v>US Dollars</v>
      </c>
      <c r="Q268">
        <f>'2011'!H58</f>
        <v>0</v>
      </c>
      <c r="R268" t="str">
        <f>'2011'!I58</f>
        <v>US Dollars</v>
      </c>
      <c r="S268" t="str">
        <f>'2011'!J58</f>
        <v>US Dollars</v>
      </c>
      <c r="T268" t="str">
        <f>'2011'!K58</f>
        <v>US Dollars</v>
      </c>
      <c r="U268" t="str">
        <f>'2011'!L58</f>
        <v>US Dollars</v>
      </c>
      <c r="V268">
        <f>'2011'!M58</f>
        <v>0</v>
      </c>
      <c r="W268" t="str">
        <f>'2011'!N58</f>
        <v>US Dollars</v>
      </c>
      <c r="X268" t="str">
        <f>'2011'!O58</f>
        <v>US Dollars</v>
      </c>
      <c r="Y268" t="str">
        <f>'2011'!P58</f>
        <v>US Dollars</v>
      </c>
      <c r="Z268" t="str">
        <f>'2011'!Q58</f>
        <v>US Dollars</v>
      </c>
      <c r="AA268" t="str">
        <f>'2011'!R58</f>
        <v>US Dollars</v>
      </c>
      <c r="AB268" t="str">
        <f>'2011'!S58</f>
        <v>US Dollars</v>
      </c>
      <c r="AC268">
        <f>'2011'!T58</f>
        <v>0</v>
      </c>
      <c r="AD268">
        <f>'2011'!U58</f>
        <v>0</v>
      </c>
      <c r="AF268">
        <f t="shared" si="22"/>
        <v>1</v>
      </c>
    </row>
    <row r="269" spans="3:32">
      <c r="C269" s="243" t="str">
        <f t="shared" si="20"/>
        <v>Georgia</v>
      </c>
      <c r="D269" s="243">
        <v>2011</v>
      </c>
      <c r="E269" s="249" t="str">
        <f t="shared" si="21"/>
        <v>Calendar Year</v>
      </c>
      <c r="F269" s="249" t="str">
        <f t="shared" si="21"/>
        <v>US Dollars</v>
      </c>
      <c r="G269" s="249" t="str">
        <f t="shared" si="21"/>
        <v>Units ( x 1)</v>
      </c>
      <c r="H269" s="254">
        <f t="shared" si="21"/>
        <v>1.6859999999999999</v>
      </c>
      <c r="I269" s="249" t="str">
        <f t="shared" si="21"/>
        <v>System of Health Accounts</v>
      </c>
      <c r="J269" s="249">
        <f t="shared" si="21"/>
        <v>1.6864954301075299</v>
      </c>
      <c r="K269" t="s">
        <v>399</v>
      </c>
      <c r="M269" t="str">
        <f>'2011'!D59</f>
        <v>US Dollars</v>
      </c>
      <c r="N269" t="str">
        <f>'2011'!E59</f>
        <v>US Dollars</v>
      </c>
      <c r="O269" t="str">
        <f>'2011'!F59</f>
        <v>US Dollars</v>
      </c>
      <c r="P269" t="str">
        <f>'2011'!G59</f>
        <v>US Dollars</v>
      </c>
      <c r="Q269">
        <f>'2011'!H59</f>
        <v>0</v>
      </c>
      <c r="R269" t="str">
        <f>'2011'!I59</f>
        <v>US Dollars</v>
      </c>
      <c r="S269" t="str">
        <f>'2011'!J59</f>
        <v>US Dollars</v>
      </c>
      <c r="T269" t="str">
        <f>'2011'!K59</f>
        <v>US Dollars</v>
      </c>
      <c r="U269" t="str">
        <f>'2011'!L59</f>
        <v>US Dollars</v>
      </c>
      <c r="V269">
        <f>'2011'!M59</f>
        <v>0</v>
      </c>
      <c r="W269" t="str">
        <f>'2011'!N59</f>
        <v>US Dollars</v>
      </c>
      <c r="X269" t="str">
        <f>'2011'!O59</f>
        <v>US Dollars</v>
      </c>
      <c r="Y269" t="str">
        <f>'2011'!P59</f>
        <v>US Dollars</v>
      </c>
      <c r="Z269" t="str">
        <f>'2011'!Q59</f>
        <v>US Dollars</v>
      </c>
      <c r="AA269" t="str">
        <f>'2011'!R59</f>
        <v>US Dollars</v>
      </c>
      <c r="AB269" t="str">
        <f>'2011'!S59</f>
        <v>US Dollars</v>
      </c>
      <c r="AC269">
        <f>'2011'!T59</f>
        <v>0</v>
      </c>
      <c r="AD269">
        <f>'2011'!U59</f>
        <v>0</v>
      </c>
      <c r="AF269">
        <f t="shared" si="22"/>
        <v>1</v>
      </c>
    </row>
    <row r="270" spans="3:32">
      <c r="C270" s="243" t="str">
        <f t="shared" si="20"/>
        <v>Georgia</v>
      </c>
      <c r="D270" s="243">
        <v>2011</v>
      </c>
      <c r="E270" s="249" t="str">
        <f t="shared" si="21"/>
        <v>Calendar Year</v>
      </c>
      <c r="F270" s="249" t="str">
        <f t="shared" si="21"/>
        <v>US Dollars</v>
      </c>
      <c r="G270" s="249" t="str">
        <f t="shared" si="21"/>
        <v>Units ( x 1)</v>
      </c>
      <c r="H270" s="254">
        <f t="shared" si="21"/>
        <v>1.6859999999999999</v>
      </c>
      <c r="I270" s="249" t="str">
        <f t="shared" si="21"/>
        <v>System of Health Accounts</v>
      </c>
      <c r="J270" s="249">
        <f t="shared" si="21"/>
        <v>1.6864954301075299</v>
      </c>
      <c r="K270" t="s">
        <v>400</v>
      </c>
      <c r="M270" t="str">
        <f>'2011'!D60</f>
        <v>US Dollars</v>
      </c>
      <c r="N270" t="str">
        <f>'2011'!E60</f>
        <v>US Dollars</v>
      </c>
      <c r="O270" t="str">
        <f>'2011'!F60</f>
        <v>US Dollars</v>
      </c>
      <c r="P270" t="str">
        <f>'2011'!G60</f>
        <v>US Dollars</v>
      </c>
      <c r="Q270">
        <f>'2011'!H60</f>
        <v>0</v>
      </c>
      <c r="R270" t="str">
        <f>'2011'!I60</f>
        <v>US Dollars</v>
      </c>
      <c r="S270" t="str">
        <f>'2011'!J60</f>
        <v>US Dollars</v>
      </c>
      <c r="T270" t="str">
        <f>'2011'!K60</f>
        <v>US Dollars</v>
      </c>
      <c r="U270" t="str">
        <f>'2011'!L60</f>
        <v>US Dollars</v>
      </c>
      <c r="V270">
        <f>'2011'!M60</f>
        <v>0</v>
      </c>
      <c r="W270" t="str">
        <f>'2011'!N60</f>
        <v>US Dollars</v>
      </c>
      <c r="X270" t="str">
        <f>'2011'!O60</f>
        <v>US Dollars</v>
      </c>
      <c r="Y270" t="str">
        <f>'2011'!P60</f>
        <v>US Dollars</v>
      </c>
      <c r="Z270" t="str">
        <f>'2011'!Q60</f>
        <v>US Dollars</v>
      </c>
      <c r="AA270" t="str">
        <f>'2011'!R60</f>
        <v>US Dollars</v>
      </c>
      <c r="AB270" t="str">
        <f>'2011'!S60</f>
        <v>US Dollars</v>
      </c>
      <c r="AC270">
        <f>'2011'!T60</f>
        <v>0</v>
      </c>
      <c r="AD270">
        <f>'2011'!U60</f>
        <v>0</v>
      </c>
      <c r="AF270">
        <f t="shared" si="22"/>
        <v>1</v>
      </c>
    </row>
    <row r="271" spans="3:32">
      <c r="C271" s="243" t="str">
        <f t="shared" si="20"/>
        <v>Georgia</v>
      </c>
      <c r="D271" s="243">
        <v>2011</v>
      </c>
      <c r="E271" s="249" t="str">
        <f t="shared" si="21"/>
        <v>Calendar Year</v>
      </c>
      <c r="F271" s="249" t="str">
        <f t="shared" si="21"/>
        <v>US Dollars</v>
      </c>
      <c r="G271" s="249" t="str">
        <f t="shared" si="21"/>
        <v>Units ( x 1)</v>
      </c>
      <c r="H271" s="254">
        <f t="shared" si="21"/>
        <v>1.6859999999999999</v>
      </c>
      <c r="I271" s="249" t="str">
        <f t="shared" si="21"/>
        <v>System of Health Accounts</v>
      </c>
      <c r="J271" s="249">
        <f t="shared" si="21"/>
        <v>1.6864954301075299</v>
      </c>
      <c r="K271" t="s">
        <v>415</v>
      </c>
      <c r="M271" t="str">
        <f>'2011'!D61</f>
        <v>US Dollars</v>
      </c>
      <c r="N271" t="str">
        <f>'2011'!E61</f>
        <v>US Dollars</v>
      </c>
      <c r="O271" t="str">
        <f>'2011'!F61</f>
        <v>US Dollars</v>
      </c>
      <c r="P271" t="str">
        <f>'2011'!G61</f>
        <v>US Dollars</v>
      </c>
      <c r="Q271">
        <f>'2011'!H61</f>
        <v>0</v>
      </c>
      <c r="R271" t="str">
        <f>'2011'!I61</f>
        <v>US Dollars</v>
      </c>
      <c r="S271" t="str">
        <f>'2011'!J61</f>
        <v>US Dollars</v>
      </c>
      <c r="T271" t="str">
        <f>'2011'!K61</f>
        <v>US Dollars</v>
      </c>
      <c r="U271" t="str">
        <f>'2011'!L61</f>
        <v>US Dollars</v>
      </c>
      <c r="V271">
        <f>'2011'!M61</f>
        <v>0</v>
      </c>
      <c r="W271" t="str">
        <f>'2011'!N61</f>
        <v>US Dollars</v>
      </c>
      <c r="X271" t="str">
        <f>'2011'!O61</f>
        <v>US Dollars</v>
      </c>
      <c r="Y271" t="str">
        <f>'2011'!P61</f>
        <v>US Dollars</v>
      </c>
      <c r="Z271" t="str">
        <f>'2011'!Q61</f>
        <v>US Dollars</v>
      </c>
      <c r="AA271" t="str">
        <f>'2011'!R61</f>
        <v>US Dollars</v>
      </c>
      <c r="AB271" t="str">
        <f>'2011'!S61</f>
        <v>US Dollars</v>
      </c>
      <c r="AC271">
        <f>'2011'!T61</f>
        <v>0</v>
      </c>
      <c r="AD271">
        <f>'2011'!U61</f>
        <v>0</v>
      </c>
      <c r="AF271">
        <f t="shared" si="22"/>
        <v>1</v>
      </c>
    </row>
    <row r="272" spans="3:32">
      <c r="C272" s="243" t="str">
        <f t="shared" si="20"/>
        <v>Georgia</v>
      </c>
      <c r="D272" s="243">
        <v>2011</v>
      </c>
      <c r="E272" s="249" t="str">
        <f t="shared" si="21"/>
        <v>Calendar Year</v>
      </c>
      <c r="F272" s="249" t="str">
        <f t="shared" si="21"/>
        <v>US Dollars</v>
      </c>
      <c r="G272" s="249" t="str">
        <f t="shared" si="21"/>
        <v>Units ( x 1)</v>
      </c>
      <c r="H272" s="254">
        <f t="shared" si="21"/>
        <v>1.6859999999999999</v>
      </c>
      <c r="I272" s="249" t="str">
        <f t="shared" si="21"/>
        <v>System of Health Accounts</v>
      </c>
      <c r="J272" s="249">
        <f t="shared" si="21"/>
        <v>1.6864954301075299</v>
      </c>
      <c r="K272" t="s">
        <v>399</v>
      </c>
      <c r="M272" t="str">
        <f>'2011'!D62</f>
        <v>US Dollars</v>
      </c>
      <c r="N272" t="str">
        <f>'2011'!E62</f>
        <v>US Dollars</v>
      </c>
      <c r="O272" t="str">
        <f>'2011'!F62</f>
        <v>US Dollars</v>
      </c>
      <c r="P272" t="str">
        <f>'2011'!G62</f>
        <v>US Dollars</v>
      </c>
      <c r="Q272">
        <f>'2011'!H62</f>
        <v>0</v>
      </c>
      <c r="R272" t="str">
        <f>'2011'!I62</f>
        <v>US Dollars</v>
      </c>
      <c r="S272" t="str">
        <f>'2011'!J62</f>
        <v>US Dollars</v>
      </c>
      <c r="T272" t="str">
        <f>'2011'!K62</f>
        <v>US Dollars</v>
      </c>
      <c r="U272" t="str">
        <f>'2011'!L62</f>
        <v>US Dollars</v>
      </c>
      <c r="V272">
        <f>'2011'!M62</f>
        <v>0</v>
      </c>
      <c r="W272" t="str">
        <f>'2011'!N62</f>
        <v>US Dollars</v>
      </c>
      <c r="X272">
        <f>'2011'!O62</f>
        <v>62534</v>
      </c>
      <c r="Y272">
        <f>'2011'!P62</f>
        <v>2458</v>
      </c>
      <c r="Z272" t="str">
        <f>'2011'!Q62</f>
        <v>US Dollars</v>
      </c>
      <c r="AA272">
        <f>'2011'!R62</f>
        <v>11400</v>
      </c>
      <c r="AB272">
        <f>'2011'!S62</f>
        <v>255352</v>
      </c>
      <c r="AC272">
        <f>'2011'!T62</f>
        <v>331744</v>
      </c>
      <c r="AD272">
        <f>'2011'!U62</f>
        <v>331744</v>
      </c>
      <c r="AF272">
        <f t="shared" si="22"/>
        <v>1</v>
      </c>
    </row>
    <row r="273" spans="3:32">
      <c r="C273" s="243" t="str">
        <f t="shared" si="20"/>
        <v>Georgia</v>
      </c>
      <c r="D273" s="243">
        <v>2011</v>
      </c>
      <c r="E273" s="249" t="str">
        <f t="shared" si="21"/>
        <v>Calendar Year</v>
      </c>
      <c r="F273" s="249" t="str">
        <f t="shared" si="21"/>
        <v>US Dollars</v>
      </c>
      <c r="G273" s="249" t="str">
        <f t="shared" si="21"/>
        <v>Units ( x 1)</v>
      </c>
      <c r="H273" s="254">
        <f t="shared" si="21"/>
        <v>1.6859999999999999</v>
      </c>
      <c r="I273" s="249" t="str">
        <f t="shared" si="21"/>
        <v>System of Health Accounts</v>
      </c>
      <c r="J273" s="249">
        <f t="shared" si="21"/>
        <v>1.6864954301075299</v>
      </c>
      <c r="K273" t="s">
        <v>400</v>
      </c>
      <c r="M273" t="str">
        <f>'2011'!D63</f>
        <v>US Dollars</v>
      </c>
      <c r="N273" t="str">
        <f>'2011'!E63</f>
        <v>US Dollars</v>
      </c>
      <c r="O273" t="str">
        <f>'2011'!F63</f>
        <v>US Dollars</v>
      </c>
      <c r="P273" t="str">
        <f>'2011'!G63</f>
        <v>US Dollars</v>
      </c>
      <c r="Q273">
        <f>'2011'!H63</f>
        <v>0</v>
      </c>
      <c r="R273" t="str">
        <f>'2011'!I63</f>
        <v>US Dollars</v>
      </c>
      <c r="S273" t="str">
        <f>'2011'!J63</f>
        <v>US Dollars</v>
      </c>
      <c r="T273" t="str">
        <f>'2011'!K63</f>
        <v>US Dollars</v>
      </c>
      <c r="U273" t="str">
        <f>'2011'!L63</f>
        <v>US Dollars</v>
      </c>
      <c r="V273">
        <f>'2011'!M63</f>
        <v>0</v>
      </c>
      <c r="W273" t="str">
        <f>'2011'!N63</f>
        <v>US Dollars</v>
      </c>
      <c r="X273" t="str">
        <f>'2011'!O63</f>
        <v>US Dollars</v>
      </c>
      <c r="Y273" t="str">
        <f>'2011'!P63</f>
        <v>US Dollars</v>
      </c>
      <c r="Z273" t="str">
        <f>'2011'!Q63</f>
        <v>US Dollars</v>
      </c>
      <c r="AA273" t="str">
        <f>'2011'!R63</f>
        <v>US Dollars</v>
      </c>
      <c r="AB273" t="str">
        <f>'2011'!S63</f>
        <v>US Dollars</v>
      </c>
      <c r="AC273">
        <f>'2011'!T63</f>
        <v>0</v>
      </c>
      <c r="AD273">
        <f>'2011'!U63</f>
        <v>0</v>
      </c>
      <c r="AF273">
        <f t="shared" si="22"/>
        <v>1</v>
      </c>
    </row>
    <row r="274" spans="3:32">
      <c r="C274" s="255" t="str">
        <f t="shared" si="20"/>
        <v>Georgia</v>
      </c>
      <c r="D274" s="255">
        <v>2011</v>
      </c>
      <c r="E274" s="251" t="str">
        <f t="shared" si="21"/>
        <v>Calendar Year</v>
      </c>
      <c r="F274" s="251" t="str">
        <f t="shared" si="21"/>
        <v>US Dollars</v>
      </c>
      <c r="G274" s="251" t="str">
        <f t="shared" si="21"/>
        <v>Units ( x 1)</v>
      </c>
      <c r="H274" s="253">
        <f t="shared" si="21"/>
        <v>1.6859999999999999</v>
      </c>
      <c r="I274" s="251" t="str">
        <f t="shared" si="21"/>
        <v>System of Health Accounts</v>
      </c>
      <c r="J274" s="251">
        <f t="shared" si="21"/>
        <v>1.6864954301075299</v>
      </c>
      <c r="K274" s="237" t="s">
        <v>262</v>
      </c>
      <c r="L274" s="237"/>
      <c r="M274" s="237">
        <f>'2011'!D64</f>
        <v>4478054</v>
      </c>
      <c r="N274" s="237">
        <f>'2011'!E64</f>
        <v>0</v>
      </c>
      <c r="O274" s="237">
        <f>'2011'!F64</f>
        <v>0</v>
      </c>
      <c r="P274" s="237">
        <f>'2011'!G64</f>
        <v>0</v>
      </c>
      <c r="Q274" s="237">
        <f>'2011'!H64</f>
        <v>4478054</v>
      </c>
      <c r="R274" s="237">
        <f>'2011'!I64</f>
        <v>0</v>
      </c>
      <c r="S274" s="237">
        <f>'2011'!J64</f>
        <v>1255616</v>
      </c>
      <c r="T274" s="237">
        <f>'2011'!K64</f>
        <v>0</v>
      </c>
      <c r="U274" s="237">
        <f>'2011'!L64</f>
        <v>0</v>
      </c>
      <c r="V274" s="237">
        <f>'2011'!M64</f>
        <v>1255616</v>
      </c>
      <c r="W274" s="237">
        <f>'2011'!N64</f>
        <v>0</v>
      </c>
      <c r="X274" s="237">
        <f>'2011'!O64</f>
        <v>2137482</v>
      </c>
      <c r="Y274" s="237">
        <f>'2011'!P64</f>
        <v>5146960</v>
      </c>
      <c r="Z274" s="237">
        <f>'2011'!Q64</f>
        <v>0</v>
      </c>
      <c r="AA274" s="237">
        <f>'2011'!R64</f>
        <v>389495</v>
      </c>
      <c r="AB274" s="237">
        <f>'2011'!S64</f>
        <v>847977</v>
      </c>
      <c r="AC274" s="237">
        <f>'2011'!T64</f>
        <v>8521914</v>
      </c>
      <c r="AD274" s="237">
        <f>'2011'!U64</f>
        <v>14255584</v>
      </c>
      <c r="AF274">
        <f t="shared" si="22"/>
        <v>1</v>
      </c>
    </row>
    <row r="275" spans="3:32">
      <c r="C275" s="255" t="str">
        <f t="shared" si="20"/>
        <v>Georgia</v>
      </c>
      <c r="D275" s="255">
        <v>2011</v>
      </c>
      <c r="E275" s="251" t="str">
        <f t="shared" si="21"/>
        <v>Calendar Year</v>
      </c>
      <c r="F275" s="251" t="str">
        <f t="shared" si="21"/>
        <v>US Dollars</v>
      </c>
      <c r="G275" s="251" t="str">
        <f t="shared" si="21"/>
        <v>Units ( x 1)</v>
      </c>
      <c r="H275" s="253">
        <f t="shared" si="21"/>
        <v>1.6859999999999999</v>
      </c>
      <c r="I275" s="251" t="str">
        <f t="shared" si="21"/>
        <v>System of Health Accounts</v>
      </c>
      <c r="J275" s="251">
        <f t="shared" si="21"/>
        <v>1.6864954301075299</v>
      </c>
      <c r="K275" s="237" t="s">
        <v>413</v>
      </c>
      <c r="L275" s="237"/>
      <c r="M275" s="237">
        <f>'2011'!D65</f>
        <v>4478054</v>
      </c>
      <c r="N275" s="237">
        <f>'2011'!E65</f>
        <v>0</v>
      </c>
      <c r="O275" s="237">
        <f>'2011'!F65</f>
        <v>0</v>
      </c>
      <c r="P275" s="237">
        <f>'2011'!G65</f>
        <v>0</v>
      </c>
      <c r="Q275" s="237">
        <f>'2011'!H65</f>
        <v>4478054</v>
      </c>
      <c r="R275" s="237">
        <f>'2011'!I65</f>
        <v>0</v>
      </c>
      <c r="S275" s="237">
        <f>'2011'!J65</f>
        <v>1255616</v>
      </c>
      <c r="T275" s="237">
        <f>'2011'!K65</f>
        <v>0</v>
      </c>
      <c r="U275" s="237">
        <f>'2011'!L65</f>
        <v>0</v>
      </c>
      <c r="V275" s="237">
        <f>'2011'!M65</f>
        <v>1255616</v>
      </c>
      <c r="W275" s="237">
        <f>'2011'!N65</f>
        <v>0</v>
      </c>
      <c r="X275" s="237">
        <f>'2011'!O65</f>
        <v>2074948</v>
      </c>
      <c r="Y275" s="237">
        <f>'2011'!P65</f>
        <v>5144502</v>
      </c>
      <c r="Z275" s="237">
        <f>'2011'!Q65</f>
        <v>0</v>
      </c>
      <c r="AA275" s="237">
        <f>'2011'!R65</f>
        <v>378095</v>
      </c>
      <c r="AB275" s="237">
        <f>'2011'!S65</f>
        <v>592625</v>
      </c>
      <c r="AC275" s="237">
        <f>'2011'!T65</f>
        <v>8190170</v>
      </c>
      <c r="AD275" s="237">
        <f>'2011'!U65</f>
        <v>13923840</v>
      </c>
      <c r="AF275">
        <f t="shared" si="22"/>
        <v>1</v>
      </c>
    </row>
  </sheetData>
  <conditionalFormatting sqref="AF6:AF275">
    <cfRule type="cellIs" dxfId="5" priority="1" operator="equal">
      <formula>1</formula>
    </cfRule>
  </conditionalFormatting>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
  <sheetViews>
    <sheetView workbookViewId="0">
      <selection activeCell="C2" sqref="C2:H2"/>
    </sheetView>
  </sheetViews>
  <sheetFormatPr defaultRowHeight="15"/>
  <cols>
    <col min="3" max="3" width="32.7109375" customWidth="1"/>
    <col min="5" max="5" width="19.42578125" customWidth="1"/>
    <col min="6" max="6" width="22.42578125" customWidth="1"/>
    <col min="7" max="7" width="25" customWidth="1"/>
    <col min="8" max="8" width="26.5703125" customWidth="1"/>
  </cols>
  <sheetData>
    <row r="2" spans="3:8">
      <c r="C2" s="236" t="s">
        <v>621</v>
      </c>
      <c r="D2" s="236" t="s">
        <v>662</v>
      </c>
      <c r="E2" s="236" t="s">
        <v>659</v>
      </c>
      <c r="F2" s="236" t="s">
        <v>660</v>
      </c>
      <c r="G2" s="236" t="s">
        <v>661</v>
      </c>
      <c r="H2" s="236" t="s">
        <v>663</v>
      </c>
    </row>
    <row r="3" spans="3:8">
      <c r="C3" t="str">
        <f>'Cover sheet'!C3:G3</f>
        <v>Georgia</v>
      </c>
      <c r="D3">
        <f>'Cover sheet'!B14:I14</f>
        <v>0</v>
      </c>
      <c r="E3">
        <f>'Cover sheet'!B18:I18</f>
        <v>0</v>
      </c>
      <c r="F3">
        <f>'Cover sheet'!B19:I19</f>
        <v>0</v>
      </c>
      <c r="G3" t="str">
        <f>'Cover sheet'!D8</f>
        <v>Others</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5"/>
  <sheetViews>
    <sheetView topLeftCell="A162" workbookViewId="0">
      <selection activeCell="G115" sqref="G115"/>
    </sheetView>
  </sheetViews>
  <sheetFormatPr defaultRowHeight="15"/>
  <sheetData>
    <row r="1" spans="1:17">
      <c r="A1" t="s">
        <v>621</v>
      </c>
      <c r="B1">
        <v>2000</v>
      </c>
      <c r="C1">
        <v>2001</v>
      </c>
      <c r="D1">
        <v>2002</v>
      </c>
      <c r="E1">
        <v>2003</v>
      </c>
      <c r="F1">
        <v>2004</v>
      </c>
      <c r="G1">
        <v>2005</v>
      </c>
      <c r="H1">
        <v>2006</v>
      </c>
      <c r="I1">
        <v>2007</v>
      </c>
      <c r="J1">
        <v>2008</v>
      </c>
      <c r="K1">
        <v>2009</v>
      </c>
      <c r="L1">
        <v>2010</v>
      </c>
      <c r="M1">
        <v>2011</v>
      </c>
      <c r="N1">
        <v>2012</v>
      </c>
      <c r="O1">
        <v>2013</v>
      </c>
      <c r="P1">
        <v>2014</v>
      </c>
      <c r="Q1">
        <v>2015</v>
      </c>
    </row>
    <row r="2" spans="1:17">
      <c r="A2" t="s">
        <v>461</v>
      </c>
      <c r="B2">
        <v>1.79</v>
      </c>
      <c r="C2">
        <v>1.79</v>
      </c>
      <c r="D2">
        <v>1.79</v>
      </c>
      <c r="E2">
        <v>1.79</v>
      </c>
      <c r="F2">
        <v>1.79</v>
      </c>
      <c r="G2">
        <v>1.79</v>
      </c>
      <c r="H2">
        <v>1.79</v>
      </c>
      <c r="I2">
        <v>1.79</v>
      </c>
      <c r="J2">
        <v>1.79</v>
      </c>
      <c r="K2">
        <v>1.79</v>
      </c>
      <c r="L2">
        <v>1.79</v>
      </c>
      <c r="M2">
        <v>1.79</v>
      </c>
      <c r="N2">
        <v>1.79</v>
      </c>
      <c r="O2">
        <v>1.79</v>
      </c>
      <c r="P2">
        <v>1.79</v>
      </c>
      <c r="Q2">
        <f>P2</f>
        <v>1.79</v>
      </c>
    </row>
    <row r="3" spans="1:17">
      <c r="A3" t="s">
        <v>454</v>
      </c>
      <c r="B3">
        <v>47.357574731182801</v>
      </c>
      <c r="C3">
        <v>47.500014516128999</v>
      </c>
      <c r="D3">
        <v>47.262999999999998</v>
      </c>
      <c r="E3">
        <v>48.7627535833333</v>
      </c>
      <c r="F3">
        <v>47.845312499999999</v>
      </c>
      <c r="G3">
        <v>49.494597499999998</v>
      </c>
      <c r="H3">
        <v>49.925330833333298</v>
      </c>
      <c r="I3">
        <v>49.962017770397203</v>
      </c>
      <c r="J3">
        <v>50.249614743589703</v>
      </c>
      <c r="K3">
        <v>50.325000000000003</v>
      </c>
      <c r="L3">
        <v>46.452461001317502</v>
      </c>
      <c r="M3">
        <v>46.747007738580997</v>
      </c>
      <c r="N3">
        <v>50.921399999999998</v>
      </c>
      <c r="O3">
        <v>55.377499999999998</v>
      </c>
      <c r="P3">
        <v>57.247500000000002</v>
      </c>
      <c r="Q3">
        <f t="shared" ref="Q3:Q66" si="0">P3</f>
        <v>57.247500000000002</v>
      </c>
    </row>
    <row r="4" spans="1:17">
      <c r="A4" t="s">
        <v>457</v>
      </c>
      <c r="B4">
        <v>10.040544166666701</v>
      </c>
      <c r="C4">
        <v>22.0578616666667</v>
      </c>
      <c r="D4">
        <v>43.5302066666667</v>
      </c>
      <c r="E4">
        <v>74.606300833333293</v>
      </c>
      <c r="F4">
        <v>83.541362500000005</v>
      </c>
      <c r="G4">
        <v>87.159141666666699</v>
      </c>
      <c r="H4">
        <v>80.368072055555601</v>
      </c>
      <c r="I4">
        <v>76.706142749999998</v>
      </c>
      <c r="J4">
        <v>75.033354166666697</v>
      </c>
      <c r="K4">
        <v>79.328166666666704</v>
      </c>
      <c r="L4">
        <v>91.905720340501802</v>
      </c>
      <c r="M4">
        <v>93.934749999999994</v>
      </c>
      <c r="N4">
        <v>95.467955421311004</v>
      </c>
      <c r="O4">
        <v>96.518279479152596</v>
      </c>
      <c r="P4">
        <v>98.302416855633496</v>
      </c>
      <c r="Q4">
        <f t="shared" si="0"/>
        <v>98.302416855633496</v>
      </c>
    </row>
    <row r="5" spans="1:17">
      <c r="A5" t="s">
        <v>455</v>
      </c>
      <c r="B5">
        <v>143.70941666666701</v>
      </c>
      <c r="C5">
        <v>143.484833333333</v>
      </c>
      <c r="D5">
        <v>140.15451587499999</v>
      </c>
      <c r="E5">
        <v>121.86324999999999</v>
      </c>
      <c r="F5">
        <v>102.780051196172</v>
      </c>
      <c r="G5">
        <v>99.870254480899206</v>
      </c>
      <c r="H5">
        <v>98.103377091269806</v>
      </c>
      <c r="I5">
        <v>90.427893831070804</v>
      </c>
      <c r="J5">
        <v>83.894604100529094</v>
      </c>
      <c r="K5">
        <v>94.978119820384293</v>
      </c>
      <c r="L5">
        <v>103.9364433527</v>
      </c>
      <c r="M5">
        <v>100.89495472583</v>
      </c>
      <c r="N5">
        <v>108.18464459924201</v>
      </c>
      <c r="O5">
        <v>105.668673352632</v>
      </c>
      <c r="P5">
        <v>105.47923411584</v>
      </c>
      <c r="Q5">
        <f t="shared" si="0"/>
        <v>105.47923411584</v>
      </c>
    </row>
    <row r="6" spans="1:17">
      <c r="A6" t="s">
        <v>610</v>
      </c>
      <c r="B6">
        <v>3.6724999999999999</v>
      </c>
      <c r="C6">
        <v>3.6724999999999999</v>
      </c>
      <c r="D6">
        <v>3.6724999999999999</v>
      </c>
      <c r="E6">
        <v>3.6724999999999999</v>
      </c>
      <c r="F6">
        <v>3.6724999999999999</v>
      </c>
      <c r="G6">
        <v>3.6724999999999999</v>
      </c>
      <c r="H6">
        <v>3.6724999999999999</v>
      </c>
      <c r="I6">
        <v>3.6724999999999999</v>
      </c>
      <c r="J6">
        <v>3.6724999999999999</v>
      </c>
      <c r="K6">
        <v>3.6724999999999999</v>
      </c>
      <c r="L6">
        <v>3.6724999999999999</v>
      </c>
      <c r="M6">
        <v>3.6724999999999999</v>
      </c>
      <c r="N6">
        <v>3.6724999999999999</v>
      </c>
      <c r="O6">
        <v>3.6724999999999999</v>
      </c>
      <c r="P6">
        <v>3.6724999999999999</v>
      </c>
      <c r="Q6">
        <f t="shared" si="0"/>
        <v>3.6724999999999999</v>
      </c>
    </row>
    <row r="7" spans="1:17">
      <c r="A7" t="s">
        <v>459</v>
      </c>
      <c r="B7">
        <v>0.99950000000000006</v>
      </c>
      <c r="C7">
        <v>0.99950000000000006</v>
      </c>
      <c r="D7">
        <v>3.0632566666666698</v>
      </c>
      <c r="E7">
        <v>2.9006291666666701</v>
      </c>
      <c r="F7">
        <v>2.9233008189033201</v>
      </c>
      <c r="G7">
        <v>2.9036575</v>
      </c>
      <c r="H7">
        <v>3.0543133333333299</v>
      </c>
      <c r="I7">
        <v>3.0956488492063499</v>
      </c>
      <c r="J7">
        <v>3.14416455988456</v>
      </c>
      <c r="K7">
        <v>3.7101068305232801</v>
      </c>
      <c r="L7">
        <v>3.8962951544704998</v>
      </c>
      <c r="M7">
        <v>4.1101395762132604</v>
      </c>
      <c r="N7">
        <v>4.5369343601874599</v>
      </c>
      <c r="O7">
        <v>5.4593526646570396</v>
      </c>
      <c r="P7">
        <v>8.0752759928133404</v>
      </c>
      <c r="Q7">
        <f t="shared" si="0"/>
        <v>8.0752759928133404</v>
      </c>
    </row>
    <row r="8" spans="1:17">
      <c r="A8" t="s">
        <v>460</v>
      </c>
      <c r="B8">
        <v>539.52583333333303</v>
      </c>
      <c r="C8">
        <v>555.078258333333</v>
      </c>
      <c r="D8">
        <v>573.35333333333301</v>
      </c>
      <c r="E8">
        <v>578.76295454545505</v>
      </c>
      <c r="F8">
        <v>533.45083333333298</v>
      </c>
      <c r="G8">
        <v>457.68694062915898</v>
      </c>
      <c r="H8">
        <v>416.04036972454202</v>
      </c>
      <c r="I8">
        <v>342.079116208671</v>
      </c>
      <c r="J8">
        <v>305.96940026193602</v>
      </c>
      <c r="K8">
        <v>363.28328560606099</v>
      </c>
      <c r="L8">
        <v>373.66046673881698</v>
      </c>
      <c r="M8">
        <v>372.50088244871102</v>
      </c>
      <c r="N8">
        <v>401.76397562691602</v>
      </c>
      <c r="O8">
        <v>409.625749270293</v>
      </c>
      <c r="P8">
        <v>415.91978920493801</v>
      </c>
      <c r="Q8">
        <f t="shared" si="0"/>
        <v>415.91978920493801</v>
      </c>
    </row>
    <row r="9" spans="1:17">
      <c r="A9" t="s">
        <v>458</v>
      </c>
      <c r="B9">
        <v>2.7</v>
      </c>
      <c r="C9">
        <v>2.7</v>
      </c>
      <c r="D9">
        <v>2.7</v>
      </c>
      <c r="E9">
        <v>2.7</v>
      </c>
      <c r="F9">
        <v>2.7</v>
      </c>
      <c r="G9">
        <v>2.7</v>
      </c>
      <c r="H9">
        <v>2.7</v>
      </c>
      <c r="I9">
        <v>2.7</v>
      </c>
      <c r="J9">
        <v>2.7</v>
      </c>
      <c r="K9">
        <v>2.7</v>
      </c>
      <c r="L9">
        <v>2.7</v>
      </c>
      <c r="M9">
        <v>2.7</v>
      </c>
      <c r="N9">
        <v>2.7</v>
      </c>
      <c r="O9">
        <v>2.7</v>
      </c>
      <c r="P9">
        <v>2.7</v>
      </c>
      <c r="Q9">
        <f t="shared" si="0"/>
        <v>2.7</v>
      </c>
    </row>
    <row r="10" spans="1:17">
      <c r="A10" t="s">
        <v>462</v>
      </c>
      <c r="B10">
        <v>1.7248266666666701</v>
      </c>
      <c r="C10">
        <v>1.9334425</v>
      </c>
      <c r="D10">
        <v>1.8405625000000001</v>
      </c>
      <c r="E10">
        <v>1.54191416666667</v>
      </c>
      <c r="F10">
        <v>1.3597524999999999</v>
      </c>
      <c r="G10">
        <v>1.3094733333333299</v>
      </c>
      <c r="H10">
        <v>1.3279734405000001</v>
      </c>
      <c r="I10">
        <v>1.1950725</v>
      </c>
      <c r="J10">
        <v>1.19217833333333</v>
      </c>
      <c r="K10">
        <v>1.28218881008452</v>
      </c>
      <c r="L10">
        <v>1.0901594863867701</v>
      </c>
      <c r="M10">
        <v>0.96946320149673504</v>
      </c>
      <c r="N10">
        <v>0.96580103065870804</v>
      </c>
      <c r="O10">
        <v>1.0358430965205401</v>
      </c>
      <c r="P10">
        <v>1.1093632928169199</v>
      </c>
      <c r="Q10">
        <f t="shared" si="0"/>
        <v>1.1093632928169199</v>
      </c>
    </row>
    <row r="11" spans="1:17">
      <c r="A11" t="s">
        <v>463</v>
      </c>
      <c r="B11">
        <v>0.89483075000000001</v>
      </c>
      <c r="C11">
        <v>0.93131666666666602</v>
      </c>
      <c r="D11">
        <v>0.97216416666666605</v>
      </c>
      <c r="E11">
        <v>0.98214599999999996</v>
      </c>
      <c r="F11">
        <v>0.98269550000000006</v>
      </c>
      <c r="G11">
        <v>0.94542099999999996</v>
      </c>
      <c r="H11">
        <v>0.89344500000000004</v>
      </c>
      <c r="I11">
        <v>0.85812380824372803</v>
      </c>
      <c r="J11">
        <v>0.82161957885304604</v>
      </c>
      <c r="K11">
        <v>0.80378333333333296</v>
      </c>
      <c r="L11">
        <v>0.80264999999999997</v>
      </c>
      <c r="M11">
        <v>0.78968638888888898</v>
      </c>
      <c r="N11">
        <v>0.78564534946236597</v>
      </c>
      <c r="O11">
        <v>0.784541075268817</v>
      </c>
      <c r="P11">
        <v>0.78434749999999998</v>
      </c>
      <c r="Q11">
        <f t="shared" si="0"/>
        <v>0.78434749999999998</v>
      </c>
    </row>
    <row r="12" spans="1:17">
      <c r="A12" t="s">
        <v>477</v>
      </c>
      <c r="B12">
        <v>720.67333333333295</v>
      </c>
      <c r="C12">
        <v>830.35333333333301</v>
      </c>
      <c r="D12">
        <v>930.74916666666695</v>
      </c>
      <c r="E12">
        <v>1082.6199999999999</v>
      </c>
      <c r="F12">
        <v>1100.9000000000001</v>
      </c>
      <c r="G12">
        <v>1081.5771666666701</v>
      </c>
      <c r="H12">
        <v>1028.6835530000001</v>
      </c>
      <c r="I12">
        <v>1081.8696825</v>
      </c>
      <c r="J12">
        <v>1185.6908333333299</v>
      </c>
      <c r="K12">
        <v>1230.17916666667</v>
      </c>
      <c r="L12">
        <v>1230.74833333333</v>
      </c>
      <c r="M12">
        <v>1261.0733333333301</v>
      </c>
      <c r="N12">
        <v>1442.505625</v>
      </c>
      <c r="O12">
        <v>1555.09083333333</v>
      </c>
      <c r="P12">
        <v>1546.6866666666699</v>
      </c>
      <c r="Q12">
        <f t="shared" si="0"/>
        <v>1546.6866666666699</v>
      </c>
    </row>
    <row r="13" spans="1:17">
      <c r="A13" t="s">
        <v>468</v>
      </c>
      <c r="Q13">
        <f t="shared" si="0"/>
        <v>0</v>
      </c>
    </row>
    <row r="14" spans="1:17">
      <c r="A14" t="s">
        <v>470</v>
      </c>
      <c r="B14">
        <v>711.97627443083297</v>
      </c>
      <c r="C14">
        <v>733.03850707000004</v>
      </c>
      <c r="D14">
        <v>696.98820361166702</v>
      </c>
      <c r="E14">
        <v>581.20031386416701</v>
      </c>
      <c r="F14">
        <v>528.28480930499995</v>
      </c>
      <c r="G14">
        <v>527.46814284000004</v>
      </c>
      <c r="H14">
        <v>522.89010961083295</v>
      </c>
      <c r="I14">
        <v>479.26678258750002</v>
      </c>
      <c r="J14">
        <v>447.80525556077401</v>
      </c>
      <c r="K14">
        <v>472.18629075489298</v>
      </c>
      <c r="L14">
        <v>495.277021572396</v>
      </c>
      <c r="M14">
        <v>471.86611409170001</v>
      </c>
      <c r="N14">
        <v>510.52713590196998</v>
      </c>
      <c r="O14">
        <v>494.04003744699003</v>
      </c>
      <c r="P14">
        <v>494.41495286493699</v>
      </c>
      <c r="Q14">
        <f t="shared" si="0"/>
        <v>494.41495286493699</v>
      </c>
    </row>
    <row r="15" spans="1:17">
      <c r="A15" t="s">
        <v>476</v>
      </c>
      <c r="B15">
        <v>711.97627443083297</v>
      </c>
      <c r="C15">
        <v>733.03850707000004</v>
      </c>
      <c r="D15">
        <v>696.98820361166702</v>
      </c>
      <c r="E15">
        <v>581.20031386416701</v>
      </c>
      <c r="F15">
        <v>528.28480930499995</v>
      </c>
      <c r="G15">
        <v>527.46814284000004</v>
      </c>
      <c r="H15">
        <v>522.89010961083295</v>
      </c>
      <c r="I15">
        <v>479.26678258750002</v>
      </c>
      <c r="J15">
        <v>447.80525556077401</v>
      </c>
      <c r="K15">
        <v>472.18629075489298</v>
      </c>
      <c r="L15">
        <v>495.277021572396</v>
      </c>
      <c r="M15">
        <v>471.86611409170001</v>
      </c>
      <c r="N15">
        <v>510.52713590196998</v>
      </c>
      <c r="O15">
        <v>494.04003744699003</v>
      </c>
      <c r="P15">
        <v>494.41495286493699</v>
      </c>
      <c r="Q15">
        <f t="shared" si="0"/>
        <v>494.41495286493699</v>
      </c>
    </row>
    <row r="16" spans="1:17">
      <c r="A16" t="s">
        <v>465</v>
      </c>
      <c r="B16">
        <v>52.141666666666701</v>
      </c>
      <c r="C16">
        <v>55.8066666666667</v>
      </c>
      <c r="D16">
        <v>57.887999999999998</v>
      </c>
      <c r="E16">
        <v>58.150039999999997</v>
      </c>
      <c r="F16">
        <v>59.512658333333299</v>
      </c>
      <c r="G16">
        <v>64.327475000000007</v>
      </c>
      <c r="H16">
        <v>68.933233333333305</v>
      </c>
      <c r="I16">
        <v>68.874875000000003</v>
      </c>
      <c r="J16">
        <v>68.598275000000001</v>
      </c>
      <c r="K16">
        <v>69.039066666666699</v>
      </c>
      <c r="L16">
        <v>69.649291666666699</v>
      </c>
      <c r="M16">
        <v>74.1524</v>
      </c>
      <c r="N16">
        <v>81.8626583333333</v>
      </c>
      <c r="O16">
        <v>78.103234999999998</v>
      </c>
      <c r="P16">
        <v>77.641408333333302</v>
      </c>
      <c r="Q16">
        <f t="shared" si="0"/>
        <v>77.641408333333302</v>
      </c>
    </row>
    <row r="17" spans="1:17">
      <c r="A17" t="s">
        <v>475</v>
      </c>
      <c r="B17">
        <v>2.123275</v>
      </c>
      <c r="C17">
        <v>2.1847083333333299</v>
      </c>
      <c r="D17">
        <v>2.076975</v>
      </c>
      <c r="E17">
        <v>1.7327016666666699</v>
      </c>
      <c r="F17">
        <v>1.5751089166666701</v>
      </c>
      <c r="G17">
        <v>1.5741333333333301</v>
      </c>
      <c r="H17">
        <v>1.5592666666666699</v>
      </c>
      <c r="I17">
        <v>1.4290499999999999</v>
      </c>
      <c r="J17">
        <v>1.3371166666666701</v>
      </c>
      <c r="K17">
        <v>1.40669166666667</v>
      </c>
      <c r="L17">
        <v>1.47739166666667</v>
      </c>
      <c r="M17">
        <v>1.40645833333333</v>
      </c>
      <c r="N17">
        <v>1.5220499999999999</v>
      </c>
      <c r="O17">
        <v>1.47356666666667</v>
      </c>
      <c r="P17">
        <v>1.4741833333333301</v>
      </c>
      <c r="Q17">
        <f t="shared" si="0"/>
        <v>1.4741833333333301</v>
      </c>
    </row>
    <row r="18" spans="1:17">
      <c r="A18" t="s">
        <v>472</v>
      </c>
      <c r="B18">
        <v>2.12285951185833</v>
      </c>
      <c r="C18">
        <v>2.1856595833000001</v>
      </c>
      <c r="D18">
        <v>2.07817042621667</v>
      </c>
      <c r="E18">
        <v>1.7329322041916699</v>
      </c>
      <c r="F18">
        <v>1.57515702795</v>
      </c>
      <c r="G18">
        <v>1.5727220196</v>
      </c>
      <c r="H18">
        <v>1.5590719560583299</v>
      </c>
      <c r="I18">
        <v>1.429002741625</v>
      </c>
      <c r="J18">
        <v>1.3351956804842799</v>
      </c>
      <c r="K18">
        <v>1.4078912383694999</v>
      </c>
      <c r="L18">
        <v>1.47673956845028</v>
      </c>
      <c r="M18">
        <v>1.40693658566639</v>
      </c>
      <c r="N18">
        <v>1.5222099744513</v>
      </c>
      <c r="O18">
        <v>1.4730513226323501</v>
      </c>
      <c r="P18">
        <v>1.4741691867940001</v>
      </c>
      <c r="Q18">
        <f t="shared" si="0"/>
        <v>1.4741691867940001</v>
      </c>
    </row>
    <row r="19" spans="1:17">
      <c r="A19" t="s">
        <v>467</v>
      </c>
      <c r="B19">
        <v>876.75</v>
      </c>
      <c r="C19">
        <v>1390</v>
      </c>
      <c r="D19">
        <v>1790.9166666666699</v>
      </c>
      <c r="E19">
        <v>2051.2708333333298</v>
      </c>
      <c r="F19">
        <v>2160.2575000000002</v>
      </c>
      <c r="G19">
        <v>2153.8200000000002</v>
      </c>
      <c r="H19">
        <v>2144.5641666666702</v>
      </c>
      <c r="I19">
        <v>2146.0783333333302</v>
      </c>
      <c r="J19">
        <v>2136.3975</v>
      </c>
      <c r="K19">
        <v>2793.0492178846898</v>
      </c>
      <c r="L19">
        <v>2978.51</v>
      </c>
      <c r="M19">
        <v>4974.6333333333296</v>
      </c>
      <c r="N19">
        <v>8336.8983333333308</v>
      </c>
      <c r="O19">
        <v>8880.0524999999998</v>
      </c>
      <c r="P19">
        <v>10224.102500000001</v>
      </c>
      <c r="Q19">
        <f t="shared" si="0"/>
        <v>10224.102500000001</v>
      </c>
    </row>
    <row r="20" spans="1:17">
      <c r="A20" t="s">
        <v>469</v>
      </c>
      <c r="B20">
        <v>2</v>
      </c>
      <c r="C20">
        <v>2</v>
      </c>
      <c r="D20">
        <v>2</v>
      </c>
      <c r="E20">
        <v>2</v>
      </c>
      <c r="F20">
        <v>2</v>
      </c>
      <c r="G20">
        <v>2</v>
      </c>
      <c r="H20">
        <v>2</v>
      </c>
      <c r="I20">
        <v>2</v>
      </c>
      <c r="J20">
        <v>2</v>
      </c>
      <c r="K20">
        <v>2</v>
      </c>
      <c r="L20">
        <v>2</v>
      </c>
      <c r="M20">
        <v>2</v>
      </c>
      <c r="N20">
        <v>2</v>
      </c>
      <c r="O20">
        <v>2</v>
      </c>
      <c r="P20">
        <v>2</v>
      </c>
      <c r="Q20">
        <f t="shared" si="0"/>
        <v>2</v>
      </c>
    </row>
    <row r="21" spans="1:17">
      <c r="A21" t="s">
        <v>471</v>
      </c>
      <c r="B21">
        <v>6.1835416666666703</v>
      </c>
      <c r="C21">
        <v>6.6069166666666703</v>
      </c>
      <c r="D21">
        <v>7.17</v>
      </c>
      <c r="E21">
        <v>7.6591666666666702</v>
      </c>
      <c r="F21">
        <v>7.9362666666666701</v>
      </c>
      <c r="G21">
        <v>8.0660624999999992</v>
      </c>
      <c r="H21">
        <v>8.0116166666666704</v>
      </c>
      <c r="I21">
        <v>7.8512451612499996</v>
      </c>
      <c r="J21">
        <v>7.2383206989166702</v>
      </c>
      <c r="K21">
        <v>7.02</v>
      </c>
      <c r="L21">
        <v>7.0166666666666702</v>
      </c>
      <c r="M21">
        <v>6.9369624999999999</v>
      </c>
      <c r="N21">
        <v>6.91</v>
      </c>
      <c r="O21">
        <v>6.91</v>
      </c>
      <c r="P21">
        <v>6.91</v>
      </c>
      <c r="Q21">
        <f t="shared" si="0"/>
        <v>6.91</v>
      </c>
    </row>
    <row r="22" spans="1:17">
      <c r="A22" t="s">
        <v>474</v>
      </c>
      <c r="B22">
        <v>1.8294231220756101</v>
      </c>
      <c r="C22">
        <v>2.3496317093224399</v>
      </c>
      <c r="D22">
        <v>2.9203630177551898</v>
      </c>
      <c r="E22">
        <v>3.0774751184780098</v>
      </c>
      <c r="F22">
        <v>2.9251194495158601</v>
      </c>
      <c r="G22">
        <v>2.4343900362318802</v>
      </c>
      <c r="H22">
        <v>2.17532666666667</v>
      </c>
      <c r="I22">
        <v>1.94705833333333</v>
      </c>
      <c r="J22">
        <v>1.8337666666666701</v>
      </c>
      <c r="K22">
        <v>1.99942817314426</v>
      </c>
      <c r="L22">
        <v>1.7592267105871799</v>
      </c>
      <c r="M22">
        <v>1.6728287552565899</v>
      </c>
      <c r="N22">
        <v>1.9530686111248701</v>
      </c>
      <c r="O22">
        <v>2.1560891512631102</v>
      </c>
      <c r="P22">
        <v>2.3535686041809099</v>
      </c>
      <c r="Q22">
        <f t="shared" si="0"/>
        <v>2.3535686041809099</v>
      </c>
    </row>
    <row r="23" spans="1:17">
      <c r="A23" t="s">
        <v>466</v>
      </c>
      <c r="B23">
        <v>2</v>
      </c>
      <c r="C23">
        <v>2</v>
      </c>
      <c r="D23">
        <v>2</v>
      </c>
      <c r="E23">
        <v>2</v>
      </c>
      <c r="F23">
        <v>2</v>
      </c>
      <c r="G23">
        <v>2</v>
      </c>
      <c r="H23">
        <v>2</v>
      </c>
      <c r="I23">
        <v>2</v>
      </c>
      <c r="J23">
        <v>2</v>
      </c>
      <c r="K23">
        <v>2</v>
      </c>
      <c r="L23">
        <v>2</v>
      </c>
      <c r="M23">
        <v>2</v>
      </c>
      <c r="N23">
        <v>2</v>
      </c>
      <c r="O23">
        <v>2</v>
      </c>
      <c r="Q23">
        <f t="shared" si="0"/>
        <v>0</v>
      </c>
    </row>
    <row r="24" spans="1:17">
      <c r="A24" t="s">
        <v>622</v>
      </c>
      <c r="B24">
        <v>44.941605000000003</v>
      </c>
      <c r="C24">
        <v>47.186414166666701</v>
      </c>
      <c r="D24">
        <v>48.610319166666699</v>
      </c>
      <c r="E24">
        <v>46.583284166666701</v>
      </c>
      <c r="F24">
        <v>45.316466666666699</v>
      </c>
      <c r="G24">
        <v>44.099975000000001</v>
      </c>
      <c r="H24">
        <v>45.3070083333333</v>
      </c>
      <c r="I24">
        <v>41.3485333333333</v>
      </c>
      <c r="J24">
        <v>43.505183333333299</v>
      </c>
      <c r="K24">
        <v>48.405266666666698</v>
      </c>
      <c r="L24">
        <v>45.725812121212101</v>
      </c>
      <c r="M24">
        <v>46.670466666666698</v>
      </c>
      <c r="N24">
        <v>53.437233333333303</v>
      </c>
      <c r="O24">
        <v>58.597845416666701</v>
      </c>
      <c r="P24">
        <v>61.029514460784299</v>
      </c>
      <c r="Q24">
        <f t="shared" si="0"/>
        <v>61.029514460784299</v>
      </c>
    </row>
    <row r="25" spans="1:17">
      <c r="A25" t="s">
        <v>473</v>
      </c>
      <c r="B25">
        <v>5.1018158333333297</v>
      </c>
      <c r="C25">
        <v>5.8411589250000002</v>
      </c>
      <c r="D25">
        <v>6.3278006883333298</v>
      </c>
      <c r="E25">
        <v>4.9499286083333303</v>
      </c>
      <c r="F25">
        <v>4.6928873903333299</v>
      </c>
      <c r="G25">
        <v>5.1103544346666698</v>
      </c>
      <c r="H25">
        <v>5.8365711929166704</v>
      </c>
      <c r="I25">
        <v>6.1388192053663602</v>
      </c>
      <c r="J25">
        <v>6.8268566666666697</v>
      </c>
      <c r="K25">
        <v>7.1551376959950197</v>
      </c>
      <c r="L25">
        <v>6.7936211559750799</v>
      </c>
      <c r="M25">
        <v>6.8382358333333304</v>
      </c>
      <c r="N25">
        <v>7.6191416666666703</v>
      </c>
      <c r="O25">
        <v>8.3989083333333294</v>
      </c>
      <c r="P25">
        <v>8.9760833333333405</v>
      </c>
      <c r="Q25">
        <f t="shared" si="0"/>
        <v>8.9760833333333405</v>
      </c>
    </row>
    <row r="26" spans="1:17">
      <c r="A26" t="s">
        <v>481</v>
      </c>
      <c r="B26">
        <v>711.97627443083297</v>
      </c>
      <c r="C26">
        <v>733.03850707000004</v>
      </c>
      <c r="D26">
        <v>696.98820361166702</v>
      </c>
      <c r="E26">
        <v>581.20031386416701</v>
      </c>
      <c r="F26">
        <v>528.28480930499995</v>
      </c>
      <c r="G26">
        <v>527.46814284000004</v>
      </c>
      <c r="H26">
        <v>522.89010961083295</v>
      </c>
      <c r="I26">
        <v>479.26678258750002</v>
      </c>
      <c r="J26">
        <v>447.80525556077401</v>
      </c>
      <c r="K26">
        <v>472.18629075489298</v>
      </c>
      <c r="L26">
        <v>495.277021572396</v>
      </c>
      <c r="M26">
        <v>471.86611409170001</v>
      </c>
      <c r="N26">
        <v>510.52713590196998</v>
      </c>
      <c r="O26">
        <v>494.04003744699003</v>
      </c>
      <c r="P26">
        <v>494.41495286493699</v>
      </c>
      <c r="Q26">
        <f t="shared" si="0"/>
        <v>494.41495286493699</v>
      </c>
    </row>
    <row r="27" spans="1:17">
      <c r="A27" t="s">
        <v>623</v>
      </c>
      <c r="B27">
        <v>1.4851099999999999</v>
      </c>
      <c r="C27">
        <v>1.54876083333333</v>
      </c>
      <c r="D27">
        <v>1.56931833333333</v>
      </c>
      <c r="E27">
        <v>1.4010516666666699</v>
      </c>
      <c r="F27">
        <v>1.3010191666666699</v>
      </c>
      <c r="G27">
        <v>1.21176333333333</v>
      </c>
      <c r="H27">
        <v>1.1343633333333301</v>
      </c>
      <c r="I27">
        <v>1.0740991666666699</v>
      </c>
      <c r="J27">
        <v>1.06704</v>
      </c>
      <c r="K27">
        <v>1.14310055659983</v>
      </c>
      <c r="L27">
        <v>1.0301627829537601</v>
      </c>
      <c r="M27">
        <v>0.98953069187935705</v>
      </c>
      <c r="N27">
        <v>0.99918830972261297</v>
      </c>
      <c r="O27">
        <v>1.02979656989696</v>
      </c>
      <c r="P27">
        <v>1.10610494395711</v>
      </c>
      <c r="Q27">
        <f t="shared" si="0"/>
        <v>1.10610494395711</v>
      </c>
    </row>
    <row r="28" spans="1:17">
      <c r="A28" t="s">
        <v>594</v>
      </c>
      <c r="B28">
        <v>1.6888425</v>
      </c>
      <c r="C28">
        <v>1.6876150000000001</v>
      </c>
      <c r="D28">
        <v>1.5586074999999999</v>
      </c>
      <c r="E28">
        <v>1.34665083333333</v>
      </c>
      <c r="F28">
        <v>1.2434958333333299</v>
      </c>
      <c r="G28">
        <v>1.2451766666666699</v>
      </c>
      <c r="H28">
        <v>1.2538433333333301</v>
      </c>
      <c r="I28">
        <v>1.20036583333333</v>
      </c>
      <c r="J28">
        <v>1.0830900000000001</v>
      </c>
      <c r="K28">
        <v>1.08814169630268</v>
      </c>
      <c r="L28">
        <v>1.04290564573352</v>
      </c>
      <c r="M28">
        <v>0.88804202822328104</v>
      </c>
      <c r="N28">
        <v>0.93768448070934896</v>
      </c>
      <c r="O28">
        <v>0.92690354775828498</v>
      </c>
      <c r="P28">
        <v>0.91615104728361296</v>
      </c>
      <c r="Q28">
        <f t="shared" si="0"/>
        <v>0.91615104728361296</v>
      </c>
    </row>
    <row r="29" spans="1:17">
      <c r="A29" t="s">
        <v>624</v>
      </c>
      <c r="Q29">
        <f t="shared" si="0"/>
        <v>0</v>
      </c>
    </row>
    <row r="30" spans="1:17">
      <c r="A30" t="s">
        <v>483</v>
      </c>
      <c r="B30">
        <v>539.58749999999998</v>
      </c>
      <c r="C30">
        <v>634.93833333333305</v>
      </c>
      <c r="D30">
        <v>688.93666666666695</v>
      </c>
      <c r="E30">
        <v>691.39750000000004</v>
      </c>
      <c r="F30">
        <v>609.52916666666704</v>
      </c>
      <c r="G30">
        <v>559.76750000000004</v>
      </c>
      <c r="H30">
        <v>530.27499999999998</v>
      </c>
      <c r="I30">
        <v>522.46416666666698</v>
      </c>
      <c r="J30">
        <v>522.46103583333297</v>
      </c>
      <c r="K30">
        <v>560.85989484127003</v>
      </c>
      <c r="L30">
        <v>510.24916666666701</v>
      </c>
      <c r="M30">
        <v>483.66750000000002</v>
      </c>
      <c r="N30">
        <v>486.47130339105303</v>
      </c>
      <c r="O30">
        <v>495.272877645503</v>
      </c>
      <c r="P30">
        <v>570.34821612743997</v>
      </c>
      <c r="Q30">
        <f t="shared" si="0"/>
        <v>570.34821612743997</v>
      </c>
    </row>
    <row r="31" spans="1:17">
      <c r="A31" t="s">
        <v>484</v>
      </c>
      <c r="B31">
        <v>8.2785041666666697</v>
      </c>
      <c r="C31">
        <v>8.2770683333333306</v>
      </c>
      <c r="D31">
        <v>8.2769575</v>
      </c>
      <c r="E31">
        <v>8.2770366666666693</v>
      </c>
      <c r="F31">
        <v>8.2768008333333292</v>
      </c>
      <c r="G31">
        <v>8.1943166666666691</v>
      </c>
      <c r="H31">
        <v>7.9734383333333296</v>
      </c>
      <c r="I31">
        <v>7.6075324999999996</v>
      </c>
      <c r="J31">
        <v>6.9486549999999996</v>
      </c>
      <c r="K31">
        <v>6.8314160517666602</v>
      </c>
      <c r="L31">
        <v>6.7702690287094001</v>
      </c>
      <c r="M31">
        <v>6.4614613265500704</v>
      </c>
      <c r="N31">
        <v>6.3123328268318604</v>
      </c>
      <c r="O31">
        <v>6.19575834608231</v>
      </c>
      <c r="P31">
        <v>6.1434340944886703</v>
      </c>
      <c r="Q31">
        <f t="shared" si="0"/>
        <v>6.1434340944886703</v>
      </c>
    </row>
    <row r="32" spans="1:17">
      <c r="A32" t="s">
        <v>489</v>
      </c>
      <c r="B32">
        <v>711.97627443083297</v>
      </c>
      <c r="C32">
        <v>733.03850707000004</v>
      </c>
      <c r="D32">
        <v>696.98820361166702</v>
      </c>
      <c r="E32">
        <v>581.20031386416701</v>
      </c>
      <c r="F32">
        <v>528.28480930499995</v>
      </c>
      <c r="G32">
        <v>527.46814284000004</v>
      </c>
      <c r="H32">
        <v>522.89010961083295</v>
      </c>
      <c r="I32">
        <v>479.26678258750002</v>
      </c>
      <c r="J32">
        <v>447.80525556077401</v>
      </c>
      <c r="K32">
        <v>472.18629075489298</v>
      </c>
      <c r="L32">
        <v>495.277021572396</v>
      </c>
      <c r="M32">
        <v>471.86611409170001</v>
      </c>
      <c r="N32">
        <v>510.52713590196998</v>
      </c>
      <c r="O32">
        <v>494.04003744699003</v>
      </c>
      <c r="P32">
        <v>494.41495286493699</v>
      </c>
      <c r="Q32">
        <f t="shared" si="0"/>
        <v>494.41495286493699</v>
      </c>
    </row>
    <row r="33" spans="1:17">
      <c r="A33" t="s">
        <v>479</v>
      </c>
      <c r="B33">
        <v>711.97627443083297</v>
      </c>
      <c r="C33">
        <v>733.03850707000004</v>
      </c>
      <c r="D33">
        <v>696.98820361166702</v>
      </c>
      <c r="E33">
        <v>581.20031386416701</v>
      </c>
      <c r="F33">
        <v>528.28480930499995</v>
      </c>
      <c r="G33">
        <v>527.46814284000004</v>
      </c>
      <c r="H33">
        <v>522.89010961083295</v>
      </c>
      <c r="I33">
        <v>479.26678258750002</v>
      </c>
      <c r="J33">
        <v>447.80525556077401</v>
      </c>
      <c r="K33">
        <v>472.18629075489298</v>
      </c>
      <c r="L33">
        <v>495.277021572396</v>
      </c>
      <c r="M33">
        <v>471.86611409170001</v>
      </c>
      <c r="N33">
        <v>510.52713590196998</v>
      </c>
      <c r="O33">
        <v>494.04003744699003</v>
      </c>
      <c r="P33">
        <v>494.41495286493699</v>
      </c>
      <c r="Q33">
        <f t="shared" si="0"/>
        <v>494.41495286493699</v>
      </c>
    </row>
    <row r="34" spans="1:17">
      <c r="A34" t="s">
        <v>487</v>
      </c>
      <c r="B34">
        <v>711.97627443083297</v>
      </c>
      <c r="C34">
        <v>733.03850707000004</v>
      </c>
      <c r="D34">
        <v>696.98820361166702</v>
      </c>
      <c r="E34">
        <v>581.20031386416701</v>
      </c>
      <c r="F34">
        <v>528.28480930499995</v>
      </c>
      <c r="G34">
        <v>527.46814284000004</v>
      </c>
      <c r="H34">
        <v>522.89010961083295</v>
      </c>
      <c r="I34">
        <v>479.26678258750002</v>
      </c>
      <c r="J34">
        <v>447.80525556077401</v>
      </c>
      <c r="K34">
        <v>472.18629075489298</v>
      </c>
      <c r="L34">
        <v>495.277021572396</v>
      </c>
      <c r="M34">
        <v>471.86611409170001</v>
      </c>
      <c r="N34">
        <v>510.52713590196998</v>
      </c>
      <c r="O34">
        <v>494.04003744699003</v>
      </c>
      <c r="P34">
        <v>494.41495286493699</v>
      </c>
      <c r="Q34">
        <f t="shared" si="0"/>
        <v>494.41495286493699</v>
      </c>
    </row>
    <row r="35" spans="1:17">
      <c r="A35" t="s">
        <v>485</v>
      </c>
      <c r="B35">
        <v>2087.9038416666699</v>
      </c>
      <c r="C35">
        <v>2299.63315583333</v>
      </c>
      <c r="D35">
        <v>2504.2413308333298</v>
      </c>
      <c r="E35">
        <v>2877.6524583333298</v>
      </c>
      <c r="F35">
        <v>2628.6129025</v>
      </c>
      <c r="G35">
        <v>2320.8341766666699</v>
      </c>
      <c r="H35">
        <v>2361.1394074999998</v>
      </c>
      <c r="I35">
        <v>2078.29183666667</v>
      </c>
      <c r="J35">
        <v>1967.7113091666699</v>
      </c>
      <c r="K35">
        <v>2158.25590299025</v>
      </c>
      <c r="L35">
        <v>1898.56963600842</v>
      </c>
      <c r="M35">
        <v>1848.1394699518301</v>
      </c>
      <c r="N35">
        <v>1796.8959123110001</v>
      </c>
      <c r="O35">
        <v>1868.7853270907999</v>
      </c>
      <c r="P35">
        <v>2001.781048176</v>
      </c>
      <c r="Q35">
        <f t="shared" si="0"/>
        <v>2001.781048176</v>
      </c>
    </row>
    <row r="36" spans="1:17">
      <c r="A36" t="s">
        <v>486</v>
      </c>
      <c r="B36">
        <v>533.982477173333</v>
      </c>
      <c r="C36">
        <v>549.77915968000002</v>
      </c>
      <c r="D36">
        <v>522.74141834666705</v>
      </c>
      <c r="E36">
        <v>435.90045690666699</v>
      </c>
      <c r="F36">
        <v>396.21380832</v>
      </c>
      <c r="G36">
        <v>395.60130815999997</v>
      </c>
      <c r="H36">
        <v>392.167781493333</v>
      </c>
      <c r="I36">
        <v>359.45026960000001</v>
      </c>
      <c r="J36">
        <v>335.85411233925799</v>
      </c>
      <c r="K36">
        <v>354.139898027009</v>
      </c>
      <c r="L36">
        <v>371.45795494053499</v>
      </c>
      <c r="M36">
        <v>353.89976540758801</v>
      </c>
      <c r="N36">
        <v>382.89554649987798</v>
      </c>
      <c r="O36">
        <v>370.53021637503798</v>
      </c>
      <c r="P36">
        <v>370.81140308138703</v>
      </c>
      <c r="Q36">
        <f t="shared" si="0"/>
        <v>370.81140308138703</v>
      </c>
    </row>
    <row r="37" spans="1:17">
      <c r="A37" t="s">
        <v>480</v>
      </c>
      <c r="B37">
        <v>119.687149891667</v>
      </c>
      <c r="C37">
        <v>123.22782770000001</v>
      </c>
      <c r="D37">
        <v>117.167572283333</v>
      </c>
      <c r="E37">
        <v>97.702987558333305</v>
      </c>
      <c r="F37">
        <v>88.807598549999994</v>
      </c>
      <c r="G37">
        <v>88.6703124</v>
      </c>
      <c r="H37">
        <v>87.900719691666694</v>
      </c>
      <c r="I37">
        <v>80.567397124999999</v>
      </c>
      <c r="J37">
        <v>75.278540408420795</v>
      </c>
      <c r="K37">
        <v>79.377127283559702</v>
      </c>
      <c r="L37">
        <v>83.258806855919104</v>
      </c>
      <c r="M37">
        <v>79.323303815481395</v>
      </c>
      <c r="N37">
        <v>85.822435427795199</v>
      </c>
      <c r="O37">
        <v>83.050862982298497</v>
      </c>
      <c r="P37">
        <v>83.113888337827902</v>
      </c>
      <c r="Q37">
        <f t="shared" si="0"/>
        <v>83.113888337827902</v>
      </c>
    </row>
    <row r="38" spans="1:17">
      <c r="A38" t="s">
        <v>488</v>
      </c>
      <c r="B38">
        <v>308.18666666666701</v>
      </c>
      <c r="C38">
        <v>328.870833333333</v>
      </c>
      <c r="D38">
        <v>359.81752688172003</v>
      </c>
      <c r="E38">
        <v>398.662222222222</v>
      </c>
      <c r="F38">
        <v>437.935</v>
      </c>
      <c r="G38">
        <v>477.786741487455</v>
      </c>
      <c r="H38">
        <v>511.30181794034797</v>
      </c>
      <c r="I38">
        <v>516.61739023297503</v>
      </c>
      <c r="J38">
        <v>526.23551344086002</v>
      </c>
      <c r="K38">
        <v>573.287956733231</v>
      </c>
      <c r="L38">
        <v>525.829200716846</v>
      </c>
      <c r="M38">
        <v>505.664239919355</v>
      </c>
      <c r="N38">
        <v>502.90146198156702</v>
      </c>
      <c r="O38">
        <v>499.76683256528401</v>
      </c>
      <c r="P38">
        <v>538.31720027905806</v>
      </c>
      <c r="Q38">
        <f t="shared" si="0"/>
        <v>538.31720027905806</v>
      </c>
    </row>
    <row r="39" spans="1:17">
      <c r="A39" t="s">
        <v>491</v>
      </c>
      <c r="Q39">
        <f t="shared" si="0"/>
        <v>0</v>
      </c>
    </row>
    <row r="40" spans="1:17">
      <c r="A40" t="s">
        <v>625</v>
      </c>
      <c r="Q40">
        <f t="shared" si="0"/>
        <v>0</v>
      </c>
    </row>
    <row r="41" spans="1:17">
      <c r="A41" t="s">
        <v>626</v>
      </c>
      <c r="Q41">
        <f t="shared" si="0"/>
        <v>0</v>
      </c>
    </row>
    <row r="42" spans="1:17">
      <c r="A42" t="s">
        <v>627</v>
      </c>
      <c r="B42">
        <v>0.62240911666666698</v>
      </c>
      <c r="C42">
        <v>0.64310702615833304</v>
      </c>
      <c r="D42">
        <v>0.61065998966666701</v>
      </c>
      <c r="E42">
        <v>0.51744326166666699</v>
      </c>
      <c r="F42">
        <v>0.46860055225000002</v>
      </c>
      <c r="G42">
        <v>0.46407050716166698</v>
      </c>
      <c r="H42">
        <v>0.45891594691666698</v>
      </c>
      <c r="I42">
        <v>0.42612499999999998</v>
      </c>
      <c r="Q42">
        <f t="shared" si="0"/>
        <v>0</v>
      </c>
    </row>
    <row r="43" spans="1:17">
      <c r="A43" t="s">
        <v>492</v>
      </c>
      <c r="B43">
        <v>38.598416666666701</v>
      </c>
      <c r="C43">
        <v>38.035328333333297</v>
      </c>
      <c r="D43">
        <v>32.738518333333303</v>
      </c>
      <c r="E43">
        <v>28.209</v>
      </c>
      <c r="F43">
        <v>25.699750000000002</v>
      </c>
      <c r="G43">
        <v>23.957416666666699</v>
      </c>
      <c r="H43">
        <v>22.595583333333298</v>
      </c>
      <c r="I43">
        <v>20.293666666666699</v>
      </c>
      <c r="J43">
        <v>17.071666666666701</v>
      </c>
      <c r="K43">
        <v>19.062999999999999</v>
      </c>
      <c r="L43">
        <v>19.09825</v>
      </c>
      <c r="M43">
        <v>17.695916666666701</v>
      </c>
      <c r="N43">
        <v>19.577500000000001</v>
      </c>
      <c r="O43">
        <v>19.5705833333333</v>
      </c>
      <c r="P43">
        <v>20.7575</v>
      </c>
      <c r="Q43">
        <f t="shared" si="0"/>
        <v>20.7575</v>
      </c>
    </row>
    <row r="44" spans="1:17">
      <c r="A44" t="s">
        <v>628</v>
      </c>
      <c r="Q44">
        <f t="shared" si="0"/>
        <v>0</v>
      </c>
    </row>
    <row r="45" spans="1:17">
      <c r="A45" t="s">
        <v>495</v>
      </c>
      <c r="B45">
        <v>177.721</v>
      </c>
      <c r="C45">
        <v>177.721</v>
      </c>
      <c r="D45">
        <v>177.721</v>
      </c>
      <c r="E45">
        <v>177.721</v>
      </c>
      <c r="F45">
        <v>177.721</v>
      </c>
      <c r="G45">
        <v>177.721</v>
      </c>
      <c r="H45">
        <v>177.721</v>
      </c>
      <c r="I45">
        <v>177.721</v>
      </c>
      <c r="J45">
        <v>177.721</v>
      </c>
      <c r="K45">
        <v>177.721</v>
      </c>
      <c r="L45">
        <v>177.721</v>
      </c>
      <c r="M45">
        <v>177.721</v>
      </c>
      <c r="N45">
        <v>177.721</v>
      </c>
      <c r="O45">
        <v>177.721</v>
      </c>
      <c r="P45">
        <v>177.72083333333299</v>
      </c>
      <c r="Q45">
        <f t="shared" si="0"/>
        <v>177.72083333333299</v>
      </c>
    </row>
    <row r="46" spans="1:17">
      <c r="A46" t="s">
        <v>496</v>
      </c>
      <c r="B46">
        <v>2.7</v>
      </c>
      <c r="C46">
        <v>2.7</v>
      </c>
      <c r="D46">
        <v>2.7</v>
      </c>
      <c r="E46">
        <v>2.7</v>
      </c>
      <c r="F46">
        <v>2.7</v>
      </c>
      <c r="G46">
        <v>2.7</v>
      </c>
      <c r="H46">
        <v>2.7</v>
      </c>
      <c r="I46">
        <v>2.7</v>
      </c>
      <c r="J46">
        <v>2.7</v>
      </c>
      <c r="K46">
        <v>2.7</v>
      </c>
      <c r="L46">
        <v>2.7</v>
      </c>
      <c r="M46">
        <v>2.7</v>
      </c>
      <c r="N46">
        <v>2.7</v>
      </c>
      <c r="O46">
        <v>2.7</v>
      </c>
      <c r="P46">
        <v>2.7</v>
      </c>
      <c r="Q46">
        <f t="shared" si="0"/>
        <v>2.7</v>
      </c>
    </row>
    <row r="47" spans="1:17">
      <c r="A47" t="s">
        <v>629</v>
      </c>
      <c r="B47">
        <v>8.0831441666666706</v>
      </c>
      <c r="C47">
        <v>8.3228174999999993</v>
      </c>
      <c r="D47">
        <v>7.8947141666666703</v>
      </c>
      <c r="E47">
        <v>6.5876733333333304</v>
      </c>
      <c r="F47">
        <v>5.9910566666666698</v>
      </c>
      <c r="G47">
        <v>5.9969099999999997</v>
      </c>
      <c r="H47">
        <v>5.9467783333333299</v>
      </c>
      <c r="I47">
        <v>5.4437008333333301</v>
      </c>
      <c r="J47">
        <v>5.0981308333333297</v>
      </c>
      <c r="K47">
        <v>5.36086666666667</v>
      </c>
      <c r="L47">
        <v>5.6240750000000004</v>
      </c>
      <c r="M47">
        <v>5.3687115350877201</v>
      </c>
      <c r="N47">
        <v>5.7924755370391603</v>
      </c>
      <c r="O47">
        <v>5.6163116861762203</v>
      </c>
      <c r="P47">
        <v>5.6124666666666698</v>
      </c>
      <c r="Q47">
        <f t="shared" si="0"/>
        <v>5.6124666666666698</v>
      </c>
    </row>
    <row r="48" spans="1:17">
      <c r="A48" t="s">
        <v>497</v>
      </c>
      <c r="B48">
        <v>16.415016666666698</v>
      </c>
      <c r="C48">
        <v>16.951616666666698</v>
      </c>
      <c r="D48">
        <v>18.609825000000001</v>
      </c>
      <c r="E48">
        <v>30.830708333333298</v>
      </c>
      <c r="F48">
        <v>42.098830166595597</v>
      </c>
      <c r="G48">
        <v>30.510637891145301</v>
      </c>
      <c r="H48">
        <v>33.253692462625899</v>
      </c>
      <c r="I48">
        <v>33.311861935421703</v>
      </c>
      <c r="J48">
        <v>34.866101629908201</v>
      </c>
      <c r="K48">
        <v>36.1140522203929</v>
      </c>
      <c r="L48">
        <v>37.306578987810397</v>
      </c>
      <c r="M48">
        <v>38.231558748196299</v>
      </c>
      <c r="N48">
        <v>39.3356563644234</v>
      </c>
      <c r="O48">
        <v>41.808143915276503</v>
      </c>
      <c r="P48">
        <v>43.555962698045299</v>
      </c>
      <c r="Q48">
        <f t="shared" si="0"/>
        <v>43.555962698045299</v>
      </c>
    </row>
    <row r="49" spans="1:17">
      <c r="A49" t="s">
        <v>456</v>
      </c>
      <c r="B49">
        <v>75.2597916666667</v>
      </c>
      <c r="C49">
        <v>77.215020833333298</v>
      </c>
      <c r="D49">
        <v>79.681899999999999</v>
      </c>
      <c r="E49">
        <v>77.394975000000002</v>
      </c>
      <c r="F49">
        <v>72.060649999999995</v>
      </c>
      <c r="G49">
        <v>73.276308333333304</v>
      </c>
      <c r="H49">
        <v>72.646616666666702</v>
      </c>
      <c r="I49">
        <v>69.292400000000001</v>
      </c>
      <c r="J49">
        <v>64.582800000000006</v>
      </c>
      <c r="K49">
        <v>72.6474166666667</v>
      </c>
      <c r="L49">
        <v>74.3859833333333</v>
      </c>
      <c r="M49">
        <v>72.937883333333303</v>
      </c>
      <c r="N49">
        <v>77.535966666666695</v>
      </c>
      <c r="O49">
        <v>79.368399999999994</v>
      </c>
      <c r="P49">
        <v>80.579016666666703</v>
      </c>
      <c r="Q49">
        <f t="shared" si="0"/>
        <v>80.579016666666703</v>
      </c>
    </row>
    <row r="50" spans="1:17">
      <c r="A50" t="s">
        <v>498</v>
      </c>
      <c r="Q50">
        <f t="shared" si="0"/>
        <v>0</v>
      </c>
    </row>
    <row r="51" spans="1:17">
      <c r="A51" t="s">
        <v>499</v>
      </c>
      <c r="B51">
        <v>3.4720499999999999</v>
      </c>
      <c r="C51">
        <v>3.9729999999999999</v>
      </c>
      <c r="D51">
        <v>4.4996666666666698</v>
      </c>
      <c r="E51">
        <v>5.8508750000000003</v>
      </c>
      <c r="F51">
        <v>6.19624166666667</v>
      </c>
      <c r="G51">
        <v>5.7788333333333304</v>
      </c>
      <c r="H51">
        <v>5.7331666666666701</v>
      </c>
      <c r="I51">
        <v>5.6354333333333297</v>
      </c>
      <c r="J51">
        <v>5.4325000000000001</v>
      </c>
      <c r="K51">
        <v>5.54455330862978</v>
      </c>
      <c r="L51">
        <v>5.62194291761051</v>
      </c>
      <c r="M51">
        <v>5.9328276515151499</v>
      </c>
      <c r="N51">
        <v>6.05605833333333</v>
      </c>
      <c r="O51">
        <v>6.8703250000000002</v>
      </c>
      <c r="P51">
        <v>7.0776085606060599</v>
      </c>
      <c r="Q51">
        <f t="shared" si="0"/>
        <v>7.0776085606060599</v>
      </c>
    </row>
    <row r="52" spans="1:17">
      <c r="A52" t="s">
        <v>502</v>
      </c>
      <c r="B52">
        <v>9.625</v>
      </c>
      <c r="C52">
        <v>11.3094520833333</v>
      </c>
      <c r="D52">
        <v>13.958194166666701</v>
      </c>
      <c r="E52">
        <v>13.877890583333301</v>
      </c>
      <c r="F52">
        <v>13.7875</v>
      </c>
      <c r="G52">
        <v>15.3679166666667</v>
      </c>
      <c r="H52">
        <v>15.375</v>
      </c>
      <c r="I52">
        <v>15.375</v>
      </c>
      <c r="J52">
        <v>15.375</v>
      </c>
      <c r="K52">
        <v>15.375</v>
      </c>
      <c r="L52">
        <v>15.375</v>
      </c>
      <c r="M52">
        <v>15.375</v>
      </c>
      <c r="Q52">
        <f t="shared" si="0"/>
        <v>0</v>
      </c>
    </row>
    <row r="53" spans="1:17">
      <c r="A53" t="s">
        <v>587</v>
      </c>
      <c r="Q53">
        <f t="shared" si="0"/>
        <v>0</v>
      </c>
    </row>
    <row r="54" spans="1:17">
      <c r="A54" t="s">
        <v>503</v>
      </c>
      <c r="B54">
        <v>16.968636666666701</v>
      </c>
      <c r="C54">
        <v>17.478071533333299</v>
      </c>
      <c r="D54">
        <v>16.611791666666701</v>
      </c>
      <c r="E54">
        <v>13.856411404510499</v>
      </c>
      <c r="F54">
        <v>12.5955635879843</v>
      </c>
      <c r="G54">
        <v>12.5837865859395</v>
      </c>
      <c r="H54">
        <v>12.4654837577722</v>
      </c>
      <c r="I54">
        <v>11.4338529961624</v>
      </c>
      <c r="J54">
        <v>10.694443093841301</v>
      </c>
      <c r="K54">
        <v>11.257430885076699</v>
      </c>
      <c r="L54">
        <v>11.8068482348947</v>
      </c>
      <c r="Q54">
        <f t="shared" si="0"/>
        <v>0</v>
      </c>
    </row>
    <row r="55" spans="1:17">
      <c r="A55" t="s">
        <v>504</v>
      </c>
      <c r="B55">
        <v>8.21725833333333</v>
      </c>
      <c r="C55">
        <v>8.4574916666666695</v>
      </c>
      <c r="D55">
        <v>8.5677500000000002</v>
      </c>
      <c r="E55">
        <v>8.5996833333333296</v>
      </c>
      <c r="F55">
        <v>8.6355833333333294</v>
      </c>
      <c r="G55">
        <v>8.6664416666666693</v>
      </c>
      <c r="H55">
        <v>8.6986158333333297</v>
      </c>
      <c r="I55">
        <v>8.9659499999999994</v>
      </c>
      <c r="J55">
        <v>9.5997416666666702</v>
      </c>
      <c r="K55">
        <v>11.777599672499999</v>
      </c>
      <c r="L55">
        <v>14.409589808006601</v>
      </c>
      <c r="M55">
        <v>16.8992257595275</v>
      </c>
      <c r="N55">
        <v>17.704761378267399</v>
      </c>
      <c r="Q55">
        <f t="shared" si="0"/>
        <v>0</v>
      </c>
    </row>
    <row r="56" spans="1:17">
      <c r="A56" t="s">
        <v>630</v>
      </c>
      <c r="Q56">
        <f t="shared" si="0"/>
        <v>0</v>
      </c>
    </row>
    <row r="57" spans="1:17">
      <c r="A57" t="s">
        <v>505</v>
      </c>
      <c r="B57">
        <v>2.128625</v>
      </c>
      <c r="C57">
        <v>2.2766333333333302</v>
      </c>
      <c r="D57">
        <v>2.18669166666667</v>
      </c>
      <c r="E57">
        <v>1.8956</v>
      </c>
      <c r="F57">
        <v>1.73295</v>
      </c>
      <c r="G57">
        <v>1.6909666666666701</v>
      </c>
      <c r="H57">
        <v>1.73118333333333</v>
      </c>
      <c r="I57">
        <v>1.61028333333333</v>
      </c>
      <c r="J57">
        <v>1.59370833333333</v>
      </c>
      <c r="K57">
        <v>1.9557083333333301</v>
      </c>
      <c r="L57">
        <v>1.91830833333333</v>
      </c>
      <c r="M57">
        <v>1.79319425769221</v>
      </c>
      <c r="N57">
        <v>1.7898939221094901</v>
      </c>
      <c r="O57">
        <v>1.8413879855123001</v>
      </c>
      <c r="P57">
        <v>1.8873497233985801</v>
      </c>
      <c r="Q57">
        <f t="shared" si="0"/>
        <v>1.8873497233985801</v>
      </c>
    </row>
    <row r="58" spans="1:17">
      <c r="A58" t="s">
        <v>631</v>
      </c>
      <c r="Q58">
        <f t="shared" si="0"/>
        <v>0</v>
      </c>
    </row>
    <row r="59" spans="1:17">
      <c r="A59" t="s">
        <v>632</v>
      </c>
      <c r="Q59">
        <f t="shared" si="0"/>
        <v>0</v>
      </c>
    </row>
    <row r="60" spans="1:17">
      <c r="A60" t="s">
        <v>545</v>
      </c>
      <c r="B60">
        <v>1</v>
      </c>
      <c r="C60">
        <v>1</v>
      </c>
      <c r="D60">
        <v>1</v>
      </c>
      <c r="E60">
        <v>1</v>
      </c>
      <c r="F60">
        <v>1</v>
      </c>
      <c r="G60">
        <v>1</v>
      </c>
      <c r="H60">
        <v>1</v>
      </c>
      <c r="I60">
        <v>1</v>
      </c>
      <c r="J60">
        <v>1</v>
      </c>
      <c r="K60">
        <v>1</v>
      </c>
      <c r="L60">
        <v>1</v>
      </c>
      <c r="M60">
        <v>1</v>
      </c>
      <c r="N60">
        <v>1</v>
      </c>
      <c r="O60">
        <v>1</v>
      </c>
      <c r="P60">
        <v>1</v>
      </c>
      <c r="Q60">
        <f t="shared" si="0"/>
        <v>1</v>
      </c>
    </row>
    <row r="61" spans="1:17">
      <c r="A61" t="s">
        <v>506</v>
      </c>
      <c r="B61">
        <v>711.97627443083297</v>
      </c>
      <c r="C61">
        <v>733.03850707000004</v>
      </c>
      <c r="D61">
        <v>696.98820361166702</v>
      </c>
      <c r="E61">
        <v>581.20031386416701</v>
      </c>
      <c r="F61">
        <v>528.28480930499995</v>
      </c>
      <c r="G61">
        <v>527.46814284000004</v>
      </c>
      <c r="H61">
        <v>522.89010961083295</v>
      </c>
      <c r="I61">
        <v>479.26678258750002</v>
      </c>
      <c r="J61">
        <v>447.80525556077401</v>
      </c>
      <c r="K61">
        <v>472.18629075489298</v>
      </c>
      <c r="L61">
        <v>495.277021572396</v>
      </c>
      <c r="M61">
        <v>471.86611409170001</v>
      </c>
      <c r="N61">
        <v>510.52713590196998</v>
      </c>
      <c r="O61">
        <v>494.04003744699003</v>
      </c>
      <c r="P61">
        <v>494.41495286493699</v>
      </c>
      <c r="Q61">
        <f t="shared" si="0"/>
        <v>494.41495286493699</v>
      </c>
    </row>
    <row r="62" spans="1:17">
      <c r="A62" t="s">
        <v>611</v>
      </c>
      <c r="B62">
        <v>0.66093083333333302</v>
      </c>
      <c r="C62">
        <v>0.69465500000000002</v>
      </c>
      <c r="D62">
        <v>0.66722333333333295</v>
      </c>
      <c r="E62">
        <v>0.61247249999999998</v>
      </c>
      <c r="F62">
        <v>0.54618</v>
      </c>
      <c r="G62">
        <v>0.54999833333333303</v>
      </c>
      <c r="H62">
        <v>0.54348666666666701</v>
      </c>
      <c r="I62">
        <v>0.499771666666667</v>
      </c>
      <c r="J62">
        <v>0.54396624999999998</v>
      </c>
      <c r="K62">
        <v>0.64191926349599604</v>
      </c>
      <c r="L62">
        <v>0.64717934556016499</v>
      </c>
      <c r="M62">
        <v>0.62414083574049495</v>
      </c>
      <c r="N62">
        <v>0.63304698885732702</v>
      </c>
      <c r="O62">
        <v>0.63966057761347705</v>
      </c>
      <c r="P62">
        <v>0.60772962687825505</v>
      </c>
      <c r="Q62">
        <f t="shared" si="0"/>
        <v>0.60772962687825505</v>
      </c>
    </row>
    <row r="63" spans="1:17">
      <c r="A63" t="s">
        <v>508</v>
      </c>
      <c r="B63">
        <v>1.97616666666667</v>
      </c>
      <c r="C63">
        <v>2.0730166666666698</v>
      </c>
      <c r="D63">
        <v>2.195675</v>
      </c>
      <c r="E63">
        <v>2.1456499999999998</v>
      </c>
      <c r="F63">
        <v>1.91665</v>
      </c>
      <c r="G63">
        <v>1.812675</v>
      </c>
      <c r="H63">
        <v>1.78043333333333</v>
      </c>
      <c r="I63">
        <v>1.67049166666667</v>
      </c>
      <c r="J63">
        <v>1.4907916666666701</v>
      </c>
      <c r="K63">
        <v>1.6704870967741901</v>
      </c>
      <c r="L63">
        <v>1.78234166666667</v>
      </c>
      <c r="M63">
        <v>1.6864954301075299</v>
      </c>
      <c r="N63">
        <v>1.6512583333333299</v>
      </c>
      <c r="O63">
        <v>1.6633500000000001</v>
      </c>
      <c r="P63">
        <v>1.76566666666667</v>
      </c>
      <c r="Q63">
        <f t="shared" si="0"/>
        <v>1.76566666666667</v>
      </c>
    </row>
    <row r="64" spans="1:17">
      <c r="A64" t="s">
        <v>509</v>
      </c>
      <c r="B64">
        <v>0.54491917586876604</v>
      </c>
      <c r="C64">
        <v>0.71630515780899495</v>
      </c>
      <c r="D64">
        <v>0.79241708431316704</v>
      </c>
      <c r="E64">
        <v>0.86676432652534496</v>
      </c>
      <c r="F64">
        <v>0.89949485400706297</v>
      </c>
      <c r="G64">
        <v>0.90627897003822699</v>
      </c>
      <c r="H64">
        <v>0.91645177271303002</v>
      </c>
      <c r="I64">
        <v>0.93524784557480201</v>
      </c>
      <c r="J64">
        <v>1.05785833333333</v>
      </c>
      <c r="K64">
        <v>1.4088000000000001</v>
      </c>
      <c r="L64">
        <v>1.431025</v>
      </c>
      <c r="M64">
        <v>1.5118499999999999</v>
      </c>
      <c r="N64">
        <v>1.7958166666666699</v>
      </c>
      <c r="O64">
        <v>1.9540500000000001</v>
      </c>
      <c r="Q64">
        <f t="shared" si="0"/>
        <v>0</v>
      </c>
    </row>
    <row r="65" spans="1:17">
      <c r="A65" t="s">
        <v>513</v>
      </c>
      <c r="B65">
        <v>1746.86991666667</v>
      </c>
      <c r="C65">
        <v>1950.55833333333</v>
      </c>
      <c r="D65">
        <v>1975.84375</v>
      </c>
      <c r="E65">
        <v>1984.9312500000001</v>
      </c>
      <c r="F65">
        <v>2243.9312500000001</v>
      </c>
      <c r="G65">
        <v>3644.3333333333298</v>
      </c>
      <c r="H65">
        <v>5148.75</v>
      </c>
      <c r="I65">
        <v>4197.7520041666703</v>
      </c>
      <c r="J65">
        <v>4601.6910041666697</v>
      </c>
      <c r="K65">
        <v>4801.0832375</v>
      </c>
      <c r="L65">
        <v>5726.0710208333303</v>
      </c>
      <c r="M65">
        <v>6658.0312583333298</v>
      </c>
      <c r="N65">
        <v>6985.8290263333301</v>
      </c>
      <c r="O65">
        <v>6907.8780694999996</v>
      </c>
      <c r="P65">
        <v>7014.1187772499998</v>
      </c>
      <c r="Q65">
        <f t="shared" si="0"/>
        <v>7014.1187772499998</v>
      </c>
    </row>
    <row r="66" spans="1:17">
      <c r="A66" t="s">
        <v>507</v>
      </c>
      <c r="B66">
        <v>12.7876250950944</v>
      </c>
      <c r="C66">
        <v>15.687158333333301</v>
      </c>
      <c r="D66">
        <v>19.917825000000001</v>
      </c>
      <c r="E66">
        <v>28.530508333333302</v>
      </c>
      <c r="F66">
        <v>30.030083333333302</v>
      </c>
      <c r="G66">
        <v>28.575433333333301</v>
      </c>
      <c r="H66">
        <v>28.065725</v>
      </c>
      <c r="I66">
        <v>24.873433333333299</v>
      </c>
      <c r="J66">
        <v>22.192350000000001</v>
      </c>
      <c r="K66">
        <v>26.644361204231299</v>
      </c>
      <c r="L66">
        <v>28.0119536626841</v>
      </c>
      <c r="M66">
        <v>29.4615200601576</v>
      </c>
      <c r="N66">
        <v>32.077133888621702</v>
      </c>
      <c r="O66">
        <v>35.957586834165099</v>
      </c>
      <c r="P66">
        <v>41.7329616505126</v>
      </c>
      <c r="Q66">
        <f t="shared" si="0"/>
        <v>41.7329616505126</v>
      </c>
    </row>
    <row r="67" spans="1:17">
      <c r="A67" t="s">
        <v>514</v>
      </c>
      <c r="B67">
        <v>711.97627443083297</v>
      </c>
      <c r="C67">
        <v>733.03850707000004</v>
      </c>
      <c r="D67">
        <v>696.98820361166702</v>
      </c>
      <c r="E67">
        <v>581.20031386416701</v>
      </c>
      <c r="F67">
        <v>528.28480930499995</v>
      </c>
      <c r="G67">
        <v>527.46814284000004</v>
      </c>
      <c r="H67">
        <v>522.89010961083295</v>
      </c>
      <c r="I67">
        <v>479.26678258750002</v>
      </c>
      <c r="J67">
        <v>447.80525556077401</v>
      </c>
      <c r="K67">
        <v>472.18629075489298</v>
      </c>
      <c r="L67">
        <v>495.277021572396</v>
      </c>
      <c r="M67">
        <v>471.86611409170001</v>
      </c>
      <c r="N67">
        <v>510.52713590196998</v>
      </c>
      <c r="O67">
        <v>494.04003744699003</v>
      </c>
      <c r="P67">
        <v>494.41495286493699</v>
      </c>
      <c r="Q67">
        <f t="shared" ref="Q67:Q130" si="1">P67</f>
        <v>494.41495286493699</v>
      </c>
    </row>
    <row r="68" spans="1:17">
      <c r="A68" t="s">
        <v>501</v>
      </c>
      <c r="B68">
        <v>711.97627443083297</v>
      </c>
      <c r="C68">
        <v>733.03850707000004</v>
      </c>
      <c r="D68">
        <v>696.98820361166702</v>
      </c>
      <c r="E68">
        <v>581.20031386416701</v>
      </c>
      <c r="F68">
        <v>528.28480930499995</v>
      </c>
      <c r="G68">
        <v>527.46814284000004</v>
      </c>
      <c r="H68">
        <v>522.89010961083295</v>
      </c>
      <c r="I68">
        <v>479.26678258750002</v>
      </c>
      <c r="J68">
        <v>447.80525556077299</v>
      </c>
      <c r="K68">
        <v>472.18629075489298</v>
      </c>
      <c r="L68">
        <v>495.277021572396</v>
      </c>
      <c r="M68">
        <v>471.86611409170001</v>
      </c>
      <c r="N68">
        <v>510.52713590196998</v>
      </c>
      <c r="O68">
        <v>494.04003744699003</v>
      </c>
      <c r="Q68">
        <f t="shared" si="1"/>
        <v>0</v>
      </c>
    </row>
    <row r="69" spans="1:17">
      <c r="A69" t="s">
        <v>510</v>
      </c>
      <c r="B69">
        <v>365.39856083333302</v>
      </c>
      <c r="Q69">
        <f t="shared" si="1"/>
        <v>0</v>
      </c>
    </row>
    <row r="70" spans="1:17">
      <c r="A70" t="s">
        <v>511</v>
      </c>
      <c r="B70">
        <v>2.7</v>
      </c>
      <c r="C70">
        <v>2.7</v>
      </c>
      <c r="D70">
        <v>2.7</v>
      </c>
      <c r="E70">
        <v>2.7</v>
      </c>
      <c r="F70">
        <v>2.7</v>
      </c>
      <c r="G70">
        <v>2.7</v>
      </c>
      <c r="H70">
        <v>2.7</v>
      </c>
      <c r="I70">
        <v>2.7</v>
      </c>
      <c r="J70">
        <v>2.7</v>
      </c>
      <c r="K70">
        <v>2.7</v>
      </c>
      <c r="L70">
        <v>2.7</v>
      </c>
      <c r="M70">
        <v>2.7</v>
      </c>
      <c r="N70">
        <v>2.7</v>
      </c>
      <c r="O70">
        <v>2.7</v>
      </c>
      <c r="P70">
        <v>2.7</v>
      </c>
      <c r="Q70">
        <f t="shared" si="1"/>
        <v>2.7</v>
      </c>
    </row>
    <row r="71" spans="1:17">
      <c r="A71" t="s">
        <v>633</v>
      </c>
      <c r="Q71">
        <f t="shared" si="1"/>
        <v>0</v>
      </c>
    </row>
    <row r="72" spans="1:17">
      <c r="A72" t="s">
        <v>512</v>
      </c>
      <c r="B72">
        <v>7.7631591666666697</v>
      </c>
      <c r="C72">
        <v>7.8585925000000003</v>
      </c>
      <c r="D72">
        <v>7.8216450000000002</v>
      </c>
      <c r="E72">
        <v>7.9408466666666699</v>
      </c>
      <c r="F72">
        <v>7.94649583333333</v>
      </c>
      <c r="G72">
        <v>7.6339441666666703</v>
      </c>
      <c r="H72">
        <v>7.6026308333333299</v>
      </c>
      <c r="I72">
        <v>7.6733041666666697</v>
      </c>
      <c r="J72">
        <v>7.5600283333333298</v>
      </c>
      <c r="K72">
        <v>8.1615554166666708</v>
      </c>
      <c r="L72">
        <v>8.0577708333333309</v>
      </c>
      <c r="M72">
        <v>7.7854183333333298</v>
      </c>
      <c r="N72">
        <v>7.8336054166666704</v>
      </c>
      <c r="O72">
        <v>7.8568137499999997</v>
      </c>
      <c r="P72">
        <v>7.7322333333333297</v>
      </c>
      <c r="Q72">
        <f t="shared" si="1"/>
        <v>7.7322333333333297</v>
      </c>
    </row>
    <row r="73" spans="1:17">
      <c r="A73" t="s">
        <v>634</v>
      </c>
      <c r="Q73">
        <f t="shared" si="1"/>
        <v>0</v>
      </c>
    </row>
    <row r="74" spans="1:17">
      <c r="A74" t="s">
        <v>635</v>
      </c>
      <c r="B74">
        <v>182.43</v>
      </c>
      <c r="C74">
        <v>187.32083333333301</v>
      </c>
      <c r="D74">
        <v>190.66499999999999</v>
      </c>
      <c r="E74">
        <v>193.87833333333299</v>
      </c>
      <c r="F74">
        <v>198.3075</v>
      </c>
      <c r="G74">
        <v>199.875</v>
      </c>
      <c r="H74">
        <v>200.18833333333299</v>
      </c>
      <c r="I74">
        <v>202.34666666666701</v>
      </c>
      <c r="J74">
        <v>203.63333333333301</v>
      </c>
      <c r="K74">
        <v>203.95</v>
      </c>
      <c r="L74">
        <v>203.63583333333301</v>
      </c>
      <c r="M74">
        <v>204.01750000000001</v>
      </c>
      <c r="N74">
        <v>204.35833333333301</v>
      </c>
      <c r="O74">
        <v>205.39416666666699</v>
      </c>
      <c r="P74">
        <v>206.449166666667</v>
      </c>
      <c r="Q74">
        <f t="shared" si="1"/>
        <v>206.449166666667</v>
      </c>
    </row>
    <row r="75" spans="1:17">
      <c r="A75" t="s">
        <v>636</v>
      </c>
      <c r="B75">
        <v>7.7911666666666699</v>
      </c>
      <c r="C75">
        <v>7.7987500000000001</v>
      </c>
      <c r="D75">
        <v>7.7989166666666696</v>
      </c>
      <c r="E75">
        <v>7.7867499999999996</v>
      </c>
      <c r="F75">
        <v>7.7880000000000003</v>
      </c>
      <c r="G75">
        <v>7.7773333333333303</v>
      </c>
      <c r="H75">
        <v>7.7678333333333303</v>
      </c>
      <c r="I75">
        <v>7.80141666666667</v>
      </c>
      <c r="J75">
        <v>7.7868333333333304</v>
      </c>
      <c r="K75">
        <v>7.7517500000000004</v>
      </c>
      <c r="L75">
        <v>7.7691666666666697</v>
      </c>
      <c r="M75">
        <v>7.7839999999999998</v>
      </c>
      <c r="N75">
        <v>7.7564166666666701</v>
      </c>
      <c r="O75">
        <v>7.7560000000000002</v>
      </c>
      <c r="P75">
        <v>7.7540833333333303</v>
      </c>
      <c r="Q75">
        <f t="shared" si="1"/>
        <v>7.7540833333333303</v>
      </c>
    </row>
    <row r="76" spans="1:17">
      <c r="A76" t="s">
        <v>516</v>
      </c>
      <c r="B76">
        <v>14.8392033333333</v>
      </c>
      <c r="C76">
        <v>15.4736666666667</v>
      </c>
      <c r="D76">
        <v>16.4333833333333</v>
      </c>
      <c r="E76">
        <v>17.3452916666667</v>
      </c>
      <c r="F76">
        <v>18.206220714285699</v>
      </c>
      <c r="G76">
        <v>18.8323416666667</v>
      </c>
      <c r="H76">
        <v>18.895208333333301</v>
      </c>
      <c r="I76">
        <v>18.895099999999999</v>
      </c>
      <c r="J76">
        <v>18.9037583333333</v>
      </c>
      <c r="K76">
        <v>18.895099999999999</v>
      </c>
      <c r="L76">
        <v>18.895099999999999</v>
      </c>
      <c r="M76">
        <v>18.917141666666701</v>
      </c>
      <c r="N76">
        <v>19.502249512161502</v>
      </c>
      <c r="Q76">
        <f t="shared" si="1"/>
        <v>0</v>
      </c>
    </row>
    <row r="77" spans="1:17">
      <c r="A77" t="s">
        <v>490</v>
      </c>
      <c r="B77">
        <v>8.2776664166666691</v>
      </c>
      <c r="C77">
        <v>8.3415409999999994</v>
      </c>
      <c r="D77">
        <v>7.8716825000000004</v>
      </c>
      <c r="E77">
        <v>6.7049688333333304</v>
      </c>
      <c r="F77">
        <v>6.0343406666666697</v>
      </c>
      <c r="G77">
        <v>5.9492369166666697</v>
      </c>
      <c r="H77">
        <v>5.8377932499999998</v>
      </c>
      <c r="I77">
        <v>5.3645356666666704</v>
      </c>
      <c r="J77">
        <v>4.9350397499999996</v>
      </c>
      <c r="K77">
        <v>5.2839464166666703</v>
      </c>
      <c r="L77">
        <v>5.4980105833333299</v>
      </c>
      <c r="M77">
        <v>5.3438697499999996</v>
      </c>
      <c r="N77">
        <v>5.8502918333333298</v>
      </c>
      <c r="O77">
        <v>5.70488016666667</v>
      </c>
      <c r="P77">
        <v>5.7481654166666702</v>
      </c>
      <c r="Q77">
        <f t="shared" si="1"/>
        <v>5.7481654166666702</v>
      </c>
    </row>
    <row r="78" spans="1:17">
      <c r="A78" t="s">
        <v>515</v>
      </c>
      <c r="B78">
        <v>21.170666666666701</v>
      </c>
      <c r="C78">
        <v>24.429083333333299</v>
      </c>
      <c r="D78">
        <v>29.2504833333333</v>
      </c>
      <c r="E78">
        <v>42.366758333333301</v>
      </c>
      <c r="F78">
        <v>38.352033333333303</v>
      </c>
      <c r="G78">
        <v>40.448549999999997</v>
      </c>
      <c r="H78">
        <v>40.408516666666699</v>
      </c>
      <c r="I78">
        <v>36.861416666666699</v>
      </c>
      <c r="J78">
        <v>39.1075916666667</v>
      </c>
      <c r="K78">
        <v>41.197608333333299</v>
      </c>
      <c r="L78">
        <v>39.797400000000003</v>
      </c>
      <c r="M78">
        <v>40.522821939374403</v>
      </c>
      <c r="N78">
        <v>41.949722952315597</v>
      </c>
      <c r="O78">
        <v>43.462783333333299</v>
      </c>
      <c r="P78">
        <v>45.2159808923792</v>
      </c>
      <c r="Q78">
        <f t="shared" si="1"/>
        <v>45.2159808923792</v>
      </c>
    </row>
    <row r="79" spans="1:17">
      <c r="A79" t="s">
        <v>517</v>
      </c>
      <c r="B79">
        <v>282.17916666666702</v>
      </c>
      <c r="C79">
        <v>286.49</v>
      </c>
      <c r="D79">
        <v>257.886666666667</v>
      </c>
      <c r="E79">
        <v>224.30666666666701</v>
      </c>
      <c r="F79">
        <v>202.745833333333</v>
      </c>
      <c r="G79">
        <v>199.58250000000001</v>
      </c>
      <c r="H79">
        <v>210.39</v>
      </c>
      <c r="I79">
        <v>183.62583333333299</v>
      </c>
      <c r="J79">
        <v>172.113333333333</v>
      </c>
      <c r="K79">
        <v>202.34166666666701</v>
      </c>
      <c r="L79">
        <v>207.944166666667</v>
      </c>
      <c r="M79">
        <v>201.05500000000001</v>
      </c>
      <c r="N79">
        <v>225.104166666667</v>
      </c>
      <c r="O79">
        <v>223.69499999999999</v>
      </c>
      <c r="P79">
        <v>232.601666666667</v>
      </c>
      <c r="Q79">
        <f t="shared" si="1"/>
        <v>232.601666666667</v>
      </c>
    </row>
    <row r="80" spans="1:17">
      <c r="A80" t="s">
        <v>519</v>
      </c>
      <c r="B80">
        <v>8421.7749999999996</v>
      </c>
      <c r="C80">
        <v>10260.85</v>
      </c>
      <c r="D80">
        <v>9311.1916666666693</v>
      </c>
      <c r="E80">
        <v>8577.1333333333296</v>
      </c>
      <c r="F80">
        <v>8938.85</v>
      </c>
      <c r="G80">
        <v>9704.7416666666704</v>
      </c>
      <c r="H80">
        <v>9159.3166666666693</v>
      </c>
      <c r="I80">
        <v>9141</v>
      </c>
      <c r="J80">
        <v>9698.9624999999996</v>
      </c>
      <c r="K80">
        <v>10389.9375</v>
      </c>
      <c r="L80">
        <v>9090.4333333333307</v>
      </c>
      <c r="M80">
        <v>8770.4333333333307</v>
      </c>
      <c r="N80">
        <v>9386.6291666666693</v>
      </c>
      <c r="O80">
        <v>10461.24</v>
      </c>
      <c r="P80">
        <v>11865.2112962963</v>
      </c>
      <c r="Q80">
        <f t="shared" si="1"/>
        <v>11865.2112962963</v>
      </c>
    </row>
    <row r="81" spans="1:17">
      <c r="A81" t="s">
        <v>518</v>
      </c>
      <c r="B81">
        <v>44.941605000000003</v>
      </c>
      <c r="C81">
        <v>47.186414166666701</v>
      </c>
      <c r="D81">
        <v>48.610319166666699</v>
      </c>
      <c r="E81">
        <v>46.583284166666701</v>
      </c>
      <c r="F81">
        <v>45.316466666666699</v>
      </c>
      <c r="G81">
        <v>44.099975000000001</v>
      </c>
      <c r="H81">
        <v>45.3070083333333</v>
      </c>
      <c r="I81">
        <v>41.3485333333333</v>
      </c>
      <c r="J81">
        <v>43.505183333333299</v>
      </c>
      <c r="K81">
        <v>48.405266666666698</v>
      </c>
      <c r="L81">
        <v>45.725812121212101</v>
      </c>
      <c r="M81">
        <v>46.670466666666698</v>
      </c>
      <c r="N81">
        <v>53.437233333333303</v>
      </c>
      <c r="O81">
        <v>58.597845416666701</v>
      </c>
      <c r="P81">
        <v>61.029514460784299</v>
      </c>
      <c r="Q81">
        <f t="shared" si="1"/>
        <v>61.029514460784299</v>
      </c>
    </row>
    <row r="82" spans="1:17">
      <c r="A82" t="s">
        <v>637</v>
      </c>
      <c r="Q82">
        <f t="shared" si="1"/>
        <v>0</v>
      </c>
    </row>
    <row r="83" spans="1:17">
      <c r="A83" t="s">
        <v>520</v>
      </c>
      <c r="B83">
        <v>1764.9682776581999</v>
      </c>
      <c r="C83">
        <v>1754.0972018923701</v>
      </c>
      <c r="D83">
        <v>6907.0530382349198</v>
      </c>
      <c r="E83">
        <v>8193.8875191666702</v>
      </c>
      <c r="F83">
        <v>8613.9894207500001</v>
      </c>
      <c r="G83">
        <v>8963.9589066666704</v>
      </c>
      <c r="H83">
        <v>9170.9428774999997</v>
      </c>
      <c r="I83">
        <v>9281.1518283333298</v>
      </c>
      <c r="J83">
        <v>9428.5282608333291</v>
      </c>
      <c r="K83">
        <v>9864.3024562682003</v>
      </c>
      <c r="L83">
        <v>10254.176470289</v>
      </c>
      <c r="M83">
        <v>10616.306643907599</v>
      </c>
      <c r="N83">
        <v>12175.5472222222</v>
      </c>
      <c r="O83">
        <v>18414.448010037398</v>
      </c>
      <c r="P83">
        <v>25941.664144597202</v>
      </c>
      <c r="Q83">
        <f t="shared" si="1"/>
        <v>25941.664144597202</v>
      </c>
    </row>
    <row r="84" spans="1:17">
      <c r="A84" t="s">
        <v>638</v>
      </c>
      <c r="B84">
        <v>78.615946666666702</v>
      </c>
      <c r="C84">
        <v>97.424603333333295</v>
      </c>
      <c r="D84">
        <v>91.661666666666704</v>
      </c>
      <c r="E84">
        <v>76.708982500000005</v>
      </c>
      <c r="F84">
        <v>70.191666666666706</v>
      </c>
      <c r="G84">
        <v>62.981666666666698</v>
      </c>
      <c r="H84">
        <v>70.180000000000007</v>
      </c>
      <c r="I84">
        <v>64.055000000000007</v>
      </c>
      <c r="J84">
        <v>87.9479166666667</v>
      </c>
      <c r="K84">
        <v>123.638381413044</v>
      </c>
      <c r="L84">
        <v>122.24181120516501</v>
      </c>
      <c r="M84">
        <v>115.954039762284</v>
      </c>
      <c r="N84">
        <v>125.08278701376901</v>
      </c>
      <c r="O84">
        <v>122.17912132045799</v>
      </c>
      <c r="P84">
        <v>116.767352506899</v>
      </c>
      <c r="Q84">
        <f t="shared" si="1"/>
        <v>116.767352506899</v>
      </c>
    </row>
    <row r="85" spans="1:17">
      <c r="A85" t="s">
        <v>639</v>
      </c>
      <c r="B85">
        <v>4.0773333333333301</v>
      </c>
      <c r="C85">
        <v>4.2056500000000003</v>
      </c>
      <c r="D85">
        <v>4.737825</v>
      </c>
      <c r="E85">
        <v>4.55413333333333</v>
      </c>
      <c r="F85">
        <v>4.4819833333333303</v>
      </c>
      <c r="G85">
        <v>4.4877000000000002</v>
      </c>
      <c r="H85">
        <v>4.45580833333333</v>
      </c>
      <c r="I85">
        <v>4.1080829490557802</v>
      </c>
      <c r="J85">
        <v>3.5880211940836899</v>
      </c>
      <c r="K85">
        <v>3.9323354779166699</v>
      </c>
      <c r="L85">
        <v>3.7389749999999999</v>
      </c>
      <c r="M85">
        <v>3.5781293062201001</v>
      </c>
      <c r="N85">
        <v>3.8559218253968202</v>
      </c>
      <c r="O85">
        <v>3.61075833333333</v>
      </c>
      <c r="P85">
        <v>3.577925</v>
      </c>
      <c r="Q85">
        <f t="shared" si="1"/>
        <v>3.577925</v>
      </c>
    </row>
    <row r="86" spans="1:17">
      <c r="A86" t="s">
        <v>521</v>
      </c>
      <c r="Q86">
        <f t="shared" si="1"/>
        <v>0</v>
      </c>
    </row>
    <row r="87" spans="1:17">
      <c r="A87" t="s">
        <v>522</v>
      </c>
      <c r="B87">
        <v>42.985700000000001</v>
      </c>
      <c r="C87">
        <v>45.996250000000003</v>
      </c>
      <c r="D87">
        <v>48.415941666666697</v>
      </c>
      <c r="E87">
        <v>57.740873749999999</v>
      </c>
      <c r="F87">
        <v>61.197200000000002</v>
      </c>
      <c r="G87">
        <v>62.280714944083698</v>
      </c>
      <c r="H87">
        <v>65.743857539682494</v>
      </c>
      <c r="I87">
        <v>69.1921618494152</v>
      </c>
      <c r="J87">
        <v>72.756203406152096</v>
      </c>
      <c r="K87">
        <v>87.894119810653507</v>
      </c>
      <c r="L87">
        <v>87.196136812547707</v>
      </c>
      <c r="M87">
        <v>85.892458333333295</v>
      </c>
      <c r="N87">
        <v>88.750937362392705</v>
      </c>
      <c r="O87">
        <v>100.241055631431</v>
      </c>
      <c r="P87">
        <v>110.934529155866</v>
      </c>
      <c r="Q87">
        <f t="shared" si="1"/>
        <v>110.934529155866</v>
      </c>
    </row>
    <row r="88" spans="1:17">
      <c r="A88" t="s">
        <v>524</v>
      </c>
      <c r="B88">
        <v>0.70899999999999996</v>
      </c>
      <c r="C88">
        <v>0.708983174066667</v>
      </c>
      <c r="D88">
        <v>0.70899983333333305</v>
      </c>
      <c r="E88">
        <v>0.70899999999999996</v>
      </c>
      <c r="F88">
        <v>0.70899999999999996</v>
      </c>
      <c r="G88">
        <v>0.70899999999999996</v>
      </c>
      <c r="H88">
        <v>0.70899999999999996</v>
      </c>
      <c r="I88">
        <v>0.70899976666666698</v>
      </c>
      <c r="J88">
        <v>0.70966655000000001</v>
      </c>
      <c r="K88">
        <v>0.71</v>
      </c>
      <c r="L88">
        <v>0.71</v>
      </c>
      <c r="M88">
        <v>0.71</v>
      </c>
      <c r="N88">
        <v>0.71</v>
      </c>
      <c r="O88">
        <v>0.71</v>
      </c>
      <c r="P88">
        <v>0.71</v>
      </c>
      <c r="Q88">
        <f t="shared" si="1"/>
        <v>0.71</v>
      </c>
    </row>
    <row r="89" spans="1:17">
      <c r="A89" t="s">
        <v>523</v>
      </c>
      <c r="B89">
        <v>107.765498333333</v>
      </c>
      <c r="C89">
        <v>121.5289475</v>
      </c>
      <c r="D89">
        <v>125.38801916666699</v>
      </c>
      <c r="E89">
        <v>115.93346416666699</v>
      </c>
      <c r="F89">
        <v>108.192569166667</v>
      </c>
      <c r="G89">
        <v>110.218211666667</v>
      </c>
      <c r="H89">
        <v>116.29931166666699</v>
      </c>
      <c r="I89">
        <v>117.75352916666699</v>
      </c>
      <c r="J89">
        <v>103.359493968254</v>
      </c>
      <c r="K89">
        <v>93.570089087045702</v>
      </c>
      <c r="L89">
        <v>87.779875000000004</v>
      </c>
      <c r="M89">
        <v>79.807019832189198</v>
      </c>
      <c r="N89">
        <v>79.790455417006498</v>
      </c>
      <c r="O89">
        <v>97.595658277638506</v>
      </c>
      <c r="P89">
        <v>105.944781034025</v>
      </c>
      <c r="Q89">
        <f t="shared" si="1"/>
        <v>105.944781034025</v>
      </c>
    </row>
    <row r="90" spans="1:17">
      <c r="A90" t="s">
        <v>525</v>
      </c>
      <c r="B90">
        <v>142.13333333333301</v>
      </c>
      <c r="C90">
        <v>146.73583333333301</v>
      </c>
      <c r="D90">
        <v>153.27916666666701</v>
      </c>
      <c r="E90">
        <v>149.57583333333301</v>
      </c>
      <c r="F90">
        <v>136.035</v>
      </c>
      <c r="G90">
        <v>132.88</v>
      </c>
      <c r="H90">
        <v>126.08943055555601</v>
      </c>
      <c r="I90">
        <v>122.554166666667</v>
      </c>
      <c r="J90">
        <v>120.29916666666701</v>
      </c>
      <c r="K90">
        <v>147.49666666666701</v>
      </c>
      <c r="L90">
        <v>147.35499999999999</v>
      </c>
      <c r="M90">
        <v>146.620833333333</v>
      </c>
      <c r="N90">
        <v>149.11250000000001</v>
      </c>
      <c r="O90">
        <v>152.129166666667</v>
      </c>
      <c r="P90">
        <v>179.191666666667</v>
      </c>
      <c r="Q90">
        <f t="shared" si="1"/>
        <v>179.191666666667</v>
      </c>
    </row>
    <row r="91" spans="1:17">
      <c r="A91" t="s">
        <v>526</v>
      </c>
      <c r="B91">
        <v>76.175541666666703</v>
      </c>
      <c r="C91">
        <v>78.563194999999993</v>
      </c>
      <c r="D91">
        <v>78.749141666666702</v>
      </c>
      <c r="E91">
        <v>75.935569444444397</v>
      </c>
      <c r="F91">
        <v>79.173876064213601</v>
      </c>
      <c r="G91">
        <v>75.554109451431103</v>
      </c>
      <c r="H91">
        <v>72.100835017862096</v>
      </c>
      <c r="I91">
        <v>67.317638124285693</v>
      </c>
      <c r="J91">
        <v>69.175319816225993</v>
      </c>
      <c r="K91">
        <v>77.352012297578995</v>
      </c>
      <c r="L91">
        <v>79.233151704545506</v>
      </c>
      <c r="M91">
        <v>88.810769971045602</v>
      </c>
      <c r="N91">
        <v>84.529601757352907</v>
      </c>
      <c r="O91">
        <v>86.122878898265398</v>
      </c>
      <c r="P91">
        <v>87.922163808972698</v>
      </c>
      <c r="Q91">
        <f t="shared" si="1"/>
        <v>87.922163808972698</v>
      </c>
    </row>
    <row r="92" spans="1:17">
      <c r="A92" t="s">
        <v>529</v>
      </c>
      <c r="B92">
        <v>47.7038333333333</v>
      </c>
      <c r="C92">
        <v>48.377958333333297</v>
      </c>
      <c r="D92">
        <v>46.937066666666702</v>
      </c>
      <c r="E92">
        <v>43.648375000000001</v>
      </c>
      <c r="F92">
        <v>42.649941666666699</v>
      </c>
      <c r="G92">
        <v>41.011820505934899</v>
      </c>
      <c r="H92">
        <v>40.152899945420501</v>
      </c>
      <c r="I92">
        <v>37.316256805555497</v>
      </c>
      <c r="J92">
        <v>36.574591666666699</v>
      </c>
      <c r="K92">
        <v>42.904108333333298</v>
      </c>
      <c r="L92">
        <v>45.964261400813903</v>
      </c>
      <c r="M92">
        <v>46.143901317204303</v>
      </c>
      <c r="N92">
        <v>47.004479142256798</v>
      </c>
      <c r="O92">
        <v>48.438059008772598</v>
      </c>
      <c r="P92">
        <v>53.654058312852001</v>
      </c>
      <c r="Q92">
        <f t="shared" si="1"/>
        <v>53.654058312852001</v>
      </c>
    </row>
    <row r="93" spans="1:17">
      <c r="A93" t="s">
        <v>478</v>
      </c>
      <c r="B93">
        <v>3840.75</v>
      </c>
      <c r="C93">
        <v>3916.3333333333298</v>
      </c>
      <c r="D93">
        <v>3912.0833333333298</v>
      </c>
      <c r="E93">
        <v>3973.3333333333298</v>
      </c>
      <c r="F93">
        <v>4016.25</v>
      </c>
      <c r="G93">
        <v>4092.5</v>
      </c>
      <c r="H93">
        <v>4103.25</v>
      </c>
      <c r="I93">
        <v>4056.1666666666702</v>
      </c>
      <c r="J93">
        <v>4054.1666666666702</v>
      </c>
      <c r="K93">
        <v>4139.3333333333303</v>
      </c>
      <c r="L93">
        <v>4184.9166666666697</v>
      </c>
      <c r="M93">
        <v>4058.5</v>
      </c>
      <c r="N93">
        <v>4033</v>
      </c>
      <c r="O93">
        <v>4027.25</v>
      </c>
      <c r="P93">
        <v>4037.5</v>
      </c>
      <c r="Q93">
        <f t="shared" si="1"/>
        <v>4037.5</v>
      </c>
    </row>
    <row r="94" spans="1:17">
      <c r="A94" t="s">
        <v>527</v>
      </c>
      <c r="B94">
        <v>1.7248266666666701</v>
      </c>
      <c r="C94">
        <v>1.9334425</v>
      </c>
      <c r="D94">
        <v>1.8405625000000001</v>
      </c>
      <c r="E94">
        <v>1.54191416666667</v>
      </c>
      <c r="F94">
        <v>1.3597524999999999</v>
      </c>
      <c r="G94">
        <v>1.3094733333333299</v>
      </c>
      <c r="H94">
        <v>1.3279734405000001</v>
      </c>
      <c r="I94">
        <v>1.1950725</v>
      </c>
      <c r="J94">
        <v>1.19217833333333</v>
      </c>
      <c r="K94">
        <v>1.28218881008452</v>
      </c>
      <c r="L94">
        <v>1.0901594863867701</v>
      </c>
      <c r="M94">
        <v>0.96946320149673504</v>
      </c>
      <c r="N94">
        <v>0.96580103065870804</v>
      </c>
      <c r="O94">
        <v>1.0358430965205401</v>
      </c>
      <c r="P94">
        <v>1.1093632928169199</v>
      </c>
      <c r="Q94">
        <f t="shared" si="1"/>
        <v>1.1093632928169199</v>
      </c>
    </row>
    <row r="95" spans="1:17">
      <c r="A95" t="s">
        <v>574</v>
      </c>
      <c r="B95">
        <v>2.7</v>
      </c>
      <c r="C95">
        <v>2.7</v>
      </c>
      <c r="D95">
        <v>2.7</v>
      </c>
      <c r="E95">
        <v>2.7</v>
      </c>
      <c r="F95">
        <v>2.7</v>
      </c>
      <c r="G95">
        <v>2.7</v>
      </c>
      <c r="H95">
        <v>2.7</v>
      </c>
      <c r="I95">
        <v>2.7</v>
      </c>
      <c r="J95">
        <v>2.7</v>
      </c>
      <c r="K95">
        <v>2.7</v>
      </c>
      <c r="L95">
        <v>2.7</v>
      </c>
      <c r="M95">
        <v>2.7</v>
      </c>
      <c r="N95">
        <v>2.7</v>
      </c>
      <c r="O95">
        <v>2.7</v>
      </c>
      <c r="P95">
        <v>2.7</v>
      </c>
      <c r="Q95">
        <f t="shared" si="1"/>
        <v>2.7</v>
      </c>
    </row>
    <row r="96" spans="1:17">
      <c r="A96" t="s">
        <v>568</v>
      </c>
      <c r="B96">
        <v>1130.9575</v>
      </c>
      <c r="C96">
        <v>1290.99458333333</v>
      </c>
      <c r="D96">
        <v>1251.08833333333</v>
      </c>
      <c r="E96">
        <v>1191.6141666666699</v>
      </c>
      <c r="F96">
        <v>1145.3191666666701</v>
      </c>
      <c r="G96">
        <v>1024.11666666667</v>
      </c>
      <c r="H96">
        <v>954.79051583333296</v>
      </c>
      <c r="I96">
        <v>929.25726166666698</v>
      </c>
      <c r="J96">
        <v>1102.04666666667</v>
      </c>
      <c r="K96">
        <v>1276.93</v>
      </c>
      <c r="L96">
        <v>1156.06098787879</v>
      </c>
      <c r="M96">
        <v>1108.2921249999999</v>
      </c>
      <c r="N96">
        <v>1126.4708260833299</v>
      </c>
      <c r="O96">
        <v>1094.8529166666699</v>
      </c>
      <c r="P96">
        <v>1052.9608333333299</v>
      </c>
      <c r="Q96">
        <f t="shared" si="1"/>
        <v>1052.9608333333299</v>
      </c>
    </row>
    <row r="97" spans="1:17">
      <c r="A97" t="s">
        <v>640</v>
      </c>
      <c r="Q97">
        <f t="shared" si="1"/>
        <v>0</v>
      </c>
    </row>
    <row r="98" spans="1:17">
      <c r="A98" t="s">
        <v>528</v>
      </c>
      <c r="B98">
        <v>0.30675158333333302</v>
      </c>
      <c r="C98">
        <v>0.30668166666666702</v>
      </c>
      <c r="D98">
        <v>0.30391425166666702</v>
      </c>
      <c r="E98">
        <v>0.29801152108333301</v>
      </c>
      <c r="F98">
        <v>0.29470000000000002</v>
      </c>
      <c r="G98">
        <v>0.29199999999999998</v>
      </c>
      <c r="H98">
        <v>0.29017622500000001</v>
      </c>
      <c r="I98">
        <v>0.28421395833333302</v>
      </c>
      <c r="J98">
        <v>0.26882836666666698</v>
      </c>
      <c r="K98">
        <v>0.28778541666666702</v>
      </c>
      <c r="L98">
        <v>0.28660659166666702</v>
      </c>
      <c r="M98">
        <v>0.27597894444444399</v>
      </c>
      <c r="N98">
        <v>0.279935558333333</v>
      </c>
      <c r="O98">
        <v>0.283589441666667</v>
      </c>
      <c r="P98">
        <v>0.28455719835004201</v>
      </c>
      <c r="Q98">
        <f t="shared" si="1"/>
        <v>0.28455719835004201</v>
      </c>
    </row>
    <row r="99" spans="1:17">
      <c r="A99" t="s">
        <v>530</v>
      </c>
      <c r="B99">
        <v>7887.6433333333298</v>
      </c>
      <c r="C99">
        <v>8954.5833333333303</v>
      </c>
      <c r="D99">
        <v>10056.333333333299</v>
      </c>
      <c r="E99">
        <v>10569.0375</v>
      </c>
      <c r="F99">
        <v>10585.375</v>
      </c>
      <c r="G99">
        <v>10655.166666666701</v>
      </c>
      <c r="H99">
        <v>10159.9391666667</v>
      </c>
      <c r="I99">
        <v>9603.1603062450195</v>
      </c>
      <c r="J99">
        <v>8744.2240881609705</v>
      </c>
      <c r="K99">
        <v>8516.0526154260806</v>
      </c>
      <c r="L99">
        <v>8258.7700862033598</v>
      </c>
      <c r="M99">
        <v>8030.0550000000003</v>
      </c>
      <c r="N99">
        <v>8007.7574999999997</v>
      </c>
      <c r="O99">
        <v>7860.1374999999998</v>
      </c>
      <c r="P99">
        <v>8048.9603333333298</v>
      </c>
      <c r="Q99">
        <f t="shared" si="1"/>
        <v>8048.9603333333298</v>
      </c>
    </row>
    <row r="100" spans="1:17">
      <c r="A100" t="s">
        <v>532</v>
      </c>
      <c r="B100">
        <v>1507.5</v>
      </c>
      <c r="C100">
        <v>1507.5</v>
      </c>
      <c r="D100">
        <v>1507.5</v>
      </c>
      <c r="E100">
        <v>1507.5</v>
      </c>
      <c r="F100">
        <v>1507.5</v>
      </c>
      <c r="G100">
        <v>1507.5</v>
      </c>
      <c r="H100">
        <v>1507.5</v>
      </c>
      <c r="I100">
        <v>1507.5</v>
      </c>
      <c r="J100">
        <v>1507.5</v>
      </c>
      <c r="K100">
        <v>1507.5</v>
      </c>
      <c r="L100">
        <v>1507.5</v>
      </c>
      <c r="M100">
        <v>1507.5</v>
      </c>
      <c r="N100">
        <v>1507.5</v>
      </c>
      <c r="O100">
        <v>1507.5</v>
      </c>
      <c r="P100">
        <v>1507.5</v>
      </c>
      <c r="Q100">
        <f t="shared" si="1"/>
        <v>1507.5</v>
      </c>
    </row>
    <row r="101" spans="1:17">
      <c r="A101" t="s">
        <v>534</v>
      </c>
      <c r="B101">
        <v>40.952500000000001</v>
      </c>
      <c r="C101">
        <v>48.5833333333333</v>
      </c>
      <c r="D101">
        <v>61.754166666666698</v>
      </c>
      <c r="E101">
        <v>59.378833333333297</v>
      </c>
      <c r="F101">
        <v>54.905833333333298</v>
      </c>
      <c r="G101">
        <v>57.095833333333303</v>
      </c>
      <c r="H101">
        <v>58.0133333333333</v>
      </c>
      <c r="I101">
        <v>61.272222222222197</v>
      </c>
      <c r="J101">
        <v>63.207500000000003</v>
      </c>
      <c r="K101">
        <v>68.286666666666704</v>
      </c>
      <c r="L101">
        <v>71.403333333333293</v>
      </c>
      <c r="M101">
        <v>72.226666666666702</v>
      </c>
      <c r="N101">
        <v>73.514772079772101</v>
      </c>
      <c r="O101">
        <v>77.52</v>
      </c>
      <c r="P101">
        <v>83.892499999999998</v>
      </c>
      <c r="Q101">
        <f t="shared" si="1"/>
        <v>83.892499999999998</v>
      </c>
    </row>
    <row r="102" spans="1:17">
      <c r="A102" t="s">
        <v>641</v>
      </c>
      <c r="B102">
        <v>0.51218961330833301</v>
      </c>
      <c r="C102">
        <v>0.60506425362333305</v>
      </c>
      <c r="D102">
        <v>1.2706791739733301</v>
      </c>
      <c r="E102">
        <v>1.29294412808415</v>
      </c>
      <c r="F102">
        <v>1.3049661442676701</v>
      </c>
      <c r="G102">
        <v>1.3083848239159199</v>
      </c>
      <c r="H102">
        <v>1.3135716247906699</v>
      </c>
      <c r="I102">
        <v>1.26264486767833</v>
      </c>
      <c r="J102">
        <v>1.2235623934186699</v>
      </c>
      <c r="K102">
        <v>1.2535344886256801</v>
      </c>
      <c r="L102">
        <v>1.26678941001316</v>
      </c>
      <c r="M102">
        <v>1.2241524946034601</v>
      </c>
      <c r="N102">
        <v>1.26165963821484</v>
      </c>
      <c r="O102">
        <v>1.27167762712871</v>
      </c>
      <c r="P102">
        <v>1.27240206718888</v>
      </c>
      <c r="Q102">
        <f t="shared" si="1"/>
        <v>1.27240206718888</v>
      </c>
    </row>
    <row r="103" spans="1:17">
      <c r="A103" t="s">
        <v>575</v>
      </c>
      <c r="B103">
        <v>2.7</v>
      </c>
      <c r="C103">
        <v>2.7</v>
      </c>
      <c r="D103">
        <v>2.7</v>
      </c>
      <c r="E103">
        <v>2.7</v>
      </c>
      <c r="F103">
        <v>2.7</v>
      </c>
      <c r="G103">
        <v>2.7</v>
      </c>
      <c r="H103">
        <v>2.7</v>
      </c>
      <c r="I103">
        <v>2.7</v>
      </c>
      <c r="J103">
        <v>2.7</v>
      </c>
      <c r="K103">
        <v>2.7</v>
      </c>
      <c r="L103">
        <v>2.7</v>
      </c>
      <c r="M103">
        <v>2.7</v>
      </c>
      <c r="N103">
        <v>2.7</v>
      </c>
      <c r="O103">
        <v>2.7</v>
      </c>
      <c r="P103">
        <v>2.7</v>
      </c>
      <c r="Q103">
        <f t="shared" si="1"/>
        <v>2.7</v>
      </c>
    </row>
    <row r="104" spans="1:17">
      <c r="A104" t="s">
        <v>588</v>
      </c>
      <c r="B104">
        <v>77.005116666666694</v>
      </c>
      <c r="C104">
        <v>89.383013333333295</v>
      </c>
      <c r="D104">
        <v>95.662064999999998</v>
      </c>
      <c r="E104">
        <v>96.520950833333302</v>
      </c>
      <c r="F104">
        <v>101.1944575</v>
      </c>
      <c r="G104">
        <v>100.498051666667</v>
      </c>
      <c r="H104">
        <v>103.914445833333</v>
      </c>
      <c r="I104">
        <v>110.623233333333</v>
      </c>
      <c r="J104">
        <v>108.33376271929799</v>
      </c>
      <c r="K104">
        <v>114.94478333333301</v>
      </c>
      <c r="L104">
        <v>113.064480448821</v>
      </c>
      <c r="M104">
        <v>110.565207851396</v>
      </c>
      <c r="N104">
        <v>127.60335350681</v>
      </c>
      <c r="O104">
        <v>129.06903093288801</v>
      </c>
      <c r="P104">
        <v>130.564685218829</v>
      </c>
      <c r="Q104">
        <f t="shared" si="1"/>
        <v>130.564685218829</v>
      </c>
    </row>
    <row r="105" spans="1:17">
      <c r="A105" t="s">
        <v>533</v>
      </c>
      <c r="B105">
        <v>6.9398283333333302</v>
      </c>
      <c r="C105">
        <v>8.6091808333333297</v>
      </c>
      <c r="D105">
        <v>10.540746666666699</v>
      </c>
      <c r="E105">
        <v>7.5647491666666697</v>
      </c>
      <c r="F105">
        <v>6.4596925000000001</v>
      </c>
      <c r="G105">
        <v>6.3593283333333304</v>
      </c>
      <c r="H105">
        <v>6.7715491666666701</v>
      </c>
      <c r="I105">
        <v>7.0453650000000003</v>
      </c>
      <c r="J105">
        <v>8.26122333333333</v>
      </c>
      <c r="K105">
        <v>8.4736741582488797</v>
      </c>
      <c r="L105">
        <v>7.3212219611528804</v>
      </c>
      <c r="M105">
        <v>7.2611321323273499</v>
      </c>
      <c r="N105">
        <v>8.2099686265933105</v>
      </c>
      <c r="O105">
        <v>9.6550560691352594</v>
      </c>
      <c r="P105">
        <v>10.852655568783099</v>
      </c>
      <c r="Q105">
        <f t="shared" si="1"/>
        <v>10.852655568783099</v>
      </c>
    </row>
    <row r="106" spans="1:17">
      <c r="A106" t="s">
        <v>535</v>
      </c>
      <c r="B106">
        <v>4</v>
      </c>
      <c r="C106">
        <v>4</v>
      </c>
      <c r="D106">
        <v>3.6769583333333302</v>
      </c>
      <c r="E106">
        <v>3.0608666666666702</v>
      </c>
      <c r="F106">
        <v>2.7805916666666701</v>
      </c>
      <c r="G106">
        <v>2.774025</v>
      </c>
      <c r="H106">
        <v>2.7522250000000001</v>
      </c>
      <c r="I106">
        <v>2.5237250000000002</v>
      </c>
      <c r="J106">
        <v>2.357075</v>
      </c>
      <c r="K106">
        <v>2.48403333333333</v>
      </c>
      <c r="L106">
        <v>2.6063333333333301</v>
      </c>
      <c r="M106">
        <v>2.4811000000000001</v>
      </c>
      <c r="N106">
        <v>2.6862916666666701</v>
      </c>
      <c r="O106">
        <v>2.60100833333333</v>
      </c>
      <c r="P106">
        <v>2.6002916666666702</v>
      </c>
      <c r="Q106">
        <f t="shared" si="1"/>
        <v>2.6002916666666702</v>
      </c>
    </row>
    <row r="107" spans="1:17">
      <c r="A107" t="s">
        <v>536</v>
      </c>
      <c r="Q107">
        <f t="shared" si="1"/>
        <v>0</v>
      </c>
    </row>
    <row r="108" spans="1:17">
      <c r="A108" t="s">
        <v>531</v>
      </c>
      <c r="B108">
        <v>0.60650000000000004</v>
      </c>
      <c r="C108">
        <v>0.62791666666666701</v>
      </c>
      <c r="D108">
        <v>0.61819166666666703</v>
      </c>
      <c r="E108">
        <v>0.57147499999999996</v>
      </c>
      <c r="F108">
        <v>0.54023333333333301</v>
      </c>
      <c r="G108">
        <v>0.56471666666666698</v>
      </c>
      <c r="H108">
        <v>0.56040833333333295</v>
      </c>
      <c r="I108">
        <v>0.51379166666666698</v>
      </c>
      <c r="J108">
        <v>0.480816666666667</v>
      </c>
      <c r="K108">
        <v>0.50555000000000005</v>
      </c>
      <c r="L108">
        <v>0.53047500000000003</v>
      </c>
      <c r="M108">
        <v>0.50123333333333298</v>
      </c>
      <c r="N108">
        <v>0.546875</v>
      </c>
      <c r="O108">
        <v>0.52939166666666704</v>
      </c>
      <c r="Q108">
        <f t="shared" si="1"/>
        <v>0</v>
      </c>
    </row>
    <row r="109" spans="1:17">
      <c r="A109" t="s">
        <v>548</v>
      </c>
      <c r="B109">
        <v>10.6256361666667</v>
      </c>
      <c r="C109">
        <v>11.302975</v>
      </c>
      <c r="D109">
        <v>11.020583333333301</v>
      </c>
      <c r="E109">
        <v>9.5743833333333299</v>
      </c>
      <c r="F109">
        <v>8.8680166666666693</v>
      </c>
      <c r="G109">
        <v>8.8650083333333303</v>
      </c>
      <c r="H109">
        <v>8.7955833333333295</v>
      </c>
      <c r="I109">
        <v>8.1923333333333304</v>
      </c>
      <c r="J109">
        <v>7.7503250000000001</v>
      </c>
      <c r="K109">
        <v>8.0571000000000002</v>
      </c>
      <c r="L109">
        <v>8.4171570833333291</v>
      </c>
      <c r="M109">
        <v>8.0898749999999993</v>
      </c>
      <c r="N109">
        <v>8.6284445833333301</v>
      </c>
      <c r="O109">
        <v>8.4055039167442995</v>
      </c>
      <c r="P109">
        <v>8.4063366882615203</v>
      </c>
      <c r="Q109">
        <f t="shared" si="1"/>
        <v>8.4063366882615203</v>
      </c>
    </row>
    <row r="110" spans="1:17">
      <c r="A110" t="s">
        <v>569</v>
      </c>
      <c r="B110">
        <v>12.4342166666667</v>
      </c>
      <c r="C110">
        <v>12.8651416666667</v>
      </c>
      <c r="D110">
        <v>13.5704975</v>
      </c>
      <c r="E110">
        <v>13.9448833333333</v>
      </c>
      <c r="F110">
        <v>12.3297166666667</v>
      </c>
      <c r="G110">
        <v>12.599625</v>
      </c>
      <c r="H110">
        <v>13.1310583333333</v>
      </c>
      <c r="I110">
        <v>12.1399449731183</v>
      </c>
      <c r="J110">
        <v>10.3920436827957</v>
      </c>
      <c r="K110">
        <v>11.1095754339478</v>
      </c>
      <c r="L110">
        <v>12.369260961341499</v>
      </c>
      <c r="M110">
        <v>11.7386124865591</v>
      </c>
      <c r="N110">
        <v>12.1114368159066</v>
      </c>
      <c r="O110">
        <v>12.5867562314388</v>
      </c>
      <c r="P110">
        <v>14.035630049923199</v>
      </c>
      <c r="Q110">
        <f t="shared" si="1"/>
        <v>14.035630049923199</v>
      </c>
    </row>
    <row r="111" spans="1:17">
      <c r="A111" t="s">
        <v>537</v>
      </c>
      <c r="B111">
        <v>1353.49616666667</v>
      </c>
      <c r="C111">
        <v>1317.69883333333</v>
      </c>
      <c r="D111">
        <v>1366.39116666667</v>
      </c>
      <c r="E111">
        <v>1238.32766666667</v>
      </c>
      <c r="F111">
        <v>1868.8578333333301</v>
      </c>
      <c r="G111">
        <v>2003.02583333333</v>
      </c>
      <c r="H111">
        <v>2142.3016666666699</v>
      </c>
      <c r="I111">
        <v>1873.87666666667</v>
      </c>
      <c r="J111">
        <v>1708.37083333333</v>
      </c>
      <c r="K111">
        <v>1956.20583333333</v>
      </c>
      <c r="L111">
        <v>2089.9499999999998</v>
      </c>
      <c r="M111">
        <v>2025.1175000000001</v>
      </c>
      <c r="N111">
        <v>2194.9666666666699</v>
      </c>
      <c r="O111">
        <v>2206.9141666666701</v>
      </c>
      <c r="P111">
        <v>2414.8116666666701</v>
      </c>
      <c r="Q111">
        <f t="shared" si="1"/>
        <v>2414.8116666666701</v>
      </c>
    </row>
    <row r="112" spans="1:17">
      <c r="A112" t="s">
        <v>642</v>
      </c>
      <c r="B112">
        <v>11.77</v>
      </c>
      <c r="C112">
        <v>12.2420833333333</v>
      </c>
      <c r="D112">
        <v>12.8</v>
      </c>
      <c r="E112">
        <v>12.8</v>
      </c>
      <c r="F112">
        <v>12.8</v>
      </c>
      <c r="G112">
        <v>12.8</v>
      </c>
      <c r="H112">
        <v>12.8</v>
      </c>
      <c r="I112">
        <v>12.8</v>
      </c>
      <c r="J112">
        <v>12.8</v>
      </c>
      <c r="K112">
        <v>12.8</v>
      </c>
      <c r="L112">
        <v>12.8</v>
      </c>
      <c r="M112">
        <v>14.6020084036964</v>
      </c>
      <c r="N112">
        <v>15.364835316359599</v>
      </c>
      <c r="O112">
        <v>15.3667100302841</v>
      </c>
      <c r="P112">
        <v>15.380393518089299</v>
      </c>
      <c r="Q112">
        <f t="shared" si="1"/>
        <v>15.380393518089299</v>
      </c>
    </row>
    <row r="113" spans="1:17">
      <c r="A113" t="s">
        <v>544</v>
      </c>
      <c r="B113">
        <v>9.4555583333333306</v>
      </c>
      <c r="C113">
        <v>9.3423416666666697</v>
      </c>
      <c r="D113">
        <v>9.6559583333333308</v>
      </c>
      <c r="E113">
        <v>10.7890191666667</v>
      </c>
      <c r="F113">
        <v>11.285966666666701</v>
      </c>
      <c r="G113">
        <v>10.8978916666667</v>
      </c>
      <c r="H113">
        <v>10.8992416666667</v>
      </c>
      <c r="I113">
        <v>10.9281916666667</v>
      </c>
      <c r="J113">
        <v>11.129716666666701</v>
      </c>
      <c r="K113">
        <v>13.513475</v>
      </c>
      <c r="L113">
        <v>12.636008333333301</v>
      </c>
      <c r="M113">
        <v>12.423325</v>
      </c>
      <c r="N113">
        <v>13.169458333333299</v>
      </c>
      <c r="O113">
        <v>12.7719916666667</v>
      </c>
      <c r="P113">
        <v>13.292450000000001</v>
      </c>
      <c r="Q113">
        <f t="shared" si="1"/>
        <v>13.292450000000001</v>
      </c>
    </row>
    <row r="114" spans="1:17">
      <c r="A114" t="s">
        <v>541</v>
      </c>
      <c r="Q114">
        <f t="shared" si="1"/>
        <v>0</v>
      </c>
    </row>
    <row r="115" spans="1:17">
      <c r="A115" t="s">
        <v>598</v>
      </c>
      <c r="B115">
        <v>65.903866666666701</v>
      </c>
      <c r="C115">
        <v>68.037133333333301</v>
      </c>
      <c r="D115">
        <v>64.349791666666704</v>
      </c>
      <c r="E115">
        <v>54.322258333333302</v>
      </c>
      <c r="F115">
        <v>49.409933333333299</v>
      </c>
      <c r="G115">
        <v>49.2836833333333</v>
      </c>
      <c r="H115">
        <v>48.801766666666701</v>
      </c>
      <c r="I115">
        <v>44.7298166666667</v>
      </c>
      <c r="J115">
        <v>41.867683333333297</v>
      </c>
      <c r="K115">
        <v>44.100574999999999</v>
      </c>
      <c r="L115">
        <v>46.4853916666667</v>
      </c>
      <c r="M115">
        <v>44.230825000000003</v>
      </c>
      <c r="N115">
        <v>47.890250000000002</v>
      </c>
      <c r="O115">
        <v>46.395341666666702</v>
      </c>
      <c r="P115">
        <v>46.437130833333299</v>
      </c>
      <c r="Q115">
        <f t="shared" si="1"/>
        <v>46.437130833333299</v>
      </c>
    </row>
    <row r="116" spans="1:17">
      <c r="A116" t="s">
        <v>540</v>
      </c>
      <c r="B116">
        <v>711.97627443083297</v>
      </c>
      <c r="C116">
        <v>733.03850707000004</v>
      </c>
      <c r="D116">
        <v>696.98820361166702</v>
      </c>
      <c r="E116">
        <v>581.20031386416701</v>
      </c>
      <c r="F116">
        <v>528.28480930499995</v>
      </c>
      <c r="G116">
        <v>527.46814284000004</v>
      </c>
      <c r="H116">
        <v>522.89010961083295</v>
      </c>
      <c r="I116">
        <v>479.26678258750002</v>
      </c>
      <c r="J116">
        <v>447.80525556077401</v>
      </c>
      <c r="K116">
        <v>472.18629075489298</v>
      </c>
      <c r="L116">
        <v>495.277021572396</v>
      </c>
      <c r="M116">
        <v>471.86611409170001</v>
      </c>
      <c r="N116">
        <v>510.52713590196998</v>
      </c>
      <c r="O116">
        <v>494.04003744699003</v>
      </c>
      <c r="P116">
        <v>494.41495286493699</v>
      </c>
      <c r="Q116">
        <f t="shared" si="1"/>
        <v>494.41495286493699</v>
      </c>
    </row>
    <row r="117" spans="1:17">
      <c r="A117" t="s">
        <v>643</v>
      </c>
      <c r="B117">
        <v>0.43814999166666702</v>
      </c>
      <c r="C117">
        <v>0.450041566666667</v>
      </c>
      <c r="D117">
        <v>0.43362033825000001</v>
      </c>
      <c r="E117">
        <v>0.37723333333333298</v>
      </c>
      <c r="F117">
        <v>0.34466317998548601</v>
      </c>
      <c r="G117">
        <v>0.34577739224999998</v>
      </c>
      <c r="H117">
        <v>0.340893885583333</v>
      </c>
      <c r="I117">
        <v>0.31167499999999998</v>
      </c>
      <c r="Q117">
        <f t="shared" si="1"/>
        <v>0</v>
      </c>
    </row>
    <row r="118" spans="1:17">
      <c r="A118" t="s">
        <v>550</v>
      </c>
      <c r="B118">
        <v>6.5167250000000001</v>
      </c>
      <c r="C118">
        <v>6.74890833333333</v>
      </c>
      <c r="D118">
        <v>6.6420833333333302</v>
      </c>
      <c r="E118">
        <v>6.1389250000000004</v>
      </c>
      <c r="F118">
        <v>5.8058333333333296</v>
      </c>
      <c r="G118">
        <v>5.81816666666667</v>
      </c>
      <c r="H118">
        <v>5.84294166666667</v>
      </c>
      <c r="I118">
        <v>5.6168833333333303</v>
      </c>
      <c r="J118">
        <v>5.4414499999999997</v>
      </c>
      <c r="K118">
        <v>5.5763666666666696</v>
      </c>
      <c r="L118">
        <v>5.6348833333333301</v>
      </c>
      <c r="M118">
        <v>5.4441083333333298</v>
      </c>
      <c r="N118">
        <v>640.653416666667</v>
      </c>
      <c r="O118">
        <v>933.57045635687905</v>
      </c>
      <c r="P118">
        <v>984.34574756004599</v>
      </c>
      <c r="Q118">
        <f t="shared" si="1"/>
        <v>984.34574756004599</v>
      </c>
    </row>
    <row r="119" spans="1:17">
      <c r="A119" t="s">
        <v>547</v>
      </c>
      <c r="B119">
        <v>1.08540083333333</v>
      </c>
      <c r="C119">
        <v>1.11751</v>
      </c>
      <c r="D119">
        <v>1.0625516666666699</v>
      </c>
      <c r="E119">
        <v>0.88603416666666701</v>
      </c>
      <c r="F119">
        <v>0.805365</v>
      </c>
      <c r="G119">
        <v>0.80411999999999995</v>
      </c>
      <c r="H119">
        <v>0.79714083333333297</v>
      </c>
      <c r="I119">
        <v>0.73063750000000005</v>
      </c>
      <c r="J119">
        <v>0.682674711239873</v>
      </c>
      <c r="K119">
        <v>0.71984335978561498</v>
      </c>
      <c r="L119">
        <v>0.75504495198983501</v>
      </c>
      <c r="M119">
        <v>0.71935525360915398</v>
      </c>
      <c r="N119">
        <v>0.77829360141285198</v>
      </c>
      <c r="O119">
        <v>0.75315918184727004</v>
      </c>
      <c r="P119">
        <v>0.75373073671740198</v>
      </c>
      <c r="Q119">
        <f t="shared" si="1"/>
        <v>0.75373073671740198</v>
      </c>
    </row>
    <row r="120" spans="1:17">
      <c r="A120" t="s">
        <v>546</v>
      </c>
      <c r="B120">
        <v>1076.6666666666699</v>
      </c>
      <c r="C120">
        <v>1097.6975</v>
      </c>
      <c r="D120">
        <v>1110.31</v>
      </c>
      <c r="E120">
        <v>1146.5425</v>
      </c>
      <c r="F120">
        <v>1185.2974999999999</v>
      </c>
      <c r="G120">
        <v>1205.2466666666701</v>
      </c>
      <c r="H120">
        <v>1179.69916666667</v>
      </c>
      <c r="I120">
        <v>1170.40083333333</v>
      </c>
      <c r="J120">
        <v>1165.80416666667</v>
      </c>
      <c r="K120">
        <v>1437.7950000000001</v>
      </c>
      <c r="L120">
        <v>1357.06416666667</v>
      </c>
      <c r="M120">
        <v>1265.51583333333</v>
      </c>
      <c r="N120">
        <v>1357.58</v>
      </c>
      <c r="O120">
        <v>1523.9275</v>
      </c>
      <c r="P120">
        <v>1817.9387083333299</v>
      </c>
      <c r="Q120">
        <f t="shared" si="1"/>
        <v>1817.9387083333299</v>
      </c>
    </row>
    <row r="121" spans="1:17">
      <c r="A121" t="s">
        <v>549</v>
      </c>
      <c r="B121">
        <v>15.22725</v>
      </c>
      <c r="C121">
        <v>20.703640833333299</v>
      </c>
      <c r="D121">
        <v>23.677956666666699</v>
      </c>
      <c r="E121">
        <v>23.7822675</v>
      </c>
      <c r="F121">
        <v>22.581342500000002</v>
      </c>
      <c r="G121">
        <v>23.060964999999999</v>
      </c>
      <c r="H121">
        <v>25.400779166666702</v>
      </c>
      <c r="I121">
        <v>25.840341450216499</v>
      </c>
      <c r="J121">
        <v>24.300642472865299</v>
      </c>
      <c r="K121">
        <v>27.518299963924999</v>
      </c>
      <c r="L121">
        <v>33.960098800690801</v>
      </c>
      <c r="M121">
        <v>29.067599931977501</v>
      </c>
      <c r="N121">
        <v>28.3729844798921</v>
      </c>
      <c r="O121">
        <v>30.1041110929498</v>
      </c>
      <c r="P121">
        <v>31.352687700944301</v>
      </c>
      <c r="Q121">
        <f t="shared" si="1"/>
        <v>31.352687700944301</v>
      </c>
    </row>
    <row r="122" spans="1:17">
      <c r="A122" t="s">
        <v>542</v>
      </c>
      <c r="B122">
        <v>238.92333333333301</v>
      </c>
      <c r="C122">
        <v>255.629166666667</v>
      </c>
      <c r="D122">
        <v>271.73916666666702</v>
      </c>
      <c r="E122">
        <v>263.02999999999997</v>
      </c>
      <c r="G122">
        <v>265.52833333333302</v>
      </c>
      <c r="H122">
        <v>268.60000000000002</v>
      </c>
      <c r="I122">
        <v>258.58666666666699</v>
      </c>
      <c r="J122">
        <v>238.20333333333301</v>
      </c>
      <c r="K122">
        <v>262.365833333333</v>
      </c>
      <c r="L122">
        <v>275.89416666666699</v>
      </c>
      <c r="M122">
        <v>281.118333333333</v>
      </c>
      <c r="N122">
        <v>296.62</v>
      </c>
      <c r="O122">
        <v>300.68166666666701</v>
      </c>
      <c r="P122">
        <v>303.255</v>
      </c>
      <c r="Q122">
        <f t="shared" si="1"/>
        <v>303.255</v>
      </c>
    </row>
    <row r="123" spans="1:17">
      <c r="A123" t="s">
        <v>543</v>
      </c>
      <c r="B123">
        <v>26.249558333333301</v>
      </c>
      <c r="C123">
        <v>29.129258333333301</v>
      </c>
      <c r="D123">
        <v>29.962</v>
      </c>
      <c r="E123">
        <v>27.901475000000001</v>
      </c>
      <c r="F123">
        <v>27.498516666666699</v>
      </c>
      <c r="G123">
        <v>29.496233333333301</v>
      </c>
      <c r="H123">
        <v>31.708066666666699</v>
      </c>
      <c r="I123">
        <v>31.313656250000001</v>
      </c>
      <c r="J123">
        <v>28.452837500000001</v>
      </c>
      <c r="K123">
        <v>31.959800000000001</v>
      </c>
      <c r="L123">
        <v>30.784400000000002</v>
      </c>
      <c r="M123">
        <v>28.705950000000001</v>
      </c>
      <c r="N123">
        <v>30.0499716666667</v>
      </c>
      <c r="O123">
        <v>30.7013583333333</v>
      </c>
      <c r="P123">
        <v>30.6216166666667</v>
      </c>
      <c r="Q123">
        <f t="shared" si="1"/>
        <v>30.6216166666667</v>
      </c>
    </row>
    <row r="124" spans="1:17">
      <c r="A124" t="s">
        <v>538</v>
      </c>
      <c r="B124">
        <v>59.543808333333303</v>
      </c>
      <c r="C124">
        <v>72.197333333333304</v>
      </c>
      <c r="D124">
        <v>76.686608333333297</v>
      </c>
      <c r="E124">
        <v>97.432474999999997</v>
      </c>
      <c r="F124">
        <v>108.89750833333299</v>
      </c>
      <c r="G124">
        <v>118.41974166666699</v>
      </c>
      <c r="H124">
        <v>136.01354166666701</v>
      </c>
      <c r="I124">
        <v>139.95728662071801</v>
      </c>
      <c r="J124">
        <v>140.52269213564199</v>
      </c>
      <c r="K124">
        <v>141.16694375</v>
      </c>
      <c r="L124">
        <v>150.486655869408</v>
      </c>
      <c r="M124">
        <v>156.51545111111099</v>
      </c>
      <c r="N124">
        <v>249.105950100379</v>
      </c>
      <c r="O124">
        <v>364.40728728829703</v>
      </c>
      <c r="P124">
        <v>424.895808098656</v>
      </c>
      <c r="Q124">
        <f t="shared" si="1"/>
        <v>424.895808098656</v>
      </c>
    </row>
    <row r="125" spans="1:17">
      <c r="A125" t="s">
        <v>539</v>
      </c>
      <c r="B125">
        <v>3.8</v>
      </c>
      <c r="C125">
        <v>3.8</v>
      </c>
      <c r="D125">
        <v>3.8</v>
      </c>
      <c r="E125">
        <v>3.8</v>
      </c>
      <c r="F125">
        <v>3.8</v>
      </c>
      <c r="G125">
        <v>3.7870916666666701</v>
      </c>
      <c r="H125">
        <v>3.6681769583333299</v>
      </c>
      <c r="I125">
        <v>3.43756938226247</v>
      </c>
      <c r="J125">
        <v>3.3358333333333299</v>
      </c>
      <c r="K125">
        <v>3.5245029107064401</v>
      </c>
      <c r="L125">
        <v>3.22108691472175</v>
      </c>
      <c r="M125">
        <v>3.06000301052058</v>
      </c>
      <c r="N125">
        <v>3.08880086662188</v>
      </c>
      <c r="O125">
        <v>3.1509085500972498</v>
      </c>
      <c r="P125">
        <v>3.2728597464304698</v>
      </c>
      <c r="Q125">
        <f t="shared" si="1"/>
        <v>3.2728597464304698</v>
      </c>
    </row>
    <row r="126" spans="1:17">
      <c r="A126" t="s">
        <v>551</v>
      </c>
      <c r="B126">
        <v>6.9398283333333302</v>
      </c>
      <c r="C126">
        <v>8.6091808333333297</v>
      </c>
      <c r="D126">
        <v>10.540746666666699</v>
      </c>
      <c r="E126">
        <v>7.5647491666666697</v>
      </c>
      <c r="F126">
        <v>6.4596925000000001</v>
      </c>
      <c r="G126">
        <v>6.3593283333333304</v>
      </c>
      <c r="H126">
        <v>6.7715491666666701</v>
      </c>
      <c r="I126">
        <v>7.0453650000000003</v>
      </c>
      <c r="J126">
        <v>8.26122333333333</v>
      </c>
      <c r="K126">
        <v>8.4736741582488797</v>
      </c>
      <c r="L126">
        <v>7.3212219611528804</v>
      </c>
      <c r="M126">
        <v>7.2611321323273499</v>
      </c>
      <c r="N126">
        <v>8.2099686265933105</v>
      </c>
      <c r="O126">
        <v>9.6550560691352594</v>
      </c>
      <c r="P126">
        <v>10.852655568783099</v>
      </c>
      <c r="Q126">
        <f t="shared" si="1"/>
        <v>10.852655568783099</v>
      </c>
    </row>
    <row r="127" spans="1:17">
      <c r="A127" t="s">
        <v>555</v>
      </c>
      <c r="B127">
        <v>711.97627443083297</v>
      </c>
      <c r="C127">
        <v>733.03850707000004</v>
      </c>
      <c r="D127">
        <v>696.98820361166702</v>
      </c>
      <c r="E127">
        <v>581.20031386416701</v>
      </c>
      <c r="F127">
        <v>528.28480930499995</v>
      </c>
      <c r="G127">
        <v>527.46814284000004</v>
      </c>
      <c r="H127">
        <v>522.89010961083295</v>
      </c>
      <c r="I127">
        <v>479.26678258750002</v>
      </c>
      <c r="J127">
        <v>447.80525556077401</v>
      </c>
      <c r="K127">
        <v>472.18629075489298</v>
      </c>
      <c r="L127">
        <v>495.277021572396</v>
      </c>
      <c r="M127">
        <v>471.86611409170001</v>
      </c>
      <c r="N127">
        <v>510.52713590196998</v>
      </c>
      <c r="O127">
        <v>494.04003744699003</v>
      </c>
      <c r="P127">
        <v>494.41495286493699</v>
      </c>
      <c r="Q127">
        <f t="shared" si="1"/>
        <v>494.41495286493699</v>
      </c>
    </row>
    <row r="128" spans="1:17">
      <c r="A128" t="s">
        <v>556</v>
      </c>
      <c r="B128">
        <v>101.69733333333301</v>
      </c>
      <c r="C128">
        <v>111.23125</v>
      </c>
      <c r="D128">
        <v>120.57815833333299</v>
      </c>
      <c r="E128">
        <v>129.22235000000001</v>
      </c>
      <c r="F128">
        <v>132.888025</v>
      </c>
      <c r="G128">
        <v>131.274333333333</v>
      </c>
      <c r="H128">
        <v>128.65166666666701</v>
      </c>
      <c r="I128">
        <v>125.808108333333</v>
      </c>
      <c r="J128">
        <v>118.546016666667</v>
      </c>
      <c r="K128">
        <v>148.90174166666699</v>
      </c>
      <c r="L128">
        <v>150.298025</v>
      </c>
      <c r="M128">
        <v>153.86160833333301</v>
      </c>
      <c r="N128">
        <v>157.49942575757601</v>
      </c>
      <c r="O128">
        <v>157.31122500000001</v>
      </c>
      <c r="P128">
        <v>158.552641666667</v>
      </c>
      <c r="Q128">
        <f t="shared" si="1"/>
        <v>158.552641666667</v>
      </c>
    </row>
    <row r="129" spans="1:17">
      <c r="A129" t="s">
        <v>554</v>
      </c>
      <c r="B129">
        <v>12.6843916666667</v>
      </c>
      <c r="C129">
        <v>13.3719416666667</v>
      </c>
      <c r="D129">
        <v>14.251325250000001</v>
      </c>
      <c r="E129">
        <v>15.1046433333333</v>
      </c>
      <c r="F129">
        <v>15.937247316462701</v>
      </c>
      <c r="G129">
        <v>16.733329534050199</v>
      </c>
      <c r="H129">
        <v>17.569998431899599</v>
      </c>
      <c r="I129">
        <v>18.448506159754199</v>
      </c>
      <c r="J129">
        <v>19.371896406501101</v>
      </c>
      <c r="K129">
        <v>20.339481870199702</v>
      </c>
      <c r="L129">
        <v>21.356448683435801</v>
      </c>
      <c r="M129">
        <v>22.424270616359401</v>
      </c>
      <c r="N129">
        <v>23.546663531083901</v>
      </c>
      <c r="O129">
        <v>24.7227641666667</v>
      </c>
      <c r="P129">
        <v>25.958900366743499</v>
      </c>
      <c r="Q129">
        <f t="shared" si="1"/>
        <v>25.958900366743499</v>
      </c>
    </row>
    <row r="130" spans="1:17">
      <c r="A130" t="s">
        <v>644</v>
      </c>
      <c r="Q130">
        <f t="shared" si="1"/>
        <v>0</v>
      </c>
    </row>
    <row r="131" spans="1:17">
      <c r="A131" t="s">
        <v>645</v>
      </c>
      <c r="B131">
        <v>8.8018416666666699</v>
      </c>
      <c r="C131">
        <v>8.9916541666666703</v>
      </c>
      <c r="D131">
        <v>7.9837788333333304</v>
      </c>
      <c r="E131">
        <v>7.0802166666666704</v>
      </c>
      <c r="F131">
        <v>6.7408333333333301</v>
      </c>
      <c r="G131">
        <v>6.4424999999999999</v>
      </c>
      <c r="H131">
        <v>6.4133333333333304</v>
      </c>
      <c r="I131">
        <v>5.8616666666666699</v>
      </c>
      <c r="J131">
        <v>5.64</v>
      </c>
      <c r="K131">
        <v>6.2883333333333304</v>
      </c>
      <c r="L131">
        <v>6.04416666666667</v>
      </c>
      <c r="M131">
        <v>5.60460730676329</v>
      </c>
      <c r="N131">
        <v>5.8174999999999999</v>
      </c>
      <c r="O131">
        <v>5.875</v>
      </c>
      <c r="P131">
        <v>6.3016666666666703</v>
      </c>
      <c r="Q131">
        <f t="shared" ref="Q131:Q194" si="2">P131</f>
        <v>6.3016666666666703</v>
      </c>
    </row>
    <row r="132" spans="1:17">
      <c r="A132" t="s">
        <v>553</v>
      </c>
      <c r="B132">
        <v>71.093795833333303</v>
      </c>
      <c r="C132">
        <v>74.949250000000006</v>
      </c>
      <c r="D132">
        <v>77.8766191666667</v>
      </c>
      <c r="E132">
        <v>76.141447499999998</v>
      </c>
      <c r="F132">
        <v>73.673596666666697</v>
      </c>
      <c r="G132">
        <v>71.367500000000007</v>
      </c>
      <c r="H132">
        <v>72.755605833333306</v>
      </c>
      <c r="I132">
        <v>66.415027499999994</v>
      </c>
      <c r="J132">
        <v>69.761695000000003</v>
      </c>
      <c r="K132">
        <v>77.573430739015606</v>
      </c>
      <c r="L132">
        <v>73.262359015804606</v>
      </c>
      <c r="M132">
        <v>74.02</v>
      </c>
      <c r="N132">
        <v>85.196666666666701</v>
      </c>
      <c r="O132">
        <v>92.993333333333297</v>
      </c>
      <c r="P132">
        <v>99.530833333333305</v>
      </c>
      <c r="Q132">
        <f t="shared" si="2"/>
        <v>99.530833333333305</v>
      </c>
    </row>
    <row r="133" spans="1:17">
      <c r="A133" t="s">
        <v>646</v>
      </c>
      <c r="B133">
        <v>2.2011491666666698</v>
      </c>
      <c r="C133">
        <v>2.37875083333333</v>
      </c>
      <c r="D133">
        <v>2.1621908333333302</v>
      </c>
      <c r="E133">
        <v>1.7220991463977799</v>
      </c>
      <c r="F133">
        <v>1.50868127077323</v>
      </c>
      <c r="G133">
        <v>1.42027345661433</v>
      </c>
      <c r="H133">
        <v>1.5420557566968101</v>
      </c>
      <c r="I133">
        <v>1.36067522852426</v>
      </c>
      <c r="J133">
        <v>1.4227268095265</v>
      </c>
      <c r="K133">
        <v>1.6008772952194701</v>
      </c>
      <c r="L133">
        <v>1.38783382768108</v>
      </c>
      <c r="M133">
        <v>1.26581069673447</v>
      </c>
      <c r="N133">
        <v>1.2342836550132901</v>
      </c>
      <c r="O133">
        <v>1.2194079739482899</v>
      </c>
      <c r="P133">
        <v>1.20543333333333</v>
      </c>
      <c r="Q133">
        <f t="shared" si="2"/>
        <v>1.20543333333333</v>
      </c>
    </row>
    <row r="134" spans="1:17">
      <c r="A134" t="s">
        <v>558</v>
      </c>
      <c r="B134">
        <v>0.38450000000000001</v>
      </c>
      <c r="C134">
        <v>0.38450000000000001</v>
      </c>
      <c r="D134">
        <v>0.38450000000000001</v>
      </c>
      <c r="E134">
        <v>0.38450000000000001</v>
      </c>
      <c r="F134">
        <v>0.38450000000000001</v>
      </c>
      <c r="G134">
        <v>0.38450000000000001</v>
      </c>
      <c r="H134">
        <v>0.38450000000000001</v>
      </c>
      <c r="I134">
        <v>0.38450000000000001</v>
      </c>
      <c r="J134">
        <v>0.38450000000000001</v>
      </c>
      <c r="K134">
        <v>0.38450000000000001</v>
      </c>
      <c r="L134">
        <v>0.38450000000000001</v>
      </c>
      <c r="M134">
        <v>0.38450000000000001</v>
      </c>
      <c r="N134">
        <v>0.38450000000000001</v>
      </c>
      <c r="O134">
        <v>0.38450000000000001</v>
      </c>
      <c r="P134">
        <v>0.38450000000000001</v>
      </c>
      <c r="Q134">
        <f t="shared" si="2"/>
        <v>0.38450000000000001</v>
      </c>
    </row>
    <row r="135" spans="1:17">
      <c r="A135" t="s">
        <v>559</v>
      </c>
      <c r="B135">
        <v>53.648186500000001</v>
      </c>
      <c r="C135">
        <v>61.927161666666699</v>
      </c>
      <c r="D135">
        <v>59.723781666666703</v>
      </c>
      <c r="E135">
        <v>57.751996666666699</v>
      </c>
      <c r="F135">
        <v>58.257863333333297</v>
      </c>
      <c r="G135">
        <v>59.514474999999997</v>
      </c>
      <c r="H135">
        <v>60.271335000000001</v>
      </c>
      <c r="I135">
        <v>60.738515833333302</v>
      </c>
      <c r="J135">
        <v>70.408033333333293</v>
      </c>
      <c r="K135">
        <v>81.712891666666707</v>
      </c>
      <c r="L135">
        <v>85.193816325757595</v>
      </c>
      <c r="M135">
        <v>86.343383333333307</v>
      </c>
      <c r="N135">
        <v>93.395197222222194</v>
      </c>
      <c r="O135">
        <v>101.628899206349</v>
      </c>
      <c r="P135">
        <v>101.100088423521</v>
      </c>
      <c r="Q135">
        <f t="shared" si="2"/>
        <v>101.100088423521</v>
      </c>
    </row>
    <row r="136" spans="1:17">
      <c r="A136" t="s">
        <v>561</v>
      </c>
      <c r="B136">
        <v>1</v>
      </c>
      <c r="C136">
        <v>1</v>
      </c>
      <c r="D136">
        <v>1</v>
      </c>
      <c r="E136">
        <v>1</v>
      </c>
      <c r="F136">
        <v>1</v>
      </c>
      <c r="G136">
        <v>1</v>
      </c>
      <c r="H136">
        <v>1</v>
      </c>
      <c r="I136">
        <v>1</v>
      </c>
      <c r="J136">
        <v>1</v>
      </c>
      <c r="K136">
        <v>1</v>
      </c>
      <c r="L136">
        <v>1</v>
      </c>
      <c r="M136">
        <v>1</v>
      </c>
      <c r="N136">
        <v>1</v>
      </c>
      <c r="O136">
        <v>1</v>
      </c>
      <c r="P136">
        <v>1</v>
      </c>
      <c r="Q136">
        <f t="shared" si="2"/>
        <v>1</v>
      </c>
    </row>
    <row r="137" spans="1:17">
      <c r="A137" t="s">
        <v>564</v>
      </c>
      <c r="B137">
        <v>3.49</v>
      </c>
      <c r="C137">
        <v>3.5068333333333301</v>
      </c>
      <c r="D137">
        <v>3.5165000000000002</v>
      </c>
      <c r="E137">
        <v>3.4784670000000002</v>
      </c>
      <c r="F137">
        <v>3.4131749999999998</v>
      </c>
      <c r="G137">
        <v>3.2958416666666701</v>
      </c>
      <c r="H137">
        <v>3.27403250265816</v>
      </c>
      <c r="I137">
        <v>3.1280445773524699</v>
      </c>
      <c r="J137">
        <v>2.9244083333333299</v>
      </c>
      <c r="K137">
        <v>3.0115083333333299</v>
      </c>
      <c r="L137">
        <v>2.8251249999999999</v>
      </c>
      <c r="M137">
        <v>2.7541000000000002</v>
      </c>
      <c r="N137">
        <v>2.6375864177489201</v>
      </c>
      <c r="O137">
        <v>2.7018990259740301</v>
      </c>
      <c r="P137">
        <v>2.8390441378066402</v>
      </c>
      <c r="Q137">
        <f t="shared" si="2"/>
        <v>2.8390441378066402</v>
      </c>
    </row>
    <row r="138" spans="1:17">
      <c r="A138" t="s">
        <v>565</v>
      </c>
      <c r="B138">
        <v>44.192250000000001</v>
      </c>
      <c r="C138">
        <v>50.992649999999998</v>
      </c>
      <c r="D138">
        <v>51.603566666666701</v>
      </c>
      <c r="E138">
        <v>54.203333333333298</v>
      </c>
      <c r="F138">
        <v>56.039916666666699</v>
      </c>
      <c r="G138">
        <v>55.085491666666698</v>
      </c>
      <c r="H138">
        <v>51.314272500000001</v>
      </c>
      <c r="I138">
        <v>46.148391177755002</v>
      </c>
      <c r="J138">
        <v>44.323287609410002</v>
      </c>
      <c r="K138">
        <v>47.679688453509101</v>
      </c>
      <c r="L138">
        <v>45.109664180089602</v>
      </c>
      <c r="M138">
        <v>43.3131369237488</v>
      </c>
      <c r="N138">
        <v>42.228794734943399</v>
      </c>
      <c r="O138">
        <v>42.446184830673999</v>
      </c>
      <c r="P138">
        <v>44.395154304209697</v>
      </c>
      <c r="Q138">
        <f t="shared" si="2"/>
        <v>44.395154304209697</v>
      </c>
    </row>
    <row r="139" spans="1:17">
      <c r="A139" t="s">
        <v>560</v>
      </c>
      <c r="Q139">
        <f t="shared" si="2"/>
        <v>0</v>
      </c>
    </row>
    <row r="140" spans="1:17">
      <c r="A140" t="s">
        <v>562</v>
      </c>
      <c r="B140">
        <v>2.7821566666666699</v>
      </c>
      <c r="C140">
        <v>3.3887150645833302</v>
      </c>
      <c r="D140">
        <v>3.8952208016666701</v>
      </c>
      <c r="E140">
        <v>3.5634528749999999</v>
      </c>
      <c r="F140">
        <v>3.2225401036691999</v>
      </c>
      <c r="G140">
        <v>3.1019498003333301</v>
      </c>
      <c r="H140">
        <v>3.0567347873333302</v>
      </c>
      <c r="I140">
        <v>2.96534583333333</v>
      </c>
      <c r="J140">
        <v>2.7000883333333299</v>
      </c>
      <c r="K140">
        <v>2.7551433333333302</v>
      </c>
      <c r="L140">
        <v>2.7192941666666699</v>
      </c>
      <c r="M140">
        <v>2.37096994940423</v>
      </c>
      <c r="N140">
        <v>2.0836483390254799</v>
      </c>
      <c r="O140">
        <v>2.24451</v>
      </c>
      <c r="P140">
        <v>2.4613849999999999</v>
      </c>
      <c r="Q140">
        <f t="shared" si="2"/>
        <v>2.4613849999999999</v>
      </c>
    </row>
    <row r="141" spans="1:17">
      <c r="A141" t="s">
        <v>566</v>
      </c>
      <c r="B141">
        <v>4.3460749999999999</v>
      </c>
      <c r="C141">
        <v>4.0938999999999997</v>
      </c>
      <c r="D141">
        <v>4.0800333333333301</v>
      </c>
      <c r="E141">
        <v>3.8890750000000001</v>
      </c>
      <c r="F141">
        <v>3.6576416666666698</v>
      </c>
      <c r="G141">
        <v>3.2354833333333302</v>
      </c>
      <c r="H141">
        <v>3.1031583333333299</v>
      </c>
      <c r="I141">
        <v>2.7679499999999999</v>
      </c>
      <c r="J141">
        <v>2.4092416666666701</v>
      </c>
      <c r="K141">
        <v>3.1201416666666701</v>
      </c>
      <c r="L141">
        <v>3.0152999999999999</v>
      </c>
      <c r="M141">
        <v>2.96284777777778</v>
      </c>
      <c r="N141">
        <v>3.2565416666666702</v>
      </c>
      <c r="O141">
        <v>3.16061666666667</v>
      </c>
      <c r="P141">
        <v>3.1545416666666699</v>
      </c>
      <c r="Q141">
        <f t="shared" si="2"/>
        <v>3.1545416666666699</v>
      </c>
    </row>
    <row r="142" spans="1:17">
      <c r="A142" t="s">
        <v>647</v>
      </c>
      <c r="Q142">
        <f t="shared" si="2"/>
        <v>0</v>
      </c>
    </row>
    <row r="143" spans="1:17">
      <c r="A143" t="s">
        <v>493</v>
      </c>
      <c r="Q143">
        <f t="shared" si="2"/>
        <v>0</v>
      </c>
    </row>
    <row r="144" spans="1:17">
      <c r="A144" t="s">
        <v>567</v>
      </c>
      <c r="Q144">
        <f t="shared" si="2"/>
        <v>0</v>
      </c>
    </row>
    <row r="145" spans="1:17">
      <c r="A145" t="s">
        <v>563</v>
      </c>
      <c r="B145">
        <v>3486.3533333333298</v>
      </c>
      <c r="C145">
        <v>4105.9250000000002</v>
      </c>
      <c r="D145">
        <v>5716.2583333333296</v>
      </c>
      <c r="E145">
        <v>6424.3391666666703</v>
      </c>
      <c r="F145">
        <v>5974.5775000000003</v>
      </c>
      <c r="G145">
        <v>6177.9583333333303</v>
      </c>
      <c r="H145">
        <v>5635.4624999999996</v>
      </c>
      <c r="I145">
        <v>5032.7166666666699</v>
      </c>
      <c r="J145">
        <v>4363.2416666666704</v>
      </c>
      <c r="K145">
        <v>4965.3916666666701</v>
      </c>
      <c r="L145">
        <v>4735.4616666666698</v>
      </c>
      <c r="M145">
        <v>4191.4162500000002</v>
      </c>
      <c r="N145">
        <v>4424.9174999999996</v>
      </c>
      <c r="O145">
        <v>4320.6741666666703</v>
      </c>
      <c r="P145">
        <v>4462.1916666666702</v>
      </c>
      <c r="Q145">
        <f t="shared" si="2"/>
        <v>4462.1916666666702</v>
      </c>
    </row>
    <row r="146" spans="1:17">
      <c r="A146" t="s">
        <v>648</v>
      </c>
      <c r="B146">
        <v>3.64</v>
      </c>
      <c r="C146">
        <v>3.64</v>
      </c>
      <c r="D146">
        <v>3.64</v>
      </c>
      <c r="E146">
        <v>3.64</v>
      </c>
      <c r="F146">
        <v>3.64</v>
      </c>
      <c r="G146">
        <v>3.64</v>
      </c>
      <c r="H146">
        <v>3.64</v>
      </c>
      <c r="I146">
        <v>3.64</v>
      </c>
      <c r="J146">
        <v>3.64</v>
      </c>
      <c r="K146">
        <v>3.64</v>
      </c>
      <c r="L146">
        <v>3.64</v>
      </c>
      <c r="M146">
        <v>3.64</v>
      </c>
      <c r="N146">
        <v>3.64</v>
      </c>
      <c r="O146">
        <v>3.64</v>
      </c>
      <c r="P146">
        <v>3.64</v>
      </c>
      <c r="Q146">
        <f t="shared" si="2"/>
        <v>3.64</v>
      </c>
    </row>
    <row r="147" spans="1:17">
      <c r="A147" t="s">
        <v>570</v>
      </c>
      <c r="B147">
        <v>2.1708720833333301</v>
      </c>
      <c r="C147">
        <v>2.9060791666666699</v>
      </c>
      <c r="D147">
        <v>3.3055430000000001</v>
      </c>
      <c r="E147">
        <v>3.3200070833333299</v>
      </c>
      <c r="F147">
        <v>3.26365683333333</v>
      </c>
      <c r="G147">
        <v>2.9136531666666698</v>
      </c>
      <c r="H147">
        <v>2.8089833333333298</v>
      </c>
      <c r="I147">
        <v>2.43825</v>
      </c>
      <c r="J147">
        <v>2.5188583333333301</v>
      </c>
      <c r="K147">
        <v>3.0493250000000001</v>
      </c>
      <c r="L147">
        <v>3.1779000000000002</v>
      </c>
      <c r="M147">
        <v>3.04860833333333</v>
      </c>
      <c r="N147">
        <v>3.4681999999999999</v>
      </c>
      <c r="O147">
        <v>3.32791666666667</v>
      </c>
      <c r="P147">
        <v>3.3491749999999998</v>
      </c>
      <c r="Q147">
        <f t="shared" si="2"/>
        <v>3.3491749999999998</v>
      </c>
    </row>
    <row r="148" spans="1:17">
      <c r="A148" t="s">
        <v>571</v>
      </c>
      <c r="B148">
        <v>28.129166666666698</v>
      </c>
      <c r="C148">
        <v>29.168524999999999</v>
      </c>
      <c r="D148">
        <v>31.348483333333299</v>
      </c>
      <c r="E148">
        <v>30.692025000000001</v>
      </c>
      <c r="F148">
        <v>28.813741666666701</v>
      </c>
      <c r="G148">
        <v>28.284441666666702</v>
      </c>
      <c r="H148">
        <v>27.190958333333299</v>
      </c>
      <c r="I148">
        <v>25.580845367540402</v>
      </c>
      <c r="J148">
        <v>24.852875000000001</v>
      </c>
      <c r="K148">
        <v>31.740358333333301</v>
      </c>
      <c r="L148">
        <v>30.367915338305899</v>
      </c>
      <c r="M148">
        <v>29.382341370930199</v>
      </c>
      <c r="N148">
        <v>30.839831351991698</v>
      </c>
      <c r="O148">
        <v>31.837143640281301</v>
      </c>
      <c r="P148">
        <v>38.378207144416798</v>
      </c>
      <c r="Q148">
        <f t="shared" si="2"/>
        <v>38.378207144416798</v>
      </c>
    </row>
    <row r="149" spans="1:17">
      <c r="A149" t="s">
        <v>572</v>
      </c>
      <c r="B149">
        <v>389.696216666667</v>
      </c>
      <c r="C149">
        <v>442.99189166666702</v>
      </c>
      <c r="D149">
        <v>475.36524166666698</v>
      </c>
      <c r="E149">
        <v>537.65498475000004</v>
      </c>
      <c r="F149">
        <v>577.44897458333298</v>
      </c>
      <c r="G149">
        <v>557.82264077499997</v>
      </c>
      <c r="H149">
        <v>551.71033333333298</v>
      </c>
      <c r="I149">
        <v>546.95500000000004</v>
      </c>
      <c r="J149">
        <v>546.84865308253995</v>
      </c>
      <c r="K149">
        <v>568.28132683333297</v>
      </c>
      <c r="L149">
        <v>583.13090659057195</v>
      </c>
      <c r="M149">
        <v>600.30651968109703</v>
      </c>
      <c r="N149">
        <v>614.29514240306696</v>
      </c>
      <c r="O149">
        <v>646.63597455067304</v>
      </c>
      <c r="P149">
        <v>681.86171894726601</v>
      </c>
      <c r="Q149">
        <f t="shared" si="2"/>
        <v>681.86171894726601</v>
      </c>
    </row>
    <row r="150" spans="1:17">
      <c r="A150" t="s">
        <v>578</v>
      </c>
      <c r="B150">
        <v>3.75</v>
      </c>
      <c r="C150">
        <v>3.75</v>
      </c>
      <c r="D150">
        <v>3.75</v>
      </c>
      <c r="E150">
        <v>3.75</v>
      </c>
      <c r="F150">
        <v>3.75</v>
      </c>
      <c r="G150">
        <v>3.7470833333333302</v>
      </c>
      <c r="H150">
        <v>3.7450000000000001</v>
      </c>
      <c r="I150">
        <v>3.7475000000000001</v>
      </c>
      <c r="J150">
        <v>3.75</v>
      </c>
      <c r="K150">
        <v>3.75</v>
      </c>
      <c r="L150">
        <v>3.75</v>
      </c>
      <c r="M150">
        <v>3.75</v>
      </c>
      <c r="N150">
        <v>3.75</v>
      </c>
      <c r="O150">
        <v>3.75</v>
      </c>
      <c r="P150">
        <v>3.75</v>
      </c>
      <c r="Q150">
        <f t="shared" si="2"/>
        <v>3.75</v>
      </c>
    </row>
    <row r="151" spans="1:17">
      <c r="A151" t="s">
        <v>589</v>
      </c>
      <c r="B151">
        <v>2.5712250000000001</v>
      </c>
      <c r="C151">
        <v>2.5870210416666701</v>
      </c>
      <c r="D151">
        <v>2.6330583333333299</v>
      </c>
      <c r="E151">
        <v>2.60983433333333</v>
      </c>
      <c r="F151">
        <v>2.5790500000000001</v>
      </c>
      <c r="G151">
        <v>2.4360583333333299</v>
      </c>
      <c r="H151">
        <v>2.17153333333333</v>
      </c>
      <c r="I151">
        <v>2.0160999999999998</v>
      </c>
      <c r="J151">
        <v>2.0901628287698402</v>
      </c>
      <c r="K151">
        <v>2.3015333333333299</v>
      </c>
      <c r="L151">
        <v>2.30600092016667</v>
      </c>
      <c r="M151">
        <v>2.6666196217746898</v>
      </c>
      <c r="N151">
        <v>3.5729583333333301</v>
      </c>
      <c r="O151">
        <v>4.7567605470882102</v>
      </c>
      <c r="P151">
        <v>5.7368666666666703</v>
      </c>
      <c r="Q151">
        <f t="shared" si="2"/>
        <v>5.7368666666666703</v>
      </c>
    </row>
    <row r="152" spans="1:17">
      <c r="A152" t="s">
        <v>579</v>
      </c>
      <c r="B152">
        <v>711.97627443083297</v>
      </c>
      <c r="C152">
        <v>733.03850707000004</v>
      </c>
      <c r="D152">
        <v>696.98820361166702</v>
      </c>
      <c r="E152">
        <v>581.20031386416701</v>
      </c>
      <c r="F152">
        <v>528.28480930499995</v>
      </c>
      <c r="G152">
        <v>527.46814284000004</v>
      </c>
      <c r="H152">
        <v>522.89010961083295</v>
      </c>
      <c r="I152">
        <v>479.26678258750002</v>
      </c>
      <c r="J152">
        <v>447.80525556077401</v>
      </c>
      <c r="K152">
        <v>472.18629075489298</v>
      </c>
      <c r="L152">
        <v>495.277021572396</v>
      </c>
      <c r="M152">
        <v>471.86611409170001</v>
      </c>
      <c r="N152">
        <v>510.52713590196998</v>
      </c>
      <c r="O152">
        <v>494.04003744699003</v>
      </c>
      <c r="P152">
        <v>494.41495286493699</v>
      </c>
      <c r="Q152">
        <f t="shared" si="2"/>
        <v>494.41495286493699</v>
      </c>
    </row>
    <row r="153" spans="1:17">
      <c r="A153" t="s">
        <v>583</v>
      </c>
      <c r="B153">
        <v>1.72396333333333</v>
      </c>
      <c r="C153">
        <v>1.7917225000000001</v>
      </c>
      <c r="D153">
        <v>1.7905883333333299</v>
      </c>
      <c r="E153">
        <v>1.7421833333333301</v>
      </c>
      <c r="F153">
        <v>1.6902283333333299</v>
      </c>
      <c r="G153">
        <v>1.6643975</v>
      </c>
      <c r="H153">
        <v>1.58893333333333</v>
      </c>
      <c r="I153">
        <v>1.5071016666666699</v>
      </c>
      <c r="J153">
        <v>1.4148608333333299</v>
      </c>
      <c r="K153">
        <v>1.45451471343873</v>
      </c>
      <c r="L153">
        <v>1.36350833333333</v>
      </c>
      <c r="M153">
        <v>1.2577758771929799</v>
      </c>
      <c r="N153">
        <v>1.2496762037036999</v>
      </c>
      <c r="O153">
        <v>1.2513000000000001</v>
      </c>
      <c r="P153">
        <v>1.26705</v>
      </c>
      <c r="Q153">
        <f t="shared" si="2"/>
        <v>1.26705</v>
      </c>
    </row>
    <row r="154" spans="1:17">
      <c r="A154" t="s">
        <v>584</v>
      </c>
      <c r="B154">
        <v>5.0889308333333299</v>
      </c>
      <c r="C154">
        <v>5.2779849531703702</v>
      </c>
      <c r="D154">
        <v>6.7487721028988696</v>
      </c>
      <c r="E154">
        <v>7.50594374859842</v>
      </c>
      <c r="F154">
        <v>7.48474390550839</v>
      </c>
      <c r="G154">
        <v>7.5298730248359602</v>
      </c>
      <c r="H154">
        <v>7.6094583333333299</v>
      </c>
      <c r="I154">
        <v>7.6520000000000001</v>
      </c>
      <c r="J154">
        <v>7.7479166666666703</v>
      </c>
      <c r="K154">
        <v>8.0550416666666695</v>
      </c>
      <c r="L154">
        <v>8.06450134408602</v>
      </c>
      <c r="M154">
        <v>7.64125903009875</v>
      </c>
      <c r="N154">
        <v>7.3552028471520297</v>
      </c>
      <c r="O154">
        <v>7.3021351000420598</v>
      </c>
      <c r="P154">
        <v>7.3753453536421096</v>
      </c>
      <c r="Q154">
        <f t="shared" si="2"/>
        <v>7.3753453536421096</v>
      </c>
    </row>
    <row r="155" spans="1:17">
      <c r="A155" t="s">
        <v>582</v>
      </c>
      <c r="B155">
        <v>2092.125</v>
      </c>
      <c r="C155">
        <v>1986.1541666666701</v>
      </c>
      <c r="D155">
        <v>2099.0338657500001</v>
      </c>
      <c r="E155">
        <v>2347.9416666666698</v>
      </c>
      <c r="F155">
        <v>2701.2966666666698</v>
      </c>
      <c r="G155">
        <v>2889.5875000000001</v>
      </c>
      <c r="H155">
        <v>2961.90916666667</v>
      </c>
      <c r="I155">
        <v>2985.1858333333298</v>
      </c>
      <c r="J155">
        <v>2981.5146583333299</v>
      </c>
      <c r="K155">
        <v>3385.65</v>
      </c>
      <c r="L155">
        <v>3978.0875265341401</v>
      </c>
      <c r="M155">
        <v>4349.1621352623997</v>
      </c>
      <c r="N155">
        <v>4344.0376417010802</v>
      </c>
      <c r="O155">
        <v>4332.4990985828799</v>
      </c>
      <c r="P155">
        <v>4524.1578819254601</v>
      </c>
      <c r="Q155">
        <f t="shared" si="2"/>
        <v>4524.1578819254601</v>
      </c>
    </row>
    <row r="156" spans="1:17">
      <c r="A156" t="s">
        <v>500</v>
      </c>
      <c r="B156">
        <v>8.7550000000000008</v>
      </c>
      <c r="C156">
        <v>8.75</v>
      </c>
      <c r="D156">
        <v>8.75</v>
      </c>
      <c r="E156">
        <v>8.75</v>
      </c>
      <c r="F156">
        <v>8.75</v>
      </c>
      <c r="G156">
        <v>8.75</v>
      </c>
      <c r="H156">
        <v>8.75</v>
      </c>
      <c r="I156">
        <v>8.75</v>
      </c>
      <c r="J156">
        <v>8.75</v>
      </c>
      <c r="K156">
        <v>8.75</v>
      </c>
      <c r="L156">
        <v>8.75</v>
      </c>
      <c r="M156">
        <v>8.75</v>
      </c>
      <c r="N156">
        <v>8.75</v>
      </c>
      <c r="O156">
        <v>8.75</v>
      </c>
      <c r="P156">
        <v>8.75</v>
      </c>
      <c r="Q156">
        <f t="shared" si="2"/>
        <v>8.75</v>
      </c>
    </row>
    <row r="157" spans="1:17">
      <c r="A157" t="s">
        <v>585</v>
      </c>
      <c r="Q157">
        <f t="shared" si="2"/>
        <v>0</v>
      </c>
    </row>
    <row r="158" spans="1:17">
      <c r="A158" t="s">
        <v>580</v>
      </c>
      <c r="B158">
        <v>63.165900000000001</v>
      </c>
      <c r="C158">
        <v>66.913659999999993</v>
      </c>
      <c r="D158">
        <v>64.398251269576605</v>
      </c>
      <c r="E158">
        <v>57.585425000000001</v>
      </c>
      <c r="F158">
        <v>58.381399999999999</v>
      </c>
      <c r="G158">
        <v>66.713808333333304</v>
      </c>
      <c r="H158">
        <v>67.145816666666704</v>
      </c>
      <c r="I158">
        <v>58.453524999999999</v>
      </c>
      <c r="J158">
        <v>55.723483333333299</v>
      </c>
      <c r="K158">
        <v>67.580600000000004</v>
      </c>
      <c r="L158">
        <v>77.728933333333302</v>
      </c>
      <c r="M158">
        <v>73.333399999999997</v>
      </c>
      <c r="N158">
        <v>87.973299999999995</v>
      </c>
      <c r="O158">
        <v>85.158850000000001</v>
      </c>
      <c r="P158">
        <v>88.405308333333394</v>
      </c>
      <c r="Q158">
        <f t="shared" si="2"/>
        <v>88.405308333333394</v>
      </c>
    </row>
    <row r="159" spans="1:17">
      <c r="A159" t="s">
        <v>590</v>
      </c>
      <c r="Q159">
        <f t="shared" si="2"/>
        <v>0</v>
      </c>
    </row>
    <row r="160" spans="1:17">
      <c r="A160" t="s">
        <v>649</v>
      </c>
      <c r="B160">
        <v>7978.1716666666698</v>
      </c>
      <c r="C160">
        <v>8842.1091666666707</v>
      </c>
      <c r="D160">
        <v>9088.3250000000007</v>
      </c>
      <c r="E160">
        <v>9347.5833333333394</v>
      </c>
      <c r="F160">
        <v>9902.3241666666709</v>
      </c>
      <c r="G160">
        <v>10557.9703333333</v>
      </c>
      <c r="H160">
        <v>12448.6425</v>
      </c>
      <c r="I160">
        <v>13536.754999999999</v>
      </c>
      <c r="J160">
        <v>14695.2016666667</v>
      </c>
      <c r="K160">
        <v>16208.451254166701</v>
      </c>
      <c r="L160">
        <v>18498.601323751001</v>
      </c>
      <c r="M160">
        <v>17622.935005819701</v>
      </c>
      <c r="N160">
        <v>19068.416808415401</v>
      </c>
      <c r="O160">
        <v>18449.9526248781</v>
      </c>
      <c r="P160">
        <v>18466.4030495763</v>
      </c>
      <c r="Q160">
        <f t="shared" si="2"/>
        <v>18466.4030495763</v>
      </c>
    </row>
    <row r="161" spans="1:17">
      <c r="A161" t="s">
        <v>591</v>
      </c>
      <c r="B161">
        <v>1.3224905154787401</v>
      </c>
      <c r="C161">
        <v>2.1781822542340898</v>
      </c>
      <c r="D161">
        <v>2.3467500000000001</v>
      </c>
      <c r="E161">
        <v>2.6013333333333302</v>
      </c>
      <c r="F161">
        <v>2.7335833333333301</v>
      </c>
      <c r="G161">
        <v>2.73166666666667</v>
      </c>
      <c r="H161">
        <v>2.7437499999999999</v>
      </c>
      <c r="I161">
        <v>2.7450000000000001</v>
      </c>
      <c r="J161">
        <v>2.7450000000000001</v>
      </c>
      <c r="K161">
        <v>2.7450000000000001</v>
      </c>
      <c r="L161">
        <v>2.7454166666666699</v>
      </c>
      <c r="M161">
        <v>3.2679999999999998</v>
      </c>
      <c r="N161">
        <v>3.3</v>
      </c>
      <c r="O161">
        <v>3.3</v>
      </c>
      <c r="P161">
        <v>3.3</v>
      </c>
      <c r="Q161">
        <f t="shared" si="2"/>
        <v>3.3</v>
      </c>
    </row>
    <row r="162" spans="1:17">
      <c r="A162" t="s">
        <v>650</v>
      </c>
      <c r="B162">
        <v>46.035166666666697</v>
      </c>
      <c r="C162">
        <v>48.354833333333303</v>
      </c>
      <c r="D162">
        <v>45.326749999999997</v>
      </c>
      <c r="E162">
        <v>36.772916666666703</v>
      </c>
      <c r="F162">
        <v>32.256916666666697</v>
      </c>
      <c r="G162">
        <v>31.018249999999998</v>
      </c>
      <c r="H162">
        <v>29.69725</v>
      </c>
      <c r="I162">
        <v>24.694333333333301</v>
      </c>
      <c r="J162">
        <v>21.361416666666699</v>
      </c>
      <c r="Q162">
        <f t="shared" si="2"/>
        <v>0</v>
      </c>
    </row>
    <row r="163" spans="1:17">
      <c r="A163" t="s">
        <v>593</v>
      </c>
      <c r="B163">
        <v>9.1622441666666692</v>
      </c>
      <c r="C163">
        <v>10.3291358333333</v>
      </c>
      <c r="D163">
        <v>9.7371233333333294</v>
      </c>
      <c r="E163">
        <v>8.08630416666667</v>
      </c>
      <c r="F163">
        <v>7.3488866666666697</v>
      </c>
      <c r="G163">
        <v>7.4730883333333296</v>
      </c>
      <c r="H163">
        <v>7.3782491666666701</v>
      </c>
      <c r="I163">
        <v>6.7587700000000002</v>
      </c>
      <c r="J163">
        <v>6.5910991666666696</v>
      </c>
      <c r="K163">
        <v>7.6538191666666702</v>
      </c>
      <c r="L163">
        <v>7.2075241666666701</v>
      </c>
      <c r="M163">
        <v>6.4935433333333297</v>
      </c>
      <c r="N163">
        <v>6.7750158333333301</v>
      </c>
      <c r="O163">
        <v>6.51397166666667</v>
      </c>
      <c r="P163">
        <v>6.8607849999999999</v>
      </c>
      <c r="Q163">
        <f t="shared" si="2"/>
        <v>6.8607849999999999</v>
      </c>
    </row>
    <row r="164" spans="1:17">
      <c r="A164" t="s">
        <v>592</v>
      </c>
      <c r="B164">
        <v>6.9398283333333302</v>
      </c>
      <c r="C164">
        <v>8.6091808333333297</v>
      </c>
      <c r="D164">
        <v>10.540746666666699</v>
      </c>
      <c r="E164">
        <v>7.5647491666666697</v>
      </c>
      <c r="F164">
        <v>6.4596925000000001</v>
      </c>
      <c r="G164">
        <v>6.3593283333333304</v>
      </c>
      <c r="H164">
        <v>6.7715491666666701</v>
      </c>
      <c r="I164">
        <v>7.0453650000000003</v>
      </c>
      <c r="J164">
        <v>8.26122333333333</v>
      </c>
      <c r="K164">
        <v>8.4736741582488797</v>
      </c>
      <c r="L164">
        <v>7.3212219611528804</v>
      </c>
      <c r="M164">
        <v>7.2611321323273499</v>
      </c>
      <c r="N164">
        <v>8.2099686265933105</v>
      </c>
      <c r="O164">
        <v>9.6550560691352594</v>
      </c>
      <c r="P164">
        <v>10.852655568783099</v>
      </c>
      <c r="Q164">
        <f t="shared" si="2"/>
        <v>10.852655568783099</v>
      </c>
    </row>
    <row r="165" spans="1:17">
      <c r="A165" t="s">
        <v>581</v>
      </c>
      <c r="B165">
        <v>5.7138166666666699</v>
      </c>
      <c r="C165">
        <v>5.8575416666666698</v>
      </c>
      <c r="D165">
        <v>5.4800333333333304</v>
      </c>
      <c r="E165">
        <v>5.4007166666666704</v>
      </c>
      <c r="F165">
        <v>5.5</v>
      </c>
      <c r="G165">
        <v>5.5</v>
      </c>
      <c r="H165">
        <v>5.5196916666666702</v>
      </c>
      <c r="I165">
        <v>6.7010595376306004</v>
      </c>
      <c r="J165">
        <v>9.4572432834492108</v>
      </c>
      <c r="K165">
        <v>13.609940452489999</v>
      </c>
      <c r="L165">
        <v>12.06775664095</v>
      </c>
      <c r="M165">
        <v>12.381031907384401</v>
      </c>
      <c r="N165">
        <v>13.704031214932501</v>
      </c>
      <c r="O165">
        <v>12.0583166666667</v>
      </c>
      <c r="P165">
        <v>12.747033333333301</v>
      </c>
      <c r="Q165">
        <f t="shared" si="2"/>
        <v>12.747033333333301</v>
      </c>
    </row>
    <row r="166" spans="1:17">
      <c r="A166" t="s">
        <v>595</v>
      </c>
      <c r="B166">
        <v>11.225</v>
      </c>
      <c r="C166">
        <v>11.225</v>
      </c>
      <c r="D166">
        <v>11.225</v>
      </c>
      <c r="E166">
        <v>11.225</v>
      </c>
      <c r="F166">
        <v>11.225</v>
      </c>
      <c r="G166">
        <v>11.225</v>
      </c>
      <c r="H166">
        <v>11.225</v>
      </c>
      <c r="I166">
        <v>11.225</v>
      </c>
      <c r="J166">
        <v>11.225</v>
      </c>
      <c r="K166">
        <v>11.225</v>
      </c>
      <c r="L166">
        <v>11.225</v>
      </c>
      <c r="M166">
        <v>11.225</v>
      </c>
      <c r="N166">
        <v>11.225</v>
      </c>
      <c r="O166">
        <v>11.225</v>
      </c>
      <c r="P166">
        <v>11.225</v>
      </c>
      <c r="Q166">
        <f t="shared" si="2"/>
        <v>11.225</v>
      </c>
    </row>
    <row r="167" spans="1:17">
      <c r="A167" t="s">
        <v>605</v>
      </c>
      <c r="Q167">
        <f t="shared" si="2"/>
        <v>0</v>
      </c>
    </row>
    <row r="168" spans="1:17">
      <c r="A168" t="s">
        <v>482</v>
      </c>
      <c r="B168">
        <v>711.97627443083297</v>
      </c>
      <c r="C168">
        <v>733.03850707000004</v>
      </c>
      <c r="D168">
        <v>696.98820361166702</v>
      </c>
      <c r="E168">
        <v>581.20031386416701</v>
      </c>
      <c r="F168">
        <v>528.28480930499995</v>
      </c>
      <c r="G168">
        <v>527.46814284000004</v>
      </c>
      <c r="H168">
        <v>522.89010961083295</v>
      </c>
      <c r="I168">
        <v>479.26678258750002</v>
      </c>
      <c r="J168">
        <v>447.80525556077401</v>
      </c>
      <c r="K168">
        <v>472.18629075489298</v>
      </c>
      <c r="L168">
        <v>495.277021572396</v>
      </c>
      <c r="M168">
        <v>471.86611409170001</v>
      </c>
      <c r="N168">
        <v>510.52713590196998</v>
      </c>
      <c r="O168">
        <v>494.04003744699003</v>
      </c>
      <c r="P168">
        <v>494.41495286493699</v>
      </c>
      <c r="Q168">
        <f t="shared" si="2"/>
        <v>494.41495286493699</v>
      </c>
    </row>
    <row r="169" spans="1:17">
      <c r="A169" t="s">
        <v>600</v>
      </c>
      <c r="B169">
        <v>711.97627443083297</v>
      </c>
      <c r="C169">
        <v>733.03850707000004</v>
      </c>
      <c r="D169">
        <v>696.98820361166702</v>
      </c>
      <c r="E169">
        <v>581.20031386416701</v>
      </c>
      <c r="F169">
        <v>528.28480930499995</v>
      </c>
      <c r="G169">
        <v>527.46814284000004</v>
      </c>
      <c r="H169">
        <v>522.89010961083295</v>
      </c>
      <c r="I169">
        <v>479.26678258750002</v>
      </c>
      <c r="J169">
        <v>447.80525556077401</v>
      </c>
      <c r="K169">
        <v>472.18629075489298</v>
      </c>
      <c r="L169">
        <v>495.277021572396</v>
      </c>
      <c r="M169">
        <v>471.86611409170001</v>
      </c>
      <c r="N169">
        <v>510.52713590196998</v>
      </c>
      <c r="O169">
        <v>494.04003744699003</v>
      </c>
      <c r="P169">
        <v>494.41495286493699</v>
      </c>
      <c r="Q169">
        <f t="shared" si="2"/>
        <v>494.41495286493699</v>
      </c>
    </row>
    <row r="170" spans="1:17">
      <c r="A170" t="s">
        <v>597</v>
      </c>
      <c r="B170">
        <v>40.111803333333299</v>
      </c>
      <c r="C170">
        <v>44.431899999999999</v>
      </c>
      <c r="D170">
        <v>42.960083333333301</v>
      </c>
      <c r="E170">
        <v>41.484616666666703</v>
      </c>
      <c r="F170">
        <v>40.2224149175021</v>
      </c>
      <c r="G170">
        <v>40.220130208333302</v>
      </c>
      <c r="H170">
        <v>37.881983221536302</v>
      </c>
      <c r="I170">
        <v>34.518180591701302</v>
      </c>
      <c r="J170">
        <v>33.313300641233802</v>
      </c>
      <c r="K170">
        <v>34.285774123424098</v>
      </c>
      <c r="L170">
        <v>31.685704999999999</v>
      </c>
      <c r="M170">
        <v>30.4917333333333</v>
      </c>
      <c r="N170">
        <v>31.0830916666667</v>
      </c>
      <c r="O170">
        <v>30.7259666666667</v>
      </c>
      <c r="P170">
        <v>32.479833333333303</v>
      </c>
      <c r="Q170">
        <f t="shared" si="2"/>
        <v>32.479833333333303</v>
      </c>
    </row>
    <row r="171" spans="1:17">
      <c r="A171" t="s">
        <v>596</v>
      </c>
      <c r="B171">
        <v>2.0762499999999999</v>
      </c>
      <c r="C171">
        <v>2.3721916666666698</v>
      </c>
      <c r="D171">
        <v>2.76413333333333</v>
      </c>
      <c r="E171">
        <v>3.0613666666666699</v>
      </c>
      <c r="F171">
        <v>2.97050833333333</v>
      </c>
      <c r="G171">
        <v>3.11656666666667</v>
      </c>
      <c r="H171">
        <v>3.2984083333333301</v>
      </c>
      <c r="I171">
        <v>3.44248333333333</v>
      </c>
      <c r="J171">
        <v>3.4307249999999998</v>
      </c>
      <c r="K171">
        <v>4.1427083333333297</v>
      </c>
      <c r="L171">
        <v>4.3789666666666696</v>
      </c>
      <c r="M171">
        <v>4.61018333333333</v>
      </c>
      <c r="N171">
        <v>4.7377083333333303</v>
      </c>
      <c r="O171">
        <v>4.7642333333333298</v>
      </c>
      <c r="P171">
        <v>4.9347583333333302</v>
      </c>
      <c r="Q171">
        <f t="shared" si="2"/>
        <v>4.9347583333333302</v>
      </c>
    </row>
    <row r="172" spans="1:17">
      <c r="A172" t="s">
        <v>651</v>
      </c>
      <c r="B172">
        <v>5200</v>
      </c>
      <c r="C172">
        <v>5200</v>
      </c>
      <c r="Q172">
        <f t="shared" si="2"/>
        <v>0</v>
      </c>
    </row>
    <row r="173" spans="1:17">
      <c r="A173" t="s">
        <v>599</v>
      </c>
      <c r="Q173">
        <f t="shared" si="2"/>
        <v>0</v>
      </c>
    </row>
    <row r="174" spans="1:17">
      <c r="A174" t="s">
        <v>601</v>
      </c>
      <c r="B174">
        <v>1.75850260417167</v>
      </c>
      <c r="C174">
        <v>2.1235741689248901</v>
      </c>
      <c r="D174">
        <v>2.1951873352873799</v>
      </c>
      <c r="E174">
        <v>2.1458922520015999</v>
      </c>
      <c r="F174">
        <v>1.9715627931326101</v>
      </c>
      <c r="G174">
        <v>1.9430362169364801</v>
      </c>
      <c r="H174">
        <v>2.0258807949091402</v>
      </c>
      <c r="I174">
        <v>1.97093365696189</v>
      </c>
      <c r="J174">
        <v>1.9424442568685301</v>
      </c>
      <c r="K174">
        <v>2.0344936132287899</v>
      </c>
      <c r="L174">
        <v>1.9059878423835299</v>
      </c>
      <c r="M174">
        <v>1.7289507097783201</v>
      </c>
      <c r="N174">
        <v>1.7195070158616499</v>
      </c>
      <c r="O174">
        <v>1.77371311869907</v>
      </c>
      <c r="P174">
        <v>1.8467736845354601</v>
      </c>
      <c r="Q174">
        <f t="shared" si="2"/>
        <v>1.8467736845354601</v>
      </c>
    </row>
    <row r="175" spans="1:17">
      <c r="A175" t="s">
        <v>602</v>
      </c>
      <c r="B175">
        <v>6.29979666666667</v>
      </c>
      <c r="C175">
        <v>6.23321666666667</v>
      </c>
      <c r="D175">
        <v>6.2486833333333296</v>
      </c>
      <c r="E175">
        <v>6.2950999999999997</v>
      </c>
      <c r="F175">
        <v>6.2989916666666703</v>
      </c>
      <c r="G175">
        <v>6.29955833333333</v>
      </c>
      <c r="H175">
        <v>6.3122833333333297</v>
      </c>
      <c r="I175">
        <v>6.3280333333333303</v>
      </c>
      <c r="J175">
        <v>6.2894333333333297</v>
      </c>
      <c r="K175">
        <v>6.3249083333333296</v>
      </c>
      <c r="L175">
        <v>6.3755083333333298</v>
      </c>
      <c r="M175">
        <v>6.40930070568578</v>
      </c>
      <c r="N175">
        <v>6.4296026559454198</v>
      </c>
      <c r="O175">
        <v>6.4426293976465896</v>
      </c>
      <c r="P175">
        <v>6.4090945782979301</v>
      </c>
      <c r="Q175">
        <f t="shared" si="2"/>
        <v>6.4090945782979301</v>
      </c>
    </row>
    <row r="176" spans="1:17">
      <c r="A176" t="s">
        <v>603</v>
      </c>
      <c r="B176">
        <v>1.3706833333333299</v>
      </c>
      <c r="C176">
        <v>1.4387125000000001</v>
      </c>
      <c r="D176">
        <v>1.42173333333333</v>
      </c>
      <c r="E176">
        <v>1.2884583333333299</v>
      </c>
      <c r="F176">
        <v>1.2454666666666701</v>
      </c>
      <c r="G176">
        <v>1.2974333333333301</v>
      </c>
      <c r="H176">
        <v>1.3310249999999999</v>
      </c>
      <c r="I176">
        <v>1.28135833333333</v>
      </c>
      <c r="J176">
        <v>1.23214166666667</v>
      </c>
      <c r="K176">
        <v>1.3502749999999999</v>
      </c>
      <c r="L176">
        <v>1.4314</v>
      </c>
      <c r="M176">
        <v>1.4077833333333301</v>
      </c>
      <c r="N176">
        <v>1.56189166666667</v>
      </c>
      <c r="O176">
        <v>1.62465833333333</v>
      </c>
      <c r="P176">
        <v>1.697675</v>
      </c>
      <c r="Q176">
        <f t="shared" si="2"/>
        <v>1.697675</v>
      </c>
    </row>
    <row r="177" spans="1:17">
      <c r="A177" t="s">
        <v>604</v>
      </c>
      <c r="B177">
        <v>0.62521850000000001</v>
      </c>
      <c r="C177">
        <v>1.2255880833333299</v>
      </c>
      <c r="D177">
        <v>1.50722641666667</v>
      </c>
      <c r="E177">
        <v>1.50088520858333</v>
      </c>
      <c r="F177">
        <v>1.4255372500000001</v>
      </c>
      <c r="G177">
        <v>1.3435831083333301</v>
      </c>
      <c r="H177">
        <v>1.4284534133384501</v>
      </c>
      <c r="I177">
        <v>1.3029309053379401</v>
      </c>
      <c r="J177">
        <v>1.30152170281795</v>
      </c>
      <c r="K177">
        <v>1.54995977566564</v>
      </c>
      <c r="L177">
        <v>1.5028486296723</v>
      </c>
      <c r="M177">
        <v>1.67495455197133</v>
      </c>
      <c r="N177">
        <v>1.7960009444135501</v>
      </c>
      <c r="O177">
        <v>1.90376824244752</v>
      </c>
      <c r="P177">
        <v>2.1885424177547299</v>
      </c>
      <c r="Q177">
        <f t="shared" si="2"/>
        <v>2.1885424177547299</v>
      </c>
    </row>
    <row r="178" spans="1:17">
      <c r="A178" t="s">
        <v>606</v>
      </c>
      <c r="Q178">
        <f t="shared" si="2"/>
        <v>0</v>
      </c>
    </row>
    <row r="179" spans="1:17">
      <c r="A179" t="s">
        <v>612</v>
      </c>
      <c r="B179">
        <v>800.40851666666697</v>
      </c>
      <c r="C179">
        <v>876.41166666666697</v>
      </c>
      <c r="D179">
        <v>966.58278425925903</v>
      </c>
      <c r="E179">
        <v>1038.4190065960399</v>
      </c>
      <c r="F179">
        <v>1089.33477148983</v>
      </c>
      <c r="G179">
        <v>1128.9341791619199</v>
      </c>
      <c r="H179">
        <v>1251.89997292515</v>
      </c>
      <c r="I179">
        <v>1245.0354640478299</v>
      </c>
      <c r="J179">
        <v>1196.3107092104599</v>
      </c>
      <c r="K179">
        <v>1320.3120607404101</v>
      </c>
      <c r="L179">
        <v>1409.2722105612399</v>
      </c>
      <c r="M179">
        <v>1572.1162253145999</v>
      </c>
      <c r="N179">
        <v>1583.00278737484</v>
      </c>
      <c r="O179">
        <v>1600.44431740292</v>
      </c>
      <c r="P179">
        <v>1654.00451119232</v>
      </c>
      <c r="Q179">
        <f t="shared" si="2"/>
        <v>1654.00451119232</v>
      </c>
    </row>
    <row r="180" spans="1:17">
      <c r="A180" t="s">
        <v>608</v>
      </c>
      <c r="B180">
        <v>1644.4753333333299</v>
      </c>
      <c r="C180">
        <v>1755.6587500000001</v>
      </c>
      <c r="D180">
        <v>1797.5505000000001</v>
      </c>
      <c r="E180">
        <v>1963.72008333333</v>
      </c>
      <c r="F180">
        <v>1810.3047136515099</v>
      </c>
      <c r="G180">
        <v>1780.6657768939399</v>
      </c>
      <c r="H180">
        <v>1831.45340494586</v>
      </c>
      <c r="I180">
        <v>1723.4917723430001</v>
      </c>
      <c r="J180">
        <v>1720.4438833177701</v>
      </c>
      <c r="K180">
        <v>2030.4880743341801</v>
      </c>
      <c r="L180">
        <v>2177.5575068335802</v>
      </c>
      <c r="M180">
        <v>2522.74632070807</v>
      </c>
      <c r="N180">
        <v>2504.5630775832801</v>
      </c>
      <c r="O180">
        <v>2586.8895685656098</v>
      </c>
      <c r="P180">
        <v>2599.7885214186199</v>
      </c>
      <c r="Q180">
        <f t="shared" si="2"/>
        <v>2599.7885214186199</v>
      </c>
    </row>
    <row r="181" spans="1:17">
      <c r="A181" t="s">
        <v>609</v>
      </c>
      <c r="B181">
        <v>5.4402333333333299</v>
      </c>
      <c r="C181">
        <v>5.3721583333333296</v>
      </c>
      <c r="D181">
        <v>5.3266249999999999</v>
      </c>
      <c r="E181">
        <v>5.3326883333333299</v>
      </c>
      <c r="F181">
        <v>5.3191806666666697</v>
      </c>
      <c r="G181">
        <v>5.1247290000000003</v>
      </c>
      <c r="H181">
        <v>5.05</v>
      </c>
      <c r="I181">
        <v>5.05</v>
      </c>
      <c r="J181">
        <v>5.2672214166666702</v>
      </c>
      <c r="K181">
        <v>7.79124033333333</v>
      </c>
      <c r="L181">
        <v>7.9356394166666702</v>
      </c>
      <c r="M181">
        <v>7.9675628333333304</v>
      </c>
      <c r="N181">
        <v>7.99102933333333</v>
      </c>
      <c r="O181">
        <v>7.9930000000000003</v>
      </c>
      <c r="P181">
        <v>11.886659416666699</v>
      </c>
      <c r="Q181">
        <f t="shared" si="2"/>
        <v>11.886659416666699</v>
      </c>
    </row>
    <row r="182" spans="1:17">
      <c r="A182" t="s">
        <v>613</v>
      </c>
      <c r="B182">
        <v>12.099591666666701</v>
      </c>
      <c r="C182">
        <v>13.3191166666667</v>
      </c>
      <c r="D182">
        <v>21.256966666666699</v>
      </c>
      <c r="E182">
        <v>28.208683333333301</v>
      </c>
      <c r="F182">
        <v>28.7037333333333</v>
      </c>
      <c r="G182">
        <v>24.4786</v>
      </c>
      <c r="H182">
        <v>24.073358333333299</v>
      </c>
      <c r="I182">
        <v>23.471025000000001</v>
      </c>
      <c r="J182">
        <v>20.9493166666667</v>
      </c>
      <c r="K182">
        <v>22.567983333333299</v>
      </c>
      <c r="L182">
        <v>20.059275</v>
      </c>
      <c r="M182">
        <v>19.314208333333301</v>
      </c>
      <c r="N182">
        <v>20.310575</v>
      </c>
      <c r="O182">
        <v>20.481608333333298</v>
      </c>
      <c r="P182">
        <v>23.246024999999999</v>
      </c>
      <c r="Q182">
        <f t="shared" si="2"/>
        <v>23.246024999999999</v>
      </c>
    </row>
    <row r="183" spans="1:17">
      <c r="A183" t="s">
        <v>652</v>
      </c>
      <c r="B183">
        <v>1</v>
      </c>
      <c r="C183">
        <v>1</v>
      </c>
      <c r="D183">
        <v>1</v>
      </c>
      <c r="E183">
        <v>1</v>
      </c>
      <c r="F183">
        <v>1</v>
      </c>
      <c r="G183">
        <v>1</v>
      </c>
      <c r="H183">
        <v>1</v>
      </c>
      <c r="I183">
        <v>1</v>
      </c>
      <c r="J183">
        <v>1</v>
      </c>
      <c r="K183">
        <v>1</v>
      </c>
      <c r="L183">
        <v>1</v>
      </c>
      <c r="M183">
        <v>1</v>
      </c>
      <c r="N183">
        <v>1</v>
      </c>
      <c r="O183">
        <v>1</v>
      </c>
      <c r="P183">
        <v>1</v>
      </c>
      <c r="Q183">
        <f t="shared" si="2"/>
        <v>1</v>
      </c>
    </row>
    <row r="184" spans="1:17">
      <c r="A184" t="s">
        <v>614</v>
      </c>
      <c r="B184">
        <v>236.60833333333301</v>
      </c>
      <c r="Q184">
        <f t="shared" si="2"/>
        <v>0</v>
      </c>
    </row>
    <row r="185" spans="1:17">
      <c r="A185" t="s">
        <v>576</v>
      </c>
      <c r="B185">
        <v>2.7</v>
      </c>
      <c r="C185">
        <v>2.7</v>
      </c>
      <c r="D185">
        <v>2.7</v>
      </c>
      <c r="E185">
        <v>2.7</v>
      </c>
      <c r="F185">
        <v>2.7</v>
      </c>
      <c r="G185">
        <v>2.7</v>
      </c>
      <c r="H185">
        <v>2.7</v>
      </c>
      <c r="I185">
        <v>2.7</v>
      </c>
      <c r="J185">
        <v>2.7</v>
      </c>
      <c r="K185">
        <v>2.7</v>
      </c>
      <c r="L185">
        <v>2.7</v>
      </c>
      <c r="M185">
        <v>2.7</v>
      </c>
      <c r="N185">
        <v>2.7</v>
      </c>
      <c r="O185">
        <v>2.7</v>
      </c>
      <c r="P185">
        <v>2.7</v>
      </c>
      <c r="Q185">
        <f t="shared" si="2"/>
        <v>2.7</v>
      </c>
    </row>
    <row r="186" spans="1:17">
      <c r="A186" t="s">
        <v>616</v>
      </c>
      <c r="B186">
        <v>0.67996666666666705</v>
      </c>
      <c r="C186">
        <v>0.72365833333333296</v>
      </c>
      <c r="D186">
        <v>1.1609499999999999</v>
      </c>
      <c r="E186">
        <v>1.6069583333333299</v>
      </c>
      <c r="F186">
        <v>1.89133333333333</v>
      </c>
      <c r="G186">
        <v>2.08975</v>
      </c>
      <c r="H186">
        <v>2.1469999999999998</v>
      </c>
      <c r="I186">
        <v>2.1469999999999998</v>
      </c>
      <c r="J186">
        <v>2.1469999999999998</v>
      </c>
      <c r="K186">
        <v>2.1469999999999998</v>
      </c>
      <c r="L186">
        <v>2.5820603174603201</v>
      </c>
      <c r="M186">
        <v>4.2892999999999999</v>
      </c>
      <c r="N186">
        <v>4.2892999999999999</v>
      </c>
      <c r="O186">
        <v>6.0479618416666696</v>
      </c>
      <c r="P186">
        <v>6.2838500000000002</v>
      </c>
      <c r="Q186">
        <f t="shared" si="2"/>
        <v>6.2838500000000002</v>
      </c>
    </row>
    <row r="187" spans="1:17">
      <c r="A187" t="s">
        <v>653</v>
      </c>
      <c r="Q187">
        <f t="shared" si="2"/>
        <v>0</v>
      </c>
    </row>
    <row r="188" spans="1:17">
      <c r="A188" t="s">
        <v>654</v>
      </c>
      <c r="B188">
        <v>14167.75</v>
      </c>
      <c r="C188">
        <v>14725.166666666701</v>
      </c>
      <c r="D188">
        <v>15279.5</v>
      </c>
      <c r="E188">
        <v>15509.583333333299</v>
      </c>
      <c r="F188">
        <v>15746</v>
      </c>
      <c r="G188">
        <v>15858.916666666701</v>
      </c>
      <c r="H188">
        <v>15994.25</v>
      </c>
      <c r="I188">
        <v>16105.125</v>
      </c>
      <c r="J188">
        <v>16302.25</v>
      </c>
      <c r="K188">
        <v>17065.083333333299</v>
      </c>
      <c r="L188">
        <v>18612.916666666701</v>
      </c>
      <c r="M188">
        <v>20509.75</v>
      </c>
      <c r="N188">
        <v>20828</v>
      </c>
      <c r="O188">
        <v>20933.416666666701</v>
      </c>
      <c r="P188">
        <v>21148</v>
      </c>
      <c r="Q188">
        <f t="shared" si="2"/>
        <v>21148</v>
      </c>
    </row>
    <row r="189" spans="1:17">
      <c r="A189" t="s">
        <v>615</v>
      </c>
      <c r="B189">
        <v>137.643333333333</v>
      </c>
      <c r="C189">
        <v>145.3125</v>
      </c>
      <c r="D189">
        <v>139.19833333333301</v>
      </c>
      <c r="E189">
        <v>122.18916666666701</v>
      </c>
      <c r="F189">
        <v>111.79</v>
      </c>
      <c r="G189">
        <v>109.245833333333</v>
      </c>
      <c r="H189">
        <v>110.64083333333301</v>
      </c>
      <c r="I189">
        <v>102.4375</v>
      </c>
      <c r="J189">
        <v>101.334166666667</v>
      </c>
      <c r="K189">
        <v>106.740833333333</v>
      </c>
      <c r="L189">
        <v>96.905833333333305</v>
      </c>
      <c r="M189">
        <v>89.469166666666695</v>
      </c>
      <c r="N189">
        <v>92.637500000000003</v>
      </c>
      <c r="O189">
        <v>94.542500000000004</v>
      </c>
      <c r="P189">
        <v>97.071666666666701</v>
      </c>
      <c r="Q189">
        <f t="shared" si="2"/>
        <v>97.071666666666701</v>
      </c>
    </row>
    <row r="190" spans="1:17">
      <c r="A190" t="s">
        <v>577</v>
      </c>
      <c r="B190">
        <v>3.2863615249999998</v>
      </c>
      <c r="C190">
        <v>3.4780400715000002</v>
      </c>
      <c r="D190">
        <v>3.3762581025</v>
      </c>
      <c r="E190">
        <v>2.9732376583333302</v>
      </c>
      <c r="F190">
        <v>2.7807234306666699</v>
      </c>
      <c r="G190">
        <v>2.71033673441667</v>
      </c>
      <c r="H190">
        <v>2.7792940446967198</v>
      </c>
      <c r="I190">
        <v>2.6165724724799602</v>
      </c>
      <c r="J190">
        <v>2.64417628032353</v>
      </c>
      <c r="K190">
        <v>2.7307785095373101</v>
      </c>
      <c r="L190">
        <v>2.4846565845233801</v>
      </c>
      <c r="M190">
        <v>2.3174720118126002</v>
      </c>
      <c r="N190">
        <v>2.29231194992329</v>
      </c>
      <c r="O190">
        <v>2.3109000348257598</v>
      </c>
      <c r="P190">
        <v>2.3317688461830799</v>
      </c>
      <c r="Q190">
        <f t="shared" si="2"/>
        <v>2.3317688461830799</v>
      </c>
    </row>
    <row r="191" spans="1:17">
      <c r="A191" t="s">
        <v>618</v>
      </c>
      <c r="Q191">
        <f t="shared" si="2"/>
        <v>0</v>
      </c>
    </row>
    <row r="192" spans="1:17">
      <c r="A192" t="s">
        <v>586</v>
      </c>
      <c r="B192">
        <v>6.9398283333333302</v>
      </c>
      <c r="C192">
        <v>8.6091808333333297</v>
      </c>
      <c r="D192">
        <v>10.540746666666699</v>
      </c>
      <c r="E192">
        <v>7.5647491666666697</v>
      </c>
      <c r="F192">
        <v>6.4596925000000001</v>
      </c>
      <c r="G192">
        <v>6.3593283333333304</v>
      </c>
      <c r="H192">
        <v>6.7715491666666701</v>
      </c>
      <c r="I192">
        <v>7.0453650000000003</v>
      </c>
      <c r="J192">
        <v>8.26122333333333</v>
      </c>
      <c r="K192">
        <v>8.4736741582488797</v>
      </c>
      <c r="L192">
        <v>7.3212219611528804</v>
      </c>
      <c r="M192">
        <v>7.2611321323273499</v>
      </c>
      <c r="N192">
        <v>8.2099686265933105</v>
      </c>
      <c r="O192">
        <v>9.6550560691352594</v>
      </c>
      <c r="P192">
        <v>10.852655568783099</v>
      </c>
      <c r="Q192">
        <f t="shared" si="2"/>
        <v>10.852655568783099</v>
      </c>
    </row>
    <row r="193" spans="1:17">
      <c r="A193" t="s">
        <v>494</v>
      </c>
      <c r="B193">
        <v>21.8311121813367</v>
      </c>
      <c r="C193">
        <v>206.73851445087499</v>
      </c>
      <c r="D193">
        <v>346.68793388513302</v>
      </c>
      <c r="E193">
        <v>405.39745174602899</v>
      </c>
      <c r="F193">
        <v>399.47579166666702</v>
      </c>
      <c r="G193">
        <v>473.90800833333299</v>
      </c>
      <c r="H193">
        <v>468.27882499999998</v>
      </c>
      <c r="I193">
        <v>516.74989166666705</v>
      </c>
      <c r="J193">
        <v>559.29250833333299</v>
      </c>
      <c r="K193">
        <v>809.78583333333302</v>
      </c>
      <c r="L193">
        <v>905.91345833333298</v>
      </c>
      <c r="M193">
        <v>919.49130000000002</v>
      </c>
      <c r="N193">
        <v>919.75540833333298</v>
      </c>
      <c r="O193">
        <v>919.79277402154798</v>
      </c>
      <c r="P193">
        <v>925.22628253199696</v>
      </c>
      <c r="Q193">
        <f t="shared" si="2"/>
        <v>925.22628253199696</v>
      </c>
    </row>
    <row r="194" spans="1:17">
      <c r="A194" t="s">
        <v>619</v>
      </c>
      <c r="B194">
        <v>3.11084416666667</v>
      </c>
      <c r="C194">
        <v>3.610935</v>
      </c>
      <c r="D194">
        <v>4.3985950000000003</v>
      </c>
      <c r="E194">
        <v>4.7332710464987198</v>
      </c>
      <c r="F194">
        <v>4.7788753864357902</v>
      </c>
      <c r="G194">
        <v>4.4635033105158701</v>
      </c>
      <c r="H194">
        <v>3.60307204258249</v>
      </c>
      <c r="I194">
        <v>4.0025226650364303</v>
      </c>
      <c r="J194">
        <v>3.7456606900876399</v>
      </c>
      <c r="K194">
        <v>5.0461092452123504</v>
      </c>
      <c r="L194">
        <v>4.7971368749999996</v>
      </c>
      <c r="M194">
        <v>4.8606655320934902</v>
      </c>
      <c r="N194">
        <v>5.1472526651441299</v>
      </c>
      <c r="O194">
        <v>5.3958870679444599</v>
      </c>
      <c r="P194">
        <v>6.1528162481244904</v>
      </c>
      <c r="Q194">
        <f t="shared" si="2"/>
        <v>6.1528162481244904</v>
      </c>
    </row>
    <row r="195" spans="1:17">
      <c r="A195" t="s">
        <v>620</v>
      </c>
      <c r="B195">
        <v>4.4468376417429997E-2</v>
      </c>
      <c r="C195">
        <v>5.5114659712586597E-2</v>
      </c>
      <c r="D195">
        <v>5.5098290581033799E-2</v>
      </c>
      <c r="E195">
        <v>0.69821607130572305</v>
      </c>
      <c r="F195">
        <v>5.0744194146319499</v>
      </c>
      <c r="G195">
        <v>22.389039604825498</v>
      </c>
      <c r="H195">
        <v>164.547356500646</v>
      </c>
      <c r="I195">
        <v>9686.7716695417494</v>
      </c>
      <c r="J195">
        <v>6723052073.3381004</v>
      </c>
      <c r="Q195">
        <f t="shared" ref="Q195" si="3">P195</f>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5"/>
  <sheetViews>
    <sheetView workbookViewId="0">
      <selection activeCell="F6" sqref="F6"/>
    </sheetView>
  </sheetViews>
  <sheetFormatPr defaultRowHeight="15"/>
  <cols>
    <col min="2" max="2" width="16.85546875" customWidth="1"/>
    <col min="3" max="3" width="9.140625" style="235"/>
    <col min="4" max="4" width="11.85546875" style="235" customWidth="1"/>
    <col min="5" max="5" width="10.7109375" style="235" customWidth="1"/>
    <col min="6" max="6" width="10.85546875" style="235" customWidth="1"/>
    <col min="7" max="7" width="11.5703125" style="235" customWidth="1"/>
    <col min="8" max="8" width="14.140625" style="235" customWidth="1"/>
    <col min="9" max="10" width="10.7109375" style="235" customWidth="1"/>
    <col min="11" max="11" width="18.85546875" customWidth="1"/>
    <col min="13" max="13" width="12" bestFit="1" customWidth="1"/>
    <col min="32" max="32" width="21" customWidth="1"/>
  </cols>
  <sheetData>
    <row r="1" spans="1:32">
      <c r="A1" t="s">
        <v>403</v>
      </c>
      <c r="C1"/>
      <c r="D1"/>
      <c r="E1"/>
      <c r="F1"/>
      <c r="G1"/>
      <c r="H1"/>
      <c r="I1"/>
      <c r="J1"/>
    </row>
    <row r="2" spans="1:32">
      <c r="C2"/>
      <c r="D2"/>
      <c r="E2"/>
      <c r="F2"/>
      <c r="G2"/>
      <c r="H2"/>
      <c r="I2"/>
      <c r="J2"/>
    </row>
    <row r="3" spans="1:32" ht="15" customHeight="1">
      <c r="C3"/>
      <c r="D3"/>
      <c r="E3"/>
      <c r="F3"/>
      <c r="G3"/>
      <c r="H3"/>
      <c r="I3"/>
      <c r="J3"/>
      <c r="L3" s="134"/>
      <c r="M3" s="135"/>
      <c r="N3" s="135"/>
      <c r="O3" s="135"/>
      <c r="P3" s="135"/>
      <c r="Q3" s="135"/>
      <c r="R3" s="135"/>
      <c r="S3" s="135"/>
      <c r="T3" s="135"/>
      <c r="U3" s="135"/>
      <c r="V3" s="135"/>
      <c r="W3" s="135"/>
      <c r="X3" s="135"/>
      <c r="Y3" s="135"/>
      <c r="Z3" s="135"/>
      <c r="AA3" s="135"/>
      <c r="AB3" s="135"/>
      <c r="AC3" s="135"/>
      <c r="AD3" s="134"/>
    </row>
    <row r="4" spans="1:32" ht="15.75" customHeight="1">
      <c r="C4"/>
      <c r="D4"/>
      <c r="E4"/>
      <c r="F4"/>
      <c r="G4"/>
      <c r="H4"/>
      <c r="I4"/>
      <c r="J4"/>
      <c r="K4" s="143"/>
      <c r="L4" s="136"/>
      <c r="M4" s="134"/>
      <c r="N4" s="134"/>
      <c r="O4" s="134"/>
      <c r="P4" s="134"/>
      <c r="Q4" s="134"/>
      <c r="R4" s="134"/>
      <c r="S4" s="134"/>
      <c r="T4" s="134"/>
      <c r="U4" s="134"/>
      <c r="V4" s="134"/>
      <c r="W4" s="140"/>
      <c r="X4" s="140"/>
      <c r="Y4" s="140"/>
      <c r="Z4" s="140"/>
      <c r="AA4" s="140"/>
      <c r="AB4" s="134"/>
      <c r="AC4" s="134"/>
      <c r="AD4" s="135"/>
    </row>
    <row r="5" spans="1:32" ht="128.25" thickBot="1">
      <c r="B5" s="128" t="s">
        <v>667</v>
      </c>
      <c r="C5" s="128" t="s">
        <v>301</v>
      </c>
      <c r="D5" s="128" t="s">
        <v>402</v>
      </c>
      <c r="E5" s="128" t="s">
        <v>302</v>
      </c>
      <c r="F5" s="128" t="s">
        <v>655</v>
      </c>
      <c r="G5" s="128" t="s">
        <v>675</v>
      </c>
      <c r="H5" s="128" t="s">
        <v>674</v>
      </c>
      <c r="I5" s="128" t="s">
        <v>324</v>
      </c>
      <c r="J5" s="128" t="s">
        <v>657</v>
      </c>
      <c r="K5" s="308" t="s">
        <v>362</v>
      </c>
      <c r="L5" s="309" t="s">
        <v>363</v>
      </c>
      <c r="M5" s="129" t="s">
        <v>263</v>
      </c>
      <c r="N5" s="130" t="s">
        <v>264</v>
      </c>
      <c r="O5" s="130" t="s">
        <v>352</v>
      </c>
      <c r="P5" s="130" t="s">
        <v>199</v>
      </c>
      <c r="Q5" s="131" t="s">
        <v>184</v>
      </c>
      <c r="R5" s="132" t="s">
        <v>265</v>
      </c>
      <c r="S5" s="132" t="s">
        <v>202</v>
      </c>
      <c r="T5" s="132" t="s">
        <v>266</v>
      </c>
      <c r="U5" s="132" t="s">
        <v>267</v>
      </c>
      <c r="V5" s="133" t="s">
        <v>187</v>
      </c>
      <c r="W5" s="141" t="s">
        <v>193</v>
      </c>
      <c r="X5" s="142" t="s">
        <v>271</v>
      </c>
      <c r="Y5" s="137" t="s">
        <v>195</v>
      </c>
      <c r="Z5" s="137" t="s">
        <v>284</v>
      </c>
      <c r="AA5" s="137" t="s">
        <v>274</v>
      </c>
      <c r="AB5" s="138" t="s">
        <v>275</v>
      </c>
      <c r="AC5" s="139" t="s">
        <v>276</v>
      </c>
      <c r="AD5" s="125" t="s">
        <v>262</v>
      </c>
      <c r="AF5" s="260" t="s">
        <v>664</v>
      </c>
    </row>
    <row r="6" spans="1:32">
      <c r="B6" t="str">
        <f>C6&amp;D6</f>
        <v>Georgia2015</v>
      </c>
      <c r="C6" s="238" t="str">
        <f>'2015'!B1</f>
        <v>Georgia</v>
      </c>
      <c r="D6" s="238">
        <v>2015</v>
      </c>
      <c r="E6" s="238" t="str">
        <f>'2015'!B2</f>
        <v>Calendar Year</v>
      </c>
      <c r="F6" s="238" t="str">
        <f>'2015'!B5</f>
        <v>US Dollars</v>
      </c>
      <c r="G6" s="238">
        <f>IF('Exp Database'!G6="Units ( x 1)",1,IF('Exp Database'!G6="Thousands (x 1,000)",1000,IF('Exp Database'!G6="Millions (x 1,000,000)",1000000,)))</f>
        <v>1</v>
      </c>
      <c r="H6" s="239">
        <f>IF('Exp Database'!H6&gt;0,'Exp Database'!H6,'Exp Database'!J6)</f>
        <v>2.2702</v>
      </c>
      <c r="I6" s="238" t="str">
        <f>'2015'!B8</f>
        <v>PEPFAR Expenditure analysis</v>
      </c>
      <c r="J6" s="238">
        <f>VLOOKUP(C6,'Exchange Rates'!$A$2:$Q$195,17,0)</f>
        <v>1.76566666666667</v>
      </c>
      <c r="K6" t="s">
        <v>295</v>
      </c>
      <c r="M6">
        <f>IF(OR('Exp Database'!M6=Lists!$G$2,'Exp Database'!M6=Lists!$G$3,'Exp Database'!M6=0),0,IF($F6=Lists!$G$2,'Exp with units conversion'!$H6*'Exp Database'!M6*'Exp with units conversion'!$G6,'Exp Database'!M6*'Exp with units conversion'!$G6))</f>
        <v>0</v>
      </c>
      <c r="N6">
        <f>IF(OR('Exp Database'!N6=Lists!$G$2,'Exp Database'!N6=Lists!$G$3,'Exp Database'!N6=0),0,IF($F6=Lists!$G$2,'Exp with units conversion'!$H6*'Exp Database'!N6*'Exp with units conversion'!$G6,'Exp Database'!N6*'Exp with units conversion'!$G6))</f>
        <v>0</v>
      </c>
      <c r="O6">
        <f>IF(OR('Exp Database'!O6=Lists!$G$2,'Exp Database'!O6=Lists!$G$3,'Exp Database'!O6=0),0,IF($F6=Lists!$G$2,'Exp with units conversion'!$H6*'Exp Database'!O6*'Exp with units conversion'!$G6,'Exp Database'!O6*'Exp with units conversion'!$G6))</f>
        <v>0</v>
      </c>
      <c r="P6">
        <f>IF(OR('Exp Database'!P6=Lists!$G$2,'Exp Database'!P6=Lists!$G$3,'Exp Database'!P6=0),0,IF($F6=Lists!$G$2,'Exp with units conversion'!$H6*'Exp Database'!P6*'Exp with units conversion'!$G6,'Exp Database'!P6*'Exp with units conversion'!$G6))</f>
        <v>0</v>
      </c>
      <c r="Q6">
        <f>IF(OR('Exp Database'!Q6=Lists!$G$2,'Exp Database'!Q6=Lists!$G$3,'Exp Database'!Q6=0),0,IF($F6=Lists!$G$2,'Exp with units conversion'!$H6*'Exp Database'!Q6*'Exp with units conversion'!$G6,'Exp Database'!Q6*'Exp with units conversion'!$G6))</f>
        <v>0</v>
      </c>
      <c r="R6">
        <f>IF(OR('Exp Database'!R6=Lists!$G$2,'Exp Database'!R6=Lists!$G$3,'Exp Database'!R6=0),0,IF($F6=Lists!$G$2,'Exp with units conversion'!$H6*'Exp Database'!R6*'Exp with units conversion'!$G6,'Exp Database'!R6*'Exp with units conversion'!$G6))</f>
        <v>0</v>
      </c>
      <c r="S6">
        <f>IF(OR('Exp Database'!S6=Lists!$G$2,'Exp Database'!S6=Lists!$G$3,'Exp Database'!S6=0),0,IF($F6=Lists!$G$2,'Exp with units conversion'!$H6*'Exp Database'!S6*'Exp with units conversion'!$G6,'Exp Database'!S6*'Exp with units conversion'!$G6))</f>
        <v>0</v>
      </c>
      <c r="T6">
        <f>IF(OR('Exp Database'!T6=Lists!$G$2,'Exp Database'!T6=Lists!$G$3,'Exp Database'!T6=0),0,IF($F6=Lists!$G$2,'Exp with units conversion'!$H6*'Exp Database'!T6*'Exp with units conversion'!$G6,'Exp Database'!T6*'Exp with units conversion'!$G6))</f>
        <v>0</v>
      </c>
      <c r="U6">
        <f>IF(OR('Exp Database'!U6=Lists!$G$2,'Exp Database'!U6=Lists!$G$3,'Exp Database'!U6=0),0,IF($F6=Lists!$G$2,'Exp with units conversion'!$H6*'Exp Database'!U6*'Exp with units conversion'!$G6,'Exp Database'!U6*'Exp with units conversion'!$G6))</f>
        <v>0</v>
      </c>
      <c r="V6">
        <f>IF(OR('Exp Database'!V6=Lists!$G$2,'Exp Database'!V6=Lists!$G$3,'Exp Database'!V6=0),0,IF($F6=Lists!$G$2,'Exp with units conversion'!$H6*'Exp Database'!V6*'Exp with units conversion'!$G6,'Exp Database'!V6*'Exp with units conversion'!$G6))</f>
        <v>0</v>
      </c>
      <c r="W6">
        <f>IF(OR('Exp Database'!W6=Lists!$G$2,'Exp Database'!W6=Lists!$G$3,'Exp Database'!W6=0),0,IF($F6=Lists!$G$2,'Exp with units conversion'!$H6*'Exp Database'!W6*'Exp with units conversion'!$G6,'Exp Database'!W6*'Exp with units conversion'!$G6))</f>
        <v>0</v>
      </c>
      <c r="X6">
        <f>IF(OR('Exp Database'!X6=Lists!$G$2,'Exp Database'!X6=Lists!$G$3,'Exp Database'!X6=0),0,IF($F6=Lists!$G$2,'Exp with units conversion'!$H6*'Exp Database'!X6*'Exp with units conversion'!$G6,'Exp Database'!X6*'Exp with units conversion'!$G6))</f>
        <v>28200</v>
      </c>
      <c r="Y6">
        <f>IF(OR('Exp Database'!Y6=Lists!$G$2,'Exp Database'!Y6=Lists!$G$3,'Exp Database'!Y6=0),0,IF($F6=Lists!$G$2,'Exp with units conversion'!$H6*'Exp Database'!Y6*'Exp with units conversion'!$G6,'Exp Database'!Y6*'Exp with units conversion'!$G6))</f>
        <v>589650.13</v>
      </c>
      <c r="Z6">
        <f>IF(OR('Exp Database'!Z6=Lists!$G$2,'Exp Database'!Z6=Lists!$G$3,'Exp Database'!Z6=0),0,IF($F6=Lists!$G$2,'Exp with units conversion'!$H6*'Exp Database'!Z6*'Exp with units conversion'!$G6,'Exp Database'!Z6*'Exp with units conversion'!$G6))</f>
        <v>0</v>
      </c>
      <c r="AA6">
        <f>IF(OR('Exp Database'!AA6=Lists!$G$2,'Exp Database'!AA6=Lists!$G$3,'Exp Database'!AA6=0),0,IF($F6=Lists!$G$2,'Exp with units conversion'!$H6*'Exp Database'!AA6*'Exp with units conversion'!$G6,'Exp Database'!AA6*'Exp with units conversion'!$G6))</f>
        <v>70850</v>
      </c>
      <c r="AB6">
        <f>IF(OR('Exp Database'!AB6=Lists!$G$2,'Exp Database'!AB6=Lists!$G$3,'Exp Database'!AB6=0),0,IF($F6=Lists!$G$2,'Exp with units conversion'!$H6*'Exp Database'!AB6*'Exp with units conversion'!$G6,'Exp Database'!AB6*'Exp with units conversion'!$G6))</f>
        <v>0</v>
      </c>
      <c r="AC6">
        <f>IF(OR('Exp Database'!AC6=Lists!$G$2,'Exp Database'!AC6=Lists!$G$3,'Exp Database'!AC6=0),0,IF($F6=Lists!$G$2,'Exp with units conversion'!$H6*'Exp Database'!AC6*'Exp with units conversion'!$G6,'Exp Database'!AC6*'Exp with units conversion'!$G6))</f>
        <v>688700.13</v>
      </c>
      <c r="AD6">
        <f>IF(OR('Exp Database'!AD6=Lists!$G$2,'Exp Database'!AD6=Lists!$G$3,'Exp Database'!AD6=0),0,IF($F6=Lists!$G$2,'Exp with units conversion'!$H6*'Exp Database'!AD6*'Exp with units conversion'!$G6,'Exp Database'!AD6*'Exp with units conversion'!$G6))</f>
        <v>688700.13</v>
      </c>
      <c r="AF6">
        <f>IF((Q6+V6+AC6)=AD6,1,0)</f>
        <v>1</v>
      </c>
    </row>
    <row r="7" spans="1:32">
      <c r="B7" t="str">
        <f t="shared" ref="B7:B70" si="0">C7&amp;D7</f>
        <v>Georgia2015</v>
      </c>
      <c r="C7" s="238" t="str">
        <f>C$6</f>
        <v>Georgia</v>
      </c>
      <c r="D7" s="238">
        <f t="shared" ref="D7:J22" si="1">D$6</f>
        <v>2015</v>
      </c>
      <c r="E7" s="238" t="str">
        <f t="shared" si="1"/>
        <v>Calendar Year</v>
      </c>
      <c r="F7" s="238" t="str">
        <f t="shared" si="1"/>
        <v>US Dollars</v>
      </c>
      <c r="G7" s="238">
        <f>IF('Exp Database'!G7="Units ( x 1)",1,IF('Exp Database'!G7="Thousands (x 1,000)",1000,IF('Exp Database'!G7="Millions (x 1,000,000)",1000000,)))</f>
        <v>1</v>
      </c>
      <c r="H7" s="239">
        <f>IF('Exp Database'!H7&gt;0,'Exp Database'!H7,'Exp Database'!J7)</f>
        <v>2.2702</v>
      </c>
      <c r="I7" s="238" t="str">
        <f t="shared" si="1"/>
        <v>PEPFAR Expenditure analysis</v>
      </c>
      <c r="J7" s="238">
        <f t="shared" si="1"/>
        <v>1.76566666666667</v>
      </c>
      <c r="K7" t="s">
        <v>2</v>
      </c>
      <c r="M7">
        <f>IF(OR('Exp Database'!M7=Lists!$G$2,'Exp Database'!M7=Lists!$G$3,'Exp Database'!M7=0),0,IF($F7=Lists!$G$2,'Exp with units conversion'!$H7*'Exp Database'!M7*'Exp with units conversion'!$G7,'Exp Database'!M7*'Exp with units conversion'!$G7))</f>
        <v>0</v>
      </c>
      <c r="N7">
        <f>IF(OR('Exp Database'!N7=Lists!$G$2,'Exp Database'!N7=Lists!$G$3,'Exp Database'!N7=0),0,IF($F7=Lists!$G$2,'Exp with units conversion'!$H7*'Exp Database'!N7*'Exp with units conversion'!$G7,'Exp Database'!N7*'Exp with units conversion'!$G7))</f>
        <v>0</v>
      </c>
      <c r="O7">
        <f>IF(OR('Exp Database'!O7=Lists!$G$2,'Exp Database'!O7=Lists!$G$3,'Exp Database'!O7=0),0,IF($F7=Lists!$G$2,'Exp with units conversion'!$H7*'Exp Database'!O7*'Exp with units conversion'!$G7,'Exp Database'!O7*'Exp with units conversion'!$G7))</f>
        <v>0</v>
      </c>
      <c r="P7">
        <f>IF(OR('Exp Database'!P7=Lists!$G$2,'Exp Database'!P7=Lists!$G$3,'Exp Database'!P7=0),0,IF($F7=Lists!$G$2,'Exp with units conversion'!$H7*'Exp Database'!P7*'Exp with units conversion'!$G7,'Exp Database'!P7*'Exp with units conversion'!$G7))</f>
        <v>0</v>
      </c>
      <c r="Q7">
        <f>IF(OR('Exp Database'!Q7=Lists!$G$2,'Exp Database'!Q7=Lists!$G$3,'Exp Database'!Q7=0),0,IF($F7=Lists!$G$2,'Exp with units conversion'!$H7*'Exp Database'!Q7*'Exp with units conversion'!$G7,'Exp Database'!Q7*'Exp with units conversion'!$G7))</f>
        <v>0</v>
      </c>
      <c r="R7">
        <f>IF(OR('Exp Database'!R7=Lists!$G$2,'Exp Database'!R7=Lists!$G$3,'Exp Database'!R7=0),0,IF($F7=Lists!$G$2,'Exp with units conversion'!$H7*'Exp Database'!R7*'Exp with units conversion'!$G7,'Exp Database'!R7*'Exp with units conversion'!$G7))</f>
        <v>0</v>
      </c>
      <c r="S7">
        <f>IF(OR('Exp Database'!S7=Lists!$G$2,'Exp Database'!S7=Lists!$G$3,'Exp Database'!S7=0),0,IF($F7=Lists!$G$2,'Exp with units conversion'!$H7*'Exp Database'!S7*'Exp with units conversion'!$G7,'Exp Database'!S7*'Exp with units conversion'!$G7))</f>
        <v>0</v>
      </c>
      <c r="T7">
        <f>IF(OR('Exp Database'!T7=Lists!$G$2,'Exp Database'!T7=Lists!$G$3,'Exp Database'!T7=0),0,IF($F7=Lists!$G$2,'Exp with units conversion'!$H7*'Exp Database'!T7*'Exp with units conversion'!$G7,'Exp Database'!T7*'Exp with units conversion'!$G7))</f>
        <v>0</v>
      </c>
      <c r="U7">
        <f>IF(OR('Exp Database'!U7=Lists!$G$2,'Exp Database'!U7=Lists!$G$3,'Exp Database'!U7=0),0,IF($F7=Lists!$G$2,'Exp with units conversion'!$H7*'Exp Database'!U7*'Exp with units conversion'!$G7,'Exp Database'!U7*'Exp with units conversion'!$G7))</f>
        <v>0</v>
      </c>
      <c r="V7">
        <f>IF(OR('Exp Database'!V7=Lists!$G$2,'Exp Database'!V7=Lists!$G$3,'Exp Database'!V7=0),0,IF($F7=Lists!$G$2,'Exp with units conversion'!$H7*'Exp Database'!V7*'Exp with units conversion'!$G7,'Exp Database'!V7*'Exp with units conversion'!$G7))</f>
        <v>0</v>
      </c>
      <c r="W7">
        <f>IF(OR('Exp Database'!W7=Lists!$G$2,'Exp Database'!W7=Lists!$G$3,'Exp Database'!W7=0),0,IF($F7=Lists!$G$2,'Exp with units conversion'!$H7*'Exp Database'!W7*'Exp with units conversion'!$G7,'Exp Database'!W7*'Exp with units conversion'!$G7))</f>
        <v>0</v>
      </c>
      <c r="X7">
        <f>IF(OR('Exp Database'!X7=Lists!$G$2,'Exp Database'!X7=Lists!$G$3,'Exp Database'!X7=0),0,IF($F7=Lists!$G$2,'Exp with units conversion'!$H7*'Exp Database'!X7*'Exp with units conversion'!$G7,'Exp Database'!X7*'Exp with units conversion'!$G7))</f>
        <v>0</v>
      </c>
      <c r="Y7">
        <f>IF(OR('Exp Database'!Y7=Lists!$G$2,'Exp Database'!Y7=Lists!$G$3,'Exp Database'!Y7=0),0,IF($F7=Lists!$G$2,'Exp with units conversion'!$H7*'Exp Database'!Y7*'Exp with units conversion'!$G7,'Exp Database'!Y7*'Exp with units conversion'!$G7))</f>
        <v>0</v>
      </c>
      <c r="Z7">
        <f>IF(OR('Exp Database'!Z7=Lists!$G$2,'Exp Database'!Z7=Lists!$G$3,'Exp Database'!Z7=0),0,IF($F7=Lists!$G$2,'Exp with units conversion'!$H7*'Exp Database'!Z7*'Exp with units conversion'!$G7,'Exp Database'!Z7*'Exp with units conversion'!$G7))</f>
        <v>0</v>
      </c>
      <c r="AA7">
        <f>IF(OR('Exp Database'!AA7=Lists!$G$2,'Exp Database'!AA7=Lists!$G$3,'Exp Database'!AA7=0),0,IF($F7=Lists!$G$2,'Exp with units conversion'!$H7*'Exp Database'!AA7*'Exp with units conversion'!$G7,'Exp Database'!AA7*'Exp with units conversion'!$G7))</f>
        <v>21150</v>
      </c>
      <c r="AB7">
        <f>IF(OR('Exp Database'!AB7=Lists!$G$2,'Exp Database'!AB7=Lists!$G$3,'Exp Database'!AB7=0),0,IF($F7=Lists!$G$2,'Exp with units conversion'!$H7*'Exp Database'!AB7*'Exp with units conversion'!$G7,'Exp Database'!AB7*'Exp with units conversion'!$G7))</f>
        <v>0</v>
      </c>
      <c r="AC7">
        <f>IF(OR('Exp Database'!AC7=Lists!$G$2,'Exp Database'!AC7=Lists!$G$3,'Exp Database'!AC7=0),0,IF($F7=Lists!$G$2,'Exp with units conversion'!$H7*'Exp Database'!AC7*'Exp with units conversion'!$G7,'Exp Database'!AC7*'Exp with units conversion'!$G7))</f>
        <v>21150</v>
      </c>
      <c r="AD7">
        <f>IF(OR('Exp Database'!AD7=Lists!$G$2,'Exp Database'!AD7=Lists!$G$3,'Exp Database'!AD7=0),0,IF($F7=Lists!$G$2,'Exp with units conversion'!$H7*'Exp Database'!AD7*'Exp with units conversion'!$G7,'Exp Database'!AD7*'Exp with units conversion'!$G7))</f>
        <v>21150</v>
      </c>
      <c r="AF7">
        <f t="shared" ref="AF7:AF70" si="2">IF((Q7+V7+AC7)=AD7,1,0)</f>
        <v>1</v>
      </c>
    </row>
    <row r="8" spans="1:32">
      <c r="B8" t="str">
        <f t="shared" si="0"/>
        <v>Georgia2015</v>
      </c>
      <c r="C8" s="238" t="str">
        <f t="shared" ref="C8:J39" si="3">C$6</f>
        <v>Georgia</v>
      </c>
      <c r="D8" s="238">
        <f t="shared" si="1"/>
        <v>2015</v>
      </c>
      <c r="E8" s="238" t="str">
        <f t="shared" si="1"/>
        <v>Calendar Year</v>
      </c>
      <c r="F8" s="238" t="str">
        <f t="shared" si="1"/>
        <v>US Dollars</v>
      </c>
      <c r="G8" s="238">
        <f>IF('Exp Database'!G8="Units ( x 1)",1,IF('Exp Database'!G8="Thousands (x 1,000)",1000,IF('Exp Database'!G8="Millions (x 1,000,000)",1000000,)))</f>
        <v>1</v>
      </c>
      <c r="H8" s="239">
        <f>IF('Exp Database'!H8&gt;0,'Exp Database'!H8,'Exp Database'!J8)</f>
        <v>2.2702</v>
      </c>
      <c r="I8" s="238" t="str">
        <f t="shared" si="1"/>
        <v>PEPFAR Expenditure analysis</v>
      </c>
      <c r="J8" s="238">
        <f t="shared" si="1"/>
        <v>1.76566666666667</v>
      </c>
      <c r="K8" t="s">
        <v>365</v>
      </c>
      <c r="M8">
        <f>IF(OR('Exp Database'!M8=Lists!$G$2,'Exp Database'!M8=Lists!$G$3,'Exp Database'!M8=0),0,IF($F8=Lists!$G$2,'Exp with units conversion'!$H8*'Exp Database'!M8*'Exp with units conversion'!$G8,'Exp Database'!M8*'Exp with units conversion'!$G8))</f>
        <v>0</v>
      </c>
      <c r="N8">
        <f>IF(OR('Exp Database'!N8=Lists!$G$2,'Exp Database'!N8=Lists!$G$3,'Exp Database'!N8=0),0,IF($F8=Lists!$G$2,'Exp with units conversion'!$H8*'Exp Database'!N8*'Exp with units conversion'!$G8,'Exp Database'!N8*'Exp with units conversion'!$G8))</f>
        <v>0</v>
      </c>
      <c r="O8">
        <f>IF(OR('Exp Database'!O8=Lists!$G$2,'Exp Database'!O8=Lists!$G$3,'Exp Database'!O8=0),0,IF($F8=Lists!$G$2,'Exp with units conversion'!$H8*'Exp Database'!O8*'Exp with units conversion'!$G8,'Exp Database'!O8*'Exp with units conversion'!$G8))</f>
        <v>0</v>
      </c>
      <c r="P8">
        <f>IF(OR('Exp Database'!P8=Lists!$G$2,'Exp Database'!P8=Lists!$G$3,'Exp Database'!P8=0),0,IF($F8=Lists!$G$2,'Exp with units conversion'!$H8*'Exp Database'!P8*'Exp with units conversion'!$G8,'Exp Database'!P8*'Exp with units conversion'!$G8))</f>
        <v>0</v>
      </c>
      <c r="Q8">
        <f>IF(OR('Exp Database'!Q8=Lists!$G$2,'Exp Database'!Q8=Lists!$G$3,'Exp Database'!Q8=0),0,IF($F8=Lists!$G$2,'Exp with units conversion'!$H8*'Exp Database'!Q8*'Exp with units conversion'!$G8,'Exp Database'!Q8*'Exp with units conversion'!$G8))</f>
        <v>0</v>
      </c>
      <c r="R8">
        <f>IF(OR('Exp Database'!R8=Lists!$G$2,'Exp Database'!R8=Lists!$G$3,'Exp Database'!R8=0),0,IF($F8=Lists!$G$2,'Exp with units conversion'!$H8*'Exp Database'!R8*'Exp with units conversion'!$G8,'Exp Database'!R8*'Exp with units conversion'!$G8))</f>
        <v>0</v>
      </c>
      <c r="S8">
        <f>IF(OR('Exp Database'!S8=Lists!$G$2,'Exp Database'!S8=Lists!$G$3,'Exp Database'!S8=0),0,IF($F8=Lists!$G$2,'Exp with units conversion'!$H8*'Exp Database'!S8*'Exp with units conversion'!$G8,'Exp Database'!S8*'Exp with units conversion'!$G8))</f>
        <v>0</v>
      </c>
      <c r="T8">
        <f>IF(OR('Exp Database'!T8=Lists!$G$2,'Exp Database'!T8=Lists!$G$3,'Exp Database'!T8=0),0,IF($F8=Lists!$G$2,'Exp with units conversion'!$H8*'Exp Database'!T8*'Exp with units conversion'!$G8,'Exp Database'!T8*'Exp with units conversion'!$G8))</f>
        <v>0</v>
      </c>
      <c r="U8">
        <f>IF(OR('Exp Database'!U8=Lists!$G$2,'Exp Database'!U8=Lists!$G$3,'Exp Database'!U8=0),0,IF($F8=Lists!$G$2,'Exp with units conversion'!$H8*'Exp Database'!U8*'Exp with units conversion'!$G8,'Exp Database'!U8*'Exp with units conversion'!$G8))</f>
        <v>0</v>
      </c>
      <c r="V8">
        <f>IF(OR('Exp Database'!V8=Lists!$G$2,'Exp Database'!V8=Lists!$G$3,'Exp Database'!V8=0),0,IF($F8=Lists!$G$2,'Exp with units conversion'!$H8*'Exp Database'!V8*'Exp with units conversion'!$G8,'Exp Database'!V8*'Exp with units conversion'!$G8))</f>
        <v>0</v>
      </c>
      <c r="W8">
        <f>IF(OR('Exp Database'!W8=Lists!$G$2,'Exp Database'!W8=Lists!$G$3,'Exp Database'!W8=0),0,IF($F8=Lists!$G$2,'Exp with units conversion'!$H8*'Exp Database'!W8*'Exp with units conversion'!$G8,'Exp Database'!W8*'Exp with units conversion'!$G8))</f>
        <v>0</v>
      </c>
      <c r="X8">
        <f>IF(OR('Exp Database'!X8=Lists!$G$2,'Exp Database'!X8=Lists!$G$3,'Exp Database'!X8=0),0,IF($F8=Lists!$G$2,'Exp with units conversion'!$H8*'Exp Database'!X8*'Exp with units conversion'!$G8,'Exp Database'!X8*'Exp with units conversion'!$G8))</f>
        <v>0</v>
      </c>
      <c r="Y8">
        <f>IF(OR('Exp Database'!Y8=Lists!$G$2,'Exp Database'!Y8=Lists!$G$3,'Exp Database'!Y8=0),0,IF($F8=Lists!$G$2,'Exp with units conversion'!$H8*'Exp Database'!Y8*'Exp with units conversion'!$G8,'Exp Database'!Y8*'Exp with units conversion'!$G8))</f>
        <v>0</v>
      </c>
      <c r="Z8">
        <f>IF(OR('Exp Database'!Z8=Lists!$G$2,'Exp Database'!Z8=Lists!$G$3,'Exp Database'!Z8=0),0,IF($F8=Lists!$G$2,'Exp with units conversion'!$H8*'Exp Database'!Z8*'Exp with units conversion'!$G8,'Exp Database'!Z8*'Exp with units conversion'!$G8))</f>
        <v>0</v>
      </c>
      <c r="AA8">
        <f>IF(OR('Exp Database'!AA8=Lists!$G$2,'Exp Database'!AA8=Lists!$G$3,'Exp Database'!AA8=0),0,IF($F8=Lists!$G$2,'Exp with units conversion'!$H8*'Exp Database'!AA8*'Exp with units conversion'!$G8,'Exp Database'!AA8*'Exp with units conversion'!$G8))</f>
        <v>0</v>
      </c>
      <c r="AB8">
        <f>IF(OR('Exp Database'!AB8=Lists!$G$2,'Exp Database'!AB8=Lists!$G$3,'Exp Database'!AB8=0),0,IF($F8=Lists!$G$2,'Exp with units conversion'!$H8*'Exp Database'!AB8*'Exp with units conversion'!$G8,'Exp Database'!AB8*'Exp with units conversion'!$G8))</f>
        <v>0</v>
      </c>
      <c r="AC8">
        <f>IF(OR('Exp Database'!AC8=Lists!$G$2,'Exp Database'!AC8=Lists!$G$3,'Exp Database'!AC8=0),0,IF($F8=Lists!$G$2,'Exp with units conversion'!$H8*'Exp Database'!AC8*'Exp with units conversion'!$G8,'Exp Database'!AC8*'Exp with units conversion'!$G8))</f>
        <v>0</v>
      </c>
      <c r="AD8">
        <f>IF(OR('Exp Database'!AD8=Lists!$G$2,'Exp Database'!AD8=Lists!$G$3,'Exp Database'!AD8=0),0,IF($F8=Lists!$G$2,'Exp with units conversion'!$H8*'Exp Database'!AD8*'Exp with units conversion'!$G8,'Exp Database'!AD8*'Exp with units conversion'!$G8))</f>
        <v>0</v>
      </c>
      <c r="AF8">
        <f t="shared" si="2"/>
        <v>1</v>
      </c>
    </row>
    <row r="9" spans="1:32">
      <c r="B9" t="str">
        <f t="shared" si="0"/>
        <v>Georgia2015</v>
      </c>
      <c r="C9" s="238" t="str">
        <f t="shared" si="3"/>
        <v>Georgia</v>
      </c>
      <c r="D9" s="238">
        <f t="shared" si="1"/>
        <v>2015</v>
      </c>
      <c r="E9" s="238" t="str">
        <f t="shared" si="1"/>
        <v>Calendar Year</v>
      </c>
      <c r="F9" s="238" t="str">
        <f t="shared" si="1"/>
        <v>US Dollars</v>
      </c>
      <c r="G9" s="238">
        <f>IF('Exp Database'!G9="Units ( x 1)",1,IF('Exp Database'!G9="Thousands (x 1,000)",1000,IF('Exp Database'!G9="Millions (x 1,000,000)",1000000,)))</f>
        <v>1</v>
      </c>
      <c r="H9" s="239">
        <f>IF('Exp Database'!H9&gt;0,'Exp Database'!H9,'Exp Database'!J9)</f>
        <v>2.2702</v>
      </c>
      <c r="I9" s="238" t="str">
        <f t="shared" si="1"/>
        <v>PEPFAR Expenditure analysis</v>
      </c>
      <c r="J9" s="238">
        <f t="shared" si="1"/>
        <v>1.76566666666667</v>
      </c>
      <c r="K9" t="s">
        <v>5</v>
      </c>
      <c r="M9">
        <f>IF(OR('Exp Database'!M9=Lists!$G$2,'Exp Database'!M9=Lists!$G$3,'Exp Database'!M9=0),0,IF($F9=Lists!$G$2,'Exp with units conversion'!$H9*'Exp Database'!M9*'Exp with units conversion'!$G9,'Exp Database'!M9*'Exp with units conversion'!$G9))</f>
        <v>0</v>
      </c>
      <c r="N9">
        <f>IF(OR('Exp Database'!N9=Lists!$G$2,'Exp Database'!N9=Lists!$G$3,'Exp Database'!N9=0),0,IF($F9=Lists!$G$2,'Exp with units conversion'!$H9*'Exp Database'!N9*'Exp with units conversion'!$G9,'Exp Database'!N9*'Exp with units conversion'!$G9))</f>
        <v>0</v>
      </c>
      <c r="O9">
        <f>IF(OR('Exp Database'!O9=Lists!$G$2,'Exp Database'!O9=Lists!$G$3,'Exp Database'!O9=0),0,IF($F9=Lists!$G$2,'Exp with units conversion'!$H9*'Exp Database'!O9*'Exp with units conversion'!$G9,'Exp Database'!O9*'Exp with units conversion'!$G9))</f>
        <v>0</v>
      </c>
      <c r="P9">
        <f>IF(OR('Exp Database'!P9=Lists!$G$2,'Exp Database'!P9=Lists!$G$3,'Exp Database'!P9=0),0,IF($F9=Lists!$G$2,'Exp with units conversion'!$H9*'Exp Database'!P9*'Exp with units conversion'!$G9,'Exp Database'!P9*'Exp with units conversion'!$G9))</f>
        <v>0</v>
      </c>
      <c r="Q9">
        <f>IF(OR('Exp Database'!Q9=Lists!$G$2,'Exp Database'!Q9=Lists!$G$3,'Exp Database'!Q9=0),0,IF($F9=Lists!$G$2,'Exp with units conversion'!$H9*'Exp Database'!Q9*'Exp with units conversion'!$G9,'Exp Database'!Q9*'Exp with units conversion'!$G9))</f>
        <v>0</v>
      </c>
      <c r="R9">
        <f>IF(OR('Exp Database'!R9=Lists!$G$2,'Exp Database'!R9=Lists!$G$3,'Exp Database'!R9=0),0,IF($F9=Lists!$G$2,'Exp with units conversion'!$H9*'Exp Database'!R9*'Exp with units conversion'!$G9,'Exp Database'!R9*'Exp with units conversion'!$G9))</f>
        <v>0</v>
      </c>
      <c r="S9">
        <f>IF(OR('Exp Database'!S9=Lists!$G$2,'Exp Database'!S9=Lists!$G$3,'Exp Database'!S9=0),0,IF($F9=Lists!$G$2,'Exp with units conversion'!$H9*'Exp Database'!S9*'Exp with units conversion'!$G9,'Exp Database'!S9*'Exp with units conversion'!$G9))</f>
        <v>0</v>
      </c>
      <c r="T9">
        <f>IF(OR('Exp Database'!T9=Lists!$G$2,'Exp Database'!T9=Lists!$G$3,'Exp Database'!T9=0),0,IF($F9=Lists!$G$2,'Exp with units conversion'!$H9*'Exp Database'!T9*'Exp with units conversion'!$G9,'Exp Database'!T9*'Exp with units conversion'!$G9))</f>
        <v>0</v>
      </c>
      <c r="U9">
        <f>IF(OR('Exp Database'!U9=Lists!$G$2,'Exp Database'!U9=Lists!$G$3,'Exp Database'!U9=0),0,IF($F9=Lists!$G$2,'Exp with units conversion'!$H9*'Exp Database'!U9*'Exp with units conversion'!$G9,'Exp Database'!U9*'Exp with units conversion'!$G9))</f>
        <v>0</v>
      </c>
      <c r="V9">
        <f>IF(OR('Exp Database'!V9=Lists!$G$2,'Exp Database'!V9=Lists!$G$3,'Exp Database'!V9=0),0,IF($F9=Lists!$G$2,'Exp with units conversion'!$H9*'Exp Database'!V9*'Exp with units conversion'!$G9,'Exp Database'!V9*'Exp with units conversion'!$G9))</f>
        <v>0</v>
      </c>
      <c r="W9">
        <f>IF(OR('Exp Database'!W9=Lists!$G$2,'Exp Database'!W9=Lists!$G$3,'Exp Database'!W9=0),0,IF($F9=Lists!$G$2,'Exp with units conversion'!$H9*'Exp Database'!W9*'Exp with units conversion'!$G9,'Exp Database'!W9*'Exp with units conversion'!$G9))</f>
        <v>0</v>
      </c>
      <c r="X9">
        <f>IF(OR('Exp Database'!X9=Lists!$G$2,'Exp Database'!X9=Lists!$G$3,'Exp Database'!X9=0),0,IF($F9=Lists!$G$2,'Exp with units conversion'!$H9*'Exp Database'!X9*'Exp with units conversion'!$G9,'Exp Database'!X9*'Exp with units conversion'!$G9))</f>
        <v>0</v>
      </c>
      <c r="Y9">
        <f>IF(OR('Exp Database'!Y9=Lists!$G$2,'Exp Database'!Y9=Lists!$G$3,'Exp Database'!Y9=0),0,IF($F9=Lists!$G$2,'Exp with units conversion'!$H9*'Exp Database'!Y9*'Exp with units conversion'!$G9,'Exp Database'!Y9*'Exp with units conversion'!$G9))</f>
        <v>0</v>
      </c>
      <c r="Z9">
        <f>IF(OR('Exp Database'!Z9=Lists!$G$2,'Exp Database'!Z9=Lists!$G$3,'Exp Database'!Z9=0),0,IF($F9=Lists!$G$2,'Exp with units conversion'!$H9*'Exp Database'!Z9*'Exp with units conversion'!$G9,'Exp Database'!Z9*'Exp with units conversion'!$G9))</f>
        <v>0</v>
      </c>
      <c r="AA9">
        <f>IF(OR('Exp Database'!AA9=Lists!$G$2,'Exp Database'!AA9=Lists!$G$3,'Exp Database'!AA9=0),0,IF($F9=Lists!$G$2,'Exp with units conversion'!$H9*'Exp Database'!AA9*'Exp with units conversion'!$G9,'Exp Database'!AA9*'Exp with units conversion'!$G9))</f>
        <v>0</v>
      </c>
      <c r="AB9">
        <f>IF(OR('Exp Database'!AB9=Lists!$G$2,'Exp Database'!AB9=Lists!$G$3,'Exp Database'!AB9=0),0,IF($F9=Lists!$G$2,'Exp with units conversion'!$H9*'Exp Database'!AB9*'Exp with units conversion'!$G9,'Exp Database'!AB9*'Exp with units conversion'!$G9))</f>
        <v>0</v>
      </c>
      <c r="AC9">
        <f>IF(OR('Exp Database'!AC9=Lists!$G$2,'Exp Database'!AC9=Lists!$G$3,'Exp Database'!AC9=0),0,IF($F9=Lists!$G$2,'Exp with units conversion'!$H9*'Exp Database'!AC9*'Exp with units conversion'!$G9,'Exp Database'!AC9*'Exp with units conversion'!$G9))</f>
        <v>0</v>
      </c>
      <c r="AD9">
        <f>IF(OR('Exp Database'!AD9=Lists!$G$2,'Exp Database'!AD9=Lists!$G$3,'Exp Database'!AD9=0),0,IF($F9=Lists!$G$2,'Exp with units conversion'!$H9*'Exp Database'!AD9*'Exp with units conversion'!$G9,'Exp Database'!AD9*'Exp with units conversion'!$G9))</f>
        <v>0</v>
      </c>
      <c r="AF9">
        <f t="shared" si="2"/>
        <v>1</v>
      </c>
    </row>
    <row r="10" spans="1:32">
      <c r="B10" t="str">
        <f t="shared" si="0"/>
        <v>Georgia2015</v>
      </c>
      <c r="C10" s="238" t="str">
        <f t="shared" si="3"/>
        <v>Georgia</v>
      </c>
      <c r="D10" s="238">
        <f t="shared" si="1"/>
        <v>2015</v>
      </c>
      <c r="E10" s="238" t="str">
        <f t="shared" si="1"/>
        <v>Calendar Year</v>
      </c>
      <c r="F10" s="238" t="str">
        <f t="shared" si="1"/>
        <v>US Dollars</v>
      </c>
      <c r="G10" s="238">
        <f>IF('Exp Database'!G10="Units ( x 1)",1,IF('Exp Database'!G10="Thousands (x 1,000)",1000,IF('Exp Database'!G10="Millions (x 1,000,000)",1000000,)))</f>
        <v>1</v>
      </c>
      <c r="H10" s="239">
        <f>IF('Exp Database'!H10&gt;0,'Exp Database'!H10,'Exp Database'!J10)</f>
        <v>2.2702</v>
      </c>
      <c r="I10" s="238" t="str">
        <f t="shared" si="1"/>
        <v>PEPFAR Expenditure analysis</v>
      </c>
      <c r="J10" s="238">
        <f t="shared" si="1"/>
        <v>1.76566666666667</v>
      </c>
      <c r="K10" t="s">
        <v>367</v>
      </c>
      <c r="M10">
        <f>IF(OR('Exp Database'!M10=Lists!$G$2,'Exp Database'!M10=Lists!$G$3,'Exp Database'!M10=0),0,IF($F10=Lists!$G$2,'Exp with units conversion'!$H10*'Exp Database'!M10*'Exp with units conversion'!$G10,'Exp Database'!M10*'Exp with units conversion'!$G10))</f>
        <v>0</v>
      </c>
      <c r="N10">
        <f>IF(OR('Exp Database'!N10=Lists!$G$2,'Exp Database'!N10=Lists!$G$3,'Exp Database'!N10=0),0,IF($F10=Lists!$G$2,'Exp with units conversion'!$H10*'Exp Database'!N10*'Exp with units conversion'!$G10,'Exp Database'!N10*'Exp with units conversion'!$G10))</f>
        <v>0</v>
      </c>
      <c r="O10">
        <f>IF(OR('Exp Database'!O10=Lists!$G$2,'Exp Database'!O10=Lists!$G$3,'Exp Database'!O10=0),0,IF($F10=Lists!$G$2,'Exp with units conversion'!$H10*'Exp Database'!O10*'Exp with units conversion'!$G10,'Exp Database'!O10*'Exp with units conversion'!$G10))</f>
        <v>0</v>
      </c>
      <c r="P10">
        <f>IF(OR('Exp Database'!P10=Lists!$G$2,'Exp Database'!P10=Lists!$G$3,'Exp Database'!P10=0),0,IF($F10=Lists!$G$2,'Exp with units conversion'!$H10*'Exp Database'!P10*'Exp with units conversion'!$G10,'Exp Database'!P10*'Exp with units conversion'!$G10))</f>
        <v>0</v>
      </c>
      <c r="Q10">
        <f>IF(OR('Exp Database'!Q10=Lists!$G$2,'Exp Database'!Q10=Lists!$G$3,'Exp Database'!Q10=0),0,IF($F10=Lists!$G$2,'Exp with units conversion'!$H10*'Exp Database'!Q10*'Exp with units conversion'!$G10,'Exp Database'!Q10*'Exp with units conversion'!$G10))</f>
        <v>0</v>
      </c>
      <c r="R10">
        <f>IF(OR('Exp Database'!R10=Lists!$G$2,'Exp Database'!R10=Lists!$G$3,'Exp Database'!R10=0),0,IF($F10=Lists!$G$2,'Exp with units conversion'!$H10*'Exp Database'!R10*'Exp with units conversion'!$G10,'Exp Database'!R10*'Exp with units conversion'!$G10))</f>
        <v>0</v>
      </c>
      <c r="S10">
        <f>IF(OR('Exp Database'!S10=Lists!$G$2,'Exp Database'!S10=Lists!$G$3,'Exp Database'!S10=0),0,IF($F10=Lists!$G$2,'Exp with units conversion'!$H10*'Exp Database'!S10*'Exp with units conversion'!$G10,'Exp Database'!S10*'Exp with units conversion'!$G10))</f>
        <v>0</v>
      </c>
      <c r="T10">
        <f>IF(OR('Exp Database'!T10=Lists!$G$2,'Exp Database'!T10=Lists!$G$3,'Exp Database'!T10=0),0,IF($F10=Lists!$G$2,'Exp with units conversion'!$H10*'Exp Database'!T10*'Exp with units conversion'!$G10,'Exp Database'!T10*'Exp with units conversion'!$G10))</f>
        <v>0</v>
      </c>
      <c r="U10">
        <f>IF(OR('Exp Database'!U10=Lists!$G$2,'Exp Database'!U10=Lists!$G$3,'Exp Database'!U10=0),0,IF($F10=Lists!$G$2,'Exp with units conversion'!$H10*'Exp Database'!U10*'Exp with units conversion'!$G10,'Exp Database'!U10*'Exp with units conversion'!$G10))</f>
        <v>0</v>
      </c>
      <c r="V10">
        <f>IF(OR('Exp Database'!V10=Lists!$G$2,'Exp Database'!V10=Lists!$G$3,'Exp Database'!V10=0),0,IF($F10=Lists!$G$2,'Exp with units conversion'!$H10*'Exp Database'!V10*'Exp with units conversion'!$G10,'Exp Database'!V10*'Exp with units conversion'!$G10))</f>
        <v>0</v>
      </c>
      <c r="W10">
        <f>IF(OR('Exp Database'!W10=Lists!$G$2,'Exp Database'!W10=Lists!$G$3,'Exp Database'!W10=0),0,IF($F10=Lists!$G$2,'Exp with units conversion'!$H10*'Exp Database'!W10*'Exp with units conversion'!$G10,'Exp Database'!W10*'Exp with units conversion'!$G10))</f>
        <v>0</v>
      </c>
      <c r="X10">
        <f>IF(OR('Exp Database'!X10=Lists!$G$2,'Exp Database'!X10=Lists!$G$3,'Exp Database'!X10=0),0,IF($F10=Lists!$G$2,'Exp with units conversion'!$H10*'Exp Database'!X10*'Exp with units conversion'!$G10,'Exp Database'!X10*'Exp with units conversion'!$G10))</f>
        <v>0</v>
      </c>
      <c r="Y10">
        <f>IF(OR('Exp Database'!Y10=Lists!$G$2,'Exp Database'!Y10=Lists!$G$3,'Exp Database'!Y10=0),0,IF($F10=Lists!$G$2,'Exp with units conversion'!$H10*'Exp Database'!Y10*'Exp with units conversion'!$G10,'Exp Database'!Y10*'Exp with units conversion'!$G10))</f>
        <v>0</v>
      </c>
      <c r="Z10">
        <f>IF(OR('Exp Database'!Z10=Lists!$G$2,'Exp Database'!Z10=Lists!$G$3,'Exp Database'!Z10=0),0,IF($F10=Lists!$G$2,'Exp with units conversion'!$H10*'Exp Database'!Z10*'Exp with units conversion'!$G10,'Exp Database'!Z10*'Exp with units conversion'!$G10))</f>
        <v>0</v>
      </c>
      <c r="AA10">
        <f>IF(OR('Exp Database'!AA10=Lists!$G$2,'Exp Database'!AA10=Lists!$G$3,'Exp Database'!AA10=0),0,IF($F10=Lists!$G$2,'Exp with units conversion'!$H10*'Exp Database'!AA10*'Exp with units conversion'!$G10,'Exp Database'!AA10*'Exp with units conversion'!$G10))</f>
        <v>0</v>
      </c>
      <c r="AB10">
        <f>IF(OR('Exp Database'!AB10=Lists!$G$2,'Exp Database'!AB10=Lists!$G$3,'Exp Database'!AB10=0),0,IF($F10=Lists!$G$2,'Exp with units conversion'!$H10*'Exp Database'!AB10*'Exp with units conversion'!$G10,'Exp Database'!AB10*'Exp with units conversion'!$G10))</f>
        <v>0</v>
      </c>
      <c r="AC10">
        <f>IF(OR('Exp Database'!AC10=Lists!$G$2,'Exp Database'!AC10=Lists!$G$3,'Exp Database'!AC10=0),0,IF($F10=Lists!$G$2,'Exp with units conversion'!$H10*'Exp Database'!AC10*'Exp with units conversion'!$G10,'Exp Database'!AC10*'Exp with units conversion'!$G10))</f>
        <v>0</v>
      </c>
      <c r="AD10">
        <f>IF(OR('Exp Database'!AD10=Lists!$G$2,'Exp Database'!AD10=Lists!$G$3,'Exp Database'!AD10=0),0,IF($F10=Lists!$G$2,'Exp with units conversion'!$H10*'Exp Database'!AD10*'Exp with units conversion'!$G10,'Exp Database'!AD10*'Exp with units conversion'!$G10))</f>
        <v>0</v>
      </c>
      <c r="AF10">
        <f t="shared" si="2"/>
        <v>1</v>
      </c>
    </row>
    <row r="11" spans="1:32">
      <c r="B11" t="str">
        <f t="shared" si="0"/>
        <v>Georgia2015</v>
      </c>
      <c r="C11" s="238" t="str">
        <f t="shared" si="3"/>
        <v>Georgia</v>
      </c>
      <c r="D11" s="238">
        <f t="shared" si="1"/>
        <v>2015</v>
      </c>
      <c r="E11" s="238" t="str">
        <f t="shared" si="1"/>
        <v>Calendar Year</v>
      </c>
      <c r="F11" s="238" t="str">
        <f t="shared" si="1"/>
        <v>US Dollars</v>
      </c>
      <c r="G11" s="238">
        <f>IF('Exp Database'!G11="Units ( x 1)",1,IF('Exp Database'!G11="Thousands (x 1,000)",1000,IF('Exp Database'!G11="Millions (x 1,000,000)",1000000,)))</f>
        <v>1</v>
      </c>
      <c r="H11" s="239">
        <f>IF('Exp Database'!H11&gt;0,'Exp Database'!H11,'Exp Database'!J11)</f>
        <v>2.2702</v>
      </c>
      <c r="I11" s="238" t="str">
        <f t="shared" si="1"/>
        <v>PEPFAR Expenditure analysis</v>
      </c>
      <c r="J11" s="238">
        <f t="shared" si="1"/>
        <v>1.76566666666667</v>
      </c>
      <c r="K11" t="s">
        <v>368</v>
      </c>
      <c r="M11">
        <f>IF(OR('Exp Database'!M11=Lists!$G$2,'Exp Database'!M11=Lists!$G$3,'Exp Database'!M11=0),0,IF($F11=Lists!$G$2,'Exp with units conversion'!$H11*'Exp Database'!M11*'Exp with units conversion'!$G11,'Exp Database'!M11*'Exp with units conversion'!$G11))</f>
        <v>0</v>
      </c>
      <c r="N11">
        <f>IF(OR('Exp Database'!N11=Lists!$G$2,'Exp Database'!N11=Lists!$G$3,'Exp Database'!N11=0),0,IF($F11=Lists!$G$2,'Exp with units conversion'!$H11*'Exp Database'!N11*'Exp with units conversion'!$G11,'Exp Database'!N11*'Exp with units conversion'!$G11))</f>
        <v>0</v>
      </c>
      <c r="O11">
        <f>IF(OR('Exp Database'!O11=Lists!$G$2,'Exp Database'!O11=Lists!$G$3,'Exp Database'!O11=0),0,IF($F11=Lists!$G$2,'Exp with units conversion'!$H11*'Exp Database'!O11*'Exp with units conversion'!$G11,'Exp Database'!O11*'Exp with units conversion'!$G11))</f>
        <v>0</v>
      </c>
      <c r="P11">
        <f>IF(OR('Exp Database'!P11=Lists!$G$2,'Exp Database'!P11=Lists!$G$3,'Exp Database'!P11=0),0,IF($F11=Lists!$G$2,'Exp with units conversion'!$H11*'Exp Database'!P11*'Exp with units conversion'!$G11,'Exp Database'!P11*'Exp with units conversion'!$G11))</f>
        <v>0</v>
      </c>
      <c r="Q11">
        <f>IF(OR('Exp Database'!Q11=Lists!$G$2,'Exp Database'!Q11=Lists!$G$3,'Exp Database'!Q11=0),0,IF($F11=Lists!$G$2,'Exp with units conversion'!$H11*'Exp Database'!Q11*'Exp with units conversion'!$G11,'Exp Database'!Q11*'Exp with units conversion'!$G11))</f>
        <v>0</v>
      </c>
      <c r="R11">
        <f>IF(OR('Exp Database'!R11=Lists!$G$2,'Exp Database'!R11=Lists!$G$3,'Exp Database'!R11=0),0,IF($F11=Lists!$G$2,'Exp with units conversion'!$H11*'Exp Database'!R11*'Exp with units conversion'!$G11,'Exp Database'!R11*'Exp with units conversion'!$G11))</f>
        <v>0</v>
      </c>
      <c r="S11">
        <f>IF(OR('Exp Database'!S11=Lists!$G$2,'Exp Database'!S11=Lists!$G$3,'Exp Database'!S11=0),0,IF($F11=Lists!$G$2,'Exp with units conversion'!$H11*'Exp Database'!S11*'Exp with units conversion'!$G11,'Exp Database'!S11*'Exp with units conversion'!$G11))</f>
        <v>0</v>
      </c>
      <c r="T11">
        <f>IF(OR('Exp Database'!T11=Lists!$G$2,'Exp Database'!T11=Lists!$G$3,'Exp Database'!T11=0),0,IF($F11=Lists!$G$2,'Exp with units conversion'!$H11*'Exp Database'!T11*'Exp with units conversion'!$G11,'Exp Database'!T11*'Exp with units conversion'!$G11))</f>
        <v>0</v>
      </c>
      <c r="U11">
        <f>IF(OR('Exp Database'!U11=Lists!$G$2,'Exp Database'!U11=Lists!$G$3,'Exp Database'!U11=0),0,IF($F11=Lists!$G$2,'Exp with units conversion'!$H11*'Exp Database'!U11*'Exp with units conversion'!$G11,'Exp Database'!U11*'Exp with units conversion'!$G11))</f>
        <v>0</v>
      </c>
      <c r="V11">
        <f>IF(OR('Exp Database'!V11=Lists!$G$2,'Exp Database'!V11=Lists!$G$3,'Exp Database'!V11=0),0,IF($F11=Lists!$G$2,'Exp with units conversion'!$H11*'Exp Database'!V11*'Exp with units conversion'!$G11,'Exp Database'!V11*'Exp with units conversion'!$G11))</f>
        <v>0</v>
      </c>
      <c r="W11">
        <f>IF(OR('Exp Database'!W11=Lists!$G$2,'Exp Database'!W11=Lists!$G$3,'Exp Database'!W11=0),0,IF($F11=Lists!$G$2,'Exp with units conversion'!$H11*'Exp Database'!W11*'Exp with units conversion'!$G11,'Exp Database'!W11*'Exp with units conversion'!$G11))</f>
        <v>0</v>
      </c>
      <c r="X11">
        <f>IF(OR('Exp Database'!X11=Lists!$G$2,'Exp Database'!X11=Lists!$G$3,'Exp Database'!X11=0),0,IF($F11=Lists!$G$2,'Exp with units conversion'!$H11*'Exp Database'!X11*'Exp with units conversion'!$G11,'Exp Database'!X11*'Exp with units conversion'!$G11))</f>
        <v>0</v>
      </c>
      <c r="Y11">
        <f>IF(OR('Exp Database'!Y11=Lists!$G$2,'Exp Database'!Y11=Lists!$G$3,'Exp Database'!Y11=0),0,IF($F11=Lists!$G$2,'Exp with units conversion'!$H11*'Exp Database'!Y11*'Exp with units conversion'!$G11,'Exp Database'!Y11*'Exp with units conversion'!$G11))</f>
        <v>214180</v>
      </c>
      <c r="Z11">
        <f>IF(OR('Exp Database'!Z11=Lists!$G$2,'Exp Database'!Z11=Lists!$G$3,'Exp Database'!Z11=0),0,IF($F11=Lists!$G$2,'Exp with units conversion'!$H11*'Exp Database'!Z11*'Exp with units conversion'!$G11,'Exp Database'!Z11*'Exp with units conversion'!$G11))</f>
        <v>0</v>
      </c>
      <c r="AA11">
        <f>IF(OR('Exp Database'!AA11=Lists!$G$2,'Exp Database'!AA11=Lists!$G$3,'Exp Database'!AA11=0),0,IF($F11=Lists!$G$2,'Exp with units conversion'!$H11*'Exp Database'!AA11*'Exp with units conversion'!$G11,'Exp Database'!AA11*'Exp with units conversion'!$G11))</f>
        <v>22350</v>
      </c>
      <c r="AB11">
        <f>IF(OR('Exp Database'!AB11=Lists!$G$2,'Exp Database'!AB11=Lists!$G$3,'Exp Database'!AB11=0),0,IF($F11=Lists!$G$2,'Exp with units conversion'!$H11*'Exp Database'!AB11*'Exp with units conversion'!$G11,'Exp Database'!AB11*'Exp with units conversion'!$G11))</f>
        <v>0</v>
      </c>
      <c r="AC11">
        <f>IF(OR('Exp Database'!AC11=Lists!$G$2,'Exp Database'!AC11=Lists!$G$3,'Exp Database'!AC11=0),0,IF($F11=Lists!$G$2,'Exp with units conversion'!$H11*'Exp Database'!AC11*'Exp with units conversion'!$G11,'Exp Database'!AC11*'Exp with units conversion'!$G11))</f>
        <v>236530</v>
      </c>
      <c r="AD11">
        <f>IF(OR('Exp Database'!AD11=Lists!$G$2,'Exp Database'!AD11=Lists!$G$3,'Exp Database'!AD11=0),0,IF($F11=Lists!$G$2,'Exp with units conversion'!$H11*'Exp Database'!AD11*'Exp with units conversion'!$G11,'Exp Database'!AD11*'Exp with units conversion'!$G11))</f>
        <v>236530</v>
      </c>
      <c r="AF11">
        <f t="shared" si="2"/>
        <v>1</v>
      </c>
    </row>
    <row r="12" spans="1:32">
      <c r="B12" t="str">
        <f t="shared" si="0"/>
        <v>Georgia2015</v>
      </c>
      <c r="C12" s="238" t="str">
        <f t="shared" si="3"/>
        <v>Georgia</v>
      </c>
      <c r="D12" s="238">
        <f t="shared" si="1"/>
        <v>2015</v>
      </c>
      <c r="E12" s="238" t="str">
        <f t="shared" si="1"/>
        <v>Calendar Year</v>
      </c>
      <c r="F12" s="238" t="str">
        <f t="shared" si="1"/>
        <v>US Dollars</v>
      </c>
      <c r="G12" s="238">
        <f>IF('Exp Database'!G12="Units ( x 1)",1,IF('Exp Database'!G12="Thousands (x 1,000)",1000,IF('Exp Database'!G12="Millions (x 1,000,000)",1000000,)))</f>
        <v>1</v>
      </c>
      <c r="H12" s="239">
        <f>IF('Exp Database'!H12&gt;0,'Exp Database'!H12,'Exp Database'!J12)</f>
        <v>2.2702</v>
      </c>
      <c r="I12" s="238" t="str">
        <f t="shared" si="1"/>
        <v>PEPFAR Expenditure analysis</v>
      </c>
      <c r="J12" s="238">
        <f t="shared" si="1"/>
        <v>1.76566666666667</v>
      </c>
      <c r="K12" t="s">
        <v>369</v>
      </c>
      <c r="M12">
        <f>IF(OR('Exp Database'!M12=Lists!$G$2,'Exp Database'!M12=Lists!$G$3,'Exp Database'!M12=0),0,IF($F12=Lists!$G$2,'Exp with units conversion'!$H12*'Exp Database'!M12*'Exp with units conversion'!$G12,'Exp Database'!M12*'Exp with units conversion'!$G12))</f>
        <v>0</v>
      </c>
      <c r="N12">
        <f>IF(OR('Exp Database'!N12=Lists!$G$2,'Exp Database'!N12=Lists!$G$3,'Exp Database'!N12=0),0,IF($F12=Lists!$G$2,'Exp with units conversion'!$H12*'Exp Database'!N12*'Exp with units conversion'!$G12,'Exp Database'!N12*'Exp with units conversion'!$G12))</f>
        <v>0</v>
      </c>
      <c r="O12">
        <f>IF(OR('Exp Database'!O12=Lists!$G$2,'Exp Database'!O12=Lists!$G$3,'Exp Database'!O12=0),0,IF($F12=Lists!$G$2,'Exp with units conversion'!$H12*'Exp Database'!O12*'Exp with units conversion'!$G12,'Exp Database'!O12*'Exp with units conversion'!$G12))</f>
        <v>0</v>
      </c>
      <c r="P12">
        <f>IF(OR('Exp Database'!P12=Lists!$G$2,'Exp Database'!P12=Lists!$G$3,'Exp Database'!P12=0),0,IF($F12=Lists!$G$2,'Exp with units conversion'!$H12*'Exp Database'!P12*'Exp with units conversion'!$G12,'Exp Database'!P12*'Exp with units conversion'!$G12))</f>
        <v>0</v>
      </c>
      <c r="Q12">
        <f>IF(OR('Exp Database'!Q12=Lists!$G$2,'Exp Database'!Q12=Lists!$G$3,'Exp Database'!Q12=0),0,IF($F12=Lists!$G$2,'Exp with units conversion'!$H12*'Exp Database'!Q12*'Exp with units conversion'!$G12,'Exp Database'!Q12*'Exp with units conversion'!$G12))</f>
        <v>0</v>
      </c>
      <c r="R12">
        <f>IF(OR('Exp Database'!R12=Lists!$G$2,'Exp Database'!R12=Lists!$G$3,'Exp Database'!R12=0),0,IF($F12=Lists!$G$2,'Exp with units conversion'!$H12*'Exp Database'!R12*'Exp with units conversion'!$G12,'Exp Database'!R12*'Exp with units conversion'!$G12))</f>
        <v>0</v>
      </c>
      <c r="S12">
        <f>IF(OR('Exp Database'!S12=Lists!$G$2,'Exp Database'!S12=Lists!$G$3,'Exp Database'!S12=0),0,IF($F12=Lists!$G$2,'Exp with units conversion'!$H12*'Exp Database'!S12*'Exp with units conversion'!$G12,'Exp Database'!S12*'Exp with units conversion'!$G12))</f>
        <v>0</v>
      </c>
      <c r="T12">
        <f>IF(OR('Exp Database'!T12=Lists!$G$2,'Exp Database'!T12=Lists!$G$3,'Exp Database'!T12=0),0,IF($F12=Lists!$G$2,'Exp with units conversion'!$H12*'Exp Database'!T12*'Exp with units conversion'!$G12,'Exp Database'!T12*'Exp with units conversion'!$G12))</f>
        <v>0</v>
      </c>
      <c r="U12">
        <f>IF(OR('Exp Database'!U12=Lists!$G$2,'Exp Database'!U12=Lists!$G$3,'Exp Database'!U12=0),0,IF($F12=Lists!$G$2,'Exp with units conversion'!$H12*'Exp Database'!U12*'Exp with units conversion'!$G12,'Exp Database'!U12*'Exp with units conversion'!$G12))</f>
        <v>0</v>
      </c>
      <c r="V12">
        <f>IF(OR('Exp Database'!V12=Lists!$G$2,'Exp Database'!V12=Lists!$G$3,'Exp Database'!V12=0),0,IF($F12=Lists!$G$2,'Exp with units conversion'!$H12*'Exp Database'!V12*'Exp with units conversion'!$G12,'Exp Database'!V12*'Exp with units conversion'!$G12))</f>
        <v>0</v>
      </c>
      <c r="W12">
        <f>IF(OR('Exp Database'!W12=Lists!$G$2,'Exp Database'!W12=Lists!$G$3,'Exp Database'!W12=0),0,IF($F12=Lists!$G$2,'Exp with units conversion'!$H12*'Exp Database'!W12*'Exp with units conversion'!$G12,'Exp Database'!W12*'Exp with units conversion'!$G12))</f>
        <v>0</v>
      </c>
      <c r="X12">
        <f>IF(OR('Exp Database'!X12=Lists!$G$2,'Exp Database'!X12=Lists!$G$3,'Exp Database'!X12=0),0,IF($F12=Lists!$G$2,'Exp with units conversion'!$H12*'Exp Database'!X12*'Exp with units conversion'!$G12,'Exp Database'!X12*'Exp with units conversion'!$G12))</f>
        <v>0</v>
      </c>
      <c r="Y12">
        <f>IF(OR('Exp Database'!Y12=Lists!$G$2,'Exp Database'!Y12=Lists!$G$3,'Exp Database'!Y12=0),0,IF($F12=Lists!$G$2,'Exp with units conversion'!$H12*'Exp Database'!Y12*'Exp with units conversion'!$G12,'Exp Database'!Y12*'Exp with units conversion'!$G12))</f>
        <v>267725</v>
      </c>
      <c r="Z12">
        <f>IF(OR('Exp Database'!Z12=Lists!$G$2,'Exp Database'!Z12=Lists!$G$3,'Exp Database'!Z12=0),0,IF($F12=Lists!$G$2,'Exp with units conversion'!$H12*'Exp Database'!Z12*'Exp with units conversion'!$G12,'Exp Database'!Z12*'Exp with units conversion'!$G12))</f>
        <v>0</v>
      </c>
      <c r="AA12">
        <f>IF(OR('Exp Database'!AA12=Lists!$G$2,'Exp Database'!AA12=Lists!$G$3,'Exp Database'!AA12=0),0,IF($F12=Lists!$G$2,'Exp with units conversion'!$H12*'Exp Database'!AA12*'Exp with units conversion'!$G12,'Exp Database'!AA12*'Exp with units conversion'!$G12))</f>
        <v>27350</v>
      </c>
      <c r="AB12">
        <f>IF(OR('Exp Database'!AB12=Lists!$G$2,'Exp Database'!AB12=Lists!$G$3,'Exp Database'!AB12=0),0,IF($F12=Lists!$G$2,'Exp with units conversion'!$H12*'Exp Database'!AB12*'Exp with units conversion'!$G12,'Exp Database'!AB12*'Exp with units conversion'!$G12))</f>
        <v>0</v>
      </c>
      <c r="AC12">
        <f>IF(OR('Exp Database'!AC12=Lists!$G$2,'Exp Database'!AC12=Lists!$G$3,'Exp Database'!AC12=0),0,IF($F12=Lists!$G$2,'Exp with units conversion'!$H12*'Exp Database'!AC12*'Exp with units conversion'!$G12,'Exp Database'!AC12*'Exp with units conversion'!$G12))</f>
        <v>295075</v>
      </c>
      <c r="AD12">
        <f>IF(OR('Exp Database'!AD12=Lists!$G$2,'Exp Database'!AD12=Lists!$G$3,'Exp Database'!AD12=0),0,IF($F12=Lists!$G$2,'Exp with units conversion'!$H12*'Exp Database'!AD12*'Exp with units conversion'!$G12,'Exp Database'!AD12*'Exp with units conversion'!$G12))</f>
        <v>295075</v>
      </c>
      <c r="AF12">
        <f t="shared" si="2"/>
        <v>1</v>
      </c>
    </row>
    <row r="13" spans="1:32">
      <c r="B13" t="str">
        <f t="shared" si="0"/>
        <v>Georgia2015</v>
      </c>
      <c r="C13" s="238" t="str">
        <f t="shared" si="3"/>
        <v>Georgia</v>
      </c>
      <c r="D13" s="238">
        <f t="shared" si="1"/>
        <v>2015</v>
      </c>
      <c r="E13" s="238" t="str">
        <f t="shared" si="1"/>
        <v>Calendar Year</v>
      </c>
      <c r="F13" s="238" t="str">
        <f t="shared" si="1"/>
        <v>US Dollars</v>
      </c>
      <c r="G13" s="238">
        <f>IF('Exp Database'!G13="Units ( x 1)",1,IF('Exp Database'!G13="Thousands (x 1,000)",1000,IF('Exp Database'!G13="Millions (x 1,000,000)",1000000,)))</f>
        <v>1</v>
      </c>
      <c r="H13" s="239">
        <f>IF('Exp Database'!H13&gt;0,'Exp Database'!H13,'Exp Database'!J13)</f>
        <v>2.2702</v>
      </c>
      <c r="I13" s="238" t="str">
        <f t="shared" si="1"/>
        <v>PEPFAR Expenditure analysis</v>
      </c>
      <c r="J13" s="238">
        <f t="shared" si="1"/>
        <v>1.76566666666667</v>
      </c>
      <c r="K13" t="s">
        <v>370</v>
      </c>
      <c r="M13">
        <f>IF(OR('Exp Database'!M13=Lists!$G$2,'Exp Database'!M13=Lists!$G$3,'Exp Database'!M13=0),0,IF($F13=Lists!$G$2,'Exp with units conversion'!$H13*'Exp Database'!M13*'Exp with units conversion'!$G13,'Exp Database'!M13*'Exp with units conversion'!$G13))</f>
        <v>0</v>
      </c>
      <c r="N13">
        <f>IF(OR('Exp Database'!N13=Lists!$G$2,'Exp Database'!N13=Lists!$G$3,'Exp Database'!N13=0),0,IF($F13=Lists!$G$2,'Exp with units conversion'!$H13*'Exp Database'!N13*'Exp with units conversion'!$G13,'Exp Database'!N13*'Exp with units conversion'!$G13))</f>
        <v>0</v>
      </c>
      <c r="O13">
        <f>IF(OR('Exp Database'!O13=Lists!$G$2,'Exp Database'!O13=Lists!$G$3,'Exp Database'!O13=0),0,IF($F13=Lists!$G$2,'Exp with units conversion'!$H13*'Exp Database'!O13*'Exp with units conversion'!$G13,'Exp Database'!O13*'Exp with units conversion'!$G13))</f>
        <v>0</v>
      </c>
      <c r="P13">
        <f>IF(OR('Exp Database'!P13=Lists!$G$2,'Exp Database'!P13=Lists!$G$3,'Exp Database'!P13=0),0,IF($F13=Lists!$G$2,'Exp with units conversion'!$H13*'Exp Database'!P13*'Exp with units conversion'!$G13,'Exp Database'!P13*'Exp with units conversion'!$G13))</f>
        <v>0</v>
      </c>
      <c r="Q13">
        <f>IF(OR('Exp Database'!Q13=Lists!$G$2,'Exp Database'!Q13=Lists!$G$3,'Exp Database'!Q13=0),0,IF($F13=Lists!$G$2,'Exp with units conversion'!$H13*'Exp Database'!Q13*'Exp with units conversion'!$G13,'Exp Database'!Q13*'Exp with units conversion'!$G13))</f>
        <v>0</v>
      </c>
      <c r="R13">
        <f>IF(OR('Exp Database'!R13=Lists!$G$2,'Exp Database'!R13=Lists!$G$3,'Exp Database'!R13=0),0,IF($F13=Lists!$G$2,'Exp with units conversion'!$H13*'Exp Database'!R13*'Exp with units conversion'!$G13,'Exp Database'!R13*'Exp with units conversion'!$G13))</f>
        <v>0</v>
      </c>
      <c r="S13">
        <f>IF(OR('Exp Database'!S13=Lists!$G$2,'Exp Database'!S13=Lists!$G$3,'Exp Database'!S13=0),0,IF($F13=Lists!$G$2,'Exp with units conversion'!$H13*'Exp Database'!S13*'Exp with units conversion'!$G13,'Exp Database'!S13*'Exp with units conversion'!$G13))</f>
        <v>0</v>
      </c>
      <c r="T13">
        <f>IF(OR('Exp Database'!T13=Lists!$G$2,'Exp Database'!T13=Lists!$G$3,'Exp Database'!T13=0),0,IF($F13=Lists!$G$2,'Exp with units conversion'!$H13*'Exp Database'!T13*'Exp with units conversion'!$G13,'Exp Database'!T13*'Exp with units conversion'!$G13))</f>
        <v>0</v>
      </c>
      <c r="U13">
        <f>IF(OR('Exp Database'!U13=Lists!$G$2,'Exp Database'!U13=Lists!$G$3,'Exp Database'!U13=0),0,IF($F13=Lists!$G$2,'Exp with units conversion'!$H13*'Exp Database'!U13*'Exp with units conversion'!$G13,'Exp Database'!U13*'Exp with units conversion'!$G13))</f>
        <v>0</v>
      </c>
      <c r="V13">
        <f>IF(OR('Exp Database'!V13=Lists!$G$2,'Exp Database'!V13=Lists!$G$3,'Exp Database'!V13=0),0,IF($F13=Lists!$G$2,'Exp with units conversion'!$H13*'Exp Database'!V13*'Exp with units conversion'!$G13,'Exp Database'!V13*'Exp with units conversion'!$G13))</f>
        <v>0</v>
      </c>
      <c r="W13">
        <f>IF(OR('Exp Database'!W13=Lists!$G$2,'Exp Database'!W13=Lists!$G$3,'Exp Database'!W13=0),0,IF($F13=Lists!$G$2,'Exp with units conversion'!$H13*'Exp Database'!W13*'Exp with units conversion'!$G13,'Exp Database'!W13*'Exp with units conversion'!$G13))</f>
        <v>0</v>
      </c>
      <c r="X13">
        <f>IF(OR('Exp Database'!X13=Lists!$G$2,'Exp Database'!X13=Lists!$G$3,'Exp Database'!X13=0),0,IF($F13=Lists!$G$2,'Exp with units conversion'!$H13*'Exp Database'!X13*'Exp with units conversion'!$G13,'Exp Database'!X13*'Exp with units conversion'!$G13))</f>
        <v>0</v>
      </c>
      <c r="Y13">
        <f>IF(OR('Exp Database'!Y13=Lists!$G$2,'Exp Database'!Y13=Lists!$G$3,'Exp Database'!Y13=0),0,IF($F13=Lists!$G$2,'Exp with units conversion'!$H13*'Exp Database'!Y13*'Exp with units conversion'!$G13,'Exp Database'!Y13*'Exp with units conversion'!$G13))</f>
        <v>0</v>
      </c>
      <c r="Z13">
        <f>IF(OR('Exp Database'!Z13=Lists!$G$2,'Exp Database'!Z13=Lists!$G$3,'Exp Database'!Z13=0),0,IF($F13=Lists!$G$2,'Exp with units conversion'!$H13*'Exp Database'!Z13*'Exp with units conversion'!$G13,'Exp Database'!Z13*'Exp with units conversion'!$G13))</f>
        <v>0</v>
      </c>
      <c r="AA13">
        <f>IF(OR('Exp Database'!AA13=Lists!$G$2,'Exp Database'!AA13=Lists!$G$3,'Exp Database'!AA13=0),0,IF($F13=Lists!$G$2,'Exp with units conversion'!$H13*'Exp Database'!AA13*'Exp with units conversion'!$G13,'Exp Database'!AA13*'Exp with units conversion'!$G13))</f>
        <v>0</v>
      </c>
      <c r="AB13">
        <f>IF(OR('Exp Database'!AB13=Lists!$G$2,'Exp Database'!AB13=Lists!$G$3,'Exp Database'!AB13=0),0,IF($F13=Lists!$G$2,'Exp with units conversion'!$H13*'Exp Database'!AB13*'Exp with units conversion'!$G13,'Exp Database'!AB13*'Exp with units conversion'!$G13))</f>
        <v>0</v>
      </c>
      <c r="AC13">
        <f>IF(OR('Exp Database'!AC13=Lists!$G$2,'Exp Database'!AC13=Lists!$G$3,'Exp Database'!AC13=0),0,IF($F13=Lists!$G$2,'Exp with units conversion'!$H13*'Exp Database'!AC13*'Exp with units conversion'!$G13,'Exp Database'!AC13*'Exp with units conversion'!$G13))</f>
        <v>0</v>
      </c>
      <c r="AD13">
        <f>IF(OR('Exp Database'!AD13=Lists!$G$2,'Exp Database'!AD13=Lists!$G$3,'Exp Database'!AD13=0),0,IF($F13=Lists!$G$2,'Exp with units conversion'!$H13*'Exp Database'!AD13*'Exp with units conversion'!$G13,'Exp Database'!AD13*'Exp with units conversion'!$G13))</f>
        <v>0</v>
      </c>
      <c r="AF13">
        <f t="shared" si="2"/>
        <v>1</v>
      </c>
    </row>
    <row r="14" spans="1:32">
      <c r="B14" t="str">
        <f t="shared" si="0"/>
        <v>Georgia2015</v>
      </c>
      <c r="C14" s="238" t="str">
        <f t="shared" si="3"/>
        <v>Georgia</v>
      </c>
      <c r="D14" s="238">
        <f t="shared" si="1"/>
        <v>2015</v>
      </c>
      <c r="E14" s="238" t="str">
        <f t="shared" si="1"/>
        <v>Calendar Year</v>
      </c>
      <c r="F14" s="238" t="str">
        <f t="shared" si="1"/>
        <v>US Dollars</v>
      </c>
      <c r="G14" s="238">
        <f>IF('Exp Database'!G14="Units ( x 1)",1,IF('Exp Database'!G14="Thousands (x 1,000)",1000,IF('Exp Database'!G14="Millions (x 1,000,000)",1000000,)))</f>
        <v>1</v>
      </c>
      <c r="H14" s="239">
        <f>IF('Exp Database'!H14&gt;0,'Exp Database'!H14,'Exp Database'!J14)</f>
        <v>2.2702</v>
      </c>
      <c r="I14" s="238" t="str">
        <f t="shared" si="1"/>
        <v>PEPFAR Expenditure analysis</v>
      </c>
      <c r="J14" s="238">
        <f t="shared" si="1"/>
        <v>1.76566666666667</v>
      </c>
      <c r="K14" t="s">
        <v>372</v>
      </c>
      <c r="M14">
        <f>IF(OR('Exp Database'!M14=Lists!$G$2,'Exp Database'!M14=Lists!$G$3,'Exp Database'!M14=0),0,IF($F14=Lists!$G$2,'Exp with units conversion'!$H14*'Exp Database'!M14*'Exp with units conversion'!$G14,'Exp Database'!M14*'Exp with units conversion'!$G14))</f>
        <v>0</v>
      </c>
      <c r="N14">
        <f>IF(OR('Exp Database'!N14=Lists!$G$2,'Exp Database'!N14=Lists!$G$3,'Exp Database'!N14=0),0,IF($F14=Lists!$G$2,'Exp with units conversion'!$H14*'Exp Database'!N14*'Exp with units conversion'!$G14,'Exp Database'!N14*'Exp with units conversion'!$G14))</f>
        <v>0</v>
      </c>
      <c r="O14">
        <f>IF(OR('Exp Database'!O14=Lists!$G$2,'Exp Database'!O14=Lists!$G$3,'Exp Database'!O14=0),0,IF($F14=Lists!$G$2,'Exp with units conversion'!$H14*'Exp Database'!O14*'Exp with units conversion'!$G14,'Exp Database'!O14*'Exp with units conversion'!$G14))</f>
        <v>0</v>
      </c>
      <c r="P14">
        <f>IF(OR('Exp Database'!P14=Lists!$G$2,'Exp Database'!P14=Lists!$G$3,'Exp Database'!P14=0),0,IF($F14=Lists!$G$2,'Exp with units conversion'!$H14*'Exp Database'!P14*'Exp with units conversion'!$G14,'Exp Database'!P14*'Exp with units conversion'!$G14))</f>
        <v>0</v>
      </c>
      <c r="Q14">
        <f>IF(OR('Exp Database'!Q14=Lists!$G$2,'Exp Database'!Q14=Lists!$G$3,'Exp Database'!Q14=0),0,IF($F14=Lists!$G$2,'Exp with units conversion'!$H14*'Exp Database'!Q14*'Exp with units conversion'!$G14,'Exp Database'!Q14*'Exp with units conversion'!$G14))</f>
        <v>0</v>
      </c>
      <c r="R14">
        <f>IF(OR('Exp Database'!R14=Lists!$G$2,'Exp Database'!R14=Lists!$G$3,'Exp Database'!R14=0),0,IF($F14=Lists!$G$2,'Exp with units conversion'!$H14*'Exp Database'!R14*'Exp with units conversion'!$G14,'Exp Database'!R14*'Exp with units conversion'!$G14))</f>
        <v>0</v>
      </c>
      <c r="S14">
        <f>IF(OR('Exp Database'!S14=Lists!$G$2,'Exp Database'!S14=Lists!$G$3,'Exp Database'!S14=0),0,IF($F14=Lists!$G$2,'Exp with units conversion'!$H14*'Exp Database'!S14*'Exp with units conversion'!$G14,'Exp Database'!S14*'Exp with units conversion'!$G14))</f>
        <v>0</v>
      </c>
      <c r="T14">
        <f>IF(OR('Exp Database'!T14=Lists!$G$2,'Exp Database'!T14=Lists!$G$3,'Exp Database'!T14=0),0,IF($F14=Lists!$G$2,'Exp with units conversion'!$H14*'Exp Database'!T14*'Exp with units conversion'!$G14,'Exp Database'!T14*'Exp with units conversion'!$G14))</f>
        <v>0</v>
      </c>
      <c r="U14">
        <f>IF(OR('Exp Database'!U14=Lists!$G$2,'Exp Database'!U14=Lists!$G$3,'Exp Database'!U14=0),0,IF($F14=Lists!$G$2,'Exp with units conversion'!$H14*'Exp Database'!U14*'Exp with units conversion'!$G14,'Exp Database'!U14*'Exp with units conversion'!$G14))</f>
        <v>0</v>
      </c>
      <c r="V14">
        <f>IF(OR('Exp Database'!V14=Lists!$G$2,'Exp Database'!V14=Lists!$G$3,'Exp Database'!V14=0),0,IF($F14=Lists!$G$2,'Exp with units conversion'!$H14*'Exp Database'!V14*'Exp with units conversion'!$G14,'Exp Database'!V14*'Exp with units conversion'!$G14))</f>
        <v>0</v>
      </c>
      <c r="W14">
        <f>IF(OR('Exp Database'!W14=Lists!$G$2,'Exp Database'!W14=Lists!$G$3,'Exp Database'!W14=0),0,IF($F14=Lists!$G$2,'Exp with units conversion'!$H14*'Exp Database'!W14*'Exp with units conversion'!$G14,'Exp Database'!W14*'Exp with units conversion'!$G14))</f>
        <v>0</v>
      </c>
      <c r="X14">
        <f>IF(OR('Exp Database'!X14=Lists!$G$2,'Exp Database'!X14=Lists!$G$3,'Exp Database'!X14=0),0,IF($F14=Lists!$G$2,'Exp with units conversion'!$H14*'Exp Database'!X14*'Exp with units conversion'!$G14,'Exp Database'!X14*'Exp with units conversion'!$G14))</f>
        <v>0</v>
      </c>
      <c r="Y14">
        <f>IF(OR('Exp Database'!Y14=Lists!$G$2,'Exp Database'!Y14=Lists!$G$3,'Exp Database'!Y14=0),0,IF($F14=Lists!$G$2,'Exp with units conversion'!$H14*'Exp Database'!Y14*'Exp with units conversion'!$G14,'Exp Database'!Y14*'Exp with units conversion'!$G14))</f>
        <v>0</v>
      </c>
      <c r="Z14">
        <f>IF(OR('Exp Database'!Z14=Lists!$G$2,'Exp Database'!Z14=Lists!$G$3,'Exp Database'!Z14=0),0,IF($F14=Lists!$G$2,'Exp with units conversion'!$H14*'Exp Database'!Z14*'Exp with units conversion'!$G14,'Exp Database'!Z14*'Exp with units conversion'!$G14))</f>
        <v>0</v>
      </c>
      <c r="AA14">
        <f>IF(OR('Exp Database'!AA14=Lists!$G$2,'Exp Database'!AA14=Lists!$G$3,'Exp Database'!AA14=0),0,IF($F14=Lists!$G$2,'Exp with units conversion'!$H14*'Exp Database'!AA14*'Exp with units conversion'!$G14,'Exp Database'!AA14*'Exp with units conversion'!$G14))</f>
        <v>0</v>
      </c>
      <c r="AB14">
        <f>IF(OR('Exp Database'!AB14=Lists!$G$2,'Exp Database'!AB14=Lists!$G$3,'Exp Database'!AB14=0),0,IF($F14=Lists!$G$2,'Exp with units conversion'!$H14*'Exp Database'!AB14*'Exp with units conversion'!$G14,'Exp Database'!AB14*'Exp with units conversion'!$G14))</f>
        <v>0</v>
      </c>
      <c r="AC14">
        <f>IF(OR('Exp Database'!AC14=Lists!$G$2,'Exp Database'!AC14=Lists!$G$3,'Exp Database'!AC14=0),0,IF($F14=Lists!$G$2,'Exp with units conversion'!$H14*'Exp Database'!AC14*'Exp with units conversion'!$G14,'Exp Database'!AC14*'Exp with units conversion'!$G14))</f>
        <v>0</v>
      </c>
      <c r="AD14">
        <f>IF(OR('Exp Database'!AD14=Lists!$G$2,'Exp Database'!AD14=Lists!$G$3,'Exp Database'!AD14=0),0,IF($F14=Lists!$G$2,'Exp with units conversion'!$H14*'Exp Database'!AD14*'Exp with units conversion'!$G14,'Exp Database'!AD14*'Exp with units conversion'!$G14))</f>
        <v>0</v>
      </c>
      <c r="AF14">
        <f t="shared" si="2"/>
        <v>1</v>
      </c>
    </row>
    <row r="15" spans="1:32">
      <c r="B15" t="str">
        <f t="shared" si="0"/>
        <v>Georgia2015</v>
      </c>
      <c r="C15" s="238" t="str">
        <f t="shared" si="3"/>
        <v>Georgia</v>
      </c>
      <c r="D15" s="238">
        <f t="shared" si="1"/>
        <v>2015</v>
      </c>
      <c r="E15" s="238" t="str">
        <f t="shared" si="1"/>
        <v>Calendar Year</v>
      </c>
      <c r="F15" s="238" t="str">
        <f t="shared" si="1"/>
        <v>US Dollars</v>
      </c>
      <c r="G15" s="238">
        <f>IF('Exp Database'!G15="Units ( x 1)",1,IF('Exp Database'!G15="Thousands (x 1,000)",1000,IF('Exp Database'!G15="Millions (x 1,000,000)",1000000,)))</f>
        <v>1</v>
      </c>
      <c r="H15" s="239">
        <f>IF('Exp Database'!H15&gt;0,'Exp Database'!H15,'Exp Database'!J15)</f>
        <v>2.2702</v>
      </c>
      <c r="I15" s="238" t="str">
        <f t="shared" si="1"/>
        <v>PEPFAR Expenditure analysis</v>
      </c>
      <c r="J15" s="238">
        <f t="shared" si="1"/>
        <v>1.76566666666667</v>
      </c>
      <c r="K15" t="s">
        <v>373</v>
      </c>
      <c r="M15">
        <f>IF(OR('Exp Database'!M15=Lists!$G$2,'Exp Database'!M15=Lists!$G$3,'Exp Database'!M15=0),0,IF($F15=Lists!$G$2,'Exp with units conversion'!$H15*'Exp Database'!M15*'Exp with units conversion'!$G15,'Exp Database'!M15*'Exp with units conversion'!$G15))</f>
        <v>0</v>
      </c>
      <c r="N15">
        <f>IF(OR('Exp Database'!N15=Lists!$G$2,'Exp Database'!N15=Lists!$G$3,'Exp Database'!N15=0),0,IF($F15=Lists!$G$2,'Exp with units conversion'!$H15*'Exp Database'!N15*'Exp with units conversion'!$G15,'Exp Database'!N15*'Exp with units conversion'!$G15))</f>
        <v>0</v>
      </c>
      <c r="O15">
        <f>IF(OR('Exp Database'!O15=Lists!$G$2,'Exp Database'!O15=Lists!$G$3,'Exp Database'!O15=0),0,IF($F15=Lists!$G$2,'Exp with units conversion'!$H15*'Exp Database'!O15*'Exp with units conversion'!$G15,'Exp Database'!O15*'Exp with units conversion'!$G15))</f>
        <v>0</v>
      </c>
      <c r="P15">
        <f>IF(OR('Exp Database'!P15=Lists!$G$2,'Exp Database'!P15=Lists!$G$3,'Exp Database'!P15=0),0,IF($F15=Lists!$G$2,'Exp with units conversion'!$H15*'Exp Database'!P15*'Exp with units conversion'!$G15,'Exp Database'!P15*'Exp with units conversion'!$G15))</f>
        <v>0</v>
      </c>
      <c r="Q15">
        <f>IF(OR('Exp Database'!Q15=Lists!$G$2,'Exp Database'!Q15=Lists!$G$3,'Exp Database'!Q15=0),0,IF($F15=Lists!$G$2,'Exp with units conversion'!$H15*'Exp Database'!Q15*'Exp with units conversion'!$G15,'Exp Database'!Q15*'Exp with units conversion'!$G15))</f>
        <v>0</v>
      </c>
      <c r="R15">
        <f>IF(OR('Exp Database'!R15=Lists!$G$2,'Exp Database'!R15=Lists!$G$3,'Exp Database'!R15=0),0,IF($F15=Lists!$G$2,'Exp with units conversion'!$H15*'Exp Database'!R15*'Exp with units conversion'!$G15,'Exp Database'!R15*'Exp with units conversion'!$G15))</f>
        <v>0</v>
      </c>
      <c r="S15">
        <f>IF(OR('Exp Database'!S15=Lists!$G$2,'Exp Database'!S15=Lists!$G$3,'Exp Database'!S15=0),0,IF($F15=Lists!$G$2,'Exp with units conversion'!$H15*'Exp Database'!S15*'Exp with units conversion'!$G15,'Exp Database'!S15*'Exp with units conversion'!$G15))</f>
        <v>0</v>
      </c>
      <c r="T15">
        <f>IF(OR('Exp Database'!T15=Lists!$G$2,'Exp Database'!T15=Lists!$G$3,'Exp Database'!T15=0),0,IF($F15=Lists!$G$2,'Exp with units conversion'!$H15*'Exp Database'!T15*'Exp with units conversion'!$G15,'Exp Database'!T15*'Exp with units conversion'!$G15))</f>
        <v>0</v>
      </c>
      <c r="U15">
        <f>IF(OR('Exp Database'!U15=Lists!$G$2,'Exp Database'!U15=Lists!$G$3,'Exp Database'!U15=0),0,IF($F15=Lists!$G$2,'Exp with units conversion'!$H15*'Exp Database'!U15*'Exp with units conversion'!$G15,'Exp Database'!U15*'Exp with units conversion'!$G15))</f>
        <v>0</v>
      </c>
      <c r="V15">
        <f>IF(OR('Exp Database'!V15=Lists!$G$2,'Exp Database'!V15=Lists!$G$3,'Exp Database'!V15=0),0,IF($F15=Lists!$G$2,'Exp with units conversion'!$H15*'Exp Database'!V15*'Exp with units conversion'!$G15,'Exp Database'!V15*'Exp with units conversion'!$G15))</f>
        <v>0</v>
      </c>
      <c r="W15">
        <f>IF(OR('Exp Database'!W15=Lists!$G$2,'Exp Database'!W15=Lists!$G$3,'Exp Database'!W15=0),0,IF($F15=Lists!$G$2,'Exp with units conversion'!$H15*'Exp Database'!W15*'Exp with units conversion'!$G15,'Exp Database'!W15*'Exp with units conversion'!$G15))</f>
        <v>0</v>
      </c>
      <c r="X15">
        <f>IF(OR('Exp Database'!X15=Lists!$G$2,'Exp Database'!X15=Lists!$G$3,'Exp Database'!X15=0),0,IF($F15=Lists!$G$2,'Exp with units conversion'!$H15*'Exp Database'!X15*'Exp with units conversion'!$G15,'Exp Database'!X15*'Exp with units conversion'!$G15))</f>
        <v>28200</v>
      </c>
      <c r="Y15">
        <f>IF(OR('Exp Database'!Y15=Lists!$G$2,'Exp Database'!Y15=Lists!$G$3,'Exp Database'!Y15=0),0,IF($F15=Lists!$G$2,'Exp with units conversion'!$H15*'Exp Database'!Y15*'Exp with units conversion'!$G15,'Exp Database'!Y15*'Exp with units conversion'!$G15))</f>
        <v>0</v>
      </c>
      <c r="Z15">
        <f>IF(OR('Exp Database'!Z15=Lists!$G$2,'Exp Database'!Z15=Lists!$G$3,'Exp Database'!Z15=0),0,IF($F15=Lists!$G$2,'Exp with units conversion'!$H15*'Exp Database'!Z15*'Exp with units conversion'!$G15,'Exp Database'!Z15*'Exp with units conversion'!$G15))</f>
        <v>0</v>
      </c>
      <c r="AA15">
        <f>IF(OR('Exp Database'!AA15=Lists!$G$2,'Exp Database'!AA15=Lists!$G$3,'Exp Database'!AA15=0),0,IF($F15=Lists!$G$2,'Exp with units conversion'!$H15*'Exp Database'!AA15*'Exp with units conversion'!$G15,'Exp Database'!AA15*'Exp with units conversion'!$G15))</f>
        <v>0</v>
      </c>
      <c r="AB15">
        <f>IF(OR('Exp Database'!AB15=Lists!$G$2,'Exp Database'!AB15=Lists!$G$3,'Exp Database'!AB15=0),0,IF($F15=Lists!$G$2,'Exp with units conversion'!$H15*'Exp Database'!AB15*'Exp with units conversion'!$G15,'Exp Database'!AB15*'Exp with units conversion'!$G15))</f>
        <v>0</v>
      </c>
      <c r="AC15">
        <f>IF(OR('Exp Database'!AC15=Lists!$G$2,'Exp Database'!AC15=Lists!$G$3,'Exp Database'!AC15=0),0,IF($F15=Lists!$G$2,'Exp with units conversion'!$H15*'Exp Database'!AC15*'Exp with units conversion'!$G15,'Exp Database'!AC15*'Exp with units conversion'!$G15))</f>
        <v>28200</v>
      </c>
      <c r="AD15">
        <f>IF(OR('Exp Database'!AD15=Lists!$G$2,'Exp Database'!AD15=Lists!$G$3,'Exp Database'!AD15=0),0,IF($F15=Lists!$G$2,'Exp with units conversion'!$H15*'Exp Database'!AD15*'Exp with units conversion'!$G15,'Exp Database'!AD15*'Exp with units conversion'!$G15))</f>
        <v>28200</v>
      </c>
      <c r="AF15">
        <f t="shared" si="2"/>
        <v>1</v>
      </c>
    </row>
    <row r="16" spans="1:32">
      <c r="B16" t="str">
        <f t="shared" si="0"/>
        <v>Georgia2015</v>
      </c>
      <c r="C16" s="238" t="str">
        <f t="shared" si="3"/>
        <v>Georgia</v>
      </c>
      <c r="D16" s="238">
        <f t="shared" si="1"/>
        <v>2015</v>
      </c>
      <c r="E16" s="238" t="str">
        <f t="shared" si="1"/>
        <v>Calendar Year</v>
      </c>
      <c r="F16" s="238" t="str">
        <f t="shared" si="1"/>
        <v>US Dollars</v>
      </c>
      <c r="G16" s="238">
        <f>IF('Exp Database'!G16="Units ( x 1)",1,IF('Exp Database'!G16="Thousands (x 1,000)",1000,IF('Exp Database'!G16="Millions (x 1,000,000)",1000000,)))</f>
        <v>1</v>
      </c>
      <c r="H16" s="239">
        <f>IF('Exp Database'!H16&gt;0,'Exp Database'!H16,'Exp Database'!J16)</f>
        <v>2.2702</v>
      </c>
      <c r="I16" s="238" t="str">
        <f t="shared" si="1"/>
        <v>PEPFAR Expenditure analysis</v>
      </c>
      <c r="J16" s="238">
        <f t="shared" si="1"/>
        <v>1.76566666666667</v>
      </c>
      <c r="K16" t="s">
        <v>374</v>
      </c>
      <c r="M16">
        <f>IF(OR('Exp Database'!M16=Lists!$G$2,'Exp Database'!M16=Lists!$G$3,'Exp Database'!M16=0),0,IF($F16=Lists!$G$2,'Exp with units conversion'!$H16*'Exp Database'!M16*'Exp with units conversion'!$G16,'Exp Database'!M16*'Exp with units conversion'!$G16))</f>
        <v>0</v>
      </c>
      <c r="N16">
        <f>IF(OR('Exp Database'!N16=Lists!$G$2,'Exp Database'!N16=Lists!$G$3,'Exp Database'!N16=0),0,IF($F16=Lists!$G$2,'Exp with units conversion'!$H16*'Exp Database'!N16*'Exp with units conversion'!$G16,'Exp Database'!N16*'Exp with units conversion'!$G16))</f>
        <v>0</v>
      </c>
      <c r="O16">
        <f>IF(OR('Exp Database'!O16=Lists!$G$2,'Exp Database'!O16=Lists!$G$3,'Exp Database'!O16=0),0,IF($F16=Lists!$G$2,'Exp with units conversion'!$H16*'Exp Database'!O16*'Exp with units conversion'!$G16,'Exp Database'!O16*'Exp with units conversion'!$G16))</f>
        <v>0</v>
      </c>
      <c r="P16">
        <f>IF(OR('Exp Database'!P16=Lists!$G$2,'Exp Database'!P16=Lists!$G$3,'Exp Database'!P16=0),0,IF($F16=Lists!$G$2,'Exp with units conversion'!$H16*'Exp Database'!P16*'Exp with units conversion'!$G16,'Exp Database'!P16*'Exp with units conversion'!$G16))</f>
        <v>0</v>
      </c>
      <c r="Q16">
        <f>IF(OR('Exp Database'!Q16=Lists!$G$2,'Exp Database'!Q16=Lists!$G$3,'Exp Database'!Q16=0),0,IF($F16=Lists!$G$2,'Exp with units conversion'!$H16*'Exp Database'!Q16*'Exp with units conversion'!$G16,'Exp Database'!Q16*'Exp with units conversion'!$G16))</f>
        <v>0</v>
      </c>
      <c r="R16">
        <f>IF(OR('Exp Database'!R16=Lists!$G$2,'Exp Database'!R16=Lists!$G$3,'Exp Database'!R16=0),0,IF($F16=Lists!$G$2,'Exp with units conversion'!$H16*'Exp Database'!R16*'Exp with units conversion'!$G16,'Exp Database'!R16*'Exp with units conversion'!$G16))</f>
        <v>0</v>
      </c>
      <c r="S16">
        <f>IF(OR('Exp Database'!S16=Lists!$G$2,'Exp Database'!S16=Lists!$G$3,'Exp Database'!S16=0),0,IF($F16=Lists!$G$2,'Exp with units conversion'!$H16*'Exp Database'!S16*'Exp with units conversion'!$G16,'Exp Database'!S16*'Exp with units conversion'!$G16))</f>
        <v>0</v>
      </c>
      <c r="T16">
        <f>IF(OR('Exp Database'!T16=Lists!$G$2,'Exp Database'!T16=Lists!$G$3,'Exp Database'!T16=0),0,IF($F16=Lists!$G$2,'Exp with units conversion'!$H16*'Exp Database'!T16*'Exp with units conversion'!$G16,'Exp Database'!T16*'Exp with units conversion'!$G16))</f>
        <v>0</v>
      </c>
      <c r="U16">
        <f>IF(OR('Exp Database'!U16=Lists!$G$2,'Exp Database'!U16=Lists!$G$3,'Exp Database'!U16=0),0,IF($F16=Lists!$G$2,'Exp with units conversion'!$H16*'Exp Database'!U16*'Exp with units conversion'!$G16,'Exp Database'!U16*'Exp with units conversion'!$G16))</f>
        <v>0</v>
      </c>
      <c r="V16">
        <f>IF(OR('Exp Database'!V16=Lists!$G$2,'Exp Database'!V16=Lists!$G$3,'Exp Database'!V16=0),0,IF($F16=Lists!$G$2,'Exp with units conversion'!$H16*'Exp Database'!V16*'Exp with units conversion'!$G16,'Exp Database'!V16*'Exp with units conversion'!$G16))</f>
        <v>0</v>
      </c>
      <c r="W16">
        <f>IF(OR('Exp Database'!W16=Lists!$G$2,'Exp Database'!W16=Lists!$G$3,'Exp Database'!W16=0),0,IF($F16=Lists!$G$2,'Exp with units conversion'!$H16*'Exp Database'!W16*'Exp with units conversion'!$G16,'Exp Database'!W16*'Exp with units conversion'!$G16))</f>
        <v>0</v>
      </c>
      <c r="X16">
        <f>IF(OR('Exp Database'!X16=Lists!$G$2,'Exp Database'!X16=Lists!$G$3,'Exp Database'!X16=0),0,IF($F16=Lists!$G$2,'Exp with units conversion'!$H16*'Exp Database'!X16*'Exp with units conversion'!$G16,'Exp Database'!X16*'Exp with units conversion'!$G16))</f>
        <v>0</v>
      </c>
      <c r="Y16">
        <f>IF(OR('Exp Database'!Y16=Lists!$G$2,'Exp Database'!Y16=Lists!$G$3,'Exp Database'!Y16=0),0,IF($F16=Lists!$G$2,'Exp with units conversion'!$H16*'Exp Database'!Y16*'Exp with units conversion'!$G16,'Exp Database'!Y16*'Exp with units conversion'!$G16))</f>
        <v>107745.13</v>
      </c>
      <c r="Z16">
        <f>IF(OR('Exp Database'!Z16=Lists!$G$2,'Exp Database'!Z16=Lists!$G$3,'Exp Database'!Z16=0),0,IF($F16=Lists!$G$2,'Exp with units conversion'!$H16*'Exp Database'!Z16*'Exp with units conversion'!$G16,'Exp Database'!Z16*'Exp with units conversion'!$G16))</f>
        <v>0</v>
      </c>
      <c r="AA16">
        <f>IF(OR('Exp Database'!AA16=Lists!$G$2,'Exp Database'!AA16=Lists!$G$3,'Exp Database'!AA16=0),0,IF($F16=Lists!$G$2,'Exp with units conversion'!$H16*'Exp Database'!AA16*'Exp with units conversion'!$G16,'Exp Database'!AA16*'Exp with units conversion'!$G16))</f>
        <v>0</v>
      </c>
      <c r="AB16">
        <f>IF(OR('Exp Database'!AB16=Lists!$G$2,'Exp Database'!AB16=Lists!$G$3,'Exp Database'!AB16=0),0,IF($F16=Lists!$G$2,'Exp with units conversion'!$H16*'Exp Database'!AB16*'Exp with units conversion'!$G16,'Exp Database'!AB16*'Exp with units conversion'!$G16))</f>
        <v>0</v>
      </c>
      <c r="AC16">
        <f>IF(OR('Exp Database'!AC16=Lists!$G$2,'Exp Database'!AC16=Lists!$G$3,'Exp Database'!AC16=0),0,IF($F16=Lists!$G$2,'Exp with units conversion'!$H16*'Exp Database'!AC16*'Exp with units conversion'!$G16,'Exp Database'!AC16*'Exp with units conversion'!$G16))</f>
        <v>107745.13</v>
      </c>
      <c r="AD16">
        <f>IF(OR('Exp Database'!AD16=Lists!$G$2,'Exp Database'!AD16=Lists!$G$3,'Exp Database'!AD16=0),0,IF($F16=Lists!$G$2,'Exp with units conversion'!$H16*'Exp Database'!AD16*'Exp with units conversion'!$G16,'Exp Database'!AD16*'Exp with units conversion'!$G16))</f>
        <v>107745.13</v>
      </c>
      <c r="AF16">
        <f t="shared" si="2"/>
        <v>1</v>
      </c>
    </row>
    <row r="17" spans="2:32">
      <c r="B17" t="str">
        <f t="shared" si="0"/>
        <v>Georgia2015</v>
      </c>
      <c r="C17" s="238" t="str">
        <f t="shared" si="3"/>
        <v>Georgia</v>
      </c>
      <c r="D17" s="238">
        <f t="shared" si="1"/>
        <v>2015</v>
      </c>
      <c r="E17" s="238" t="str">
        <f t="shared" si="1"/>
        <v>Calendar Year</v>
      </c>
      <c r="F17" s="238" t="str">
        <f t="shared" si="1"/>
        <v>US Dollars</v>
      </c>
      <c r="G17" s="238">
        <f>IF('Exp Database'!G17="Units ( x 1)",1,IF('Exp Database'!G17="Thousands (x 1,000)",1000,IF('Exp Database'!G17="Millions (x 1,000,000)",1000000,)))</f>
        <v>1</v>
      </c>
      <c r="H17" s="239">
        <f>IF('Exp Database'!H17&gt;0,'Exp Database'!H17,'Exp Database'!J17)</f>
        <v>2.2702</v>
      </c>
      <c r="I17" s="238" t="str">
        <f t="shared" si="1"/>
        <v>PEPFAR Expenditure analysis</v>
      </c>
      <c r="J17" s="238">
        <f t="shared" si="1"/>
        <v>1.76566666666667</v>
      </c>
      <c r="K17" t="s">
        <v>376</v>
      </c>
      <c r="M17">
        <f>IF(OR('Exp Database'!M17=Lists!$G$2,'Exp Database'!M17=Lists!$G$3,'Exp Database'!M17=0),0,IF($F17=Lists!$G$2,'Exp with units conversion'!$H17*'Exp Database'!M17*'Exp with units conversion'!$G17,'Exp Database'!M17*'Exp with units conversion'!$G17))</f>
        <v>0</v>
      </c>
      <c r="N17">
        <f>IF(OR('Exp Database'!N17=Lists!$G$2,'Exp Database'!N17=Lists!$G$3,'Exp Database'!N17=0),0,IF($F17=Lists!$G$2,'Exp with units conversion'!$H17*'Exp Database'!N17*'Exp with units conversion'!$G17,'Exp Database'!N17*'Exp with units conversion'!$G17))</f>
        <v>0</v>
      </c>
      <c r="O17">
        <f>IF(OR('Exp Database'!O17=Lists!$G$2,'Exp Database'!O17=Lists!$G$3,'Exp Database'!O17=0),0,IF($F17=Lists!$G$2,'Exp with units conversion'!$H17*'Exp Database'!O17*'Exp with units conversion'!$G17,'Exp Database'!O17*'Exp with units conversion'!$G17))</f>
        <v>0</v>
      </c>
      <c r="P17">
        <f>IF(OR('Exp Database'!P17=Lists!$G$2,'Exp Database'!P17=Lists!$G$3,'Exp Database'!P17=0),0,IF($F17=Lists!$G$2,'Exp with units conversion'!$H17*'Exp Database'!P17*'Exp with units conversion'!$G17,'Exp Database'!P17*'Exp with units conversion'!$G17))</f>
        <v>0</v>
      </c>
      <c r="Q17">
        <f>IF(OR('Exp Database'!Q17=Lists!$G$2,'Exp Database'!Q17=Lists!$G$3,'Exp Database'!Q17=0),0,IF($F17=Lists!$G$2,'Exp with units conversion'!$H17*'Exp Database'!Q17*'Exp with units conversion'!$G17,'Exp Database'!Q17*'Exp with units conversion'!$G17))</f>
        <v>0</v>
      </c>
      <c r="R17">
        <f>IF(OR('Exp Database'!R17=Lists!$G$2,'Exp Database'!R17=Lists!$G$3,'Exp Database'!R17=0),0,IF($F17=Lists!$G$2,'Exp with units conversion'!$H17*'Exp Database'!R17*'Exp with units conversion'!$G17,'Exp Database'!R17*'Exp with units conversion'!$G17))</f>
        <v>0</v>
      </c>
      <c r="S17">
        <f>IF(OR('Exp Database'!S17=Lists!$G$2,'Exp Database'!S17=Lists!$G$3,'Exp Database'!S17=0),0,IF($F17=Lists!$G$2,'Exp with units conversion'!$H17*'Exp Database'!S17*'Exp with units conversion'!$G17,'Exp Database'!S17*'Exp with units conversion'!$G17))</f>
        <v>0</v>
      </c>
      <c r="T17">
        <f>IF(OR('Exp Database'!T17=Lists!$G$2,'Exp Database'!T17=Lists!$G$3,'Exp Database'!T17=0),0,IF($F17=Lists!$G$2,'Exp with units conversion'!$H17*'Exp Database'!T17*'Exp with units conversion'!$G17,'Exp Database'!T17*'Exp with units conversion'!$G17))</f>
        <v>0</v>
      </c>
      <c r="U17">
        <f>IF(OR('Exp Database'!U17=Lists!$G$2,'Exp Database'!U17=Lists!$G$3,'Exp Database'!U17=0),0,IF($F17=Lists!$G$2,'Exp with units conversion'!$H17*'Exp Database'!U17*'Exp with units conversion'!$G17,'Exp Database'!U17*'Exp with units conversion'!$G17))</f>
        <v>0</v>
      </c>
      <c r="V17">
        <f>IF(OR('Exp Database'!V17=Lists!$G$2,'Exp Database'!V17=Lists!$G$3,'Exp Database'!V17=0),0,IF($F17=Lists!$G$2,'Exp with units conversion'!$H17*'Exp Database'!V17*'Exp with units conversion'!$G17,'Exp Database'!V17*'Exp with units conversion'!$G17))</f>
        <v>0</v>
      </c>
      <c r="W17">
        <f>IF(OR('Exp Database'!W17=Lists!$G$2,'Exp Database'!W17=Lists!$G$3,'Exp Database'!W17=0),0,IF($F17=Lists!$G$2,'Exp with units conversion'!$H17*'Exp Database'!W17*'Exp with units conversion'!$G17,'Exp Database'!W17*'Exp with units conversion'!$G17))</f>
        <v>0</v>
      </c>
      <c r="X17">
        <f>IF(OR('Exp Database'!X17=Lists!$G$2,'Exp Database'!X17=Lists!$G$3,'Exp Database'!X17=0),0,IF($F17=Lists!$G$2,'Exp with units conversion'!$H17*'Exp Database'!X17*'Exp with units conversion'!$G17,'Exp Database'!X17*'Exp with units conversion'!$G17))</f>
        <v>0</v>
      </c>
      <c r="Y17">
        <f>IF(OR('Exp Database'!Y17=Lists!$G$2,'Exp Database'!Y17=Lists!$G$3,'Exp Database'!Y17=0),0,IF($F17=Lists!$G$2,'Exp with units conversion'!$H17*'Exp Database'!Y17*'Exp with units conversion'!$G17,'Exp Database'!Y17*'Exp with units conversion'!$G17))</f>
        <v>0</v>
      </c>
      <c r="Z17">
        <f>IF(OR('Exp Database'!Z17=Lists!$G$2,'Exp Database'!Z17=Lists!$G$3,'Exp Database'!Z17=0),0,IF($F17=Lists!$G$2,'Exp with units conversion'!$H17*'Exp Database'!Z17*'Exp with units conversion'!$G17,'Exp Database'!Z17*'Exp with units conversion'!$G17))</f>
        <v>0</v>
      </c>
      <c r="AA17">
        <f>IF(OR('Exp Database'!AA17=Lists!$G$2,'Exp Database'!AA17=Lists!$G$3,'Exp Database'!AA17=0),0,IF($F17=Lists!$G$2,'Exp with units conversion'!$H17*'Exp Database'!AA17*'Exp with units conversion'!$G17,'Exp Database'!AA17*'Exp with units conversion'!$G17))</f>
        <v>0</v>
      </c>
      <c r="AB17">
        <f>IF(OR('Exp Database'!AB17=Lists!$G$2,'Exp Database'!AB17=Lists!$G$3,'Exp Database'!AB17=0),0,IF($F17=Lists!$G$2,'Exp with units conversion'!$H17*'Exp Database'!AB17*'Exp with units conversion'!$G17,'Exp Database'!AB17*'Exp with units conversion'!$G17))</f>
        <v>0</v>
      </c>
      <c r="AC17">
        <f>IF(OR('Exp Database'!AC17=Lists!$G$2,'Exp Database'!AC17=Lists!$G$3,'Exp Database'!AC17=0),0,IF($F17=Lists!$G$2,'Exp with units conversion'!$H17*'Exp Database'!AC17*'Exp with units conversion'!$G17,'Exp Database'!AC17*'Exp with units conversion'!$G17))</f>
        <v>0</v>
      </c>
      <c r="AD17">
        <f>IF(OR('Exp Database'!AD17=Lists!$G$2,'Exp Database'!AD17=Lists!$G$3,'Exp Database'!AD17=0),0,IF($F17=Lists!$G$2,'Exp with units conversion'!$H17*'Exp Database'!AD17*'Exp with units conversion'!$G17,'Exp Database'!AD17*'Exp with units conversion'!$G17))</f>
        <v>0</v>
      </c>
      <c r="AF17">
        <f t="shared" si="2"/>
        <v>1</v>
      </c>
    </row>
    <row r="18" spans="2:32">
      <c r="B18" t="str">
        <f t="shared" si="0"/>
        <v>Georgia2015</v>
      </c>
      <c r="C18" s="238" t="str">
        <f t="shared" si="3"/>
        <v>Georgia</v>
      </c>
      <c r="D18" s="238">
        <f t="shared" si="1"/>
        <v>2015</v>
      </c>
      <c r="E18" s="238" t="str">
        <f t="shared" si="1"/>
        <v>Calendar Year</v>
      </c>
      <c r="F18" s="238" t="str">
        <f t="shared" si="1"/>
        <v>US Dollars</v>
      </c>
      <c r="G18" s="238">
        <f>IF('Exp Database'!G18="Units ( x 1)",1,IF('Exp Database'!G18="Thousands (x 1,000)",1000,IF('Exp Database'!G18="Millions (x 1,000,000)",1000000,)))</f>
        <v>1</v>
      </c>
      <c r="H18" s="239">
        <f>IF('Exp Database'!H18&gt;0,'Exp Database'!H18,'Exp Database'!J18)</f>
        <v>2.2702</v>
      </c>
      <c r="I18" s="238" t="str">
        <f t="shared" si="1"/>
        <v>PEPFAR Expenditure analysis</v>
      </c>
      <c r="J18" s="238">
        <f t="shared" si="1"/>
        <v>1.76566666666667</v>
      </c>
      <c r="K18" t="s">
        <v>14</v>
      </c>
      <c r="M18">
        <f>IF(OR('Exp Database'!M18=Lists!$G$2,'Exp Database'!M18=Lists!$G$3,'Exp Database'!M18=0),0,IF($F18=Lists!$G$2,'Exp with units conversion'!$H18*'Exp Database'!M18*'Exp with units conversion'!$G18,'Exp Database'!M18*'Exp with units conversion'!$G18))</f>
        <v>1869514</v>
      </c>
      <c r="N18">
        <f>IF(OR('Exp Database'!N18=Lists!$G$2,'Exp Database'!N18=Lists!$G$3,'Exp Database'!N18=0),0,IF($F18=Lists!$G$2,'Exp with units conversion'!$H18*'Exp Database'!N18*'Exp with units conversion'!$G18,'Exp Database'!N18*'Exp with units conversion'!$G18))</f>
        <v>120000</v>
      </c>
      <c r="O18">
        <f>IF(OR('Exp Database'!O18=Lists!$G$2,'Exp Database'!O18=Lists!$G$3,'Exp Database'!O18=0),0,IF($F18=Lists!$G$2,'Exp with units conversion'!$H18*'Exp Database'!O18*'Exp with units conversion'!$G18,'Exp Database'!O18*'Exp with units conversion'!$G18))</f>
        <v>0</v>
      </c>
      <c r="P18">
        <f>IF(OR('Exp Database'!P18=Lists!$G$2,'Exp Database'!P18=Lists!$G$3,'Exp Database'!P18=0),0,IF($F18=Lists!$G$2,'Exp with units conversion'!$H18*'Exp Database'!P18*'Exp with units conversion'!$G18,'Exp Database'!P18*'Exp with units conversion'!$G18))</f>
        <v>0</v>
      </c>
      <c r="Q18">
        <f>IF(OR('Exp Database'!Q18=Lists!$G$2,'Exp Database'!Q18=Lists!$G$3,'Exp Database'!Q18=0),0,IF($F18=Lists!$G$2,'Exp with units conversion'!$H18*'Exp Database'!Q18*'Exp with units conversion'!$G18,'Exp Database'!Q18*'Exp with units conversion'!$G18))</f>
        <v>1989514</v>
      </c>
      <c r="R18">
        <f>IF(OR('Exp Database'!R18=Lists!$G$2,'Exp Database'!R18=Lists!$G$3,'Exp Database'!R18=0),0,IF($F18=Lists!$G$2,'Exp with units conversion'!$H18*'Exp Database'!R18*'Exp with units conversion'!$G18,'Exp Database'!R18*'Exp with units conversion'!$G18))</f>
        <v>0</v>
      </c>
      <c r="S18">
        <f>IF(OR('Exp Database'!S18=Lists!$G$2,'Exp Database'!S18=Lists!$G$3,'Exp Database'!S18=0),0,IF($F18=Lists!$G$2,'Exp with units conversion'!$H18*'Exp Database'!S18*'Exp with units conversion'!$G18,'Exp Database'!S18*'Exp with units conversion'!$G18))</f>
        <v>792882</v>
      </c>
      <c r="T18">
        <f>IF(OR('Exp Database'!T18=Lists!$G$2,'Exp Database'!T18=Lists!$G$3,'Exp Database'!T18=0),0,IF($F18=Lists!$G$2,'Exp with units conversion'!$H18*'Exp Database'!T18*'Exp with units conversion'!$G18,'Exp Database'!T18*'Exp with units conversion'!$G18))</f>
        <v>0</v>
      </c>
      <c r="U18">
        <f>IF(OR('Exp Database'!U18=Lists!$G$2,'Exp Database'!U18=Lists!$G$3,'Exp Database'!U18=0),0,IF($F18=Lists!$G$2,'Exp with units conversion'!$H18*'Exp Database'!U18*'Exp with units conversion'!$G18,'Exp Database'!U18*'Exp with units conversion'!$G18))</f>
        <v>0</v>
      </c>
      <c r="V18">
        <f>IF(OR('Exp Database'!V18=Lists!$G$2,'Exp Database'!V18=Lists!$G$3,'Exp Database'!V18=0),0,IF($F18=Lists!$G$2,'Exp with units conversion'!$H18*'Exp Database'!V18*'Exp with units conversion'!$G18,'Exp Database'!V18*'Exp with units conversion'!$G18))</f>
        <v>792882</v>
      </c>
      <c r="W18">
        <f>IF(OR('Exp Database'!W18=Lists!$G$2,'Exp Database'!W18=Lists!$G$3,'Exp Database'!W18=0),0,IF($F18=Lists!$G$2,'Exp with units conversion'!$H18*'Exp Database'!W18*'Exp with units conversion'!$G18,'Exp Database'!W18*'Exp with units conversion'!$G18))</f>
        <v>0</v>
      </c>
      <c r="X18">
        <f>IF(OR('Exp Database'!X18=Lists!$G$2,'Exp Database'!X18=Lists!$G$3,'Exp Database'!X18=0),0,IF($F18=Lists!$G$2,'Exp with units conversion'!$H18*'Exp Database'!X18*'Exp with units conversion'!$G18,'Exp Database'!X18*'Exp with units conversion'!$G18))</f>
        <v>50172</v>
      </c>
      <c r="Y18">
        <f>IF(OR('Exp Database'!Y18=Lists!$G$2,'Exp Database'!Y18=Lists!$G$3,'Exp Database'!Y18=0),0,IF($F18=Lists!$G$2,'Exp with units conversion'!$H18*'Exp Database'!Y18*'Exp with units conversion'!$G18,'Exp Database'!Y18*'Exp with units conversion'!$G18))</f>
        <v>2045450.62</v>
      </c>
      <c r="Z18">
        <f>IF(OR('Exp Database'!Z18=Lists!$G$2,'Exp Database'!Z18=Lists!$G$3,'Exp Database'!Z18=0),0,IF($F18=Lists!$G$2,'Exp with units conversion'!$H18*'Exp Database'!Z18*'Exp with units conversion'!$G18,'Exp Database'!Z18*'Exp with units conversion'!$G18))</f>
        <v>0</v>
      </c>
      <c r="AA18">
        <f>IF(OR('Exp Database'!AA18=Lists!$G$2,'Exp Database'!AA18=Lists!$G$3,'Exp Database'!AA18=0),0,IF($F18=Lists!$G$2,'Exp with units conversion'!$H18*'Exp Database'!AA18*'Exp with units conversion'!$G18,'Exp Database'!AA18*'Exp with units conversion'!$G18))</f>
        <v>0</v>
      </c>
      <c r="AB18">
        <f>IF(OR('Exp Database'!AB18=Lists!$G$2,'Exp Database'!AB18=Lists!$G$3,'Exp Database'!AB18=0),0,IF($F18=Lists!$G$2,'Exp with units conversion'!$H18*'Exp Database'!AB18*'Exp with units conversion'!$G18,'Exp Database'!AB18*'Exp with units conversion'!$G18))</f>
        <v>120000</v>
      </c>
      <c r="AC18">
        <f>IF(OR('Exp Database'!AC18=Lists!$G$2,'Exp Database'!AC18=Lists!$G$3,'Exp Database'!AC18=0),0,IF($F18=Lists!$G$2,'Exp with units conversion'!$H18*'Exp Database'!AC18*'Exp with units conversion'!$G18,'Exp Database'!AC18*'Exp with units conversion'!$G18))</f>
        <v>2215622.62</v>
      </c>
      <c r="AD18">
        <f>IF(OR('Exp Database'!AD18=Lists!$G$2,'Exp Database'!AD18=Lists!$G$3,'Exp Database'!AD18=0),0,IF($F18=Lists!$G$2,'Exp with units conversion'!$H18*'Exp Database'!AD18*'Exp with units conversion'!$G18,'Exp Database'!AD18*'Exp with units conversion'!$G18))</f>
        <v>4998018.62</v>
      </c>
      <c r="AF18">
        <f t="shared" si="2"/>
        <v>1</v>
      </c>
    </row>
    <row r="19" spans="2:32">
      <c r="B19" t="str">
        <f t="shared" si="0"/>
        <v>Georgia2015</v>
      </c>
      <c r="C19" s="238" t="str">
        <f t="shared" si="3"/>
        <v>Georgia</v>
      </c>
      <c r="D19" s="238">
        <f t="shared" si="1"/>
        <v>2015</v>
      </c>
      <c r="E19" s="238" t="str">
        <f t="shared" si="1"/>
        <v>Calendar Year</v>
      </c>
      <c r="F19" s="238" t="str">
        <f t="shared" si="1"/>
        <v>US Dollars</v>
      </c>
      <c r="G19" s="238">
        <f>IF('Exp Database'!G19="Units ( x 1)",1,IF('Exp Database'!G19="Thousands (x 1,000)",1000,IF('Exp Database'!G19="Millions (x 1,000,000)",1000000,)))</f>
        <v>1</v>
      </c>
      <c r="H19" s="239">
        <f>IF('Exp Database'!H19&gt;0,'Exp Database'!H19,'Exp Database'!J19)</f>
        <v>2.2702</v>
      </c>
      <c r="I19" s="238" t="str">
        <f t="shared" si="1"/>
        <v>PEPFAR Expenditure analysis</v>
      </c>
      <c r="J19" s="238">
        <f t="shared" si="1"/>
        <v>1.76566666666667</v>
      </c>
      <c r="K19" t="s">
        <v>378</v>
      </c>
      <c r="M19">
        <f>IF(OR('Exp Database'!M19=Lists!$G$2,'Exp Database'!M19=Lists!$G$3,'Exp Database'!M19=0),0,IF($F19=Lists!$G$2,'Exp with units conversion'!$H19*'Exp Database'!M19*'Exp with units conversion'!$G19,'Exp Database'!M19*'Exp with units conversion'!$G19))</f>
        <v>0</v>
      </c>
      <c r="N19">
        <f>IF(OR('Exp Database'!N19=Lists!$G$2,'Exp Database'!N19=Lists!$G$3,'Exp Database'!N19=0),0,IF($F19=Lists!$G$2,'Exp with units conversion'!$H19*'Exp Database'!N19*'Exp with units conversion'!$G19,'Exp Database'!N19*'Exp with units conversion'!$G19))</f>
        <v>0</v>
      </c>
      <c r="O19">
        <f>IF(OR('Exp Database'!O19=Lists!$G$2,'Exp Database'!O19=Lists!$G$3,'Exp Database'!O19=0),0,IF($F19=Lists!$G$2,'Exp with units conversion'!$H19*'Exp Database'!O19*'Exp with units conversion'!$G19,'Exp Database'!O19*'Exp with units conversion'!$G19))</f>
        <v>0</v>
      </c>
      <c r="P19">
        <f>IF(OR('Exp Database'!P19=Lists!$G$2,'Exp Database'!P19=Lists!$G$3,'Exp Database'!P19=0),0,IF($F19=Lists!$G$2,'Exp with units conversion'!$H19*'Exp Database'!P19*'Exp with units conversion'!$G19,'Exp Database'!P19*'Exp with units conversion'!$G19))</f>
        <v>0</v>
      </c>
      <c r="Q19">
        <f>IF(OR('Exp Database'!Q19=Lists!$G$2,'Exp Database'!Q19=Lists!$G$3,'Exp Database'!Q19=0),0,IF($F19=Lists!$G$2,'Exp with units conversion'!$H19*'Exp Database'!Q19*'Exp with units conversion'!$G19,'Exp Database'!Q19*'Exp with units conversion'!$G19))</f>
        <v>0</v>
      </c>
      <c r="R19">
        <f>IF(OR('Exp Database'!R19=Lists!$G$2,'Exp Database'!R19=Lists!$G$3,'Exp Database'!R19=0),0,IF($F19=Lists!$G$2,'Exp with units conversion'!$H19*'Exp Database'!R19*'Exp with units conversion'!$G19,'Exp Database'!R19*'Exp with units conversion'!$G19))</f>
        <v>0</v>
      </c>
      <c r="S19">
        <f>IF(OR('Exp Database'!S19=Lists!$G$2,'Exp Database'!S19=Lists!$G$3,'Exp Database'!S19=0),0,IF($F19=Lists!$G$2,'Exp with units conversion'!$H19*'Exp Database'!S19*'Exp with units conversion'!$G19,'Exp Database'!S19*'Exp with units conversion'!$G19))</f>
        <v>0</v>
      </c>
      <c r="T19">
        <f>IF(OR('Exp Database'!T19=Lists!$G$2,'Exp Database'!T19=Lists!$G$3,'Exp Database'!T19=0),0,IF($F19=Lists!$G$2,'Exp with units conversion'!$H19*'Exp Database'!T19*'Exp with units conversion'!$G19,'Exp Database'!T19*'Exp with units conversion'!$G19))</f>
        <v>0</v>
      </c>
      <c r="U19">
        <f>IF(OR('Exp Database'!U19=Lists!$G$2,'Exp Database'!U19=Lists!$G$3,'Exp Database'!U19=0),0,IF($F19=Lists!$G$2,'Exp with units conversion'!$H19*'Exp Database'!U19*'Exp with units conversion'!$G19,'Exp Database'!U19*'Exp with units conversion'!$G19))</f>
        <v>0</v>
      </c>
      <c r="V19">
        <f>IF(OR('Exp Database'!V19=Lists!$G$2,'Exp Database'!V19=Lists!$G$3,'Exp Database'!V19=0),0,IF($F19=Lists!$G$2,'Exp with units conversion'!$H19*'Exp Database'!V19*'Exp with units conversion'!$G19,'Exp Database'!V19*'Exp with units conversion'!$G19))</f>
        <v>0</v>
      </c>
      <c r="W19">
        <f>IF(OR('Exp Database'!W19=Lists!$G$2,'Exp Database'!W19=Lists!$G$3,'Exp Database'!W19=0),0,IF($F19=Lists!$G$2,'Exp with units conversion'!$H19*'Exp Database'!W19*'Exp with units conversion'!$G19,'Exp Database'!W19*'Exp with units conversion'!$G19))</f>
        <v>0</v>
      </c>
      <c r="X19">
        <f>IF(OR('Exp Database'!X19=Lists!$G$2,'Exp Database'!X19=Lists!$G$3,'Exp Database'!X19=0),0,IF($F19=Lists!$G$2,'Exp with units conversion'!$H19*'Exp Database'!X19*'Exp with units conversion'!$G19,'Exp Database'!X19*'Exp with units conversion'!$G19))</f>
        <v>50172</v>
      </c>
      <c r="Y19">
        <f>IF(OR('Exp Database'!Y19=Lists!$G$2,'Exp Database'!Y19=Lists!$G$3,'Exp Database'!Y19=0),0,IF($F19=Lists!$G$2,'Exp with units conversion'!$H19*'Exp Database'!Y19*'Exp with units conversion'!$G19,'Exp Database'!Y19*'Exp with units conversion'!$G19))</f>
        <v>1348424.81</v>
      </c>
      <c r="Z19">
        <f>IF(OR('Exp Database'!Z19=Lists!$G$2,'Exp Database'!Z19=Lists!$G$3,'Exp Database'!Z19=0),0,IF($F19=Lists!$G$2,'Exp with units conversion'!$H19*'Exp Database'!Z19*'Exp with units conversion'!$G19,'Exp Database'!Z19*'Exp with units conversion'!$G19))</f>
        <v>0</v>
      </c>
      <c r="AA19">
        <f>IF(OR('Exp Database'!AA19=Lists!$G$2,'Exp Database'!AA19=Lists!$G$3,'Exp Database'!AA19=0),0,IF($F19=Lists!$G$2,'Exp with units conversion'!$H19*'Exp Database'!AA19*'Exp with units conversion'!$G19,'Exp Database'!AA19*'Exp with units conversion'!$G19))</f>
        <v>0</v>
      </c>
      <c r="AB19">
        <f>IF(OR('Exp Database'!AB19=Lists!$G$2,'Exp Database'!AB19=Lists!$G$3,'Exp Database'!AB19=0),0,IF($F19=Lists!$G$2,'Exp with units conversion'!$H19*'Exp Database'!AB19*'Exp with units conversion'!$G19,'Exp Database'!AB19*'Exp with units conversion'!$G19))</f>
        <v>120000</v>
      </c>
      <c r="AC19">
        <f>IF(OR('Exp Database'!AC19=Lists!$G$2,'Exp Database'!AC19=Lists!$G$3,'Exp Database'!AC19=0),0,IF($F19=Lists!$G$2,'Exp with units conversion'!$H19*'Exp Database'!AC19*'Exp with units conversion'!$G19,'Exp Database'!AC19*'Exp with units conversion'!$G19))</f>
        <v>1518596.81</v>
      </c>
      <c r="AD19">
        <f>IF(OR('Exp Database'!AD19=Lists!$G$2,'Exp Database'!AD19=Lists!$G$3,'Exp Database'!AD19=0),0,IF($F19=Lists!$G$2,'Exp with units conversion'!$H19*'Exp Database'!AD19*'Exp with units conversion'!$G19,'Exp Database'!AD19*'Exp with units conversion'!$G19))</f>
        <v>1518596.81</v>
      </c>
      <c r="AF19">
        <f t="shared" si="2"/>
        <v>1</v>
      </c>
    </row>
    <row r="20" spans="2:32">
      <c r="B20" t="str">
        <f t="shared" si="0"/>
        <v>Georgia2015</v>
      </c>
      <c r="C20" s="238" t="str">
        <f t="shared" si="3"/>
        <v>Georgia</v>
      </c>
      <c r="D20" s="238">
        <f t="shared" si="1"/>
        <v>2015</v>
      </c>
      <c r="E20" s="238" t="str">
        <f t="shared" si="1"/>
        <v>Calendar Year</v>
      </c>
      <c r="F20" s="238" t="str">
        <f t="shared" si="1"/>
        <v>US Dollars</v>
      </c>
      <c r="G20" s="238">
        <f>IF('Exp Database'!G20="Units ( x 1)",1,IF('Exp Database'!G20="Thousands (x 1,000)",1000,IF('Exp Database'!G20="Millions (x 1,000,000)",1000000,)))</f>
        <v>1</v>
      </c>
      <c r="H20" s="239">
        <f>IF('Exp Database'!H20&gt;0,'Exp Database'!H20,'Exp Database'!J20)</f>
        <v>2.2702</v>
      </c>
      <c r="I20" s="238" t="str">
        <f t="shared" si="1"/>
        <v>PEPFAR Expenditure analysis</v>
      </c>
      <c r="J20" s="238">
        <f t="shared" si="1"/>
        <v>1.76566666666667</v>
      </c>
      <c r="K20" t="s">
        <v>277</v>
      </c>
      <c r="M20">
        <f>IF(OR('Exp Database'!M20=Lists!$G$2,'Exp Database'!M20=Lists!$G$3,'Exp Database'!M20=0),0,IF($F20=Lists!$G$2,'Exp with units conversion'!$H20*'Exp Database'!M20*'Exp with units conversion'!$G20,'Exp Database'!M20*'Exp with units conversion'!$G20))</f>
        <v>1869514</v>
      </c>
      <c r="N20">
        <f>IF(OR('Exp Database'!N20=Lists!$G$2,'Exp Database'!N20=Lists!$G$3,'Exp Database'!N20=0),0,IF($F20=Lists!$G$2,'Exp with units conversion'!$H20*'Exp Database'!N20*'Exp with units conversion'!$G20,'Exp Database'!N20*'Exp with units conversion'!$G20))</f>
        <v>120000</v>
      </c>
      <c r="O20">
        <f>IF(OR('Exp Database'!O20=Lists!$G$2,'Exp Database'!O20=Lists!$G$3,'Exp Database'!O20=0),0,IF($F20=Lists!$G$2,'Exp with units conversion'!$H20*'Exp Database'!O20*'Exp with units conversion'!$G20,'Exp Database'!O20*'Exp with units conversion'!$G20))</f>
        <v>0</v>
      </c>
      <c r="P20">
        <f>IF(OR('Exp Database'!P20=Lists!$G$2,'Exp Database'!P20=Lists!$G$3,'Exp Database'!P20=0),0,IF($F20=Lists!$G$2,'Exp with units conversion'!$H20*'Exp Database'!P20*'Exp with units conversion'!$G20,'Exp Database'!P20*'Exp with units conversion'!$G20))</f>
        <v>0</v>
      </c>
      <c r="Q20">
        <f>IF(OR('Exp Database'!Q20=Lists!$G$2,'Exp Database'!Q20=Lists!$G$3,'Exp Database'!Q20=0),0,IF($F20=Lists!$G$2,'Exp with units conversion'!$H20*'Exp Database'!Q20*'Exp with units conversion'!$G20,'Exp Database'!Q20*'Exp with units conversion'!$G20))</f>
        <v>1989514</v>
      </c>
      <c r="R20">
        <f>IF(OR('Exp Database'!R20=Lists!$G$2,'Exp Database'!R20=Lists!$G$3,'Exp Database'!R20=0),0,IF($F20=Lists!$G$2,'Exp with units conversion'!$H20*'Exp Database'!R20*'Exp with units conversion'!$G20,'Exp Database'!R20*'Exp with units conversion'!$G20))</f>
        <v>0</v>
      </c>
      <c r="S20">
        <f>IF(OR('Exp Database'!S20=Lists!$G$2,'Exp Database'!S20=Lists!$G$3,'Exp Database'!S20=0),0,IF($F20=Lists!$G$2,'Exp with units conversion'!$H20*'Exp Database'!S20*'Exp with units conversion'!$G20,'Exp Database'!S20*'Exp with units conversion'!$G20))</f>
        <v>792882</v>
      </c>
      <c r="T20">
        <f>IF(OR('Exp Database'!T20=Lists!$G$2,'Exp Database'!T20=Lists!$G$3,'Exp Database'!T20=0),0,IF($F20=Lists!$G$2,'Exp with units conversion'!$H20*'Exp Database'!T20*'Exp with units conversion'!$G20,'Exp Database'!T20*'Exp with units conversion'!$G20))</f>
        <v>0</v>
      </c>
      <c r="U20">
        <f>IF(OR('Exp Database'!U20=Lists!$G$2,'Exp Database'!U20=Lists!$G$3,'Exp Database'!U20=0),0,IF($F20=Lists!$G$2,'Exp with units conversion'!$H20*'Exp Database'!U20*'Exp with units conversion'!$G20,'Exp Database'!U20*'Exp with units conversion'!$G20))</f>
        <v>0</v>
      </c>
      <c r="V20">
        <f>IF(OR('Exp Database'!V20=Lists!$G$2,'Exp Database'!V20=Lists!$G$3,'Exp Database'!V20=0),0,IF($F20=Lists!$G$2,'Exp with units conversion'!$H20*'Exp Database'!V20*'Exp with units conversion'!$G20,'Exp Database'!V20*'Exp with units conversion'!$G20))</f>
        <v>792882</v>
      </c>
      <c r="W20">
        <f>IF(OR('Exp Database'!W20=Lists!$G$2,'Exp Database'!W20=Lists!$G$3,'Exp Database'!W20=0),0,IF($F20=Lists!$G$2,'Exp with units conversion'!$H20*'Exp Database'!W20*'Exp with units conversion'!$G20,'Exp Database'!W20*'Exp with units conversion'!$G20))</f>
        <v>0</v>
      </c>
      <c r="X20">
        <f>IF(OR('Exp Database'!X20=Lists!$G$2,'Exp Database'!X20=Lists!$G$3,'Exp Database'!X20=0),0,IF($F20=Lists!$G$2,'Exp with units conversion'!$H20*'Exp Database'!X20*'Exp with units conversion'!$G20,'Exp Database'!X20*'Exp with units conversion'!$G20))</f>
        <v>0</v>
      </c>
      <c r="Y20">
        <f>IF(OR('Exp Database'!Y20=Lists!$G$2,'Exp Database'!Y20=Lists!$G$3,'Exp Database'!Y20=0),0,IF($F20=Lists!$G$2,'Exp with units conversion'!$H20*'Exp Database'!Y20*'Exp with units conversion'!$G20,'Exp Database'!Y20*'Exp with units conversion'!$G20))</f>
        <v>697025.81</v>
      </c>
      <c r="Z20">
        <f>IF(OR('Exp Database'!Z20=Lists!$G$2,'Exp Database'!Z20=Lists!$G$3,'Exp Database'!Z20=0),0,IF($F20=Lists!$G$2,'Exp with units conversion'!$H20*'Exp Database'!Z20*'Exp with units conversion'!$G20,'Exp Database'!Z20*'Exp with units conversion'!$G20))</f>
        <v>0</v>
      </c>
      <c r="AA20">
        <f>IF(OR('Exp Database'!AA20=Lists!$G$2,'Exp Database'!AA20=Lists!$G$3,'Exp Database'!AA20=0),0,IF($F20=Lists!$G$2,'Exp with units conversion'!$H20*'Exp Database'!AA20*'Exp with units conversion'!$G20,'Exp Database'!AA20*'Exp with units conversion'!$G20))</f>
        <v>0</v>
      </c>
      <c r="AB20">
        <f>IF(OR('Exp Database'!AB20=Lists!$G$2,'Exp Database'!AB20=Lists!$G$3,'Exp Database'!AB20=0),0,IF($F20=Lists!$G$2,'Exp with units conversion'!$H20*'Exp Database'!AB20*'Exp with units conversion'!$G20,'Exp Database'!AB20*'Exp with units conversion'!$G20))</f>
        <v>0</v>
      </c>
      <c r="AC20">
        <f>IF(OR('Exp Database'!AC20=Lists!$G$2,'Exp Database'!AC20=Lists!$G$3,'Exp Database'!AC20=0),0,IF($F20=Lists!$G$2,'Exp with units conversion'!$H20*'Exp Database'!AC20*'Exp with units conversion'!$G20,'Exp Database'!AC20*'Exp with units conversion'!$G20))</f>
        <v>697025.81</v>
      </c>
      <c r="AD20">
        <f>IF(OR('Exp Database'!AD20=Lists!$G$2,'Exp Database'!AD20=Lists!$G$3,'Exp Database'!AD20=0),0,IF($F20=Lists!$G$2,'Exp with units conversion'!$H20*'Exp Database'!AD20*'Exp with units conversion'!$G20,'Exp Database'!AD20*'Exp with units conversion'!$G20))</f>
        <v>3479421.81</v>
      </c>
      <c r="AF20">
        <f t="shared" si="2"/>
        <v>1</v>
      </c>
    </row>
    <row r="21" spans="2:32">
      <c r="B21" t="str">
        <f t="shared" si="0"/>
        <v>Georgia2015</v>
      </c>
      <c r="C21" s="238" t="str">
        <f t="shared" si="3"/>
        <v>Georgia</v>
      </c>
      <c r="D21" s="238">
        <f t="shared" si="1"/>
        <v>2015</v>
      </c>
      <c r="E21" s="238" t="str">
        <f t="shared" si="1"/>
        <v>Calendar Year</v>
      </c>
      <c r="F21" s="238" t="str">
        <f t="shared" si="1"/>
        <v>US Dollars</v>
      </c>
      <c r="G21" s="238">
        <f>IF('Exp Database'!G21="Units ( x 1)",1,IF('Exp Database'!G21="Thousands (x 1,000)",1000,IF('Exp Database'!G21="Millions (x 1,000,000)",1000000,)))</f>
        <v>1</v>
      </c>
      <c r="H21" s="239">
        <f>IF('Exp Database'!H21&gt;0,'Exp Database'!H21,'Exp Database'!J21)</f>
        <v>2.2702</v>
      </c>
      <c r="I21" s="238" t="str">
        <f t="shared" si="1"/>
        <v>PEPFAR Expenditure analysis</v>
      </c>
      <c r="J21" s="238">
        <f t="shared" si="1"/>
        <v>1.76566666666667</v>
      </c>
      <c r="K21" t="s">
        <v>296</v>
      </c>
      <c r="M21">
        <f>IF(OR('Exp Database'!M21=Lists!$G$2,'Exp Database'!M21=Lists!$G$3,'Exp Database'!M21=0),0,IF($F21=Lists!$G$2,'Exp with units conversion'!$H21*'Exp Database'!M21*'Exp with units conversion'!$G21,'Exp Database'!M21*'Exp with units conversion'!$G21))</f>
        <v>120000</v>
      </c>
      <c r="N21">
        <f>IF(OR('Exp Database'!N21=Lists!$G$2,'Exp Database'!N21=Lists!$G$3,'Exp Database'!N21=0),0,IF($F21=Lists!$G$2,'Exp with units conversion'!$H21*'Exp Database'!N21*'Exp with units conversion'!$G21,'Exp Database'!N21*'Exp with units conversion'!$G21))</f>
        <v>0</v>
      </c>
      <c r="O21">
        <f>IF(OR('Exp Database'!O21=Lists!$G$2,'Exp Database'!O21=Lists!$G$3,'Exp Database'!O21=0),0,IF($F21=Lists!$G$2,'Exp with units conversion'!$H21*'Exp Database'!O21*'Exp with units conversion'!$G21,'Exp Database'!O21*'Exp with units conversion'!$G21))</f>
        <v>0</v>
      </c>
      <c r="P21">
        <f>IF(OR('Exp Database'!P21=Lists!$G$2,'Exp Database'!P21=Lists!$G$3,'Exp Database'!P21=0),0,IF($F21=Lists!$G$2,'Exp with units conversion'!$H21*'Exp Database'!P21*'Exp with units conversion'!$G21,'Exp Database'!P21*'Exp with units conversion'!$G21))</f>
        <v>0</v>
      </c>
      <c r="Q21">
        <f>IF(OR('Exp Database'!Q21=Lists!$G$2,'Exp Database'!Q21=Lists!$G$3,'Exp Database'!Q21=0),0,IF($F21=Lists!$G$2,'Exp with units conversion'!$H21*'Exp Database'!Q21*'Exp with units conversion'!$G21,'Exp Database'!Q21*'Exp with units conversion'!$G21))</f>
        <v>120000</v>
      </c>
      <c r="R21">
        <f>IF(OR('Exp Database'!R21=Lists!$G$2,'Exp Database'!R21=Lists!$G$3,'Exp Database'!R21=0),0,IF($F21=Lists!$G$2,'Exp with units conversion'!$H21*'Exp Database'!R21*'Exp with units conversion'!$G21,'Exp Database'!R21*'Exp with units conversion'!$G21))</f>
        <v>0</v>
      </c>
      <c r="S21">
        <f>IF(OR('Exp Database'!S21=Lists!$G$2,'Exp Database'!S21=Lists!$G$3,'Exp Database'!S21=0),0,IF($F21=Lists!$G$2,'Exp with units conversion'!$H21*'Exp Database'!S21*'Exp with units conversion'!$G21,'Exp Database'!S21*'Exp with units conversion'!$G21))</f>
        <v>0</v>
      </c>
      <c r="T21">
        <f>IF(OR('Exp Database'!T21=Lists!$G$2,'Exp Database'!T21=Lists!$G$3,'Exp Database'!T21=0),0,IF($F21=Lists!$G$2,'Exp with units conversion'!$H21*'Exp Database'!T21*'Exp with units conversion'!$G21,'Exp Database'!T21*'Exp with units conversion'!$G21))</f>
        <v>0</v>
      </c>
      <c r="U21">
        <f>IF(OR('Exp Database'!U21=Lists!$G$2,'Exp Database'!U21=Lists!$G$3,'Exp Database'!U21=0),0,IF($F21=Lists!$G$2,'Exp with units conversion'!$H21*'Exp Database'!U21*'Exp with units conversion'!$G21,'Exp Database'!U21*'Exp with units conversion'!$G21))</f>
        <v>0</v>
      </c>
      <c r="V21">
        <f>IF(OR('Exp Database'!V21=Lists!$G$2,'Exp Database'!V21=Lists!$G$3,'Exp Database'!V21=0),0,IF($F21=Lists!$G$2,'Exp with units conversion'!$H21*'Exp Database'!V21*'Exp with units conversion'!$G21,'Exp Database'!V21*'Exp with units conversion'!$G21))</f>
        <v>0</v>
      </c>
      <c r="W21">
        <f>IF(OR('Exp Database'!W21=Lists!$G$2,'Exp Database'!W21=Lists!$G$3,'Exp Database'!W21=0),0,IF($F21=Lists!$G$2,'Exp with units conversion'!$H21*'Exp Database'!W21*'Exp with units conversion'!$G21,'Exp Database'!W21*'Exp with units conversion'!$G21))</f>
        <v>0</v>
      </c>
      <c r="X21">
        <f>IF(OR('Exp Database'!X21=Lists!$G$2,'Exp Database'!X21=Lists!$G$3,'Exp Database'!X21=0),0,IF($F21=Lists!$G$2,'Exp with units conversion'!$H21*'Exp Database'!X21*'Exp with units conversion'!$G21,'Exp Database'!X21*'Exp with units conversion'!$G21))</f>
        <v>0</v>
      </c>
      <c r="Y21">
        <f>IF(OR('Exp Database'!Y21=Lists!$G$2,'Exp Database'!Y21=Lists!$G$3,'Exp Database'!Y21=0),0,IF($F21=Lists!$G$2,'Exp with units conversion'!$H21*'Exp Database'!Y21*'Exp with units conversion'!$G21,'Exp Database'!Y21*'Exp with units conversion'!$G21))</f>
        <v>581.45000000000005</v>
      </c>
      <c r="Z21">
        <f>IF(OR('Exp Database'!Z21=Lists!$G$2,'Exp Database'!Z21=Lists!$G$3,'Exp Database'!Z21=0),0,IF($F21=Lists!$G$2,'Exp with units conversion'!$H21*'Exp Database'!Z21*'Exp with units conversion'!$G21,'Exp Database'!Z21*'Exp with units conversion'!$G21))</f>
        <v>0</v>
      </c>
      <c r="AA21">
        <f>IF(OR('Exp Database'!AA21=Lists!$G$2,'Exp Database'!AA21=Lists!$G$3,'Exp Database'!AA21=0),0,IF($F21=Lists!$G$2,'Exp with units conversion'!$H21*'Exp Database'!AA21*'Exp with units conversion'!$G21,'Exp Database'!AA21*'Exp with units conversion'!$G21))</f>
        <v>0</v>
      </c>
      <c r="AB21">
        <f>IF(OR('Exp Database'!AB21=Lists!$G$2,'Exp Database'!AB21=Lists!$G$3,'Exp Database'!AB21=0),0,IF($F21=Lists!$G$2,'Exp with units conversion'!$H21*'Exp Database'!AB21*'Exp with units conversion'!$G21,'Exp Database'!AB21*'Exp with units conversion'!$G21))</f>
        <v>0</v>
      </c>
      <c r="AC21">
        <f>IF(OR('Exp Database'!AC21=Lists!$G$2,'Exp Database'!AC21=Lists!$G$3,'Exp Database'!AC21=0),0,IF($F21=Lists!$G$2,'Exp with units conversion'!$H21*'Exp Database'!AC21*'Exp with units conversion'!$G21,'Exp Database'!AC21*'Exp with units conversion'!$G21))</f>
        <v>581.45000000000005</v>
      </c>
      <c r="AD21">
        <f>IF(OR('Exp Database'!AD21=Lists!$G$2,'Exp Database'!AD21=Lists!$G$3,'Exp Database'!AD21=0),0,IF($F21=Lists!$G$2,'Exp with units conversion'!$H21*'Exp Database'!AD21*'Exp with units conversion'!$G21,'Exp Database'!AD21*'Exp with units conversion'!$G21))</f>
        <v>120581.45</v>
      </c>
      <c r="AF21">
        <f t="shared" si="2"/>
        <v>1</v>
      </c>
    </row>
    <row r="22" spans="2:32">
      <c r="B22" t="str">
        <f t="shared" si="0"/>
        <v>Georgia2015</v>
      </c>
      <c r="C22" s="238" t="str">
        <f t="shared" si="3"/>
        <v>Georgia</v>
      </c>
      <c r="D22" s="238">
        <f t="shared" si="1"/>
        <v>2015</v>
      </c>
      <c r="E22" s="238" t="str">
        <f t="shared" si="1"/>
        <v>Calendar Year</v>
      </c>
      <c r="F22" s="238" t="str">
        <f t="shared" si="1"/>
        <v>US Dollars</v>
      </c>
      <c r="G22" s="238">
        <f>IF('Exp Database'!G22="Units ( x 1)",1,IF('Exp Database'!G22="Thousands (x 1,000)",1000,IF('Exp Database'!G22="Millions (x 1,000,000)",1000000,)))</f>
        <v>1</v>
      </c>
      <c r="H22" s="239">
        <f>IF('Exp Database'!H22&gt;0,'Exp Database'!H22,'Exp Database'!J22)</f>
        <v>2.2702</v>
      </c>
      <c r="I22" s="238" t="str">
        <f t="shared" si="1"/>
        <v>PEPFAR Expenditure analysis</v>
      </c>
      <c r="J22" s="238">
        <f t="shared" si="1"/>
        <v>1.76566666666667</v>
      </c>
      <c r="K22" t="s">
        <v>380</v>
      </c>
      <c r="M22">
        <f>IF(OR('Exp Database'!M22=Lists!$G$2,'Exp Database'!M22=Lists!$G$3,'Exp Database'!M22=0),0,IF($F22=Lists!$G$2,'Exp with units conversion'!$H22*'Exp Database'!M22*'Exp with units conversion'!$G22,'Exp Database'!M22*'Exp with units conversion'!$G22))</f>
        <v>0</v>
      </c>
      <c r="N22">
        <f>IF(OR('Exp Database'!N22=Lists!$G$2,'Exp Database'!N22=Lists!$G$3,'Exp Database'!N22=0),0,IF($F22=Lists!$G$2,'Exp with units conversion'!$H22*'Exp Database'!N22*'Exp with units conversion'!$G22,'Exp Database'!N22*'Exp with units conversion'!$G22))</f>
        <v>0</v>
      </c>
      <c r="O22">
        <f>IF(OR('Exp Database'!O22=Lists!$G$2,'Exp Database'!O22=Lists!$G$3,'Exp Database'!O22=0),0,IF($F22=Lists!$G$2,'Exp with units conversion'!$H22*'Exp Database'!O22*'Exp with units conversion'!$G22,'Exp Database'!O22*'Exp with units conversion'!$G22))</f>
        <v>0</v>
      </c>
      <c r="P22">
        <f>IF(OR('Exp Database'!P22=Lists!$G$2,'Exp Database'!P22=Lists!$G$3,'Exp Database'!P22=0),0,IF($F22=Lists!$G$2,'Exp with units conversion'!$H22*'Exp Database'!P22*'Exp with units conversion'!$G22,'Exp Database'!P22*'Exp with units conversion'!$G22))</f>
        <v>0</v>
      </c>
      <c r="Q22">
        <f>IF(OR('Exp Database'!Q22=Lists!$G$2,'Exp Database'!Q22=Lists!$G$3,'Exp Database'!Q22=0),0,IF($F22=Lists!$G$2,'Exp with units conversion'!$H22*'Exp Database'!Q22*'Exp with units conversion'!$G22,'Exp Database'!Q22*'Exp with units conversion'!$G22))</f>
        <v>0</v>
      </c>
      <c r="R22">
        <f>IF(OR('Exp Database'!R22=Lists!$G$2,'Exp Database'!R22=Lists!$G$3,'Exp Database'!R22=0),0,IF($F22=Lists!$G$2,'Exp with units conversion'!$H22*'Exp Database'!R22*'Exp with units conversion'!$G22,'Exp Database'!R22*'Exp with units conversion'!$G22))</f>
        <v>0</v>
      </c>
      <c r="S22">
        <f>IF(OR('Exp Database'!S22=Lists!$G$2,'Exp Database'!S22=Lists!$G$3,'Exp Database'!S22=0),0,IF($F22=Lists!$G$2,'Exp with units conversion'!$H22*'Exp Database'!S22*'Exp with units conversion'!$G22,'Exp Database'!S22*'Exp with units conversion'!$G22))</f>
        <v>0</v>
      </c>
      <c r="T22">
        <f>IF(OR('Exp Database'!T22=Lists!$G$2,'Exp Database'!T22=Lists!$G$3,'Exp Database'!T22=0),0,IF($F22=Lists!$G$2,'Exp with units conversion'!$H22*'Exp Database'!T22*'Exp with units conversion'!$G22,'Exp Database'!T22*'Exp with units conversion'!$G22))</f>
        <v>0</v>
      </c>
      <c r="U22">
        <f>IF(OR('Exp Database'!U22=Lists!$G$2,'Exp Database'!U22=Lists!$G$3,'Exp Database'!U22=0),0,IF($F22=Lists!$G$2,'Exp with units conversion'!$H22*'Exp Database'!U22*'Exp with units conversion'!$G22,'Exp Database'!U22*'Exp with units conversion'!$G22))</f>
        <v>0</v>
      </c>
      <c r="V22">
        <f>IF(OR('Exp Database'!V22=Lists!$G$2,'Exp Database'!V22=Lists!$G$3,'Exp Database'!V22=0),0,IF($F22=Lists!$G$2,'Exp with units conversion'!$H22*'Exp Database'!V22*'Exp with units conversion'!$G22,'Exp Database'!V22*'Exp with units conversion'!$G22))</f>
        <v>0</v>
      </c>
      <c r="W22">
        <f>IF(OR('Exp Database'!W22=Lists!$G$2,'Exp Database'!W22=Lists!$G$3,'Exp Database'!W22=0),0,IF($F22=Lists!$G$2,'Exp with units conversion'!$H22*'Exp Database'!W22*'Exp with units conversion'!$G22,'Exp Database'!W22*'Exp with units conversion'!$G22))</f>
        <v>0</v>
      </c>
      <c r="X22">
        <f>IF(OR('Exp Database'!X22=Lists!$G$2,'Exp Database'!X22=Lists!$G$3,'Exp Database'!X22=0),0,IF($F22=Lists!$G$2,'Exp with units conversion'!$H22*'Exp Database'!X22*'Exp with units conversion'!$G22,'Exp Database'!X22*'Exp with units conversion'!$G22))</f>
        <v>0</v>
      </c>
      <c r="Y22">
        <f>IF(OR('Exp Database'!Y22=Lists!$G$2,'Exp Database'!Y22=Lists!$G$3,'Exp Database'!Y22=0),0,IF($F22=Lists!$G$2,'Exp with units conversion'!$H22*'Exp Database'!Y22*'Exp with units conversion'!$G22,'Exp Database'!Y22*'Exp with units conversion'!$G22))</f>
        <v>581.45000000000005</v>
      </c>
      <c r="Z22">
        <f>IF(OR('Exp Database'!Z22=Lists!$G$2,'Exp Database'!Z22=Lists!$G$3,'Exp Database'!Z22=0),0,IF($F22=Lists!$G$2,'Exp with units conversion'!$H22*'Exp Database'!Z22*'Exp with units conversion'!$G22,'Exp Database'!Z22*'Exp with units conversion'!$G22))</f>
        <v>0</v>
      </c>
      <c r="AA22">
        <f>IF(OR('Exp Database'!AA22=Lists!$G$2,'Exp Database'!AA22=Lists!$G$3,'Exp Database'!AA22=0),0,IF($F22=Lists!$G$2,'Exp with units conversion'!$H22*'Exp Database'!AA22*'Exp with units conversion'!$G22,'Exp Database'!AA22*'Exp with units conversion'!$G22))</f>
        <v>0</v>
      </c>
      <c r="AB22">
        <f>IF(OR('Exp Database'!AB22=Lists!$G$2,'Exp Database'!AB22=Lists!$G$3,'Exp Database'!AB22=0),0,IF($F22=Lists!$G$2,'Exp with units conversion'!$H22*'Exp Database'!AB22*'Exp with units conversion'!$G22,'Exp Database'!AB22*'Exp with units conversion'!$G22))</f>
        <v>0</v>
      </c>
      <c r="AC22">
        <f>IF(OR('Exp Database'!AC22=Lists!$G$2,'Exp Database'!AC22=Lists!$G$3,'Exp Database'!AC22=0),0,IF($F22=Lists!$G$2,'Exp with units conversion'!$H22*'Exp Database'!AC22*'Exp with units conversion'!$G22,'Exp Database'!AC22*'Exp with units conversion'!$G22))</f>
        <v>581.45000000000005</v>
      </c>
      <c r="AD22">
        <f>IF(OR('Exp Database'!AD22=Lists!$G$2,'Exp Database'!AD22=Lists!$G$3,'Exp Database'!AD22=0),0,IF($F22=Lists!$G$2,'Exp with units conversion'!$H22*'Exp Database'!AD22*'Exp with units conversion'!$G22,'Exp Database'!AD22*'Exp with units conversion'!$G22))</f>
        <v>581.45000000000005</v>
      </c>
      <c r="AF22">
        <f t="shared" si="2"/>
        <v>1</v>
      </c>
    </row>
    <row r="23" spans="2:32">
      <c r="B23" t="str">
        <f t="shared" si="0"/>
        <v>Georgia2015</v>
      </c>
      <c r="C23" s="238" t="str">
        <f t="shared" si="3"/>
        <v>Georgia</v>
      </c>
      <c r="D23" s="238">
        <f t="shared" si="3"/>
        <v>2015</v>
      </c>
      <c r="E23" s="238" t="str">
        <f t="shared" si="3"/>
        <v>Calendar Year</v>
      </c>
      <c r="F23" s="238" t="str">
        <f t="shared" si="3"/>
        <v>US Dollars</v>
      </c>
      <c r="G23" s="238">
        <f>IF('Exp Database'!G23="Units ( x 1)",1,IF('Exp Database'!G23="Thousands (x 1,000)",1000,IF('Exp Database'!G23="Millions (x 1,000,000)",1000000,)))</f>
        <v>1</v>
      </c>
      <c r="H23" s="239">
        <f>IF('Exp Database'!H23&gt;0,'Exp Database'!H23,'Exp Database'!J23)</f>
        <v>2.2702</v>
      </c>
      <c r="I23" s="238" t="str">
        <f t="shared" si="3"/>
        <v>PEPFAR Expenditure analysis</v>
      </c>
      <c r="J23" s="238">
        <f t="shared" si="3"/>
        <v>1.76566666666667</v>
      </c>
      <c r="K23" t="s">
        <v>381</v>
      </c>
      <c r="M23">
        <f>IF(OR('Exp Database'!M23=Lists!$G$2,'Exp Database'!M23=Lists!$G$3,'Exp Database'!M23=0),0,IF($F23=Lists!$G$2,'Exp with units conversion'!$H23*'Exp Database'!M23*'Exp with units conversion'!$G23,'Exp Database'!M23*'Exp with units conversion'!$G23))</f>
        <v>120000</v>
      </c>
      <c r="N23">
        <f>IF(OR('Exp Database'!N23=Lists!$G$2,'Exp Database'!N23=Lists!$G$3,'Exp Database'!N23=0),0,IF($F23=Lists!$G$2,'Exp with units conversion'!$H23*'Exp Database'!N23*'Exp with units conversion'!$G23,'Exp Database'!N23*'Exp with units conversion'!$G23))</f>
        <v>0</v>
      </c>
      <c r="O23">
        <f>IF(OR('Exp Database'!O23=Lists!$G$2,'Exp Database'!O23=Lists!$G$3,'Exp Database'!O23=0),0,IF($F23=Lists!$G$2,'Exp with units conversion'!$H23*'Exp Database'!O23*'Exp with units conversion'!$G23,'Exp Database'!O23*'Exp with units conversion'!$G23))</f>
        <v>0</v>
      </c>
      <c r="P23">
        <f>IF(OR('Exp Database'!P23=Lists!$G$2,'Exp Database'!P23=Lists!$G$3,'Exp Database'!P23=0),0,IF($F23=Lists!$G$2,'Exp with units conversion'!$H23*'Exp Database'!P23*'Exp with units conversion'!$G23,'Exp Database'!P23*'Exp with units conversion'!$G23))</f>
        <v>0</v>
      </c>
      <c r="Q23">
        <f>IF(OR('Exp Database'!Q23=Lists!$G$2,'Exp Database'!Q23=Lists!$G$3,'Exp Database'!Q23=0),0,IF($F23=Lists!$G$2,'Exp with units conversion'!$H23*'Exp Database'!Q23*'Exp with units conversion'!$G23,'Exp Database'!Q23*'Exp with units conversion'!$G23))</f>
        <v>120000</v>
      </c>
      <c r="R23">
        <f>IF(OR('Exp Database'!R23=Lists!$G$2,'Exp Database'!R23=Lists!$G$3,'Exp Database'!R23=0),0,IF($F23=Lists!$G$2,'Exp with units conversion'!$H23*'Exp Database'!R23*'Exp with units conversion'!$G23,'Exp Database'!R23*'Exp with units conversion'!$G23))</f>
        <v>0</v>
      </c>
      <c r="S23">
        <f>IF(OR('Exp Database'!S23=Lists!$G$2,'Exp Database'!S23=Lists!$G$3,'Exp Database'!S23=0),0,IF($F23=Lists!$G$2,'Exp with units conversion'!$H23*'Exp Database'!S23*'Exp with units conversion'!$G23,'Exp Database'!S23*'Exp with units conversion'!$G23))</f>
        <v>0</v>
      </c>
      <c r="T23">
        <f>IF(OR('Exp Database'!T23=Lists!$G$2,'Exp Database'!T23=Lists!$G$3,'Exp Database'!T23=0),0,IF($F23=Lists!$G$2,'Exp with units conversion'!$H23*'Exp Database'!T23*'Exp with units conversion'!$G23,'Exp Database'!T23*'Exp with units conversion'!$G23))</f>
        <v>0</v>
      </c>
      <c r="U23">
        <f>IF(OR('Exp Database'!U23=Lists!$G$2,'Exp Database'!U23=Lists!$G$3,'Exp Database'!U23=0),0,IF($F23=Lists!$G$2,'Exp with units conversion'!$H23*'Exp Database'!U23*'Exp with units conversion'!$G23,'Exp Database'!U23*'Exp with units conversion'!$G23))</f>
        <v>0</v>
      </c>
      <c r="V23">
        <f>IF(OR('Exp Database'!V23=Lists!$G$2,'Exp Database'!V23=Lists!$G$3,'Exp Database'!V23=0),0,IF($F23=Lists!$G$2,'Exp with units conversion'!$H23*'Exp Database'!V23*'Exp with units conversion'!$G23,'Exp Database'!V23*'Exp with units conversion'!$G23))</f>
        <v>0</v>
      </c>
      <c r="W23">
        <f>IF(OR('Exp Database'!W23=Lists!$G$2,'Exp Database'!W23=Lists!$G$3,'Exp Database'!W23=0),0,IF($F23=Lists!$G$2,'Exp with units conversion'!$H23*'Exp Database'!W23*'Exp with units conversion'!$G23,'Exp Database'!W23*'Exp with units conversion'!$G23))</f>
        <v>0</v>
      </c>
      <c r="X23">
        <f>IF(OR('Exp Database'!X23=Lists!$G$2,'Exp Database'!X23=Lists!$G$3,'Exp Database'!X23=0),0,IF($F23=Lists!$G$2,'Exp with units conversion'!$H23*'Exp Database'!X23*'Exp with units conversion'!$G23,'Exp Database'!X23*'Exp with units conversion'!$G23))</f>
        <v>0</v>
      </c>
      <c r="Y23">
        <f>IF(OR('Exp Database'!Y23=Lists!$G$2,'Exp Database'!Y23=Lists!$G$3,'Exp Database'!Y23=0),0,IF($F23=Lists!$G$2,'Exp with units conversion'!$H23*'Exp Database'!Y23*'Exp with units conversion'!$G23,'Exp Database'!Y23*'Exp with units conversion'!$G23))</f>
        <v>0</v>
      </c>
      <c r="Z23">
        <f>IF(OR('Exp Database'!Z23=Lists!$G$2,'Exp Database'!Z23=Lists!$G$3,'Exp Database'!Z23=0),0,IF($F23=Lists!$G$2,'Exp with units conversion'!$H23*'Exp Database'!Z23*'Exp with units conversion'!$G23,'Exp Database'!Z23*'Exp with units conversion'!$G23))</f>
        <v>0</v>
      </c>
      <c r="AA23">
        <f>IF(OR('Exp Database'!AA23=Lists!$G$2,'Exp Database'!AA23=Lists!$G$3,'Exp Database'!AA23=0),0,IF($F23=Lists!$G$2,'Exp with units conversion'!$H23*'Exp Database'!AA23*'Exp with units conversion'!$G23,'Exp Database'!AA23*'Exp with units conversion'!$G23))</f>
        <v>0</v>
      </c>
      <c r="AB23">
        <f>IF(OR('Exp Database'!AB23=Lists!$G$2,'Exp Database'!AB23=Lists!$G$3,'Exp Database'!AB23=0),0,IF($F23=Lists!$G$2,'Exp with units conversion'!$H23*'Exp Database'!AB23*'Exp with units conversion'!$G23,'Exp Database'!AB23*'Exp with units conversion'!$G23))</f>
        <v>0</v>
      </c>
      <c r="AC23">
        <f>IF(OR('Exp Database'!AC23=Lists!$G$2,'Exp Database'!AC23=Lists!$G$3,'Exp Database'!AC23=0),0,IF($F23=Lists!$G$2,'Exp with units conversion'!$H23*'Exp Database'!AC23*'Exp with units conversion'!$G23,'Exp Database'!AC23*'Exp with units conversion'!$G23))</f>
        <v>0</v>
      </c>
      <c r="AD23">
        <f>IF(OR('Exp Database'!AD23=Lists!$G$2,'Exp Database'!AD23=Lists!$G$3,'Exp Database'!AD23=0),0,IF($F23=Lists!$G$2,'Exp with units conversion'!$H23*'Exp Database'!AD23*'Exp with units conversion'!$G23,'Exp Database'!AD23*'Exp with units conversion'!$G23))</f>
        <v>120000</v>
      </c>
      <c r="AF23">
        <f t="shared" si="2"/>
        <v>1</v>
      </c>
    </row>
    <row r="24" spans="2:32">
      <c r="B24" t="str">
        <f t="shared" si="0"/>
        <v>Georgia2015</v>
      </c>
      <c r="C24" s="238" t="str">
        <f t="shared" si="3"/>
        <v>Georgia</v>
      </c>
      <c r="D24" s="238">
        <f t="shared" si="3"/>
        <v>2015</v>
      </c>
      <c r="E24" s="238" t="str">
        <f t="shared" si="3"/>
        <v>Calendar Year</v>
      </c>
      <c r="F24" s="238" t="str">
        <f t="shared" si="3"/>
        <v>US Dollars</v>
      </c>
      <c r="G24" s="238">
        <f>IF('Exp Database'!G24="Units ( x 1)",1,IF('Exp Database'!G24="Thousands (x 1,000)",1000,IF('Exp Database'!G24="Millions (x 1,000,000)",1000000,)))</f>
        <v>1</v>
      </c>
      <c r="H24" s="239">
        <f>IF('Exp Database'!H24&gt;0,'Exp Database'!H24,'Exp Database'!J24)</f>
        <v>2.2702</v>
      </c>
      <c r="I24" s="238" t="str">
        <f t="shared" si="3"/>
        <v>PEPFAR Expenditure analysis</v>
      </c>
      <c r="J24" s="238">
        <f t="shared" si="3"/>
        <v>1.76566666666667</v>
      </c>
      <c r="K24" t="s">
        <v>297</v>
      </c>
      <c r="M24">
        <f>IF(OR('Exp Database'!M24=Lists!$G$2,'Exp Database'!M24=Lists!$G$3,'Exp Database'!M24=0),0,IF($F24=Lists!$G$2,'Exp with units conversion'!$H24*'Exp Database'!M24*'Exp with units conversion'!$G24,'Exp Database'!M24*'Exp with units conversion'!$G24))</f>
        <v>5336778</v>
      </c>
      <c r="N24">
        <f>IF(OR('Exp Database'!N24=Lists!$G$2,'Exp Database'!N24=Lists!$G$3,'Exp Database'!N24=0),0,IF($F24=Lists!$G$2,'Exp with units conversion'!$H24*'Exp Database'!N24*'Exp with units conversion'!$G24,'Exp Database'!N24*'Exp with units conversion'!$G24))</f>
        <v>0</v>
      </c>
      <c r="O24">
        <f>IF(OR('Exp Database'!O24=Lists!$G$2,'Exp Database'!O24=Lists!$G$3,'Exp Database'!O24=0),0,IF($F24=Lists!$G$2,'Exp with units conversion'!$H24*'Exp Database'!O24*'Exp with units conversion'!$G24,'Exp Database'!O24*'Exp with units conversion'!$G24))</f>
        <v>0</v>
      </c>
      <c r="P24">
        <f>IF(OR('Exp Database'!P24=Lists!$G$2,'Exp Database'!P24=Lists!$G$3,'Exp Database'!P24=0),0,IF($F24=Lists!$G$2,'Exp with units conversion'!$H24*'Exp Database'!P24*'Exp with units conversion'!$G24,'Exp Database'!P24*'Exp with units conversion'!$G24))</f>
        <v>0</v>
      </c>
      <c r="Q24">
        <f>IF(OR('Exp Database'!Q24=Lists!$G$2,'Exp Database'!Q24=Lists!$G$3,'Exp Database'!Q24=0),0,IF($F24=Lists!$G$2,'Exp with units conversion'!$H24*'Exp Database'!Q24*'Exp with units conversion'!$G24,'Exp Database'!Q24*'Exp with units conversion'!$G24))</f>
        <v>5336778</v>
      </c>
      <c r="R24">
        <f>IF(OR('Exp Database'!R24=Lists!$G$2,'Exp Database'!R24=Lists!$G$3,'Exp Database'!R24=0),0,IF($F24=Lists!$G$2,'Exp with units conversion'!$H24*'Exp Database'!R24*'Exp with units conversion'!$G24,'Exp Database'!R24*'Exp with units conversion'!$G24))</f>
        <v>0</v>
      </c>
      <c r="S24">
        <f>IF(OR('Exp Database'!S24=Lists!$G$2,'Exp Database'!S24=Lists!$G$3,'Exp Database'!S24=0),0,IF($F24=Lists!$G$2,'Exp with units conversion'!$H24*'Exp Database'!S24*'Exp with units conversion'!$G24,'Exp Database'!S24*'Exp with units conversion'!$G24))</f>
        <v>1326997</v>
      </c>
      <c r="T24">
        <f>IF(OR('Exp Database'!T24=Lists!$G$2,'Exp Database'!T24=Lists!$G$3,'Exp Database'!T24=0),0,IF($F24=Lists!$G$2,'Exp with units conversion'!$H24*'Exp Database'!T24*'Exp with units conversion'!$G24,'Exp Database'!T24*'Exp with units conversion'!$G24))</f>
        <v>0</v>
      </c>
      <c r="U24">
        <f>IF(OR('Exp Database'!U24=Lists!$G$2,'Exp Database'!U24=Lists!$G$3,'Exp Database'!U24=0),0,IF($F24=Lists!$G$2,'Exp with units conversion'!$H24*'Exp Database'!U24*'Exp with units conversion'!$G24,'Exp Database'!U24*'Exp with units conversion'!$G24))</f>
        <v>0</v>
      </c>
      <c r="V24">
        <f>IF(OR('Exp Database'!V24=Lists!$G$2,'Exp Database'!V24=Lists!$G$3,'Exp Database'!V24=0),0,IF($F24=Lists!$G$2,'Exp with units conversion'!$H24*'Exp Database'!V24*'Exp with units conversion'!$G24,'Exp Database'!V24*'Exp with units conversion'!$G24))</f>
        <v>1326997</v>
      </c>
      <c r="W24">
        <f>IF(OR('Exp Database'!W24=Lists!$G$2,'Exp Database'!W24=Lists!$G$3,'Exp Database'!W24=0),0,IF($F24=Lists!$G$2,'Exp with units conversion'!$H24*'Exp Database'!W24*'Exp with units conversion'!$G24,'Exp Database'!W24*'Exp with units conversion'!$G24))</f>
        <v>0</v>
      </c>
      <c r="X24">
        <f>IF(OR('Exp Database'!X24=Lists!$G$2,'Exp Database'!X24=Lists!$G$3,'Exp Database'!X24=0),0,IF($F24=Lists!$G$2,'Exp with units conversion'!$H24*'Exp Database'!X24*'Exp with units conversion'!$G24,'Exp Database'!X24*'Exp with units conversion'!$G24))</f>
        <v>0</v>
      </c>
      <c r="Y24">
        <f>IF(OR('Exp Database'!Y24=Lists!$G$2,'Exp Database'!Y24=Lists!$G$3,'Exp Database'!Y24=0),0,IF($F24=Lists!$G$2,'Exp with units conversion'!$H24*'Exp Database'!Y24*'Exp with units conversion'!$G24,'Exp Database'!Y24*'Exp with units conversion'!$G24))</f>
        <v>1441033.83</v>
      </c>
      <c r="Z24">
        <f>IF(OR('Exp Database'!Z24=Lists!$G$2,'Exp Database'!Z24=Lists!$G$3,'Exp Database'!Z24=0),0,IF($F24=Lists!$G$2,'Exp with units conversion'!$H24*'Exp Database'!Z24*'Exp with units conversion'!$G24,'Exp Database'!Z24*'Exp with units conversion'!$G24))</f>
        <v>0</v>
      </c>
      <c r="AA24">
        <f>IF(OR('Exp Database'!AA24=Lists!$G$2,'Exp Database'!AA24=Lists!$G$3,'Exp Database'!AA24=0),0,IF($F24=Lists!$G$2,'Exp with units conversion'!$H24*'Exp Database'!AA24*'Exp with units conversion'!$G24,'Exp Database'!AA24*'Exp with units conversion'!$G24))</f>
        <v>5176</v>
      </c>
      <c r="AB24">
        <f>IF(OR('Exp Database'!AB24=Lists!$G$2,'Exp Database'!AB24=Lists!$G$3,'Exp Database'!AB24=0),0,IF($F24=Lists!$G$2,'Exp with units conversion'!$H24*'Exp Database'!AB24*'Exp with units conversion'!$G24,'Exp Database'!AB24*'Exp with units conversion'!$G24))</f>
        <v>0</v>
      </c>
      <c r="AC24">
        <f>IF(OR('Exp Database'!AC24=Lists!$G$2,'Exp Database'!AC24=Lists!$G$3,'Exp Database'!AC24=0),0,IF($F24=Lists!$G$2,'Exp with units conversion'!$H24*'Exp Database'!AC24*'Exp with units conversion'!$G24,'Exp Database'!AC24*'Exp with units conversion'!$G24))</f>
        <v>1446209.83</v>
      </c>
      <c r="AD24">
        <f>IF(OR('Exp Database'!AD24=Lists!$G$2,'Exp Database'!AD24=Lists!$G$3,'Exp Database'!AD24=0),0,IF($F24=Lists!$G$2,'Exp with units conversion'!$H24*'Exp Database'!AD24*'Exp with units conversion'!$G24,'Exp Database'!AD24*'Exp with units conversion'!$G24))</f>
        <v>8109984.8300000001</v>
      </c>
      <c r="AF24">
        <f t="shared" si="2"/>
        <v>1</v>
      </c>
    </row>
    <row r="25" spans="2:32">
      <c r="B25" t="str">
        <f t="shared" si="0"/>
        <v>Georgia2015</v>
      </c>
      <c r="C25" s="238" t="str">
        <f t="shared" si="3"/>
        <v>Georgia</v>
      </c>
      <c r="D25" s="238">
        <f t="shared" si="3"/>
        <v>2015</v>
      </c>
      <c r="E25" s="238" t="str">
        <f t="shared" si="3"/>
        <v>Calendar Year</v>
      </c>
      <c r="F25" s="238" t="str">
        <f t="shared" si="3"/>
        <v>US Dollars</v>
      </c>
      <c r="G25" s="238">
        <f>IF('Exp Database'!G25="Units ( x 1)",1,IF('Exp Database'!G25="Thousands (x 1,000)",1000,IF('Exp Database'!G25="Millions (x 1,000,000)",1000000,)))</f>
        <v>1</v>
      </c>
      <c r="H25" s="239">
        <f>IF('Exp Database'!H25&gt;0,'Exp Database'!H25,'Exp Database'!J25)</f>
        <v>2.2702</v>
      </c>
      <c r="I25" s="238" t="str">
        <f t="shared" si="3"/>
        <v>PEPFAR Expenditure analysis</v>
      </c>
      <c r="J25" s="238">
        <f t="shared" si="3"/>
        <v>1.76566666666667</v>
      </c>
      <c r="K25" t="s">
        <v>279</v>
      </c>
      <c r="M25">
        <f>IF(OR('Exp Database'!M25=Lists!$G$2,'Exp Database'!M25=Lists!$G$3,'Exp Database'!M25=0),0,IF($F25=Lists!$G$2,'Exp with units conversion'!$H25*'Exp Database'!M25*'Exp with units conversion'!$G25,'Exp Database'!M25*'Exp with units conversion'!$G25))</f>
        <v>435683</v>
      </c>
      <c r="N25">
        <f>IF(OR('Exp Database'!N25=Lists!$G$2,'Exp Database'!N25=Lists!$G$3,'Exp Database'!N25=0),0,IF($F25=Lists!$G$2,'Exp with units conversion'!$H25*'Exp Database'!N25*'Exp with units conversion'!$G25,'Exp Database'!N25*'Exp with units conversion'!$G25))</f>
        <v>0</v>
      </c>
      <c r="O25">
        <f>IF(OR('Exp Database'!O25=Lists!$G$2,'Exp Database'!O25=Lists!$G$3,'Exp Database'!O25=0),0,IF($F25=Lists!$G$2,'Exp with units conversion'!$H25*'Exp Database'!O25*'Exp with units conversion'!$G25,'Exp Database'!O25*'Exp with units conversion'!$G25))</f>
        <v>0</v>
      </c>
      <c r="P25">
        <f>IF(OR('Exp Database'!P25=Lists!$G$2,'Exp Database'!P25=Lists!$G$3,'Exp Database'!P25=0),0,IF($F25=Lists!$G$2,'Exp with units conversion'!$H25*'Exp Database'!P25*'Exp with units conversion'!$G25,'Exp Database'!P25*'Exp with units conversion'!$G25))</f>
        <v>0</v>
      </c>
      <c r="Q25">
        <f>IF(OR('Exp Database'!Q25=Lists!$G$2,'Exp Database'!Q25=Lists!$G$3,'Exp Database'!Q25=0),0,IF($F25=Lists!$G$2,'Exp with units conversion'!$H25*'Exp Database'!Q25*'Exp with units conversion'!$G25,'Exp Database'!Q25*'Exp with units conversion'!$G25))</f>
        <v>435683</v>
      </c>
      <c r="R25">
        <f>IF(OR('Exp Database'!R25=Lists!$G$2,'Exp Database'!R25=Lists!$G$3,'Exp Database'!R25=0),0,IF($F25=Lists!$G$2,'Exp with units conversion'!$H25*'Exp Database'!R25*'Exp with units conversion'!$G25,'Exp Database'!R25*'Exp with units conversion'!$G25))</f>
        <v>0</v>
      </c>
      <c r="S25">
        <f>IF(OR('Exp Database'!S25=Lists!$G$2,'Exp Database'!S25=Lists!$G$3,'Exp Database'!S25=0),0,IF($F25=Lists!$G$2,'Exp with units conversion'!$H25*'Exp Database'!S25*'Exp with units conversion'!$G25,'Exp Database'!S25*'Exp with units conversion'!$G25))</f>
        <v>0</v>
      </c>
      <c r="T25">
        <f>IF(OR('Exp Database'!T25=Lists!$G$2,'Exp Database'!T25=Lists!$G$3,'Exp Database'!T25=0),0,IF($F25=Lists!$G$2,'Exp with units conversion'!$H25*'Exp Database'!T25*'Exp with units conversion'!$G25,'Exp Database'!T25*'Exp with units conversion'!$G25))</f>
        <v>0</v>
      </c>
      <c r="U25">
        <f>IF(OR('Exp Database'!U25=Lists!$G$2,'Exp Database'!U25=Lists!$G$3,'Exp Database'!U25=0),0,IF($F25=Lists!$G$2,'Exp with units conversion'!$H25*'Exp Database'!U25*'Exp with units conversion'!$G25,'Exp Database'!U25*'Exp with units conversion'!$G25))</f>
        <v>0</v>
      </c>
      <c r="V25">
        <f>IF(OR('Exp Database'!V25=Lists!$G$2,'Exp Database'!V25=Lists!$G$3,'Exp Database'!V25=0),0,IF($F25=Lists!$G$2,'Exp with units conversion'!$H25*'Exp Database'!V25*'Exp with units conversion'!$G25,'Exp Database'!V25*'Exp with units conversion'!$G25))</f>
        <v>0</v>
      </c>
      <c r="W25">
        <f>IF(OR('Exp Database'!W25=Lists!$G$2,'Exp Database'!W25=Lists!$G$3,'Exp Database'!W25=0),0,IF($F25=Lists!$G$2,'Exp with units conversion'!$H25*'Exp Database'!W25*'Exp with units conversion'!$G25,'Exp Database'!W25*'Exp with units conversion'!$G25))</f>
        <v>0</v>
      </c>
      <c r="X25">
        <f>IF(OR('Exp Database'!X25=Lists!$G$2,'Exp Database'!X25=Lists!$G$3,'Exp Database'!X25=0),0,IF($F25=Lists!$G$2,'Exp with units conversion'!$H25*'Exp Database'!X25*'Exp with units conversion'!$G25,'Exp Database'!X25*'Exp with units conversion'!$G25))</f>
        <v>0</v>
      </c>
      <c r="Y25">
        <f>IF(OR('Exp Database'!Y25=Lists!$G$2,'Exp Database'!Y25=Lists!$G$3,'Exp Database'!Y25=0),0,IF($F25=Lists!$G$2,'Exp with units conversion'!$H25*'Exp Database'!Y25*'Exp with units conversion'!$G25,'Exp Database'!Y25*'Exp with units conversion'!$G25))</f>
        <v>0</v>
      </c>
      <c r="Z25">
        <f>IF(OR('Exp Database'!Z25=Lists!$G$2,'Exp Database'!Z25=Lists!$G$3,'Exp Database'!Z25=0),0,IF($F25=Lists!$G$2,'Exp with units conversion'!$H25*'Exp Database'!Z25*'Exp with units conversion'!$G25,'Exp Database'!Z25*'Exp with units conversion'!$G25))</f>
        <v>0</v>
      </c>
      <c r="AA25">
        <f>IF(OR('Exp Database'!AA25=Lists!$G$2,'Exp Database'!AA25=Lists!$G$3,'Exp Database'!AA25=0),0,IF($F25=Lists!$G$2,'Exp with units conversion'!$H25*'Exp Database'!AA25*'Exp with units conversion'!$G25,'Exp Database'!AA25*'Exp with units conversion'!$G25))</f>
        <v>5176</v>
      </c>
      <c r="AB25">
        <f>IF(OR('Exp Database'!AB25=Lists!$G$2,'Exp Database'!AB25=Lists!$G$3,'Exp Database'!AB25=0),0,IF($F25=Lists!$G$2,'Exp with units conversion'!$H25*'Exp Database'!AB25*'Exp with units conversion'!$G25,'Exp Database'!AB25*'Exp with units conversion'!$G25))</f>
        <v>0</v>
      </c>
      <c r="AC25">
        <f>IF(OR('Exp Database'!AC25=Lists!$G$2,'Exp Database'!AC25=Lists!$G$3,'Exp Database'!AC25=0),0,IF($F25=Lists!$G$2,'Exp with units conversion'!$H25*'Exp Database'!AC25*'Exp with units conversion'!$G25,'Exp Database'!AC25*'Exp with units conversion'!$G25))</f>
        <v>5176</v>
      </c>
      <c r="AD25">
        <f>IF(OR('Exp Database'!AD25=Lists!$G$2,'Exp Database'!AD25=Lists!$G$3,'Exp Database'!AD25=0),0,IF($F25=Lists!$G$2,'Exp with units conversion'!$H25*'Exp Database'!AD25*'Exp with units conversion'!$G25,'Exp Database'!AD25*'Exp with units conversion'!$G25))</f>
        <v>440859</v>
      </c>
      <c r="AF25">
        <f t="shared" si="2"/>
        <v>1</v>
      </c>
    </row>
    <row r="26" spans="2:32">
      <c r="B26" t="str">
        <f t="shared" si="0"/>
        <v>Georgia2015</v>
      </c>
      <c r="C26" s="238" t="str">
        <f t="shared" si="3"/>
        <v>Georgia</v>
      </c>
      <c r="D26" s="238">
        <f t="shared" si="3"/>
        <v>2015</v>
      </c>
      <c r="E26" s="238" t="str">
        <f t="shared" si="3"/>
        <v>Calendar Year</v>
      </c>
      <c r="F26" s="238" t="str">
        <f t="shared" si="3"/>
        <v>US Dollars</v>
      </c>
      <c r="G26" s="238">
        <f>IF('Exp Database'!G26="Units ( x 1)",1,IF('Exp Database'!G26="Thousands (x 1,000)",1000,IF('Exp Database'!G26="Millions (x 1,000,000)",1000000,)))</f>
        <v>1</v>
      </c>
      <c r="H26" s="239">
        <f>IF('Exp Database'!H26&gt;0,'Exp Database'!H26,'Exp Database'!J26)</f>
        <v>2.2702</v>
      </c>
      <c r="I26" s="238" t="str">
        <f t="shared" si="3"/>
        <v>PEPFAR Expenditure analysis</v>
      </c>
      <c r="J26" s="238">
        <f t="shared" si="3"/>
        <v>1.76566666666667</v>
      </c>
      <c r="K26" t="s">
        <v>383</v>
      </c>
      <c r="M26">
        <f>IF(OR('Exp Database'!M26=Lists!$G$2,'Exp Database'!M26=Lists!$G$3,'Exp Database'!M26=0),0,IF($F26=Lists!$G$2,'Exp with units conversion'!$H26*'Exp Database'!M26*'Exp with units conversion'!$G26,'Exp Database'!M26*'Exp with units conversion'!$G26))</f>
        <v>1414097</v>
      </c>
      <c r="N26">
        <f>IF(OR('Exp Database'!N26=Lists!$G$2,'Exp Database'!N26=Lists!$G$3,'Exp Database'!N26=0),0,IF($F26=Lists!$G$2,'Exp with units conversion'!$H26*'Exp Database'!N26*'Exp with units conversion'!$G26,'Exp Database'!N26*'Exp with units conversion'!$G26))</f>
        <v>0</v>
      </c>
      <c r="O26">
        <f>IF(OR('Exp Database'!O26=Lists!$G$2,'Exp Database'!O26=Lists!$G$3,'Exp Database'!O26=0),0,IF($F26=Lists!$G$2,'Exp with units conversion'!$H26*'Exp Database'!O26*'Exp with units conversion'!$G26,'Exp Database'!O26*'Exp with units conversion'!$G26))</f>
        <v>0</v>
      </c>
      <c r="P26">
        <f>IF(OR('Exp Database'!P26=Lists!$G$2,'Exp Database'!P26=Lists!$G$3,'Exp Database'!P26=0),0,IF($F26=Lists!$G$2,'Exp with units conversion'!$H26*'Exp Database'!P26*'Exp with units conversion'!$G26,'Exp Database'!P26*'Exp with units conversion'!$G26))</f>
        <v>0</v>
      </c>
      <c r="Q26">
        <f>IF(OR('Exp Database'!Q26=Lists!$G$2,'Exp Database'!Q26=Lists!$G$3,'Exp Database'!Q26=0),0,IF($F26=Lists!$G$2,'Exp with units conversion'!$H26*'Exp Database'!Q26*'Exp with units conversion'!$G26,'Exp Database'!Q26*'Exp with units conversion'!$G26))</f>
        <v>1414097</v>
      </c>
      <c r="R26">
        <f>IF(OR('Exp Database'!R26=Lists!$G$2,'Exp Database'!R26=Lists!$G$3,'Exp Database'!R26=0),0,IF($F26=Lists!$G$2,'Exp with units conversion'!$H26*'Exp Database'!R26*'Exp with units conversion'!$G26,'Exp Database'!R26*'Exp with units conversion'!$G26))</f>
        <v>0</v>
      </c>
      <c r="S26">
        <f>IF(OR('Exp Database'!S26=Lists!$G$2,'Exp Database'!S26=Lists!$G$3,'Exp Database'!S26=0),0,IF($F26=Lists!$G$2,'Exp with units conversion'!$H26*'Exp Database'!S26*'Exp with units conversion'!$G26,'Exp Database'!S26*'Exp with units conversion'!$G26))</f>
        <v>0</v>
      </c>
      <c r="T26">
        <f>IF(OR('Exp Database'!T26=Lists!$G$2,'Exp Database'!T26=Lists!$G$3,'Exp Database'!T26=0),0,IF($F26=Lists!$G$2,'Exp with units conversion'!$H26*'Exp Database'!T26*'Exp with units conversion'!$G26,'Exp Database'!T26*'Exp with units conversion'!$G26))</f>
        <v>0</v>
      </c>
      <c r="U26">
        <f>IF(OR('Exp Database'!U26=Lists!$G$2,'Exp Database'!U26=Lists!$G$3,'Exp Database'!U26=0),0,IF($F26=Lists!$G$2,'Exp with units conversion'!$H26*'Exp Database'!U26*'Exp with units conversion'!$G26,'Exp Database'!U26*'Exp with units conversion'!$G26))</f>
        <v>0</v>
      </c>
      <c r="V26">
        <f>IF(OR('Exp Database'!V26=Lists!$G$2,'Exp Database'!V26=Lists!$G$3,'Exp Database'!V26=0),0,IF($F26=Lists!$G$2,'Exp with units conversion'!$H26*'Exp Database'!V26*'Exp with units conversion'!$G26,'Exp Database'!V26*'Exp with units conversion'!$G26))</f>
        <v>0</v>
      </c>
      <c r="W26">
        <f>IF(OR('Exp Database'!W26=Lists!$G$2,'Exp Database'!W26=Lists!$G$3,'Exp Database'!W26=0),0,IF($F26=Lists!$G$2,'Exp with units conversion'!$H26*'Exp Database'!W26*'Exp with units conversion'!$G26,'Exp Database'!W26*'Exp with units conversion'!$G26))</f>
        <v>0</v>
      </c>
      <c r="X26">
        <f>IF(OR('Exp Database'!X26=Lists!$G$2,'Exp Database'!X26=Lists!$G$3,'Exp Database'!X26=0),0,IF($F26=Lists!$G$2,'Exp with units conversion'!$H26*'Exp Database'!X26*'Exp with units conversion'!$G26,'Exp Database'!X26*'Exp with units conversion'!$G26))</f>
        <v>0</v>
      </c>
      <c r="Y26">
        <f>IF(OR('Exp Database'!Y26=Lists!$G$2,'Exp Database'!Y26=Lists!$G$3,'Exp Database'!Y26=0),0,IF($F26=Lists!$G$2,'Exp with units conversion'!$H26*'Exp Database'!Y26*'Exp with units conversion'!$G26,'Exp Database'!Y26*'Exp with units conversion'!$G26))</f>
        <v>0</v>
      </c>
      <c r="Z26">
        <f>IF(OR('Exp Database'!Z26=Lists!$G$2,'Exp Database'!Z26=Lists!$G$3,'Exp Database'!Z26=0),0,IF($F26=Lists!$G$2,'Exp with units conversion'!$H26*'Exp Database'!Z26*'Exp with units conversion'!$G26,'Exp Database'!Z26*'Exp with units conversion'!$G26))</f>
        <v>0</v>
      </c>
      <c r="AA26">
        <f>IF(OR('Exp Database'!AA26=Lists!$G$2,'Exp Database'!AA26=Lists!$G$3,'Exp Database'!AA26=0),0,IF($F26=Lists!$G$2,'Exp with units conversion'!$H26*'Exp Database'!AA26*'Exp with units conversion'!$G26,'Exp Database'!AA26*'Exp with units conversion'!$G26))</f>
        <v>0</v>
      </c>
      <c r="AB26">
        <f>IF(OR('Exp Database'!AB26=Lists!$G$2,'Exp Database'!AB26=Lists!$G$3,'Exp Database'!AB26=0),0,IF($F26=Lists!$G$2,'Exp with units conversion'!$H26*'Exp Database'!AB26*'Exp with units conversion'!$G26,'Exp Database'!AB26*'Exp with units conversion'!$G26))</f>
        <v>0</v>
      </c>
      <c r="AC26">
        <f>IF(OR('Exp Database'!AC26=Lists!$G$2,'Exp Database'!AC26=Lists!$G$3,'Exp Database'!AC26=0),0,IF($F26=Lists!$G$2,'Exp with units conversion'!$H26*'Exp Database'!AC26*'Exp with units conversion'!$G26,'Exp Database'!AC26*'Exp with units conversion'!$G26))</f>
        <v>0</v>
      </c>
      <c r="AD26">
        <f>IF(OR('Exp Database'!AD26=Lists!$G$2,'Exp Database'!AD26=Lists!$G$3,'Exp Database'!AD26=0),0,IF($F26=Lists!$G$2,'Exp with units conversion'!$H26*'Exp Database'!AD26*'Exp with units conversion'!$G26,'Exp Database'!AD26*'Exp with units conversion'!$G26))</f>
        <v>1414097</v>
      </c>
      <c r="AF26">
        <f t="shared" si="2"/>
        <v>1</v>
      </c>
    </row>
    <row r="27" spans="2:32">
      <c r="B27" t="str">
        <f t="shared" si="0"/>
        <v>Georgia2015</v>
      </c>
      <c r="C27" s="238" t="str">
        <f t="shared" si="3"/>
        <v>Georgia</v>
      </c>
      <c r="D27" s="238">
        <f t="shared" si="3"/>
        <v>2015</v>
      </c>
      <c r="E27" s="238" t="str">
        <f t="shared" si="3"/>
        <v>Calendar Year</v>
      </c>
      <c r="F27" s="238" t="str">
        <f t="shared" si="3"/>
        <v>US Dollars</v>
      </c>
      <c r="G27" s="238">
        <f>IF('Exp Database'!G27="Units ( x 1)",1,IF('Exp Database'!G27="Thousands (x 1,000)",1000,IF('Exp Database'!G27="Millions (x 1,000,000)",1000000,)))</f>
        <v>1</v>
      </c>
      <c r="H27" s="239">
        <f>IF('Exp Database'!H27&gt;0,'Exp Database'!H27,'Exp Database'!J27)</f>
        <v>2.2702</v>
      </c>
      <c r="I27" s="238" t="str">
        <f t="shared" si="3"/>
        <v>PEPFAR Expenditure analysis</v>
      </c>
      <c r="J27" s="238">
        <f t="shared" si="3"/>
        <v>1.76566666666667</v>
      </c>
      <c r="K27" t="s">
        <v>385</v>
      </c>
      <c r="M27">
        <f>IF(OR('Exp Database'!M27=Lists!$G$2,'Exp Database'!M27=Lists!$G$3,'Exp Database'!M27=0),0,IF($F27=Lists!$G$2,'Exp with units conversion'!$H27*'Exp Database'!M27*'Exp with units conversion'!$G27,'Exp Database'!M27*'Exp with units conversion'!$G27))</f>
        <v>510207</v>
      </c>
      <c r="N27">
        <f>IF(OR('Exp Database'!N27=Lists!$G$2,'Exp Database'!N27=Lists!$G$3,'Exp Database'!N27=0),0,IF($F27=Lists!$G$2,'Exp with units conversion'!$H27*'Exp Database'!N27*'Exp with units conversion'!$G27,'Exp Database'!N27*'Exp with units conversion'!$G27))</f>
        <v>0</v>
      </c>
      <c r="O27">
        <f>IF(OR('Exp Database'!O27=Lists!$G$2,'Exp Database'!O27=Lists!$G$3,'Exp Database'!O27=0),0,IF($F27=Lists!$G$2,'Exp with units conversion'!$H27*'Exp Database'!O27*'Exp with units conversion'!$G27,'Exp Database'!O27*'Exp with units conversion'!$G27))</f>
        <v>0</v>
      </c>
      <c r="P27">
        <f>IF(OR('Exp Database'!P27=Lists!$G$2,'Exp Database'!P27=Lists!$G$3,'Exp Database'!P27=0),0,IF($F27=Lists!$G$2,'Exp with units conversion'!$H27*'Exp Database'!P27*'Exp with units conversion'!$G27,'Exp Database'!P27*'Exp with units conversion'!$G27))</f>
        <v>0</v>
      </c>
      <c r="Q27">
        <f>IF(OR('Exp Database'!Q27=Lists!$G$2,'Exp Database'!Q27=Lists!$G$3,'Exp Database'!Q27=0),0,IF($F27=Lists!$G$2,'Exp with units conversion'!$H27*'Exp Database'!Q27*'Exp with units conversion'!$G27,'Exp Database'!Q27*'Exp with units conversion'!$G27))</f>
        <v>510207</v>
      </c>
      <c r="R27">
        <f>IF(OR('Exp Database'!R27=Lists!$G$2,'Exp Database'!R27=Lists!$G$3,'Exp Database'!R27=0),0,IF($F27=Lists!$G$2,'Exp with units conversion'!$H27*'Exp Database'!R27*'Exp with units conversion'!$G27,'Exp Database'!R27*'Exp with units conversion'!$G27))</f>
        <v>0</v>
      </c>
      <c r="S27">
        <f>IF(OR('Exp Database'!S27=Lists!$G$2,'Exp Database'!S27=Lists!$G$3,'Exp Database'!S27=0),0,IF($F27=Lists!$G$2,'Exp with units conversion'!$H27*'Exp Database'!S27*'Exp with units conversion'!$G27,'Exp Database'!S27*'Exp with units conversion'!$G27))</f>
        <v>0</v>
      </c>
      <c r="T27">
        <f>IF(OR('Exp Database'!T27=Lists!$G$2,'Exp Database'!T27=Lists!$G$3,'Exp Database'!T27=0),0,IF($F27=Lists!$G$2,'Exp with units conversion'!$H27*'Exp Database'!T27*'Exp with units conversion'!$G27,'Exp Database'!T27*'Exp with units conversion'!$G27))</f>
        <v>0</v>
      </c>
      <c r="U27">
        <f>IF(OR('Exp Database'!U27=Lists!$G$2,'Exp Database'!U27=Lists!$G$3,'Exp Database'!U27=0),0,IF($F27=Lists!$G$2,'Exp with units conversion'!$H27*'Exp Database'!U27*'Exp with units conversion'!$G27,'Exp Database'!U27*'Exp with units conversion'!$G27))</f>
        <v>0</v>
      </c>
      <c r="V27">
        <f>IF(OR('Exp Database'!V27=Lists!$G$2,'Exp Database'!V27=Lists!$G$3,'Exp Database'!V27=0),0,IF($F27=Lists!$G$2,'Exp with units conversion'!$H27*'Exp Database'!V27*'Exp with units conversion'!$G27,'Exp Database'!V27*'Exp with units conversion'!$G27))</f>
        <v>0</v>
      </c>
      <c r="W27">
        <f>IF(OR('Exp Database'!W27=Lists!$G$2,'Exp Database'!W27=Lists!$G$3,'Exp Database'!W27=0),0,IF($F27=Lists!$G$2,'Exp with units conversion'!$H27*'Exp Database'!W27*'Exp with units conversion'!$G27,'Exp Database'!W27*'Exp with units conversion'!$G27))</f>
        <v>0</v>
      </c>
      <c r="X27">
        <f>IF(OR('Exp Database'!X27=Lists!$G$2,'Exp Database'!X27=Lists!$G$3,'Exp Database'!X27=0),0,IF($F27=Lists!$G$2,'Exp with units conversion'!$H27*'Exp Database'!X27*'Exp with units conversion'!$G27,'Exp Database'!X27*'Exp with units conversion'!$G27))</f>
        <v>0</v>
      </c>
      <c r="Y27">
        <f>IF(OR('Exp Database'!Y27=Lists!$G$2,'Exp Database'!Y27=Lists!$G$3,'Exp Database'!Y27=0),0,IF($F27=Lists!$G$2,'Exp with units conversion'!$H27*'Exp Database'!Y27*'Exp with units conversion'!$G27,'Exp Database'!Y27*'Exp with units conversion'!$G27))</f>
        <v>1299444.98</v>
      </c>
      <c r="Z27">
        <f>IF(OR('Exp Database'!Z27=Lists!$G$2,'Exp Database'!Z27=Lists!$G$3,'Exp Database'!Z27=0),0,IF($F27=Lists!$G$2,'Exp with units conversion'!$H27*'Exp Database'!Z27*'Exp with units conversion'!$G27,'Exp Database'!Z27*'Exp with units conversion'!$G27))</f>
        <v>0</v>
      </c>
      <c r="AA27">
        <f>IF(OR('Exp Database'!AA27=Lists!$G$2,'Exp Database'!AA27=Lists!$G$3,'Exp Database'!AA27=0),0,IF($F27=Lists!$G$2,'Exp with units conversion'!$H27*'Exp Database'!AA27*'Exp with units conversion'!$G27,'Exp Database'!AA27*'Exp with units conversion'!$G27))</f>
        <v>0</v>
      </c>
      <c r="AB27">
        <f>IF(OR('Exp Database'!AB27=Lists!$G$2,'Exp Database'!AB27=Lists!$G$3,'Exp Database'!AB27=0),0,IF($F27=Lists!$G$2,'Exp with units conversion'!$H27*'Exp Database'!AB27*'Exp with units conversion'!$G27,'Exp Database'!AB27*'Exp with units conversion'!$G27))</f>
        <v>0</v>
      </c>
      <c r="AC27">
        <f>IF(OR('Exp Database'!AC27=Lists!$G$2,'Exp Database'!AC27=Lists!$G$3,'Exp Database'!AC27=0),0,IF($F27=Lists!$G$2,'Exp with units conversion'!$H27*'Exp Database'!AC27*'Exp with units conversion'!$G27,'Exp Database'!AC27*'Exp with units conversion'!$G27))</f>
        <v>1299444.98</v>
      </c>
      <c r="AD27">
        <f>IF(OR('Exp Database'!AD27=Lists!$G$2,'Exp Database'!AD27=Lists!$G$3,'Exp Database'!AD27=0),0,IF($F27=Lists!$G$2,'Exp with units conversion'!$H27*'Exp Database'!AD27*'Exp with units conversion'!$G27,'Exp Database'!AD27*'Exp with units conversion'!$G27))</f>
        <v>1809651.98</v>
      </c>
      <c r="AF27">
        <f t="shared" si="2"/>
        <v>1</v>
      </c>
    </row>
    <row r="28" spans="2:32">
      <c r="B28" t="str">
        <f t="shared" si="0"/>
        <v>Georgia2015</v>
      </c>
      <c r="C28" s="238" t="str">
        <f t="shared" si="3"/>
        <v>Georgia</v>
      </c>
      <c r="D28" s="238">
        <f t="shared" si="3"/>
        <v>2015</v>
      </c>
      <c r="E28" s="238" t="str">
        <f t="shared" si="3"/>
        <v>Calendar Year</v>
      </c>
      <c r="F28" s="238" t="str">
        <f t="shared" si="3"/>
        <v>US Dollars</v>
      </c>
      <c r="G28" s="238">
        <f>IF('Exp Database'!G28="Units ( x 1)",1,IF('Exp Database'!G28="Thousands (x 1,000)",1000,IF('Exp Database'!G28="Millions (x 1,000,000)",1000000,)))</f>
        <v>1</v>
      </c>
      <c r="H28" s="239">
        <f>IF('Exp Database'!H28&gt;0,'Exp Database'!H28,'Exp Database'!J28)</f>
        <v>2.2702</v>
      </c>
      <c r="I28" s="238" t="str">
        <f t="shared" si="3"/>
        <v>PEPFAR Expenditure analysis</v>
      </c>
      <c r="J28" s="238">
        <f t="shared" si="3"/>
        <v>1.76566666666667</v>
      </c>
      <c r="K28" t="s">
        <v>386</v>
      </c>
      <c r="M28">
        <f>IF(OR('Exp Database'!M28=Lists!$G$2,'Exp Database'!M28=Lists!$G$3,'Exp Database'!M28=0),0,IF($F28=Lists!$G$2,'Exp with units conversion'!$H28*'Exp Database'!M28*'Exp with units conversion'!$G28,'Exp Database'!M28*'Exp with units conversion'!$G28))</f>
        <v>0</v>
      </c>
      <c r="N28">
        <f>IF(OR('Exp Database'!N28=Lists!$G$2,'Exp Database'!N28=Lists!$G$3,'Exp Database'!N28=0),0,IF($F28=Lists!$G$2,'Exp with units conversion'!$H28*'Exp Database'!N28*'Exp with units conversion'!$G28,'Exp Database'!N28*'Exp with units conversion'!$G28))</f>
        <v>0</v>
      </c>
      <c r="O28">
        <f>IF(OR('Exp Database'!O28=Lists!$G$2,'Exp Database'!O28=Lists!$G$3,'Exp Database'!O28=0),0,IF($F28=Lists!$G$2,'Exp with units conversion'!$H28*'Exp Database'!O28*'Exp with units conversion'!$G28,'Exp Database'!O28*'Exp with units conversion'!$G28))</f>
        <v>0</v>
      </c>
      <c r="P28">
        <f>IF(OR('Exp Database'!P28=Lists!$G$2,'Exp Database'!P28=Lists!$G$3,'Exp Database'!P28=0),0,IF($F28=Lists!$G$2,'Exp with units conversion'!$H28*'Exp Database'!P28*'Exp with units conversion'!$G28,'Exp Database'!P28*'Exp with units conversion'!$G28))</f>
        <v>0</v>
      </c>
      <c r="Q28">
        <f>IF(OR('Exp Database'!Q28=Lists!$G$2,'Exp Database'!Q28=Lists!$G$3,'Exp Database'!Q28=0),0,IF($F28=Lists!$G$2,'Exp with units conversion'!$H28*'Exp Database'!Q28*'Exp with units conversion'!$G28,'Exp Database'!Q28*'Exp with units conversion'!$G28))</f>
        <v>0</v>
      </c>
      <c r="R28">
        <f>IF(OR('Exp Database'!R28=Lists!$G$2,'Exp Database'!R28=Lists!$G$3,'Exp Database'!R28=0),0,IF($F28=Lists!$G$2,'Exp with units conversion'!$H28*'Exp Database'!R28*'Exp with units conversion'!$G28,'Exp Database'!R28*'Exp with units conversion'!$G28))</f>
        <v>0</v>
      </c>
      <c r="S28">
        <f>IF(OR('Exp Database'!S28=Lists!$G$2,'Exp Database'!S28=Lists!$G$3,'Exp Database'!S28=0),0,IF($F28=Lists!$G$2,'Exp with units conversion'!$H28*'Exp Database'!S28*'Exp with units conversion'!$G28,'Exp Database'!S28*'Exp with units conversion'!$G28))</f>
        <v>0</v>
      </c>
      <c r="T28">
        <f>IF(OR('Exp Database'!T28=Lists!$G$2,'Exp Database'!T28=Lists!$G$3,'Exp Database'!T28=0),0,IF($F28=Lists!$G$2,'Exp with units conversion'!$H28*'Exp Database'!T28*'Exp with units conversion'!$G28,'Exp Database'!T28*'Exp with units conversion'!$G28))</f>
        <v>0</v>
      </c>
      <c r="U28">
        <f>IF(OR('Exp Database'!U28=Lists!$G$2,'Exp Database'!U28=Lists!$G$3,'Exp Database'!U28=0),0,IF($F28=Lists!$G$2,'Exp with units conversion'!$H28*'Exp Database'!U28*'Exp with units conversion'!$G28,'Exp Database'!U28*'Exp with units conversion'!$G28))</f>
        <v>0</v>
      </c>
      <c r="V28">
        <f>IF(OR('Exp Database'!V28=Lists!$G$2,'Exp Database'!V28=Lists!$G$3,'Exp Database'!V28=0),0,IF($F28=Lists!$G$2,'Exp with units conversion'!$H28*'Exp Database'!V28*'Exp with units conversion'!$G28,'Exp Database'!V28*'Exp with units conversion'!$G28))</f>
        <v>0</v>
      </c>
      <c r="W28">
        <f>IF(OR('Exp Database'!W28=Lists!$G$2,'Exp Database'!W28=Lists!$G$3,'Exp Database'!W28=0),0,IF($F28=Lists!$G$2,'Exp with units conversion'!$H28*'Exp Database'!W28*'Exp with units conversion'!$G28,'Exp Database'!W28*'Exp with units conversion'!$G28))</f>
        <v>0</v>
      </c>
      <c r="X28">
        <f>IF(OR('Exp Database'!X28=Lists!$G$2,'Exp Database'!X28=Lists!$G$3,'Exp Database'!X28=0),0,IF($F28=Lists!$G$2,'Exp with units conversion'!$H28*'Exp Database'!X28*'Exp with units conversion'!$G28,'Exp Database'!X28*'Exp with units conversion'!$G28))</f>
        <v>0</v>
      </c>
      <c r="Y28">
        <f>IF(OR('Exp Database'!Y28=Lists!$G$2,'Exp Database'!Y28=Lists!$G$3,'Exp Database'!Y28=0),0,IF($F28=Lists!$G$2,'Exp with units conversion'!$H28*'Exp Database'!Y28*'Exp with units conversion'!$G28,'Exp Database'!Y28*'Exp with units conversion'!$G28))</f>
        <v>141588.85</v>
      </c>
      <c r="Z28">
        <f>IF(OR('Exp Database'!Z28=Lists!$G$2,'Exp Database'!Z28=Lists!$G$3,'Exp Database'!Z28=0),0,IF($F28=Lists!$G$2,'Exp with units conversion'!$H28*'Exp Database'!Z28*'Exp with units conversion'!$G28,'Exp Database'!Z28*'Exp with units conversion'!$G28))</f>
        <v>0</v>
      </c>
      <c r="AA28">
        <f>IF(OR('Exp Database'!AA28=Lists!$G$2,'Exp Database'!AA28=Lists!$G$3,'Exp Database'!AA28=0),0,IF($F28=Lists!$G$2,'Exp with units conversion'!$H28*'Exp Database'!AA28*'Exp with units conversion'!$G28,'Exp Database'!AA28*'Exp with units conversion'!$G28))</f>
        <v>0</v>
      </c>
      <c r="AB28">
        <f>IF(OR('Exp Database'!AB28=Lists!$G$2,'Exp Database'!AB28=Lists!$G$3,'Exp Database'!AB28=0),0,IF($F28=Lists!$G$2,'Exp with units conversion'!$H28*'Exp Database'!AB28*'Exp with units conversion'!$G28,'Exp Database'!AB28*'Exp with units conversion'!$G28))</f>
        <v>0</v>
      </c>
      <c r="AC28">
        <f>IF(OR('Exp Database'!AC28=Lists!$G$2,'Exp Database'!AC28=Lists!$G$3,'Exp Database'!AC28=0),0,IF($F28=Lists!$G$2,'Exp with units conversion'!$H28*'Exp Database'!AC28*'Exp with units conversion'!$G28,'Exp Database'!AC28*'Exp with units conversion'!$G28))</f>
        <v>141588.85</v>
      </c>
      <c r="AD28">
        <f>IF(OR('Exp Database'!AD28=Lists!$G$2,'Exp Database'!AD28=Lists!$G$3,'Exp Database'!AD28=0),0,IF($F28=Lists!$G$2,'Exp with units conversion'!$H28*'Exp Database'!AD28*'Exp with units conversion'!$G28,'Exp Database'!AD28*'Exp with units conversion'!$G28))</f>
        <v>141588.85</v>
      </c>
      <c r="AF28">
        <f t="shared" si="2"/>
        <v>1</v>
      </c>
    </row>
    <row r="29" spans="2:32">
      <c r="B29" t="str">
        <f t="shared" si="0"/>
        <v>Georgia2015</v>
      </c>
      <c r="C29" s="238" t="str">
        <f t="shared" si="3"/>
        <v>Georgia</v>
      </c>
      <c r="D29" s="238">
        <f t="shared" si="3"/>
        <v>2015</v>
      </c>
      <c r="E29" s="238" t="str">
        <f t="shared" si="3"/>
        <v>Calendar Year</v>
      </c>
      <c r="F29" s="238" t="str">
        <f t="shared" si="3"/>
        <v>US Dollars</v>
      </c>
      <c r="G29" s="238">
        <f>IF('Exp Database'!G29="Units ( x 1)",1,IF('Exp Database'!G29="Thousands (x 1,000)",1000,IF('Exp Database'!G29="Millions (x 1,000,000)",1000000,)))</f>
        <v>1</v>
      </c>
      <c r="H29" s="239">
        <f>IF('Exp Database'!H29&gt;0,'Exp Database'!H29,'Exp Database'!J29)</f>
        <v>2.2702</v>
      </c>
      <c r="I29" s="238" t="str">
        <f t="shared" si="3"/>
        <v>PEPFAR Expenditure analysis</v>
      </c>
      <c r="J29" s="238">
        <f t="shared" si="3"/>
        <v>1.76566666666667</v>
      </c>
      <c r="K29" t="s">
        <v>278</v>
      </c>
      <c r="M29">
        <f>IF(OR('Exp Database'!M29=Lists!$G$2,'Exp Database'!M29=Lists!$G$3,'Exp Database'!M29=0),0,IF($F29=Lists!$G$2,'Exp with units conversion'!$H29*'Exp Database'!M29*'Exp with units conversion'!$G29,'Exp Database'!M29*'Exp with units conversion'!$G29))</f>
        <v>306608</v>
      </c>
      <c r="N29">
        <f>IF(OR('Exp Database'!N29=Lists!$G$2,'Exp Database'!N29=Lists!$G$3,'Exp Database'!N29=0),0,IF($F29=Lists!$G$2,'Exp with units conversion'!$H29*'Exp Database'!N29*'Exp with units conversion'!$G29,'Exp Database'!N29*'Exp with units conversion'!$G29))</f>
        <v>0</v>
      </c>
      <c r="O29">
        <f>IF(OR('Exp Database'!O29=Lists!$G$2,'Exp Database'!O29=Lists!$G$3,'Exp Database'!O29=0),0,IF($F29=Lists!$G$2,'Exp with units conversion'!$H29*'Exp Database'!O29*'Exp with units conversion'!$G29,'Exp Database'!O29*'Exp with units conversion'!$G29))</f>
        <v>0</v>
      </c>
      <c r="P29">
        <f>IF(OR('Exp Database'!P29=Lists!$G$2,'Exp Database'!P29=Lists!$G$3,'Exp Database'!P29=0),0,IF($F29=Lists!$G$2,'Exp with units conversion'!$H29*'Exp Database'!P29*'Exp with units conversion'!$G29,'Exp Database'!P29*'Exp with units conversion'!$G29))</f>
        <v>0</v>
      </c>
      <c r="Q29">
        <f>IF(OR('Exp Database'!Q29=Lists!$G$2,'Exp Database'!Q29=Lists!$G$3,'Exp Database'!Q29=0),0,IF($F29=Lists!$G$2,'Exp with units conversion'!$H29*'Exp Database'!Q29*'Exp with units conversion'!$G29,'Exp Database'!Q29*'Exp with units conversion'!$G29))</f>
        <v>306608</v>
      </c>
      <c r="R29">
        <f>IF(OR('Exp Database'!R29=Lists!$G$2,'Exp Database'!R29=Lists!$G$3,'Exp Database'!R29=0),0,IF($F29=Lists!$G$2,'Exp with units conversion'!$H29*'Exp Database'!R29*'Exp with units conversion'!$G29,'Exp Database'!R29*'Exp with units conversion'!$G29))</f>
        <v>0</v>
      </c>
      <c r="S29">
        <f>IF(OR('Exp Database'!S29=Lists!$G$2,'Exp Database'!S29=Lists!$G$3,'Exp Database'!S29=0),0,IF($F29=Lists!$G$2,'Exp with units conversion'!$H29*'Exp Database'!S29*'Exp with units conversion'!$G29,'Exp Database'!S29*'Exp with units conversion'!$G29))</f>
        <v>0</v>
      </c>
      <c r="T29">
        <f>IF(OR('Exp Database'!T29=Lists!$G$2,'Exp Database'!T29=Lists!$G$3,'Exp Database'!T29=0),0,IF($F29=Lists!$G$2,'Exp with units conversion'!$H29*'Exp Database'!T29*'Exp with units conversion'!$G29,'Exp Database'!T29*'Exp with units conversion'!$G29))</f>
        <v>0</v>
      </c>
      <c r="U29">
        <f>IF(OR('Exp Database'!U29=Lists!$G$2,'Exp Database'!U29=Lists!$G$3,'Exp Database'!U29=0),0,IF($F29=Lists!$G$2,'Exp with units conversion'!$H29*'Exp Database'!U29*'Exp with units conversion'!$G29,'Exp Database'!U29*'Exp with units conversion'!$G29))</f>
        <v>0</v>
      </c>
      <c r="V29">
        <f>IF(OR('Exp Database'!V29=Lists!$G$2,'Exp Database'!V29=Lists!$G$3,'Exp Database'!V29=0),0,IF($F29=Lists!$G$2,'Exp with units conversion'!$H29*'Exp Database'!V29*'Exp with units conversion'!$G29,'Exp Database'!V29*'Exp with units conversion'!$G29))</f>
        <v>0</v>
      </c>
      <c r="W29">
        <f>IF(OR('Exp Database'!W29=Lists!$G$2,'Exp Database'!W29=Lists!$G$3,'Exp Database'!W29=0),0,IF($F29=Lists!$G$2,'Exp with units conversion'!$H29*'Exp Database'!W29*'Exp with units conversion'!$G29,'Exp Database'!W29*'Exp with units conversion'!$G29))</f>
        <v>0</v>
      </c>
      <c r="X29">
        <f>IF(OR('Exp Database'!X29=Lists!$G$2,'Exp Database'!X29=Lists!$G$3,'Exp Database'!X29=0),0,IF($F29=Lists!$G$2,'Exp with units conversion'!$H29*'Exp Database'!X29*'Exp with units conversion'!$G29,'Exp Database'!X29*'Exp with units conversion'!$G29))</f>
        <v>0</v>
      </c>
      <c r="Y29">
        <f>IF(OR('Exp Database'!Y29=Lists!$G$2,'Exp Database'!Y29=Lists!$G$3,'Exp Database'!Y29=0),0,IF($F29=Lists!$G$2,'Exp with units conversion'!$H29*'Exp Database'!Y29*'Exp with units conversion'!$G29,'Exp Database'!Y29*'Exp with units conversion'!$G29))</f>
        <v>0</v>
      </c>
      <c r="Z29">
        <f>IF(OR('Exp Database'!Z29=Lists!$G$2,'Exp Database'!Z29=Lists!$G$3,'Exp Database'!Z29=0),0,IF($F29=Lists!$G$2,'Exp with units conversion'!$H29*'Exp Database'!Z29*'Exp with units conversion'!$G29,'Exp Database'!Z29*'Exp with units conversion'!$G29))</f>
        <v>0</v>
      </c>
      <c r="AA29">
        <f>IF(OR('Exp Database'!AA29=Lists!$G$2,'Exp Database'!AA29=Lists!$G$3,'Exp Database'!AA29=0),0,IF($F29=Lists!$G$2,'Exp with units conversion'!$H29*'Exp Database'!AA29*'Exp with units conversion'!$G29,'Exp Database'!AA29*'Exp with units conversion'!$G29))</f>
        <v>0</v>
      </c>
      <c r="AB29">
        <f>IF(OR('Exp Database'!AB29=Lists!$G$2,'Exp Database'!AB29=Lists!$G$3,'Exp Database'!AB29=0),0,IF($F29=Lists!$G$2,'Exp with units conversion'!$H29*'Exp Database'!AB29*'Exp with units conversion'!$G29,'Exp Database'!AB29*'Exp with units conversion'!$G29))</f>
        <v>0</v>
      </c>
      <c r="AC29">
        <f>IF(OR('Exp Database'!AC29=Lists!$G$2,'Exp Database'!AC29=Lists!$G$3,'Exp Database'!AC29=0),0,IF($F29=Lists!$G$2,'Exp with units conversion'!$H29*'Exp Database'!AC29*'Exp with units conversion'!$G29,'Exp Database'!AC29*'Exp with units conversion'!$G29))</f>
        <v>0</v>
      </c>
      <c r="AD29">
        <f>IF(OR('Exp Database'!AD29=Lists!$G$2,'Exp Database'!AD29=Lists!$G$3,'Exp Database'!AD29=0),0,IF($F29=Lists!$G$2,'Exp with units conversion'!$H29*'Exp Database'!AD29*'Exp with units conversion'!$G29,'Exp Database'!AD29*'Exp with units conversion'!$G29))</f>
        <v>306608</v>
      </c>
      <c r="AF29">
        <f t="shared" si="2"/>
        <v>1</v>
      </c>
    </row>
    <row r="30" spans="2:32">
      <c r="B30" t="str">
        <f t="shared" si="0"/>
        <v>Georgia2015</v>
      </c>
      <c r="C30" s="238" t="str">
        <f t="shared" si="3"/>
        <v>Georgia</v>
      </c>
      <c r="D30" s="238">
        <f t="shared" si="3"/>
        <v>2015</v>
      </c>
      <c r="E30" s="238" t="str">
        <f t="shared" si="3"/>
        <v>Calendar Year</v>
      </c>
      <c r="F30" s="238" t="str">
        <f t="shared" si="3"/>
        <v>US Dollars</v>
      </c>
      <c r="G30" s="238">
        <f>IF('Exp Database'!G30="Units ( x 1)",1,IF('Exp Database'!G30="Thousands (x 1,000)",1000,IF('Exp Database'!G30="Millions (x 1,000,000)",1000000,)))</f>
        <v>1</v>
      </c>
      <c r="H30" s="239">
        <f>IF('Exp Database'!H30&gt;0,'Exp Database'!H30,'Exp Database'!J30)</f>
        <v>2.2702</v>
      </c>
      <c r="I30" s="238" t="str">
        <f t="shared" si="3"/>
        <v>PEPFAR Expenditure analysis</v>
      </c>
      <c r="J30" s="238">
        <f t="shared" si="3"/>
        <v>1.76566666666667</v>
      </c>
      <c r="K30" t="s">
        <v>421</v>
      </c>
      <c r="M30">
        <f>IF(OR('Exp Database'!M30=Lists!$G$2,'Exp Database'!M30=Lists!$G$3,'Exp Database'!M30=0),0,IF($F30=Lists!$G$2,'Exp with units conversion'!$H30*'Exp Database'!M30*'Exp with units conversion'!$G30,'Exp Database'!M30*'Exp with units conversion'!$G30))</f>
        <v>0</v>
      </c>
      <c r="N30">
        <f>IF(OR('Exp Database'!N30=Lists!$G$2,'Exp Database'!N30=Lists!$G$3,'Exp Database'!N30=0),0,IF($F30=Lists!$G$2,'Exp with units conversion'!$H30*'Exp Database'!N30*'Exp with units conversion'!$G30,'Exp Database'!N30*'Exp with units conversion'!$G30))</f>
        <v>0</v>
      </c>
      <c r="O30">
        <f>IF(OR('Exp Database'!O30=Lists!$G$2,'Exp Database'!O30=Lists!$G$3,'Exp Database'!O30=0),0,IF($F30=Lists!$G$2,'Exp with units conversion'!$H30*'Exp Database'!O30*'Exp with units conversion'!$G30,'Exp Database'!O30*'Exp with units conversion'!$G30))</f>
        <v>0</v>
      </c>
      <c r="P30">
        <f>IF(OR('Exp Database'!P30=Lists!$G$2,'Exp Database'!P30=Lists!$G$3,'Exp Database'!P30=0),0,IF($F30=Lists!$G$2,'Exp with units conversion'!$H30*'Exp Database'!P30*'Exp with units conversion'!$G30,'Exp Database'!P30*'Exp with units conversion'!$G30))</f>
        <v>0</v>
      </c>
      <c r="Q30">
        <f>IF(OR('Exp Database'!Q30=Lists!$G$2,'Exp Database'!Q30=Lists!$G$3,'Exp Database'!Q30=0),0,IF($F30=Lists!$G$2,'Exp with units conversion'!$H30*'Exp Database'!Q30*'Exp with units conversion'!$G30,'Exp Database'!Q30*'Exp with units conversion'!$G30))</f>
        <v>0</v>
      </c>
      <c r="R30">
        <f>IF(OR('Exp Database'!R30=Lists!$G$2,'Exp Database'!R30=Lists!$G$3,'Exp Database'!R30=0),0,IF($F30=Lists!$G$2,'Exp with units conversion'!$H30*'Exp Database'!R30*'Exp with units conversion'!$G30,'Exp Database'!R30*'Exp with units conversion'!$G30))</f>
        <v>0</v>
      </c>
      <c r="S30">
        <f>IF(OR('Exp Database'!S30=Lists!$G$2,'Exp Database'!S30=Lists!$G$3,'Exp Database'!S30=0),0,IF($F30=Lists!$G$2,'Exp with units conversion'!$H30*'Exp Database'!S30*'Exp with units conversion'!$G30,'Exp Database'!S30*'Exp with units conversion'!$G30))</f>
        <v>0</v>
      </c>
      <c r="T30">
        <f>IF(OR('Exp Database'!T30=Lists!$G$2,'Exp Database'!T30=Lists!$G$3,'Exp Database'!T30=0),0,IF($F30=Lists!$G$2,'Exp with units conversion'!$H30*'Exp Database'!T30*'Exp with units conversion'!$G30,'Exp Database'!T30*'Exp with units conversion'!$G30))</f>
        <v>0</v>
      </c>
      <c r="U30">
        <f>IF(OR('Exp Database'!U30=Lists!$G$2,'Exp Database'!U30=Lists!$G$3,'Exp Database'!U30=0),0,IF($F30=Lists!$G$2,'Exp with units conversion'!$H30*'Exp Database'!U30*'Exp with units conversion'!$G30,'Exp Database'!U30*'Exp with units conversion'!$G30))</f>
        <v>0</v>
      </c>
      <c r="V30">
        <f>IF(OR('Exp Database'!V30=Lists!$G$2,'Exp Database'!V30=Lists!$G$3,'Exp Database'!V30=0),0,IF($F30=Lists!$G$2,'Exp with units conversion'!$H30*'Exp Database'!V30*'Exp with units conversion'!$G30,'Exp Database'!V30*'Exp with units conversion'!$G30))</f>
        <v>0</v>
      </c>
      <c r="W30">
        <f>IF(OR('Exp Database'!W30=Lists!$G$2,'Exp Database'!W30=Lists!$G$3,'Exp Database'!W30=0),0,IF($F30=Lists!$G$2,'Exp with units conversion'!$H30*'Exp Database'!W30*'Exp with units conversion'!$G30,'Exp Database'!W30*'Exp with units conversion'!$G30))</f>
        <v>0</v>
      </c>
      <c r="X30">
        <f>IF(OR('Exp Database'!X30=Lists!$G$2,'Exp Database'!X30=Lists!$G$3,'Exp Database'!X30=0),0,IF($F30=Lists!$G$2,'Exp with units conversion'!$H30*'Exp Database'!X30*'Exp with units conversion'!$G30,'Exp Database'!X30*'Exp with units conversion'!$G30))</f>
        <v>0</v>
      </c>
      <c r="Y30">
        <f>IF(OR('Exp Database'!Y30=Lists!$G$2,'Exp Database'!Y30=Lists!$G$3,'Exp Database'!Y30=0),0,IF($F30=Lists!$G$2,'Exp with units conversion'!$H30*'Exp Database'!Y30*'Exp with units conversion'!$G30,'Exp Database'!Y30*'Exp with units conversion'!$G30))</f>
        <v>0</v>
      </c>
      <c r="Z30">
        <f>IF(OR('Exp Database'!Z30=Lists!$G$2,'Exp Database'!Z30=Lists!$G$3,'Exp Database'!Z30=0),0,IF($F30=Lists!$G$2,'Exp with units conversion'!$H30*'Exp Database'!Z30*'Exp with units conversion'!$G30,'Exp Database'!Z30*'Exp with units conversion'!$G30))</f>
        <v>0</v>
      </c>
      <c r="AA30">
        <f>IF(OR('Exp Database'!AA30=Lists!$G$2,'Exp Database'!AA30=Lists!$G$3,'Exp Database'!AA30=0),0,IF($F30=Lists!$G$2,'Exp with units conversion'!$H30*'Exp Database'!AA30*'Exp with units conversion'!$G30,'Exp Database'!AA30*'Exp with units conversion'!$G30))</f>
        <v>0</v>
      </c>
      <c r="AB30">
        <f>IF(OR('Exp Database'!AB30=Lists!$G$2,'Exp Database'!AB30=Lists!$G$3,'Exp Database'!AB30=0),0,IF($F30=Lists!$G$2,'Exp with units conversion'!$H30*'Exp Database'!AB30*'Exp with units conversion'!$G30,'Exp Database'!AB30*'Exp with units conversion'!$G30))</f>
        <v>0</v>
      </c>
      <c r="AC30">
        <f>IF(OR('Exp Database'!AC30=Lists!$G$2,'Exp Database'!AC30=Lists!$G$3,'Exp Database'!AC30=0),0,IF($F30=Lists!$G$2,'Exp with units conversion'!$H30*'Exp Database'!AC30*'Exp with units conversion'!$G30,'Exp Database'!AC30*'Exp with units conversion'!$G30))</f>
        <v>0</v>
      </c>
      <c r="AD30">
        <f>IF(OR('Exp Database'!AD30=Lists!$G$2,'Exp Database'!AD30=Lists!$G$3,'Exp Database'!AD30=0),0,IF($F30=Lists!$G$2,'Exp with units conversion'!$H30*'Exp Database'!AD30*'Exp with units conversion'!$G30,'Exp Database'!AD30*'Exp with units conversion'!$G30))</f>
        <v>0</v>
      </c>
      <c r="AF30">
        <f t="shared" si="2"/>
        <v>1</v>
      </c>
    </row>
    <row r="31" spans="2:32">
      <c r="B31" t="str">
        <f t="shared" si="0"/>
        <v>Georgia2015</v>
      </c>
      <c r="C31" s="238" t="str">
        <f t="shared" si="3"/>
        <v>Georgia</v>
      </c>
      <c r="D31" s="238">
        <f t="shared" si="3"/>
        <v>2015</v>
      </c>
      <c r="E31" s="238" t="str">
        <f t="shared" si="3"/>
        <v>Calendar Year</v>
      </c>
      <c r="F31" s="238" t="str">
        <f t="shared" si="3"/>
        <v>US Dollars</v>
      </c>
      <c r="G31" s="238">
        <f>IF('Exp Database'!G31="Units ( x 1)",1,IF('Exp Database'!G31="Thousands (x 1,000)",1000,IF('Exp Database'!G31="Millions (x 1,000,000)",1000000,)))</f>
        <v>1</v>
      </c>
      <c r="H31" s="239">
        <f>IF('Exp Database'!H31&gt;0,'Exp Database'!H31,'Exp Database'!J31)</f>
        <v>2.2702</v>
      </c>
      <c r="I31" s="238" t="str">
        <f t="shared" si="3"/>
        <v>PEPFAR Expenditure analysis</v>
      </c>
      <c r="J31" s="238">
        <f t="shared" si="3"/>
        <v>1.76566666666667</v>
      </c>
      <c r="K31" t="s">
        <v>452</v>
      </c>
      <c r="M31">
        <f>IF(OR('Exp Database'!M31=Lists!$G$2,'Exp Database'!M31=Lists!$G$3,'Exp Database'!M31=0),0,IF($F31=Lists!$G$2,'Exp with units conversion'!$H31*'Exp Database'!M31*'Exp with units conversion'!$G31,'Exp Database'!M31*'Exp with units conversion'!$G31))</f>
        <v>2670183</v>
      </c>
      <c r="N31">
        <f>IF(OR('Exp Database'!N31=Lists!$G$2,'Exp Database'!N31=Lists!$G$3,'Exp Database'!N31=0),0,IF($F31=Lists!$G$2,'Exp with units conversion'!$H31*'Exp Database'!N31*'Exp with units conversion'!$G31,'Exp Database'!N31*'Exp with units conversion'!$G31))</f>
        <v>0</v>
      </c>
      <c r="O31">
        <f>IF(OR('Exp Database'!O31=Lists!$G$2,'Exp Database'!O31=Lists!$G$3,'Exp Database'!O31=0),0,IF($F31=Lists!$G$2,'Exp with units conversion'!$H31*'Exp Database'!O31*'Exp with units conversion'!$G31,'Exp Database'!O31*'Exp with units conversion'!$G31))</f>
        <v>0</v>
      </c>
      <c r="P31">
        <f>IF(OR('Exp Database'!P31=Lists!$G$2,'Exp Database'!P31=Lists!$G$3,'Exp Database'!P31=0),0,IF($F31=Lists!$G$2,'Exp with units conversion'!$H31*'Exp Database'!P31*'Exp with units conversion'!$G31,'Exp Database'!P31*'Exp with units conversion'!$G31))</f>
        <v>0</v>
      </c>
      <c r="Q31">
        <f>IF(OR('Exp Database'!Q31=Lists!$G$2,'Exp Database'!Q31=Lists!$G$3,'Exp Database'!Q31=0),0,IF($F31=Lists!$G$2,'Exp with units conversion'!$H31*'Exp Database'!Q31*'Exp with units conversion'!$G31,'Exp Database'!Q31*'Exp with units conversion'!$G31))</f>
        <v>2670183</v>
      </c>
      <c r="R31">
        <f>IF(OR('Exp Database'!R31=Lists!$G$2,'Exp Database'!R31=Lists!$G$3,'Exp Database'!R31=0),0,IF($F31=Lists!$G$2,'Exp with units conversion'!$H31*'Exp Database'!R31*'Exp with units conversion'!$G31,'Exp Database'!R31*'Exp with units conversion'!$G31))</f>
        <v>0</v>
      </c>
      <c r="S31">
        <f>IF(OR('Exp Database'!S31=Lists!$G$2,'Exp Database'!S31=Lists!$G$3,'Exp Database'!S31=0),0,IF($F31=Lists!$G$2,'Exp with units conversion'!$H31*'Exp Database'!S31*'Exp with units conversion'!$G31,'Exp Database'!S31*'Exp with units conversion'!$G31))</f>
        <v>1326997</v>
      </c>
      <c r="T31">
        <f>IF(OR('Exp Database'!T31=Lists!$G$2,'Exp Database'!T31=Lists!$G$3,'Exp Database'!T31=0),0,IF($F31=Lists!$G$2,'Exp with units conversion'!$H31*'Exp Database'!T31*'Exp with units conversion'!$G31,'Exp Database'!T31*'Exp with units conversion'!$G31))</f>
        <v>0</v>
      </c>
      <c r="U31">
        <f>IF(OR('Exp Database'!U31=Lists!$G$2,'Exp Database'!U31=Lists!$G$3,'Exp Database'!U31=0),0,IF($F31=Lists!$G$2,'Exp with units conversion'!$H31*'Exp Database'!U31*'Exp with units conversion'!$G31,'Exp Database'!U31*'Exp with units conversion'!$G31))</f>
        <v>0</v>
      </c>
      <c r="V31">
        <f>IF(OR('Exp Database'!V31=Lists!$G$2,'Exp Database'!V31=Lists!$G$3,'Exp Database'!V31=0),0,IF($F31=Lists!$G$2,'Exp with units conversion'!$H31*'Exp Database'!V31*'Exp with units conversion'!$G31,'Exp Database'!V31*'Exp with units conversion'!$G31))</f>
        <v>1326997</v>
      </c>
      <c r="W31">
        <f>IF(OR('Exp Database'!W31=Lists!$G$2,'Exp Database'!W31=Lists!$G$3,'Exp Database'!W31=0),0,IF($F31=Lists!$G$2,'Exp with units conversion'!$H31*'Exp Database'!W31*'Exp with units conversion'!$G31,'Exp Database'!W31*'Exp with units conversion'!$G31))</f>
        <v>0</v>
      </c>
      <c r="X31">
        <f>IF(OR('Exp Database'!X31=Lists!$G$2,'Exp Database'!X31=Lists!$G$3,'Exp Database'!X31=0),0,IF($F31=Lists!$G$2,'Exp with units conversion'!$H31*'Exp Database'!X31*'Exp with units conversion'!$G31,'Exp Database'!X31*'Exp with units conversion'!$G31))</f>
        <v>0</v>
      </c>
      <c r="Y31">
        <f>IF(OR('Exp Database'!Y31=Lists!$G$2,'Exp Database'!Y31=Lists!$G$3,'Exp Database'!Y31=0),0,IF($F31=Lists!$G$2,'Exp with units conversion'!$H31*'Exp Database'!Y31*'Exp with units conversion'!$G31,'Exp Database'!Y31*'Exp with units conversion'!$G31))</f>
        <v>0</v>
      </c>
      <c r="Z31">
        <f>IF(OR('Exp Database'!Z31=Lists!$G$2,'Exp Database'!Z31=Lists!$G$3,'Exp Database'!Z31=0),0,IF($F31=Lists!$G$2,'Exp with units conversion'!$H31*'Exp Database'!Z31*'Exp with units conversion'!$G31,'Exp Database'!Z31*'Exp with units conversion'!$G31))</f>
        <v>0</v>
      </c>
      <c r="AA31">
        <f>IF(OR('Exp Database'!AA31=Lists!$G$2,'Exp Database'!AA31=Lists!$G$3,'Exp Database'!AA31=0),0,IF($F31=Lists!$G$2,'Exp with units conversion'!$H31*'Exp Database'!AA31*'Exp with units conversion'!$G31,'Exp Database'!AA31*'Exp with units conversion'!$G31))</f>
        <v>0</v>
      </c>
      <c r="AB31">
        <f>IF(OR('Exp Database'!AB31=Lists!$G$2,'Exp Database'!AB31=Lists!$G$3,'Exp Database'!AB31=0),0,IF($F31=Lists!$G$2,'Exp with units conversion'!$H31*'Exp Database'!AB31*'Exp with units conversion'!$G31,'Exp Database'!AB31*'Exp with units conversion'!$G31))</f>
        <v>0</v>
      </c>
      <c r="AC31">
        <f>IF(OR('Exp Database'!AC31=Lists!$G$2,'Exp Database'!AC31=Lists!$G$3,'Exp Database'!AC31=0),0,IF($F31=Lists!$G$2,'Exp with units conversion'!$H31*'Exp Database'!AC31*'Exp with units conversion'!$G31,'Exp Database'!AC31*'Exp with units conversion'!$G31))</f>
        <v>0</v>
      </c>
      <c r="AD31">
        <f>IF(OR('Exp Database'!AD31=Lists!$G$2,'Exp Database'!AD31=Lists!$G$3,'Exp Database'!AD31=0),0,IF($F31=Lists!$G$2,'Exp with units conversion'!$H31*'Exp Database'!AD31*'Exp with units conversion'!$G31,'Exp Database'!AD31*'Exp with units conversion'!$G31))</f>
        <v>3997180</v>
      </c>
      <c r="AF31">
        <f t="shared" si="2"/>
        <v>1</v>
      </c>
    </row>
    <row r="32" spans="2:32">
      <c r="B32" t="str">
        <f t="shared" si="0"/>
        <v>Georgia2015</v>
      </c>
      <c r="C32" s="238" t="str">
        <f t="shared" si="3"/>
        <v>Georgia</v>
      </c>
      <c r="D32" s="238">
        <f t="shared" si="3"/>
        <v>2015</v>
      </c>
      <c r="E32" s="238" t="str">
        <f t="shared" si="3"/>
        <v>Calendar Year</v>
      </c>
      <c r="F32" s="238" t="str">
        <f t="shared" si="3"/>
        <v>US Dollars</v>
      </c>
      <c r="G32" s="238">
        <f>IF('Exp Database'!G32="Units ( x 1)",1,IF('Exp Database'!G32="Thousands (x 1,000)",1000,IF('Exp Database'!G32="Millions (x 1,000,000)",1000000,)))</f>
        <v>1</v>
      </c>
      <c r="H32" s="239">
        <f>IF('Exp Database'!H32&gt;0,'Exp Database'!H32,'Exp Database'!J32)</f>
        <v>2.2702</v>
      </c>
      <c r="I32" s="238" t="str">
        <f t="shared" si="3"/>
        <v>PEPFAR Expenditure analysis</v>
      </c>
      <c r="J32" s="238">
        <f t="shared" si="3"/>
        <v>1.76566666666667</v>
      </c>
      <c r="K32" t="s">
        <v>388</v>
      </c>
      <c r="M32">
        <f>IF(OR('Exp Database'!M32=Lists!$G$2,'Exp Database'!M32=Lists!$G$3,'Exp Database'!M32=0),0,IF($F32=Lists!$G$2,'Exp with units conversion'!$H32*'Exp Database'!M32*'Exp with units conversion'!$G32,'Exp Database'!M32*'Exp with units conversion'!$G32))</f>
        <v>0</v>
      </c>
      <c r="N32">
        <f>IF(OR('Exp Database'!N32=Lists!$G$2,'Exp Database'!N32=Lists!$G$3,'Exp Database'!N32=0),0,IF($F32=Lists!$G$2,'Exp with units conversion'!$H32*'Exp Database'!N32*'Exp with units conversion'!$G32,'Exp Database'!N32*'Exp with units conversion'!$G32))</f>
        <v>0</v>
      </c>
      <c r="O32">
        <f>IF(OR('Exp Database'!O32=Lists!$G$2,'Exp Database'!O32=Lists!$G$3,'Exp Database'!O32=0),0,IF($F32=Lists!$G$2,'Exp with units conversion'!$H32*'Exp Database'!O32*'Exp with units conversion'!$G32,'Exp Database'!O32*'Exp with units conversion'!$G32))</f>
        <v>0</v>
      </c>
      <c r="P32">
        <f>IF(OR('Exp Database'!P32=Lists!$G$2,'Exp Database'!P32=Lists!$G$3,'Exp Database'!P32=0),0,IF($F32=Lists!$G$2,'Exp with units conversion'!$H32*'Exp Database'!P32*'Exp with units conversion'!$G32,'Exp Database'!P32*'Exp with units conversion'!$G32))</f>
        <v>0</v>
      </c>
      <c r="Q32">
        <f>IF(OR('Exp Database'!Q32=Lists!$G$2,'Exp Database'!Q32=Lists!$G$3,'Exp Database'!Q32=0),0,IF($F32=Lists!$G$2,'Exp with units conversion'!$H32*'Exp Database'!Q32*'Exp with units conversion'!$G32,'Exp Database'!Q32*'Exp with units conversion'!$G32))</f>
        <v>0</v>
      </c>
      <c r="R32">
        <f>IF(OR('Exp Database'!R32=Lists!$G$2,'Exp Database'!R32=Lists!$G$3,'Exp Database'!R32=0),0,IF($F32=Lists!$G$2,'Exp with units conversion'!$H32*'Exp Database'!R32*'Exp with units conversion'!$G32,'Exp Database'!R32*'Exp with units conversion'!$G32))</f>
        <v>0</v>
      </c>
      <c r="S32">
        <f>IF(OR('Exp Database'!S32=Lists!$G$2,'Exp Database'!S32=Lists!$G$3,'Exp Database'!S32=0),0,IF($F32=Lists!$G$2,'Exp with units conversion'!$H32*'Exp Database'!S32*'Exp with units conversion'!$G32,'Exp Database'!S32*'Exp with units conversion'!$G32))</f>
        <v>0</v>
      </c>
      <c r="T32">
        <f>IF(OR('Exp Database'!T32=Lists!$G$2,'Exp Database'!T32=Lists!$G$3,'Exp Database'!T32=0),0,IF($F32=Lists!$G$2,'Exp with units conversion'!$H32*'Exp Database'!T32*'Exp with units conversion'!$G32,'Exp Database'!T32*'Exp with units conversion'!$G32))</f>
        <v>0</v>
      </c>
      <c r="U32">
        <f>IF(OR('Exp Database'!U32=Lists!$G$2,'Exp Database'!U32=Lists!$G$3,'Exp Database'!U32=0),0,IF($F32=Lists!$G$2,'Exp with units conversion'!$H32*'Exp Database'!U32*'Exp with units conversion'!$G32,'Exp Database'!U32*'Exp with units conversion'!$G32))</f>
        <v>0</v>
      </c>
      <c r="V32">
        <f>IF(OR('Exp Database'!V32=Lists!$G$2,'Exp Database'!V32=Lists!$G$3,'Exp Database'!V32=0),0,IF($F32=Lists!$G$2,'Exp with units conversion'!$H32*'Exp Database'!V32*'Exp with units conversion'!$G32,'Exp Database'!V32*'Exp with units conversion'!$G32))</f>
        <v>0</v>
      </c>
      <c r="W32">
        <f>IF(OR('Exp Database'!W32=Lists!$G$2,'Exp Database'!W32=Lists!$G$3,'Exp Database'!W32=0),0,IF($F32=Lists!$G$2,'Exp with units conversion'!$H32*'Exp Database'!W32*'Exp with units conversion'!$G32,'Exp Database'!W32*'Exp with units conversion'!$G32))</f>
        <v>0</v>
      </c>
      <c r="X32">
        <f>IF(OR('Exp Database'!X32=Lists!$G$2,'Exp Database'!X32=Lists!$G$3,'Exp Database'!X32=0),0,IF($F32=Lists!$G$2,'Exp with units conversion'!$H32*'Exp Database'!X32*'Exp with units conversion'!$G32,'Exp Database'!X32*'Exp with units conversion'!$G32))</f>
        <v>0</v>
      </c>
      <c r="Y32">
        <f>IF(OR('Exp Database'!Y32=Lists!$G$2,'Exp Database'!Y32=Lists!$G$3,'Exp Database'!Y32=0),0,IF($F32=Lists!$G$2,'Exp with units conversion'!$H32*'Exp Database'!Y32*'Exp with units conversion'!$G32,'Exp Database'!Y32*'Exp with units conversion'!$G32))</f>
        <v>0</v>
      </c>
      <c r="Z32">
        <f>IF(OR('Exp Database'!Z32=Lists!$G$2,'Exp Database'!Z32=Lists!$G$3,'Exp Database'!Z32=0),0,IF($F32=Lists!$G$2,'Exp with units conversion'!$H32*'Exp Database'!Z32*'Exp with units conversion'!$G32,'Exp Database'!Z32*'Exp with units conversion'!$G32))</f>
        <v>0</v>
      </c>
      <c r="AA32">
        <f>IF(OR('Exp Database'!AA32=Lists!$G$2,'Exp Database'!AA32=Lists!$G$3,'Exp Database'!AA32=0),0,IF($F32=Lists!$G$2,'Exp with units conversion'!$H32*'Exp Database'!AA32*'Exp with units conversion'!$G32,'Exp Database'!AA32*'Exp with units conversion'!$G32))</f>
        <v>0</v>
      </c>
      <c r="AB32">
        <f>IF(OR('Exp Database'!AB32=Lists!$G$2,'Exp Database'!AB32=Lists!$G$3,'Exp Database'!AB32=0),0,IF($F32=Lists!$G$2,'Exp with units conversion'!$H32*'Exp Database'!AB32*'Exp with units conversion'!$G32,'Exp Database'!AB32*'Exp with units conversion'!$G32))</f>
        <v>0</v>
      </c>
      <c r="AC32">
        <f>IF(OR('Exp Database'!AC32=Lists!$G$2,'Exp Database'!AC32=Lists!$G$3,'Exp Database'!AC32=0),0,IF($F32=Lists!$G$2,'Exp with units conversion'!$H32*'Exp Database'!AC32*'Exp with units conversion'!$G32,'Exp Database'!AC32*'Exp with units conversion'!$G32))</f>
        <v>0</v>
      </c>
      <c r="AD32">
        <f>IF(OR('Exp Database'!AD32=Lists!$G$2,'Exp Database'!AD32=Lists!$G$3,'Exp Database'!AD32=0),0,IF($F32=Lists!$G$2,'Exp with units conversion'!$H32*'Exp Database'!AD32*'Exp with units conversion'!$G32,'Exp Database'!AD32*'Exp with units conversion'!$G32))</f>
        <v>0</v>
      </c>
      <c r="AF32">
        <f t="shared" si="2"/>
        <v>1</v>
      </c>
    </row>
    <row r="33" spans="2:32">
      <c r="B33" t="str">
        <f t="shared" si="0"/>
        <v>Georgia2015</v>
      </c>
      <c r="C33" s="238" t="str">
        <f t="shared" si="3"/>
        <v>Georgia</v>
      </c>
      <c r="D33" s="238">
        <f t="shared" si="3"/>
        <v>2015</v>
      </c>
      <c r="E33" s="238" t="str">
        <f t="shared" si="3"/>
        <v>Calendar Year</v>
      </c>
      <c r="F33" s="238" t="str">
        <f t="shared" si="3"/>
        <v>US Dollars</v>
      </c>
      <c r="G33" s="238">
        <f>IF('Exp Database'!G33="Units ( x 1)",1,IF('Exp Database'!G33="Thousands (x 1,000)",1000,IF('Exp Database'!G33="Millions (x 1,000,000)",1000000,)))</f>
        <v>1</v>
      </c>
      <c r="H33" s="239">
        <f>IF('Exp Database'!H33&gt;0,'Exp Database'!H33,'Exp Database'!J33)</f>
        <v>2.2702</v>
      </c>
      <c r="I33" s="238" t="str">
        <f t="shared" si="3"/>
        <v>PEPFAR Expenditure analysis</v>
      </c>
      <c r="J33" s="238">
        <f t="shared" si="3"/>
        <v>1.76566666666667</v>
      </c>
      <c r="K33" t="s">
        <v>280</v>
      </c>
      <c r="M33">
        <f>IF(OR('Exp Database'!M33=Lists!$G$2,'Exp Database'!M33=Lists!$G$3,'Exp Database'!M33=0),0,IF($F33=Lists!$G$2,'Exp with units conversion'!$H33*'Exp Database'!M33*'Exp with units conversion'!$G33,'Exp Database'!M33*'Exp with units conversion'!$G33))</f>
        <v>0</v>
      </c>
      <c r="N33">
        <f>IF(OR('Exp Database'!N33=Lists!$G$2,'Exp Database'!N33=Lists!$G$3,'Exp Database'!N33=0),0,IF($F33=Lists!$G$2,'Exp with units conversion'!$H33*'Exp Database'!N33*'Exp with units conversion'!$G33,'Exp Database'!N33*'Exp with units conversion'!$G33))</f>
        <v>0</v>
      </c>
      <c r="O33">
        <f>IF(OR('Exp Database'!O33=Lists!$G$2,'Exp Database'!O33=Lists!$G$3,'Exp Database'!O33=0),0,IF($F33=Lists!$G$2,'Exp with units conversion'!$H33*'Exp Database'!O33*'Exp with units conversion'!$G33,'Exp Database'!O33*'Exp with units conversion'!$G33))</f>
        <v>0</v>
      </c>
      <c r="P33">
        <f>IF(OR('Exp Database'!P33=Lists!$G$2,'Exp Database'!P33=Lists!$G$3,'Exp Database'!P33=0),0,IF($F33=Lists!$G$2,'Exp with units conversion'!$H33*'Exp Database'!P33*'Exp with units conversion'!$G33,'Exp Database'!P33*'Exp with units conversion'!$G33))</f>
        <v>0</v>
      </c>
      <c r="Q33">
        <f>IF(OR('Exp Database'!Q33=Lists!$G$2,'Exp Database'!Q33=Lists!$G$3,'Exp Database'!Q33=0),0,IF($F33=Lists!$G$2,'Exp with units conversion'!$H33*'Exp Database'!Q33*'Exp with units conversion'!$G33,'Exp Database'!Q33*'Exp with units conversion'!$G33))</f>
        <v>0</v>
      </c>
      <c r="R33">
        <f>IF(OR('Exp Database'!R33=Lists!$G$2,'Exp Database'!R33=Lists!$G$3,'Exp Database'!R33=0),0,IF($F33=Lists!$G$2,'Exp with units conversion'!$H33*'Exp Database'!R33*'Exp with units conversion'!$G33,'Exp Database'!R33*'Exp with units conversion'!$G33))</f>
        <v>0</v>
      </c>
      <c r="S33">
        <f>IF(OR('Exp Database'!S33=Lists!$G$2,'Exp Database'!S33=Lists!$G$3,'Exp Database'!S33=0),0,IF($F33=Lists!$G$2,'Exp with units conversion'!$H33*'Exp Database'!S33*'Exp with units conversion'!$G33,'Exp Database'!S33*'Exp with units conversion'!$G33))</f>
        <v>0</v>
      </c>
      <c r="T33">
        <f>IF(OR('Exp Database'!T33=Lists!$G$2,'Exp Database'!T33=Lists!$G$3,'Exp Database'!T33=0),0,IF($F33=Lists!$G$2,'Exp with units conversion'!$H33*'Exp Database'!T33*'Exp with units conversion'!$G33,'Exp Database'!T33*'Exp with units conversion'!$G33))</f>
        <v>0</v>
      </c>
      <c r="U33">
        <f>IF(OR('Exp Database'!U33=Lists!$G$2,'Exp Database'!U33=Lists!$G$3,'Exp Database'!U33=0),0,IF($F33=Lists!$G$2,'Exp with units conversion'!$H33*'Exp Database'!U33*'Exp with units conversion'!$G33,'Exp Database'!U33*'Exp with units conversion'!$G33))</f>
        <v>0</v>
      </c>
      <c r="V33">
        <f>IF(OR('Exp Database'!V33=Lists!$G$2,'Exp Database'!V33=Lists!$G$3,'Exp Database'!V33=0),0,IF($F33=Lists!$G$2,'Exp with units conversion'!$H33*'Exp Database'!V33*'Exp with units conversion'!$G33,'Exp Database'!V33*'Exp with units conversion'!$G33))</f>
        <v>0</v>
      </c>
      <c r="W33">
        <f>IF(OR('Exp Database'!W33=Lists!$G$2,'Exp Database'!W33=Lists!$G$3,'Exp Database'!W33=0),0,IF($F33=Lists!$G$2,'Exp with units conversion'!$H33*'Exp Database'!W33*'Exp with units conversion'!$G33,'Exp Database'!W33*'Exp with units conversion'!$G33))</f>
        <v>0</v>
      </c>
      <c r="X33">
        <f>IF(OR('Exp Database'!X33=Lists!$G$2,'Exp Database'!X33=Lists!$G$3,'Exp Database'!X33=0),0,IF($F33=Lists!$G$2,'Exp with units conversion'!$H33*'Exp Database'!X33*'Exp with units conversion'!$G33,'Exp Database'!X33*'Exp with units conversion'!$G33))</f>
        <v>0</v>
      </c>
      <c r="Y33">
        <f>IF(OR('Exp Database'!Y33=Lists!$G$2,'Exp Database'!Y33=Lists!$G$3,'Exp Database'!Y33=0),0,IF($F33=Lists!$G$2,'Exp with units conversion'!$H33*'Exp Database'!Y33*'Exp with units conversion'!$G33,'Exp Database'!Y33*'Exp with units conversion'!$G33))</f>
        <v>0</v>
      </c>
      <c r="Z33">
        <f>IF(OR('Exp Database'!Z33=Lists!$G$2,'Exp Database'!Z33=Lists!$G$3,'Exp Database'!Z33=0),0,IF($F33=Lists!$G$2,'Exp with units conversion'!$H33*'Exp Database'!Z33*'Exp with units conversion'!$G33,'Exp Database'!Z33*'Exp with units conversion'!$G33))</f>
        <v>0</v>
      </c>
      <c r="AA33">
        <f>IF(OR('Exp Database'!AA33=Lists!$G$2,'Exp Database'!AA33=Lists!$G$3,'Exp Database'!AA33=0),0,IF($F33=Lists!$G$2,'Exp with units conversion'!$H33*'Exp Database'!AA33*'Exp with units conversion'!$G33,'Exp Database'!AA33*'Exp with units conversion'!$G33))</f>
        <v>0</v>
      </c>
      <c r="AB33">
        <f>IF(OR('Exp Database'!AB33=Lists!$G$2,'Exp Database'!AB33=Lists!$G$3,'Exp Database'!AB33=0),0,IF($F33=Lists!$G$2,'Exp with units conversion'!$H33*'Exp Database'!AB33*'Exp with units conversion'!$G33,'Exp Database'!AB33*'Exp with units conversion'!$G33))</f>
        <v>0</v>
      </c>
      <c r="AC33">
        <f>IF(OR('Exp Database'!AC33=Lists!$G$2,'Exp Database'!AC33=Lists!$G$3,'Exp Database'!AC33=0),0,IF($F33=Lists!$G$2,'Exp with units conversion'!$H33*'Exp Database'!AC33*'Exp with units conversion'!$G33,'Exp Database'!AC33*'Exp with units conversion'!$G33))</f>
        <v>0</v>
      </c>
      <c r="AD33">
        <f>IF(OR('Exp Database'!AD33=Lists!$G$2,'Exp Database'!AD33=Lists!$G$3,'Exp Database'!AD33=0),0,IF($F33=Lists!$G$2,'Exp with units conversion'!$H33*'Exp Database'!AD33*'Exp with units conversion'!$G33,'Exp Database'!AD33*'Exp with units conversion'!$G33))</f>
        <v>0</v>
      </c>
      <c r="AF33">
        <f t="shared" si="2"/>
        <v>1</v>
      </c>
    </row>
    <row r="34" spans="2:32">
      <c r="B34" t="str">
        <f t="shared" si="0"/>
        <v>Georgia2015</v>
      </c>
      <c r="C34" s="238" t="str">
        <f t="shared" si="3"/>
        <v>Georgia</v>
      </c>
      <c r="D34" s="238">
        <f t="shared" si="3"/>
        <v>2015</v>
      </c>
      <c r="E34" s="238" t="str">
        <f t="shared" si="3"/>
        <v>Calendar Year</v>
      </c>
      <c r="F34" s="238" t="str">
        <f t="shared" si="3"/>
        <v>US Dollars</v>
      </c>
      <c r="G34" s="238">
        <f>IF('Exp Database'!G34="Units ( x 1)",1,IF('Exp Database'!G34="Thousands (x 1,000)",1000,IF('Exp Database'!G34="Millions (x 1,000,000)",1000000,)))</f>
        <v>1</v>
      </c>
      <c r="H34" s="239">
        <f>IF('Exp Database'!H34&gt;0,'Exp Database'!H34,'Exp Database'!J34)</f>
        <v>2.2702</v>
      </c>
      <c r="I34" s="238" t="str">
        <f t="shared" si="3"/>
        <v>PEPFAR Expenditure analysis</v>
      </c>
      <c r="J34" s="238">
        <f t="shared" si="3"/>
        <v>1.76566666666667</v>
      </c>
      <c r="K34" t="s">
        <v>32</v>
      </c>
      <c r="M34">
        <f>IF(OR('Exp Database'!M34=Lists!$G$2,'Exp Database'!M34=Lists!$G$3,'Exp Database'!M34=0),0,IF($F34=Lists!$G$2,'Exp with units conversion'!$H34*'Exp Database'!M34*'Exp with units conversion'!$G34,'Exp Database'!M34*'Exp with units conversion'!$G34))</f>
        <v>0</v>
      </c>
      <c r="N34">
        <f>IF(OR('Exp Database'!N34=Lists!$G$2,'Exp Database'!N34=Lists!$G$3,'Exp Database'!N34=0),0,IF($F34=Lists!$G$2,'Exp with units conversion'!$H34*'Exp Database'!N34*'Exp with units conversion'!$G34,'Exp Database'!N34*'Exp with units conversion'!$G34))</f>
        <v>0</v>
      </c>
      <c r="O34">
        <f>IF(OR('Exp Database'!O34=Lists!$G$2,'Exp Database'!O34=Lists!$G$3,'Exp Database'!O34=0),0,IF($F34=Lists!$G$2,'Exp with units conversion'!$H34*'Exp Database'!O34*'Exp with units conversion'!$G34,'Exp Database'!O34*'Exp with units conversion'!$G34))</f>
        <v>0</v>
      </c>
      <c r="P34">
        <f>IF(OR('Exp Database'!P34=Lists!$G$2,'Exp Database'!P34=Lists!$G$3,'Exp Database'!P34=0),0,IF($F34=Lists!$G$2,'Exp with units conversion'!$H34*'Exp Database'!P34*'Exp with units conversion'!$G34,'Exp Database'!P34*'Exp with units conversion'!$G34))</f>
        <v>0</v>
      </c>
      <c r="Q34">
        <f>IF(OR('Exp Database'!Q34=Lists!$G$2,'Exp Database'!Q34=Lists!$G$3,'Exp Database'!Q34=0),0,IF($F34=Lists!$G$2,'Exp with units conversion'!$H34*'Exp Database'!Q34*'Exp with units conversion'!$G34,'Exp Database'!Q34*'Exp with units conversion'!$G34))</f>
        <v>0</v>
      </c>
      <c r="R34">
        <f>IF(OR('Exp Database'!R34=Lists!$G$2,'Exp Database'!R34=Lists!$G$3,'Exp Database'!R34=0),0,IF($F34=Lists!$G$2,'Exp with units conversion'!$H34*'Exp Database'!R34*'Exp with units conversion'!$G34,'Exp Database'!R34*'Exp with units conversion'!$G34))</f>
        <v>0</v>
      </c>
      <c r="S34">
        <f>IF(OR('Exp Database'!S34=Lists!$G$2,'Exp Database'!S34=Lists!$G$3,'Exp Database'!S34=0),0,IF($F34=Lists!$G$2,'Exp with units conversion'!$H34*'Exp Database'!S34*'Exp with units conversion'!$G34,'Exp Database'!S34*'Exp with units conversion'!$G34))</f>
        <v>0</v>
      </c>
      <c r="T34">
        <f>IF(OR('Exp Database'!T34=Lists!$G$2,'Exp Database'!T34=Lists!$G$3,'Exp Database'!T34=0),0,IF($F34=Lists!$G$2,'Exp with units conversion'!$H34*'Exp Database'!T34*'Exp with units conversion'!$G34,'Exp Database'!T34*'Exp with units conversion'!$G34))</f>
        <v>0</v>
      </c>
      <c r="U34">
        <f>IF(OR('Exp Database'!U34=Lists!$G$2,'Exp Database'!U34=Lists!$G$3,'Exp Database'!U34=0),0,IF($F34=Lists!$G$2,'Exp with units conversion'!$H34*'Exp Database'!U34*'Exp with units conversion'!$G34,'Exp Database'!U34*'Exp with units conversion'!$G34))</f>
        <v>0</v>
      </c>
      <c r="V34">
        <f>IF(OR('Exp Database'!V34=Lists!$G$2,'Exp Database'!V34=Lists!$G$3,'Exp Database'!V34=0),0,IF($F34=Lists!$G$2,'Exp with units conversion'!$H34*'Exp Database'!V34*'Exp with units conversion'!$G34,'Exp Database'!V34*'Exp with units conversion'!$G34))</f>
        <v>0</v>
      </c>
      <c r="W34">
        <f>IF(OR('Exp Database'!W34=Lists!$G$2,'Exp Database'!W34=Lists!$G$3,'Exp Database'!W34=0),0,IF($F34=Lists!$G$2,'Exp with units conversion'!$H34*'Exp Database'!W34*'Exp with units conversion'!$G34,'Exp Database'!W34*'Exp with units conversion'!$G34))</f>
        <v>0</v>
      </c>
      <c r="X34">
        <f>IF(OR('Exp Database'!X34=Lists!$G$2,'Exp Database'!X34=Lists!$G$3,'Exp Database'!X34=0),0,IF($F34=Lists!$G$2,'Exp with units conversion'!$H34*'Exp Database'!X34*'Exp with units conversion'!$G34,'Exp Database'!X34*'Exp with units conversion'!$G34))</f>
        <v>0</v>
      </c>
      <c r="Y34">
        <f>IF(OR('Exp Database'!Y34=Lists!$G$2,'Exp Database'!Y34=Lists!$G$3,'Exp Database'!Y34=0),0,IF($F34=Lists!$G$2,'Exp with units conversion'!$H34*'Exp Database'!Y34*'Exp with units conversion'!$G34,'Exp Database'!Y34*'Exp with units conversion'!$G34))</f>
        <v>0</v>
      </c>
      <c r="Z34">
        <f>IF(OR('Exp Database'!Z34=Lists!$G$2,'Exp Database'!Z34=Lists!$G$3,'Exp Database'!Z34=0),0,IF($F34=Lists!$G$2,'Exp with units conversion'!$H34*'Exp Database'!Z34*'Exp with units conversion'!$G34,'Exp Database'!Z34*'Exp with units conversion'!$G34))</f>
        <v>0</v>
      </c>
      <c r="AA34">
        <f>IF(OR('Exp Database'!AA34=Lists!$G$2,'Exp Database'!AA34=Lists!$G$3,'Exp Database'!AA34=0),0,IF($F34=Lists!$G$2,'Exp with units conversion'!$H34*'Exp Database'!AA34*'Exp with units conversion'!$G34,'Exp Database'!AA34*'Exp with units conversion'!$G34))</f>
        <v>0</v>
      </c>
      <c r="AB34">
        <f>IF(OR('Exp Database'!AB34=Lists!$G$2,'Exp Database'!AB34=Lists!$G$3,'Exp Database'!AB34=0),0,IF($F34=Lists!$G$2,'Exp with units conversion'!$H34*'Exp Database'!AB34*'Exp with units conversion'!$G34,'Exp Database'!AB34*'Exp with units conversion'!$G34))</f>
        <v>0</v>
      </c>
      <c r="AC34">
        <f>IF(OR('Exp Database'!AC34=Lists!$G$2,'Exp Database'!AC34=Lists!$G$3,'Exp Database'!AC34=0),0,IF($F34=Lists!$G$2,'Exp with units conversion'!$H34*'Exp Database'!AC34*'Exp with units conversion'!$G34,'Exp Database'!AC34*'Exp with units conversion'!$G34))</f>
        <v>0</v>
      </c>
      <c r="AD34">
        <f>IF(OR('Exp Database'!AD34=Lists!$G$2,'Exp Database'!AD34=Lists!$G$3,'Exp Database'!AD34=0),0,IF($F34=Lists!$G$2,'Exp with units conversion'!$H34*'Exp Database'!AD34*'Exp with units conversion'!$G34,'Exp Database'!AD34*'Exp with units conversion'!$G34))</f>
        <v>0</v>
      </c>
      <c r="AF34">
        <f t="shared" si="2"/>
        <v>1</v>
      </c>
    </row>
    <row r="35" spans="2:32">
      <c r="B35" t="str">
        <f t="shared" si="0"/>
        <v>Georgia2015</v>
      </c>
      <c r="C35" s="238" t="str">
        <f t="shared" si="3"/>
        <v>Georgia</v>
      </c>
      <c r="D35" s="238">
        <f t="shared" si="3"/>
        <v>2015</v>
      </c>
      <c r="E35" s="238" t="str">
        <f t="shared" si="3"/>
        <v>Calendar Year</v>
      </c>
      <c r="F35" s="238" t="str">
        <f t="shared" si="3"/>
        <v>US Dollars</v>
      </c>
      <c r="G35" s="238">
        <f>IF('Exp Database'!G35="Units ( x 1)",1,IF('Exp Database'!G35="Thousands (x 1,000)",1000,IF('Exp Database'!G35="Millions (x 1,000,000)",1000000,)))</f>
        <v>1</v>
      </c>
      <c r="H35" s="239">
        <f>IF('Exp Database'!H35&gt;0,'Exp Database'!H35,'Exp Database'!J35)</f>
        <v>2.2702</v>
      </c>
      <c r="I35" s="238" t="str">
        <f t="shared" si="3"/>
        <v>PEPFAR Expenditure analysis</v>
      </c>
      <c r="J35" s="238">
        <f t="shared" si="3"/>
        <v>1.76566666666667</v>
      </c>
      <c r="K35" t="s">
        <v>298</v>
      </c>
      <c r="M35">
        <f>IF(OR('Exp Database'!M35=Lists!$G$2,'Exp Database'!M35=Lists!$G$3,'Exp Database'!M35=0),0,IF($F35=Lists!$G$2,'Exp with units conversion'!$H35*'Exp Database'!M35*'Exp with units conversion'!$G35,'Exp Database'!M35*'Exp with units conversion'!$G35))</f>
        <v>716650</v>
      </c>
      <c r="N35">
        <f>IF(OR('Exp Database'!N35=Lists!$G$2,'Exp Database'!N35=Lists!$G$3,'Exp Database'!N35=0),0,IF($F35=Lists!$G$2,'Exp with units conversion'!$H35*'Exp Database'!N35*'Exp with units conversion'!$G35,'Exp Database'!N35*'Exp with units conversion'!$G35))</f>
        <v>0</v>
      </c>
      <c r="O35">
        <f>IF(OR('Exp Database'!O35=Lists!$G$2,'Exp Database'!O35=Lists!$G$3,'Exp Database'!O35=0),0,IF($F35=Lists!$G$2,'Exp with units conversion'!$H35*'Exp Database'!O35*'Exp with units conversion'!$G35,'Exp Database'!O35*'Exp with units conversion'!$G35))</f>
        <v>0</v>
      </c>
      <c r="P35">
        <f>IF(OR('Exp Database'!P35=Lists!$G$2,'Exp Database'!P35=Lists!$G$3,'Exp Database'!P35=0),0,IF($F35=Lists!$G$2,'Exp with units conversion'!$H35*'Exp Database'!P35*'Exp with units conversion'!$G35,'Exp Database'!P35*'Exp with units conversion'!$G35))</f>
        <v>0</v>
      </c>
      <c r="Q35">
        <f>IF(OR('Exp Database'!Q35=Lists!$G$2,'Exp Database'!Q35=Lists!$G$3,'Exp Database'!Q35=0),0,IF($F35=Lists!$G$2,'Exp with units conversion'!$H35*'Exp Database'!Q35*'Exp with units conversion'!$G35,'Exp Database'!Q35*'Exp with units conversion'!$G35))</f>
        <v>716650</v>
      </c>
      <c r="R35">
        <f>IF(OR('Exp Database'!R35=Lists!$G$2,'Exp Database'!R35=Lists!$G$3,'Exp Database'!R35=0),0,IF($F35=Lists!$G$2,'Exp with units conversion'!$H35*'Exp Database'!R35*'Exp with units conversion'!$G35,'Exp Database'!R35*'Exp with units conversion'!$G35))</f>
        <v>0</v>
      </c>
      <c r="S35">
        <f>IF(OR('Exp Database'!S35=Lists!$G$2,'Exp Database'!S35=Lists!$G$3,'Exp Database'!S35=0),0,IF($F35=Lists!$G$2,'Exp with units conversion'!$H35*'Exp Database'!S35*'Exp with units conversion'!$G35,'Exp Database'!S35*'Exp with units conversion'!$G35))</f>
        <v>0</v>
      </c>
      <c r="T35">
        <f>IF(OR('Exp Database'!T35=Lists!$G$2,'Exp Database'!T35=Lists!$G$3,'Exp Database'!T35=0),0,IF($F35=Lists!$G$2,'Exp with units conversion'!$H35*'Exp Database'!T35*'Exp with units conversion'!$G35,'Exp Database'!T35*'Exp with units conversion'!$G35))</f>
        <v>0</v>
      </c>
      <c r="U35">
        <f>IF(OR('Exp Database'!U35=Lists!$G$2,'Exp Database'!U35=Lists!$G$3,'Exp Database'!U35=0),0,IF($F35=Lists!$G$2,'Exp with units conversion'!$H35*'Exp Database'!U35*'Exp with units conversion'!$G35,'Exp Database'!U35*'Exp with units conversion'!$G35))</f>
        <v>0</v>
      </c>
      <c r="V35">
        <f>IF(OR('Exp Database'!V35=Lists!$G$2,'Exp Database'!V35=Lists!$G$3,'Exp Database'!V35=0),0,IF($F35=Lists!$G$2,'Exp with units conversion'!$H35*'Exp Database'!V35*'Exp with units conversion'!$G35,'Exp Database'!V35*'Exp with units conversion'!$G35))</f>
        <v>0</v>
      </c>
      <c r="W35">
        <f>IF(OR('Exp Database'!W35=Lists!$G$2,'Exp Database'!W35=Lists!$G$3,'Exp Database'!W35=0),0,IF($F35=Lists!$G$2,'Exp with units conversion'!$H35*'Exp Database'!W35*'Exp with units conversion'!$G35,'Exp Database'!W35*'Exp with units conversion'!$G35))</f>
        <v>0</v>
      </c>
      <c r="X35">
        <f>IF(OR('Exp Database'!X35=Lists!$G$2,'Exp Database'!X35=Lists!$G$3,'Exp Database'!X35=0),0,IF($F35=Lists!$G$2,'Exp with units conversion'!$H35*'Exp Database'!X35*'Exp with units conversion'!$G35,'Exp Database'!X35*'Exp with units conversion'!$G35))</f>
        <v>0</v>
      </c>
      <c r="Y35">
        <f>IF(OR('Exp Database'!Y35=Lists!$G$2,'Exp Database'!Y35=Lists!$G$3,'Exp Database'!Y35=0),0,IF($F35=Lists!$G$2,'Exp with units conversion'!$H35*'Exp Database'!Y35*'Exp with units conversion'!$G35,'Exp Database'!Y35*'Exp with units conversion'!$G35))</f>
        <v>0</v>
      </c>
      <c r="Z35">
        <f>IF(OR('Exp Database'!Z35=Lists!$G$2,'Exp Database'!Z35=Lists!$G$3,'Exp Database'!Z35=0),0,IF($F35=Lists!$G$2,'Exp with units conversion'!$H35*'Exp Database'!Z35*'Exp with units conversion'!$G35,'Exp Database'!Z35*'Exp with units conversion'!$G35))</f>
        <v>0</v>
      </c>
      <c r="AA35">
        <f>IF(OR('Exp Database'!AA35=Lists!$G$2,'Exp Database'!AA35=Lists!$G$3,'Exp Database'!AA35=0),0,IF($F35=Lists!$G$2,'Exp with units conversion'!$H35*'Exp Database'!AA35*'Exp with units conversion'!$G35,'Exp Database'!AA35*'Exp with units conversion'!$G35))</f>
        <v>91777</v>
      </c>
      <c r="AB35">
        <f>IF(OR('Exp Database'!AB35=Lists!$G$2,'Exp Database'!AB35=Lists!$G$3,'Exp Database'!AB35=0),0,IF($F35=Lists!$G$2,'Exp with units conversion'!$H35*'Exp Database'!AB35*'Exp with units conversion'!$G35,'Exp Database'!AB35*'Exp with units conversion'!$G35))</f>
        <v>0</v>
      </c>
      <c r="AC35">
        <f>IF(OR('Exp Database'!AC35=Lists!$G$2,'Exp Database'!AC35=Lists!$G$3,'Exp Database'!AC35=0),0,IF($F35=Lists!$G$2,'Exp with units conversion'!$H35*'Exp Database'!AC35*'Exp with units conversion'!$G35,'Exp Database'!AC35*'Exp with units conversion'!$G35))</f>
        <v>91777</v>
      </c>
      <c r="AD35">
        <f>IF(OR('Exp Database'!AD35=Lists!$G$2,'Exp Database'!AD35=Lists!$G$3,'Exp Database'!AD35=0),0,IF($F35=Lists!$G$2,'Exp with units conversion'!$H35*'Exp Database'!AD35*'Exp with units conversion'!$G35,'Exp Database'!AD35*'Exp with units conversion'!$G35))</f>
        <v>808427</v>
      </c>
      <c r="AF35">
        <f t="shared" si="2"/>
        <v>1</v>
      </c>
    </row>
    <row r="36" spans="2:32">
      <c r="B36" t="str">
        <f t="shared" si="0"/>
        <v>Georgia2015</v>
      </c>
      <c r="C36" s="238" t="str">
        <f t="shared" si="3"/>
        <v>Georgia</v>
      </c>
      <c r="D36" s="238">
        <f t="shared" si="3"/>
        <v>2015</v>
      </c>
      <c r="E36" s="238" t="str">
        <f t="shared" si="3"/>
        <v>Calendar Year</v>
      </c>
      <c r="F36" s="238" t="str">
        <f t="shared" si="3"/>
        <v>US Dollars</v>
      </c>
      <c r="G36" s="238">
        <f>IF('Exp Database'!G36="Units ( x 1)",1,IF('Exp Database'!G36="Thousands (x 1,000)",1000,IF('Exp Database'!G36="Millions (x 1,000,000)",1000000,)))</f>
        <v>1</v>
      </c>
      <c r="H36" s="239">
        <f>IF('Exp Database'!H36&gt;0,'Exp Database'!H36,'Exp Database'!J36)</f>
        <v>2.2702</v>
      </c>
      <c r="I36" s="238" t="str">
        <f t="shared" si="3"/>
        <v>PEPFAR Expenditure analysis</v>
      </c>
      <c r="J36" s="238">
        <f t="shared" si="3"/>
        <v>1.76566666666667</v>
      </c>
      <c r="K36" t="s">
        <v>390</v>
      </c>
      <c r="M36">
        <f>IF(OR('Exp Database'!M36=Lists!$G$2,'Exp Database'!M36=Lists!$G$3,'Exp Database'!M36=0),0,IF($F36=Lists!$G$2,'Exp with units conversion'!$H36*'Exp Database'!M36*'Exp with units conversion'!$G36,'Exp Database'!M36*'Exp with units conversion'!$G36))</f>
        <v>0</v>
      </c>
      <c r="N36">
        <f>IF(OR('Exp Database'!N36=Lists!$G$2,'Exp Database'!N36=Lists!$G$3,'Exp Database'!N36=0),0,IF($F36=Lists!$G$2,'Exp with units conversion'!$H36*'Exp Database'!N36*'Exp with units conversion'!$G36,'Exp Database'!N36*'Exp with units conversion'!$G36))</f>
        <v>0</v>
      </c>
      <c r="O36">
        <f>IF(OR('Exp Database'!O36=Lists!$G$2,'Exp Database'!O36=Lists!$G$3,'Exp Database'!O36=0),0,IF($F36=Lists!$G$2,'Exp with units conversion'!$H36*'Exp Database'!O36*'Exp with units conversion'!$G36,'Exp Database'!O36*'Exp with units conversion'!$G36))</f>
        <v>0</v>
      </c>
      <c r="P36">
        <f>IF(OR('Exp Database'!P36=Lists!$G$2,'Exp Database'!P36=Lists!$G$3,'Exp Database'!P36=0),0,IF($F36=Lists!$G$2,'Exp with units conversion'!$H36*'Exp Database'!P36*'Exp with units conversion'!$G36,'Exp Database'!P36*'Exp with units conversion'!$G36))</f>
        <v>0</v>
      </c>
      <c r="Q36">
        <f>IF(OR('Exp Database'!Q36=Lists!$G$2,'Exp Database'!Q36=Lists!$G$3,'Exp Database'!Q36=0),0,IF($F36=Lists!$G$2,'Exp with units conversion'!$H36*'Exp Database'!Q36*'Exp with units conversion'!$G36,'Exp Database'!Q36*'Exp with units conversion'!$G36))</f>
        <v>0</v>
      </c>
      <c r="R36">
        <f>IF(OR('Exp Database'!R36=Lists!$G$2,'Exp Database'!R36=Lists!$G$3,'Exp Database'!R36=0),0,IF($F36=Lists!$G$2,'Exp with units conversion'!$H36*'Exp Database'!R36*'Exp with units conversion'!$G36,'Exp Database'!R36*'Exp with units conversion'!$G36))</f>
        <v>0</v>
      </c>
      <c r="S36">
        <f>IF(OR('Exp Database'!S36=Lists!$G$2,'Exp Database'!S36=Lists!$G$3,'Exp Database'!S36=0),0,IF($F36=Lists!$G$2,'Exp with units conversion'!$H36*'Exp Database'!S36*'Exp with units conversion'!$G36,'Exp Database'!S36*'Exp with units conversion'!$G36))</f>
        <v>0</v>
      </c>
      <c r="T36">
        <f>IF(OR('Exp Database'!T36=Lists!$G$2,'Exp Database'!T36=Lists!$G$3,'Exp Database'!T36=0),0,IF($F36=Lists!$G$2,'Exp with units conversion'!$H36*'Exp Database'!T36*'Exp with units conversion'!$G36,'Exp Database'!T36*'Exp with units conversion'!$G36))</f>
        <v>0</v>
      </c>
      <c r="U36">
        <f>IF(OR('Exp Database'!U36=Lists!$G$2,'Exp Database'!U36=Lists!$G$3,'Exp Database'!U36=0),0,IF($F36=Lists!$G$2,'Exp with units conversion'!$H36*'Exp Database'!U36*'Exp with units conversion'!$G36,'Exp Database'!U36*'Exp with units conversion'!$G36))</f>
        <v>0</v>
      </c>
      <c r="V36">
        <f>IF(OR('Exp Database'!V36=Lists!$G$2,'Exp Database'!V36=Lists!$G$3,'Exp Database'!V36=0),0,IF($F36=Lists!$G$2,'Exp with units conversion'!$H36*'Exp Database'!V36*'Exp with units conversion'!$G36,'Exp Database'!V36*'Exp with units conversion'!$G36))</f>
        <v>0</v>
      </c>
      <c r="W36">
        <f>IF(OR('Exp Database'!W36=Lists!$G$2,'Exp Database'!W36=Lists!$G$3,'Exp Database'!W36=0),0,IF($F36=Lists!$G$2,'Exp with units conversion'!$H36*'Exp Database'!W36*'Exp with units conversion'!$G36,'Exp Database'!W36*'Exp with units conversion'!$G36))</f>
        <v>0</v>
      </c>
      <c r="X36">
        <f>IF(OR('Exp Database'!X36=Lists!$G$2,'Exp Database'!X36=Lists!$G$3,'Exp Database'!X36=0),0,IF($F36=Lists!$G$2,'Exp with units conversion'!$H36*'Exp Database'!X36*'Exp with units conversion'!$G36,'Exp Database'!X36*'Exp with units conversion'!$G36))</f>
        <v>0</v>
      </c>
      <c r="Y36">
        <f>IF(OR('Exp Database'!Y36=Lists!$G$2,'Exp Database'!Y36=Lists!$G$3,'Exp Database'!Y36=0),0,IF($F36=Lists!$G$2,'Exp with units conversion'!$H36*'Exp Database'!Y36*'Exp with units conversion'!$G36,'Exp Database'!Y36*'Exp with units conversion'!$G36))</f>
        <v>0</v>
      </c>
      <c r="Z36">
        <f>IF(OR('Exp Database'!Z36=Lists!$G$2,'Exp Database'!Z36=Lists!$G$3,'Exp Database'!Z36=0),0,IF($F36=Lists!$G$2,'Exp with units conversion'!$H36*'Exp Database'!Z36*'Exp with units conversion'!$G36,'Exp Database'!Z36*'Exp with units conversion'!$G36))</f>
        <v>0</v>
      </c>
      <c r="AA36">
        <f>IF(OR('Exp Database'!AA36=Lists!$G$2,'Exp Database'!AA36=Lists!$G$3,'Exp Database'!AA36=0),0,IF($F36=Lists!$G$2,'Exp with units conversion'!$H36*'Exp Database'!AA36*'Exp with units conversion'!$G36,'Exp Database'!AA36*'Exp with units conversion'!$G36))</f>
        <v>0</v>
      </c>
      <c r="AB36">
        <f>IF(OR('Exp Database'!AB36=Lists!$G$2,'Exp Database'!AB36=Lists!$G$3,'Exp Database'!AB36=0),0,IF($F36=Lists!$G$2,'Exp with units conversion'!$H36*'Exp Database'!AB36*'Exp with units conversion'!$G36,'Exp Database'!AB36*'Exp with units conversion'!$G36))</f>
        <v>0</v>
      </c>
      <c r="AC36">
        <f>IF(OR('Exp Database'!AC36=Lists!$G$2,'Exp Database'!AC36=Lists!$G$3,'Exp Database'!AC36=0),0,IF($F36=Lists!$G$2,'Exp with units conversion'!$H36*'Exp Database'!AC36*'Exp with units conversion'!$G36,'Exp Database'!AC36*'Exp with units conversion'!$G36))</f>
        <v>0</v>
      </c>
      <c r="AD36">
        <f>IF(OR('Exp Database'!AD36=Lists!$G$2,'Exp Database'!AD36=Lists!$G$3,'Exp Database'!AD36=0),0,IF($F36=Lists!$G$2,'Exp with units conversion'!$H36*'Exp Database'!AD36*'Exp with units conversion'!$G36,'Exp Database'!AD36*'Exp with units conversion'!$G36))</f>
        <v>0</v>
      </c>
      <c r="AF36">
        <f t="shared" si="2"/>
        <v>1</v>
      </c>
    </row>
    <row r="37" spans="2:32">
      <c r="B37" t="str">
        <f t="shared" si="0"/>
        <v>Georgia2015</v>
      </c>
      <c r="C37" s="238" t="str">
        <f t="shared" si="3"/>
        <v>Georgia</v>
      </c>
      <c r="D37" s="238">
        <f t="shared" si="3"/>
        <v>2015</v>
      </c>
      <c r="E37" s="238" t="str">
        <f t="shared" si="3"/>
        <v>Calendar Year</v>
      </c>
      <c r="F37" s="238" t="str">
        <f t="shared" si="3"/>
        <v>US Dollars</v>
      </c>
      <c r="G37" s="238">
        <f>IF('Exp Database'!G37="Units ( x 1)",1,IF('Exp Database'!G37="Thousands (x 1,000)",1000,IF('Exp Database'!G37="Millions (x 1,000,000)",1000000,)))</f>
        <v>1</v>
      </c>
      <c r="H37" s="239">
        <f>IF('Exp Database'!H37&gt;0,'Exp Database'!H37,'Exp Database'!J37)</f>
        <v>2.2702</v>
      </c>
      <c r="I37" s="238" t="str">
        <f t="shared" si="3"/>
        <v>PEPFAR Expenditure analysis</v>
      </c>
      <c r="J37" s="238">
        <f t="shared" si="3"/>
        <v>1.76566666666667</v>
      </c>
      <c r="K37" t="s">
        <v>37</v>
      </c>
      <c r="M37">
        <f>IF(OR('Exp Database'!M37=Lists!$G$2,'Exp Database'!M37=Lists!$G$3,'Exp Database'!M37=0),0,IF($F37=Lists!$G$2,'Exp with units conversion'!$H37*'Exp Database'!M37*'Exp with units conversion'!$G37,'Exp Database'!M37*'Exp with units conversion'!$G37))</f>
        <v>614097</v>
      </c>
      <c r="N37">
        <f>IF(OR('Exp Database'!N37=Lists!$G$2,'Exp Database'!N37=Lists!$G$3,'Exp Database'!N37=0),0,IF($F37=Lists!$G$2,'Exp with units conversion'!$H37*'Exp Database'!N37*'Exp with units conversion'!$G37,'Exp Database'!N37*'Exp with units conversion'!$G37))</f>
        <v>0</v>
      </c>
      <c r="O37">
        <f>IF(OR('Exp Database'!O37=Lists!$G$2,'Exp Database'!O37=Lists!$G$3,'Exp Database'!O37=0),0,IF($F37=Lists!$G$2,'Exp with units conversion'!$H37*'Exp Database'!O37*'Exp with units conversion'!$G37,'Exp Database'!O37*'Exp with units conversion'!$G37))</f>
        <v>0</v>
      </c>
      <c r="P37">
        <f>IF(OR('Exp Database'!P37=Lists!$G$2,'Exp Database'!P37=Lists!$G$3,'Exp Database'!P37=0),0,IF($F37=Lists!$G$2,'Exp with units conversion'!$H37*'Exp Database'!P37*'Exp with units conversion'!$G37,'Exp Database'!P37*'Exp with units conversion'!$G37))</f>
        <v>0</v>
      </c>
      <c r="Q37">
        <f>IF(OR('Exp Database'!Q37=Lists!$G$2,'Exp Database'!Q37=Lists!$G$3,'Exp Database'!Q37=0),0,IF($F37=Lists!$G$2,'Exp with units conversion'!$H37*'Exp Database'!Q37*'Exp with units conversion'!$G37,'Exp Database'!Q37*'Exp with units conversion'!$G37))</f>
        <v>614097</v>
      </c>
      <c r="R37">
        <f>IF(OR('Exp Database'!R37=Lists!$G$2,'Exp Database'!R37=Lists!$G$3,'Exp Database'!R37=0),0,IF($F37=Lists!$G$2,'Exp with units conversion'!$H37*'Exp Database'!R37*'Exp with units conversion'!$G37,'Exp Database'!R37*'Exp with units conversion'!$G37))</f>
        <v>0</v>
      </c>
      <c r="S37">
        <f>IF(OR('Exp Database'!S37=Lists!$G$2,'Exp Database'!S37=Lists!$G$3,'Exp Database'!S37=0),0,IF($F37=Lists!$G$2,'Exp with units conversion'!$H37*'Exp Database'!S37*'Exp with units conversion'!$G37,'Exp Database'!S37*'Exp with units conversion'!$G37))</f>
        <v>0</v>
      </c>
      <c r="T37">
        <f>IF(OR('Exp Database'!T37=Lists!$G$2,'Exp Database'!T37=Lists!$G$3,'Exp Database'!T37=0),0,IF($F37=Lists!$G$2,'Exp with units conversion'!$H37*'Exp Database'!T37*'Exp with units conversion'!$G37,'Exp Database'!T37*'Exp with units conversion'!$G37))</f>
        <v>0</v>
      </c>
      <c r="U37">
        <f>IF(OR('Exp Database'!U37=Lists!$G$2,'Exp Database'!U37=Lists!$G$3,'Exp Database'!U37=0),0,IF($F37=Lists!$G$2,'Exp with units conversion'!$H37*'Exp Database'!U37*'Exp with units conversion'!$G37,'Exp Database'!U37*'Exp with units conversion'!$G37))</f>
        <v>0</v>
      </c>
      <c r="V37">
        <f>IF(OR('Exp Database'!V37=Lists!$G$2,'Exp Database'!V37=Lists!$G$3,'Exp Database'!V37=0),0,IF($F37=Lists!$G$2,'Exp with units conversion'!$H37*'Exp Database'!V37*'Exp with units conversion'!$G37,'Exp Database'!V37*'Exp with units conversion'!$G37))</f>
        <v>0</v>
      </c>
      <c r="W37">
        <f>IF(OR('Exp Database'!W37=Lists!$G$2,'Exp Database'!W37=Lists!$G$3,'Exp Database'!W37=0),0,IF($F37=Lists!$G$2,'Exp with units conversion'!$H37*'Exp Database'!W37*'Exp with units conversion'!$G37,'Exp Database'!W37*'Exp with units conversion'!$G37))</f>
        <v>0</v>
      </c>
      <c r="X37">
        <f>IF(OR('Exp Database'!X37=Lists!$G$2,'Exp Database'!X37=Lists!$G$3,'Exp Database'!X37=0),0,IF($F37=Lists!$G$2,'Exp with units conversion'!$H37*'Exp Database'!X37*'Exp with units conversion'!$G37,'Exp Database'!X37*'Exp with units conversion'!$G37))</f>
        <v>0</v>
      </c>
      <c r="Y37">
        <f>IF(OR('Exp Database'!Y37=Lists!$G$2,'Exp Database'!Y37=Lists!$G$3,'Exp Database'!Y37=0),0,IF($F37=Lists!$G$2,'Exp with units conversion'!$H37*'Exp Database'!Y37*'Exp with units conversion'!$G37,'Exp Database'!Y37*'Exp with units conversion'!$G37))</f>
        <v>0</v>
      </c>
      <c r="Z37">
        <f>IF(OR('Exp Database'!Z37=Lists!$G$2,'Exp Database'!Z37=Lists!$G$3,'Exp Database'!Z37=0),0,IF($F37=Lists!$G$2,'Exp with units conversion'!$H37*'Exp Database'!Z37*'Exp with units conversion'!$G37,'Exp Database'!Z37*'Exp with units conversion'!$G37))</f>
        <v>0</v>
      </c>
      <c r="AA37">
        <f>IF(OR('Exp Database'!AA37=Lists!$G$2,'Exp Database'!AA37=Lists!$G$3,'Exp Database'!AA37=0),0,IF($F37=Lists!$G$2,'Exp with units conversion'!$H37*'Exp Database'!AA37*'Exp with units conversion'!$G37,'Exp Database'!AA37*'Exp with units conversion'!$G37))</f>
        <v>69249</v>
      </c>
      <c r="AB37">
        <f>IF(OR('Exp Database'!AB37=Lists!$G$2,'Exp Database'!AB37=Lists!$G$3,'Exp Database'!AB37=0),0,IF($F37=Lists!$G$2,'Exp with units conversion'!$H37*'Exp Database'!AB37*'Exp with units conversion'!$G37,'Exp Database'!AB37*'Exp with units conversion'!$G37))</f>
        <v>0</v>
      </c>
      <c r="AC37">
        <f>IF(OR('Exp Database'!AC37=Lists!$G$2,'Exp Database'!AC37=Lists!$G$3,'Exp Database'!AC37=0),0,IF($F37=Lists!$G$2,'Exp with units conversion'!$H37*'Exp Database'!AC37*'Exp with units conversion'!$G37,'Exp Database'!AC37*'Exp with units conversion'!$G37))</f>
        <v>69249</v>
      </c>
      <c r="AD37">
        <f>IF(OR('Exp Database'!AD37=Lists!$G$2,'Exp Database'!AD37=Lists!$G$3,'Exp Database'!AD37=0),0,IF($F37=Lists!$G$2,'Exp with units conversion'!$H37*'Exp Database'!AD37*'Exp with units conversion'!$G37,'Exp Database'!AD37*'Exp with units conversion'!$G37))</f>
        <v>683346</v>
      </c>
      <c r="AF37">
        <f t="shared" si="2"/>
        <v>1</v>
      </c>
    </row>
    <row r="38" spans="2:32">
      <c r="B38" t="str">
        <f t="shared" si="0"/>
        <v>Georgia2015</v>
      </c>
      <c r="C38" s="238" t="str">
        <f t="shared" si="3"/>
        <v>Georgia</v>
      </c>
      <c r="D38" s="238">
        <f t="shared" si="3"/>
        <v>2015</v>
      </c>
      <c r="E38" s="238" t="str">
        <f t="shared" si="3"/>
        <v>Calendar Year</v>
      </c>
      <c r="F38" s="238" t="str">
        <f t="shared" si="3"/>
        <v>US Dollars</v>
      </c>
      <c r="G38" s="238">
        <f>IF('Exp Database'!G38="Units ( x 1)",1,IF('Exp Database'!G38="Thousands (x 1,000)",1000,IF('Exp Database'!G38="Millions (x 1,000,000)",1000000,)))</f>
        <v>1</v>
      </c>
      <c r="H38" s="239">
        <f>IF('Exp Database'!H38&gt;0,'Exp Database'!H38,'Exp Database'!J38)</f>
        <v>2.2702</v>
      </c>
      <c r="I38" s="238" t="str">
        <f t="shared" si="3"/>
        <v>PEPFAR Expenditure analysis</v>
      </c>
      <c r="J38" s="238">
        <f t="shared" si="3"/>
        <v>1.76566666666667</v>
      </c>
      <c r="K38" t="s">
        <v>281</v>
      </c>
      <c r="M38">
        <f>IF(OR('Exp Database'!M38=Lists!$G$2,'Exp Database'!M38=Lists!$G$3,'Exp Database'!M38=0),0,IF($F38=Lists!$G$2,'Exp with units conversion'!$H38*'Exp Database'!M38*'Exp with units conversion'!$G38,'Exp Database'!M38*'Exp with units conversion'!$G38))</f>
        <v>0</v>
      </c>
      <c r="N38">
        <f>IF(OR('Exp Database'!N38=Lists!$G$2,'Exp Database'!N38=Lists!$G$3,'Exp Database'!N38=0),0,IF($F38=Lists!$G$2,'Exp with units conversion'!$H38*'Exp Database'!N38*'Exp with units conversion'!$G38,'Exp Database'!N38*'Exp with units conversion'!$G38))</f>
        <v>0</v>
      </c>
      <c r="O38">
        <f>IF(OR('Exp Database'!O38=Lists!$G$2,'Exp Database'!O38=Lists!$G$3,'Exp Database'!O38=0),0,IF($F38=Lists!$G$2,'Exp with units conversion'!$H38*'Exp Database'!O38*'Exp with units conversion'!$G38,'Exp Database'!O38*'Exp with units conversion'!$G38))</f>
        <v>0</v>
      </c>
      <c r="P38">
        <f>IF(OR('Exp Database'!P38=Lists!$G$2,'Exp Database'!P38=Lists!$G$3,'Exp Database'!P38=0),0,IF($F38=Lists!$G$2,'Exp with units conversion'!$H38*'Exp Database'!P38*'Exp with units conversion'!$G38,'Exp Database'!P38*'Exp with units conversion'!$G38))</f>
        <v>0</v>
      </c>
      <c r="Q38">
        <f>IF(OR('Exp Database'!Q38=Lists!$G$2,'Exp Database'!Q38=Lists!$G$3,'Exp Database'!Q38=0),0,IF($F38=Lists!$G$2,'Exp with units conversion'!$H38*'Exp Database'!Q38*'Exp with units conversion'!$G38,'Exp Database'!Q38*'Exp with units conversion'!$G38))</f>
        <v>0</v>
      </c>
      <c r="R38">
        <f>IF(OR('Exp Database'!R38=Lists!$G$2,'Exp Database'!R38=Lists!$G$3,'Exp Database'!R38=0),0,IF($F38=Lists!$G$2,'Exp with units conversion'!$H38*'Exp Database'!R38*'Exp with units conversion'!$G38,'Exp Database'!R38*'Exp with units conversion'!$G38))</f>
        <v>0</v>
      </c>
      <c r="S38">
        <f>IF(OR('Exp Database'!S38=Lists!$G$2,'Exp Database'!S38=Lists!$G$3,'Exp Database'!S38=0),0,IF($F38=Lists!$G$2,'Exp with units conversion'!$H38*'Exp Database'!S38*'Exp with units conversion'!$G38,'Exp Database'!S38*'Exp with units conversion'!$G38))</f>
        <v>0</v>
      </c>
      <c r="T38">
        <f>IF(OR('Exp Database'!T38=Lists!$G$2,'Exp Database'!T38=Lists!$G$3,'Exp Database'!T38=0),0,IF($F38=Lists!$G$2,'Exp with units conversion'!$H38*'Exp Database'!T38*'Exp with units conversion'!$G38,'Exp Database'!T38*'Exp with units conversion'!$G38))</f>
        <v>0</v>
      </c>
      <c r="U38">
        <f>IF(OR('Exp Database'!U38=Lists!$G$2,'Exp Database'!U38=Lists!$G$3,'Exp Database'!U38=0),0,IF($F38=Lists!$G$2,'Exp with units conversion'!$H38*'Exp Database'!U38*'Exp with units conversion'!$G38,'Exp Database'!U38*'Exp with units conversion'!$G38))</f>
        <v>0</v>
      </c>
      <c r="V38">
        <f>IF(OR('Exp Database'!V38=Lists!$G$2,'Exp Database'!V38=Lists!$G$3,'Exp Database'!V38=0),0,IF($F38=Lists!$G$2,'Exp with units conversion'!$H38*'Exp Database'!V38*'Exp with units conversion'!$G38,'Exp Database'!V38*'Exp with units conversion'!$G38))</f>
        <v>0</v>
      </c>
      <c r="W38">
        <f>IF(OR('Exp Database'!W38=Lists!$G$2,'Exp Database'!W38=Lists!$G$3,'Exp Database'!W38=0),0,IF($F38=Lists!$G$2,'Exp with units conversion'!$H38*'Exp Database'!W38*'Exp with units conversion'!$G38,'Exp Database'!W38*'Exp with units conversion'!$G38))</f>
        <v>0</v>
      </c>
      <c r="X38">
        <f>IF(OR('Exp Database'!X38=Lists!$G$2,'Exp Database'!X38=Lists!$G$3,'Exp Database'!X38=0),0,IF($F38=Lists!$G$2,'Exp with units conversion'!$H38*'Exp Database'!X38*'Exp with units conversion'!$G38,'Exp Database'!X38*'Exp with units conversion'!$G38))</f>
        <v>0</v>
      </c>
      <c r="Y38">
        <f>IF(OR('Exp Database'!Y38=Lists!$G$2,'Exp Database'!Y38=Lists!$G$3,'Exp Database'!Y38=0),0,IF($F38=Lists!$G$2,'Exp with units conversion'!$H38*'Exp Database'!Y38*'Exp with units conversion'!$G38,'Exp Database'!Y38*'Exp with units conversion'!$G38))</f>
        <v>0</v>
      </c>
      <c r="Z38">
        <f>IF(OR('Exp Database'!Z38=Lists!$G$2,'Exp Database'!Z38=Lists!$G$3,'Exp Database'!Z38=0),0,IF($F38=Lists!$G$2,'Exp with units conversion'!$H38*'Exp Database'!Z38*'Exp with units conversion'!$G38,'Exp Database'!Z38*'Exp with units conversion'!$G38))</f>
        <v>0</v>
      </c>
      <c r="AA38">
        <f>IF(OR('Exp Database'!AA38=Lists!$G$2,'Exp Database'!AA38=Lists!$G$3,'Exp Database'!AA38=0),0,IF($F38=Lists!$G$2,'Exp with units conversion'!$H38*'Exp Database'!AA38*'Exp with units conversion'!$G38,'Exp Database'!AA38*'Exp with units conversion'!$G38))</f>
        <v>15138</v>
      </c>
      <c r="AB38">
        <f>IF(OR('Exp Database'!AB38=Lists!$G$2,'Exp Database'!AB38=Lists!$G$3,'Exp Database'!AB38=0),0,IF($F38=Lists!$G$2,'Exp with units conversion'!$H38*'Exp Database'!AB38*'Exp with units conversion'!$G38,'Exp Database'!AB38*'Exp with units conversion'!$G38))</f>
        <v>0</v>
      </c>
      <c r="AC38">
        <f>IF(OR('Exp Database'!AC38=Lists!$G$2,'Exp Database'!AC38=Lists!$G$3,'Exp Database'!AC38=0),0,IF($F38=Lists!$G$2,'Exp with units conversion'!$H38*'Exp Database'!AC38*'Exp with units conversion'!$G38,'Exp Database'!AC38*'Exp with units conversion'!$G38))</f>
        <v>15138</v>
      </c>
      <c r="AD38">
        <f>IF(OR('Exp Database'!AD38=Lists!$G$2,'Exp Database'!AD38=Lists!$G$3,'Exp Database'!AD38=0),0,IF($F38=Lists!$G$2,'Exp with units conversion'!$H38*'Exp Database'!AD38*'Exp with units conversion'!$G38,'Exp Database'!AD38*'Exp with units conversion'!$G38))</f>
        <v>15138</v>
      </c>
      <c r="AF38">
        <f t="shared" si="2"/>
        <v>1</v>
      </c>
    </row>
    <row r="39" spans="2:32">
      <c r="B39" t="str">
        <f t="shared" si="0"/>
        <v>Georgia2015</v>
      </c>
      <c r="C39" s="238" t="str">
        <f t="shared" si="3"/>
        <v>Georgia</v>
      </c>
      <c r="D39" s="238">
        <f t="shared" si="3"/>
        <v>2015</v>
      </c>
      <c r="E39" s="238" t="str">
        <f t="shared" si="3"/>
        <v>Calendar Year</v>
      </c>
      <c r="F39" s="238" t="str">
        <f t="shared" si="3"/>
        <v>US Dollars</v>
      </c>
      <c r="G39" s="238">
        <f>IF('Exp Database'!G39="Units ( x 1)",1,IF('Exp Database'!G39="Thousands (x 1,000)",1000,IF('Exp Database'!G39="Millions (x 1,000,000)",1000000,)))</f>
        <v>1</v>
      </c>
      <c r="H39" s="239">
        <f>IF('Exp Database'!H39&gt;0,'Exp Database'!H39,'Exp Database'!J39)</f>
        <v>2.2702</v>
      </c>
      <c r="I39" s="238" t="str">
        <f t="shared" si="3"/>
        <v>PEPFAR Expenditure analysis</v>
      </c>
      <c r="J39" s="238">
        <f t="shared" si="3"/>
        <v>1.76566666666667</v>
      </c>
      <c r="K39" t="s">
        <v>282</v>
      </c>
      <c r="M39">
        <f>IF(OR('Exp Database'!M39=Lists!$G$2,'Exp Database'!M39=Lists!$G$3,'Exp Database'!M39=0),0,IF($F39=Lists!$G$2,'Exp with units conversion'!$H39*'Exp Database'!M39*'Exp with units conversion'!$G39,'Exp Database'!M39*'Exp with units conversion'!$G39))</f>
        <v>102553</v>
      </c>
      <c r="N39">
        <f>IF(OR('Exp Database'!N39=Lists!$G$2,'Exp Database'!N39=Lists!$G$3,'Exp Database'!N39=0),0,IF($F39=Lists!$G$2,'Exp with units conversion'!$H39*'Exp Database'!N39*'Exp with units conversion'!$G39,'Exp Database'!N39*'Exp with units conversion'!$G39))</f>
        <v>0</v>
      </c>
      <c r="O39">
        <f>IF(OR('Exp Database'!O39=Lists!$G$2,'Exp Database'!O39=Lists!$G$3,'Exp Database'!O39=0),0,IF($F39=Lists!$G$2,'Exp with units conversion'!$H39*'Exp Database'!O39*'Exp with units conversion'!$G39,'Exp Database'!O39*'Exp with units conversion'!$G39))</f>
        <v>0</v>
      </c>
      <c r="P39">
        <f>IF(OR('Exp Database'!P39=Lists!$G$2,'Exp Database'!P39=Lists!$G$3,'Exp Database'!P39=0),0,IF($F39=Lists!$G$2,'Exp with units conversion'!$H39*'Exp Database'!P39*'Exp with units conversion'!$G39,'Exp Database'!P39*'Exp with units conversion'!$G39))</f>
        <v>0</v>
      </c>
      <c r="Q39">
        <f>IF(OR('Exp Database'!Q39=Lists!$G$2,'Exp Database'!Q39=Lists!$G$3,'Exp Database'!Q39=0),0,IF($F39=Lists!$G$2,'Exp with units conversion'!$H39*'Exp Database'!Q39*'Exp with units conversion'!$G39,'Exp Database'!Q39*'Exp with units conversion'!$G39))</f>
        <v>102553</v>
      </c>
      <c r="R39">
        <f>IF(OR('Exp Database'!R39=Lists!$G$2,'Exp Database'!R39=Lists!$G$3,'Exp Database'!R39=0),0,IF($F39=Lists!$G$2,'Exp with units conversion'!$H39*'Exp Database'!R39*'Exp with units conversion'!$G39,'Exp Database'!R39*'Exp with units conversion'!$G39))</f>
        <v>0</v>
      </c>
      <c r="S39">
        <f>IF(OR('Exp Database'!S39=Lists!$G$2,'Exp Database'!S39=Lists!$G$3,'Exp Database'!S39=0),0,IF($F39=Lists!$G$2,'Exp with units conversion'!$H39*'Exp Database'!S39*'Exp with units conversion'!$G39,'Exp Database'!S39*'Exp with units conversion'!$G39))</f>
        <v>0</v>
      </c>
      <c r="T39">
        <f>IF(OR('Exp Database'!T39=Lists!$G$2,'Exp Database'!T39=Lists!$G$3,'Exp Database'!T39=0),0,IF($F39=Lists!$G$2,'Exp with units conversion'!$H39*'Exp Database'!T39*'Exp with units conversion'!$G39,'Exp Database'!T39*'Exp with units conversion'!$G39))</f>
        <v>0</v>
      </c>
      <c r="U39">
        <f>IF(OR('Exp Database'!U39=Lists!$G$2,'Exp Database'!U39=Lists!$G$3,'Exp Database'!U39=0),0,IF($F39=Lists!$G$2,'Exp with units conversion'!$H39*'Exp Database'!U39*'Exp with units conversion'!$G39,'Exp Database'!U39*'Exp with units conversion'!$G39))</f>
        <v>0</v>
      </c>
      <c r="V39">
        <f>IF(OR('Exp Database'!V39=Lists!$G$2,'Exp Database'!V39=Lists!$G$3,'Exp Database'!V39=0),0,IF($F39=Lists!$G$2,'Exp with units conversion'!$H39*'Exp Database'!V39*'Exp with units conversion'!$G39,'Exp Database'!V39*'Exp with units conversion'!$G39))</f>
        <v>0</v>
      </c>
      <c r="W39">
        <f>IF(OR('Exp Database'!W39=Lists!$G$2,'Exp Database'!W39=Lists!$G$3,'Exp Database'!W39=0),0,IF($F39=Lists!$G$2,'Exp with units conversion'!$H39*'Exp Database'!W39*'Exp with units conversion'!$G39,'Exp Database'!W39*'Exp with units conversion'!$G39))</f>
        <v>0</v>
      </c>
      <c r="X39">
        <f>IF(OR('Exp Database'!X39=Lists!$G$2,'Exp Database'!X39=Lists!$G$3,'Exp Database'!X39=0),0,IF($F39=Lists!$G$2,'Exp with units conversion'!$H39*'Exp Database'!X39*'Exp with units conversion'!$G39,'Exp Database'!X39*'Exp with units conversion'!$G39))</f>
        <v>0</v>
      </c>
      <c r="Y39">
        <f>IF(OR('Exp Database'!Y39=Lists!$G$2,'Exp Database'!Y39=Lists!$G$3,'Exp Database'!Y39=0),0,IF($F39=Lists!$G$2,'Exp with units conversion'!$H39*'Exp Database'!Y39*'Exp with units conversion'!$G39,'Exp Database'!Y39*'Exp with units conversion'!$G39))</f>
        <v>0</v>
      </c>
      <c r="Z39">
        <f>IF(OR('Exp Database'!Z39=Lists!$G$2,'Exp Database'!Z39=Lists!$G$3,'Exp Database'!Z39=0),0,IF($F39=Lists!$G$2,'Exp with units conversion'!$H39*'Exp Database'!Z39*'Exp with units conversion'!$G39,'Exp Database'!Z39*'Exp with units conversion'!$G39))</f>
        <v>0</v>
      </c>
      <c r="AA39">
        <f>IF(OR('Exp Database'!AA39=Lists!$G$2,'Exp Database'!AA39=Lists!$G$3,'Exp Database'!AA39=0),0,IF($F39=Lists!$G$2,'Exp with units conversion'!$H39*'Exp Database'!AA39*'Exp with units conversion'!$G39,'Exp Database'!AA39*'Exp with units conversion'!$G39))</f>
        <v>7390</v>
      </c>
      <c r="AB39">
        <f>IF(OR('Exp Database'!AB39=Lists!$G$2,'Exp Database'!AB39=Lists!$G$3,'Exp Database'!AB39=0),0,IF($F39=Lists!$G$2,'Exp with units conversion'!$H39*'Exp Database'!AB39*'Exp with units conversion'!$G39,'Exp Database'!AB39*'Exp with units conversion'!$G39))</f>
        <v>0</v>
      </c>
      <c r="AC39">
        <f>IF(OR('Exp Database'!AC39=Lists!$G$2,'Exp Database'!AC39=Lists!$G$3,'Exp Database'!AC39=0),0,IF($F39=Lists!$G$2,'Exp with units conversion'!$H39*'Exp Database'!AC39*'Exp with units conversion'!$G39,'Exp Database'!AC39*'Exp with units conversion'!$G39))</f>
        <v>7390</v>
      </c>
      <c r="AD39">
        <f>IF(OR('Exp Database'!AD39=Lists!$G$2,'Exp Database'!AD39=Lists!$G$3,'Exp Database'!AD39=0),0,IF($F39=Lists!$G$2,'Exp with units conversion'!$H39*'Exp Database'!AD39*'Exp with units conversion'!$G39,'Exp Database'!AD39*'Exp with units conversion'!$G39))</f>
        <v>109943</v>
      </c>
      <c r="AF39">
        <f t="shared" si="2"/>
        <v>1</v>
      </c>
    </row>
    <row r="40" spans="2:32">
      <c r="B40" t="str">
        <f t="shared" si="0"/>
        <v>Georgia2015</v>
      </c>
      <c r="C40" s="238" t="str">
        <f t="shared" ref="C40:J59" si="4">C$6</f>
        <v>Georgia</v>
      </c>
      <c r="D40" s="238">
        <f t="shared" si="4"/>
        <v>2015</v>
      </c>
      <c r="E40" s="238" t="str">
        <f t="shared" si="4"/>
        <v>Calendar Year</v>
      </c>
      <c r="F40" s="238" t="str">
        <f t="shared" si="4"/>
        <v>US Dollars</v>
      </c>
      <c r="G40" s="238">
        <f>IF('Exp Database'!G40="Units ( x 1)",1,IF('Exp Database'!G40="Thousands (x 1,000)",1000,IF('Exp Database'!G40="Millions (x 1,000,000)",1000000,)))</f>
        <v>1</v>
      </c>
      <c r="H40" s="239">
        <f>IF('Exp Database'!H40&gt;0,'Exp Database'!H40,'Exp Database'!J40)</f>
        <v>2.2702</v>
      </c>
      <c r="I40" s="238" t="str">
        <f t="shared" si="4"/>
        <v>PEPFAR Expenditure analysis</v>
      </c>
      <c r="J40" s="238">
        <f t="shared" si="4"/>
        <v>1.76566666666667</v>
      </c>
      <c r="K40" t="s">
        <v>299</v>
      </c>
      <c r="M40">
        <f>IF(OR('Exp Database'!M40=Lists!$G$2,'Exp Database'!M40=Lists!$G$3,'Exp Database'!M40=0),0,IF($F40=Lists!$G$2,'Exp with units conversion'!$H40*'Exp Database'!M40*'Exp with units conversion'!$G40,'Exp Database'!M40*'Exp with units conversion'!$G40))</f>
        <v>0</v>
      </c>
      <c r="N40">
        <f>IF(OR('Exp Database'!N40=Lists!$G$2,'Exp Database'!N40=Lists!$G$3,'Exp Database'!N40=0),0,IF($F40=Lists!$G$2,'Exp with units conversion'!$H40*'Exp Database'!N40*'Exp with units conversion'!$G40,'Exp Database'!N40*'Exp with units conversion'!$G40))</f>
        <v>0</v>
      </c>
      <c r="O40">
        <f>IF(OR('Exp Database'!O40=Lists!$G$2,'Exp Database'!O40=Lists!$G$3,'Exp Database'!O40=0),0,IF($F40=Lists!$G$2,'Exp with units conversion'!$H40*'Exp Database'!O40*'Exp with units conversion'!$G40,'Exp Database'!O40*'Exp with units conversion'!$G40))</f>
        <v>0</v>
      </c>
      <c r="P40">
        <f>IF(OR('Exp Database'!P40=Lists!$G$2,'Exp Database'!P40=Lists!$G$3,'Exp Database'!P40=0),0,IF($F40=Lists!$G$2,'Exp with units conversion'!$H40*'Exp Database'!P40*'Exp with units conversion'!$G40,'Exp Database'!P40*'Exp with units conversion'!$G40))</f>
        <v>0</v>
      </c>
      <c r="Q40">
        <f>IF(OR('Exp Database'!Q40=Lists!$G$2,'Exp Database'!Q40=Lists!$G$3,'Exp Database'!Q40=0),0,IF($F40=Lists!$G$2,'Exp with units conversion'!$H40*'Exp Database'!Q40*'Exp with units conversion'!$G40,'Exp Database'!Q40*'Exp with units conversion'!$G40))</f>
        <v>0</v>
      </c>
      <c r="R40">
        <f>IF(OR('Exp Database'!R40=Lists!$G$2,'Exp Database'!R40=Lists!$G$3,'Exp Database'!R40=0),0,IF($F40=Lists!$G$2,'Exp with units conversion'!$H40*'Exp Database'!R40*'Exp with units conversion'!$G40,'Exp Database'!R40*'Exp with units conversion'!$G40))</f>
        <v>0</v>
      </c>
      <c r="S40">
        <f>IF(OR('Exp Database'!S40=Lists!$G$2,'Exp Database'!S40=Lists!$G$3,'Exp Database'!S40=0),0,IF($F40=Lists!$G$2,'Exp with units conversion'!$H40*'Exp Database'!S40*'Exp with units conversion'!$G40,'Exp Database'!S40*'Exp with units conversion'!$G40))</f>
        <v>0</v>
      </c>
      <c r="T40">
        <f>IF(OR('Exp Database'!T40=Lists!$G$2,'Exp Database'!T40=Lists!$G$3,'Exp Database'!T40=0),0,IF($F40=Lists!$G$2,'Exp with units conversion'!$H40*'Exp Database'!T40*'Exp with units conversion'!$G40,'Exp Database'!T40*'Exp with units conversion'!$G40))</f>
        <v>0</v>
      </c>
      <c r="U40">
        <f>IF(OR('Exp Database'!U40=Lists!$G$2,'Exp Database'!U40=Lists!$G$3,'Exp Database'!U40=0),0,IF($F40=Lists!$G$2,'Exp with units conversion'!$H40*'Exp Database'!U40*'Exp with units conversion'!$G40,'Exp Database'!U40*'Exp with units conversion'!$G40))</f>
        <v>0</v>
      </c>
      <c r="V40">
        <f>IF(OR('Exp Database'!V40=Lists!$G$2,'Exp Database'!V40=Lists!$G$3,'Exp Database'!V40=0),0,IF($F40=Lists!$G$2,'Exp with units conversion'!$H40*'Exp Database'!V40*'Exp with units conversion'!$G40,'Exp Database'!V40*'Exp with units conversion'!$G40))</f>
        <v>0</v>
      </c>
      <c r="W40">
        <f>IF(OR('Exp Database'!W40=Lists!$G$2,'Exp Database'!W40=Lists!$G$3,'Exp Database'!W40=0),0,IF($F40=Lists!$G$2,'Exp with units conversion'!$H40*'Exp Database'!W40*'Exp with units conversion'!$G40,'Exp Database'!W40*'Exp with units conversion'!$G40))</f>
        <v>0</v>
      </c>
      <c r="X40">
        <f>IF(OR('Exp Database'!X40=Lists!$G$2,'Exp Database'!X40=Lists!$G$3,'Exp Database'!X40=0),0,IF($F40=Lists!$G$2,'Exp with units conversion'!$H40*'Exp Database'!X40*'Exp with units conversion'!$G40,'Exp Database'!X40*'Exp with units conversion'!$G40))</f>
        <v>0</v>
      </c>
      <c r="Y40">
        <f>IF(OR('Exp Database'!Y40=Lists!$G$2,'Exp Database'!Y40=Lists!$G$3,'Exp Database'!Y40=0),0,IF($F40=Lists!$G$2,'Exp with units conversion'!$H40*'Exp Database'!Y40*'Exp with units conversion'!$G40,'Exp Database'!Y40*'Exp with units conversion'!$G40))</f>
        <v>80695.98000000001</v>
      </c>
      <c r="Z40">
        <f>IF(OR('Exp Database'!Z40=Lists!$G$2,'Exp Database'!Z40=Lists!$G$3,'Exp Database'!Z40=0),0,IF($F40=Lists!$G$2,'Exp with units conversion'!$H40*'Exp Database'!Z40*'Exp with units conversion'!$G40,'Exp Database'!Z40*'Exp with units conversion'!$G40))</f>
        <v>0</v>
      </c>
      <c r="AA40">
        <f>IF(OR('Exp Database'!AA40=Lists!$G$2,'Exp Database'!AA40=Lists!$G$3,'Exp Database'!AA40=0),0,IF($F40=Lists!$G$2,'Exp with units conversion'!$H40*'Exp Database'!AA40*'Exp with units conversion'!$G40,'Exp Database'!AA40*'Exp with units conversion'!$G40))</f>
        <v>44875</v>
      </c>
      <c r="AB40">
        <f>IF(OR('Exp Database'!AB40=Lists!$G$2,'Exp Database'!AB40=Lists!$G$3,'Exp Database'!AB40=0),0,IF($F40=Lists!$G$2,'Exp with units conversion'!$H40*'Exp Database'!AB40*'Exp with units conversion'!$G40,'Exp Database'!AB40*'Exp with units conversion'!$G40))</f>
        <v>45443</v>
      </c>
      <c r="AC40">
        <f>IF(OR('Exp Database'!AC40=Lists!$G$2,'Exp Database'!AC40=Lists!$G$3,'Exp Database'!AC40=0),0,IF($F40=Lists!$G$2,'Exp with units conversion'!$H40*'Exp Database'!AC40*'Exp with units conversion'!$G40,'Exp Database'!AC40*'Exp with units conversion'!$G40))</f>
        <v>171013.97999999998</v>
      </c>
      <c r="AD40">
        <f>IF(OR('Exp Database'!AD40=Lists!$G$2,'Exp Database'!AD40=Lists!$G$3,'Exp Database'!AD40=0),0,IF($F40=Lists!$G$2,'Exp with units conversion'!$H40*'Exp Database'!AD40*'Exp with units conversion'!$G40,'Exp Database'!AD40*'Exp with units conversion'!$G40))</f>
        <v>171013.97999999998</v>
      </c>
      <c r="AF40">
        <f t="shared" si="2"/>
        <v>1</v>
      </c>
    </row>
    <row r="41" spans="2:32">
      <c r="B41" t="str">
        <f t="shared" si="0"/>
        <v>Georgia2015</v>
      </c>
      <c r="C41" s="238" t="str">
        <f t="shared" si="4"/>
        <v>Georgia</v>
      </c>
      <c r="D41" s="238">
        <f t="shared" si="4"/>
        <v>2015</v>
      </c>
      <c r="E41" s="238" t="str">
        <f t="shared" si="4"/>
        <v>Calendar Year</v>
      </c>
      <c r="F41" s="238" t="str">
        <f t="shared" si="4"/>
        <v>US Dollars</v>
      </c>
      <c r="G41" s="238">
        <f>IF('Exp Database'!G41="Units ( x 1)",1,IF('Exp Database'!G41="Thousands (x 1,000)",1000,IF('Exp Database'!G41="Millions (x 1,000,000)",1000000,)))</f>
        <v>1</v>
      </c>
      <c r="H41" s="239">
        <f>IF('Exp Database'!H41&gt;0,'Exp Database'!H41,'Exp Database'!J41)</f>
        <v>2.2702</v>
      </c>
      <c r="I41" s="238" t="str">
        <f t="shared" si="4"/>
        <v>PEPFAR Expenditure analysis</v>
      </c>
      <c r="J41" s="238">
        <f t="shared" si="4"/>
        <v>1.76566666666667</v>
      </c>
      <c r="K41" t="s">
        <v>43</v>
      </c>
      <c r="M41">
        <f>IF(OR('Exp Database'!M41=Lists!$G$2,'Exp Database'!M41=Lists!$G$3,'Exp Database'!M41=0),0,IF($F41=Lists!$G$2,'Exp with units conversion'!$H41*'Exp Database'!M41*'Exp with units conversion'!$G41,'Exp Database'!M41*'Exp with units conversion'!$G41))</f>
        <v>0</v>
      </c>
      <c r="N41">
        <f>IF(OR('Exp Database'!N41=Lists!$G$2,'Exp Database'!N41=Lists!$G$3,'Exp Database'!N41=0),0,IF($F41=Lists!$G$2,'Exp with units conversion'!$H41*'Exp Database'!N41*'Exp with units conversion'!$G41,'Exp Database'!N41*'Exp with units conversion'!$G41))</f>
        <v>0</v>
      </c>
      <c r="O41">
        <f>IF(OR('Exp Database'!O41=Lists!$G$2,'Exp Database'!O41=Lists!$G$3,'Exp Database'!O41=0),0,IF($F41=Lists!$G$2,'Exp with units conversion'!$H41*'Exp Database'!O41*'Exp with units conversion'!$G41,'Exp Database'!O41*'Exp with units conversion'!$G41))</f>
        <v>0</v>
      </c>
      <c r="P41">
        <f>IF(OR('Exp Database'!P41=Lists!$G$2,'Exp Database'!P41=Lists!$G$3,'Exp Database'!P41=0),0,IF($F41=Lists!$G$2,'Exp with units conversion'!$H41*'Exp Database'!P41*'Exp with units conversion'!$G41,'Exp Database'!P41*'Exp with units conversion'!$G41))</f>
        <v>0</v>
      </c>
      <c r="Q41">
        <f>IF(OR('Exp Database'!Q41=Lists!$G$2,'Exp Database'!Q41=Lists!$G$3,'Exp Database'!Q41=0),0,IF($F41=Lists!$G$2,'Exp with units conversion'!$H41*'Exp Database'!Q41*'Exp with units conversion'!$G41,'Exp Database'!Q41*'Exp with units conversion'!$G41))</f>
        <v>0</v>
      </c>
      <c r="R41">
        <f>IF(OR('Exp Database'!R41=Lists!$G$2,'Exp Database'!R41=Lists!$G$3,'Exp Database'!R41=0),0,IF($F41=Lists!$G$2,'Exp with units conversion'!$H41*'Exp Database'!R41*'Exp with units conversion'!$G41,'Exp Database'!R41*'Exp with units conversion'!$G41))</f>
        <v>0</v>
      </c>
      <c r="S41">
        <f>IF(OR('Exp Database'!S41=Lists!$G$2,'Exp Database'!S41=Lists!$G$3,'Exp Database'!S41=0),0,IF($F41=Lists!$G$2,'Exp with units conversion'!$H41*'Exp Database'!S41*'Exp with units conversion'!$G41,'Exp Database'!S41*'Exp with units conversion'!$G41))</f>
        <v>0</v>
      </c>
      <c r="T41">
        <f>IF(OR('Exp Database'!T41=Lists!$G$2,'Exp Database'!T41=Lists!$G$3,'Exp Database'!T41=0),0,IF($F41=Lists!$G$2,'Exp with units conversion'!$H41*'Exp Database'!T41*'Exp with units conversion'!$G41,'Exp Database'!T41*'Exp with units conversion'!$G41))</f>
        <v>0</v>
      </c>
      <c r="U41">
        <f>IF(OR('Exp Database'!U41=Lists!$G$2,'Exp Database'!U41=Lists!$G$3,'Exp Database'!U41=0),0,IF($F41=Lists!$G$2,'Exp with units conversion'!$H41*'Exp Database'!U41*'Exp with units conversion'!$G41,'Exp Database'!U41*'Exp with units conversion'!$G41))</f>
        <v>0</v>
      </c>
      <c r="V41">
        <f>IF(OR('Exp Database'!V41=Lists!$G$2,'Exp Database'!V41=Lists!$G$3,'Exp Database'!V41=0),0,IF($F41=Lists!$G$2,'Exp with units conversion'!$H41*'Exp Database'!V41*'Exp with units conversion'!$G41,'Exp Database'!V41*'Exp with units conversion'!$G41))</f>
        <v>0</v>
      </c>
      <c r="W41">
        <f>IF(OR('Exp Database'!W41=Lists!$G$2,'Exp Database'!W41=Lists!$G$3,'Exp Database'!W41=0),0,IF($F41=Lists!$G$2,'Exp with units conversion'!$H41*'Exp Database'!W41*'Exp with units conversion'!$G41,'Exp Database'!W41*'Exp with units conversion'!$G41))</f>
        <v>0</v>
      </c>
      <c r="X41">
        <f>IF(OR('Exp Database'!X41=Lists!$G$2,'Exp Database'!X41=Lists!$G$3,'Exp Database'!X41=0),0,IF($F41=Lists!$G$2,'Exp with units conversion'!$H41*'Exp Database'!X41*'Exp with units conversion'!$G41,'Exp Database'!X41*'Exp with units conversion'!$G41))</f>
        <v>0</v>
      </c>
      <c r="Y41">
        <f>IF(OR('Exp Database'!Y41=Lists!$G$2,'Exp Database'!Y41=Lists!$G$3,'Exp Database'!Y41=0),0,IF($F41=Lists!$G$2,'Exp with units conversion'!$H41*'Exp Database'!Y41*'Exp with units conversion'!$G41,'Exp Database'!Y41*'Exp with units conversion'!$G41))</f>
        <v>0</v>
      </c>
      <c r="Z41">
        <f>IF(OR('Exp Database'!Z41=Lists!$G$2,'Exp Database'!Z41=Lists!$G$3,'Exp Database'!Z41=0),0,IF($F41=Lists!$G$2,'Exp with units conversion'!$H41*'Exp Database'!Z41*'Exp with units conversion'!$G41,'Exp Database'!Z41*'Exp with units conversion'!$G41))</f>
        <v>0</v>
      </c>
      <c r="AA41">
        <f>IF(OR('Exp Database'!AA41=Lists!$G$2,'Exp Database'!AA41=Lists!$G$3,'Exp Database'!AA41=0),0,IF($F41=Lists!$G$2,'Exp with units conversion'!$H41*'Exp Database'!AA41*'Exp with units conversion'!$G41,'Exp Database'!AA41*'Exp with units conversion'!$G41))</f>
        <v>44875</v>
      </c>
      <c r="AB41">
        <f>IF(OR('Exp Database'!AB41=Lists!$G$2,'Exp Database'!AB41=Lists!$G$3,'Exp Database'!AB41=0),0,IF($F41=Lists!$G$2,'Exp with units conversion'!$H41*'Exp Database'!AB41*'Exp with units conversion'!$G41,'Exp Database'!AB41*'Exp with units conversion'!$G41))</f>
        <v>0</v>
      </c>
      <c r="AC41">
        <f>IF(OR('Exp Database'!AC41=Lists!$G$2,'Exp Database'!AC41=Lists!$G$3,'Exp Database'!AC41=0),0,IF($F41=Lists!$G$2,'Exp with units conversion'!$H41*'Exp Database'!AC41*'Exp with units conversion'!$G41,'Exp Database'!AC41*'Exp with units conversion'!$G41))</f>
        <v>44875</v>
      </c>
      <c r="AD41">
        <f>IF(OR('Exp Database'!AD41=Lists!$G$2,'Exp Database'!AD41=Lists!$G$3,'Exp Database'!AD41=0),0,IF($F41=Lists!$G$2,'Exp with units conversion'!$H41*'Exp Database'!AD41*'Exp with units conversion'!$G41,'Exp Database'!AD41*'Exp with units conversion'!$G41))</f>
        <v>44875</v>
      </c>
      <c r="AF41">
        <f t="shared" si="2"/>
        <v>1</v>
      </c>
    </row>
    <row r="42" spans="2:32">
      <c r="B42" t="str">
        <f t="shared" si="0"/>
        <v>Georgia2015</v>
      </c>
      <c r="C42" s="238" t="str">
        <f t="shared" si="4"/>
        <v>Georgia</v>
      </c>
      <c r="D42" s="238">
        <f t="shared" si="4"/>
        <v>2015</v>
      </c>
      <c r="E42" s="238" t="str">
        <f t="shared" si="4"/>
        <v>Calendar Year</v>
      </c>
      <c r="F42" s="238" t="str">
        <f t="shared" si="4"/>
        <v>US Dollars</v>
      </c>
      <c r="G42" s="238">
        <f>IF('Exp Database'!G42="Units ( x 1)",1,IF('Exp Database'!G42="Thousands (x 1,000)",1000,IF('Exp Database'!G42="Millions (x 1,000,000)",1000000,)))</f>
        <v>1</v>
      </c>
      <c r="H42" s="239">
        <f>IF('Exp Database'!H42&gt;0,'Exp Database'!H42,'Exp Database'!J42)</f>
        <v>2.2702</v>
      </c>
      <c r="I42" s="238" t="str">
        <f t="shared" si="4"/>
        <v>PEPFAR Expenditure analysis</v>
      </c>
      <c r="J42" s="238">
        <f t="shared" si="4"/>
        <v>1.76566666666667</v>
      </c>
      <c r="K42" t="s">
        <v>45</v>
      </c>
      <c r="M42">
        <f>IF(OR('Exp Database'!M42=Lists!$G$2,'Exp Database'!M42=Lists!$G$3,'Exp Database'!M42=0),0,IF($F42=Lists!$G$2,'Exp with units conversion'!$H42*'Exp Database'!M42*'Exp with units conversion'!$G42,'Exp Database'!M42*'Exp with units conversion'!$G42))</f>
        <v>0</v>
      </c>
      <c r="N42">
        <f>IF(OR('Exp Database'!N42=Lists!$G$2,'Exp Database'!N42=Lists!$G$3,'Exp Database'!N42=0),0,IF($F42=Lists!$G$2,'Exp with units conversion'!$H42*'Exp Database'!N42*'Exp with units conversion'!$G42,'Exp Database'!N42*'Exp with units conversion'!$G42))</f>
        <v>0</v>
      </c>
      <c r="O42">
        <f>IF(OR('Exp Database'!O42=Lists!$G$2,'Exp Database'!O42=Lists!$G$3,'Exp Database'!O42=0),0,IF($F42=Lists!$G$2,'Exp with units conversion'!$H42*'Exp Database'!O42*'Exp with units conversion'!$G42,'Exp Database'!O42*'Exp with units conversion'!$G42))</f>
        <v>0</v>
      </c>
      <c r="P42">
        <f>IF(OR('Exp Database'!P42=Lists!$G$2,'Exp Database'!P42=Lists!$G$3,'Exp Database'!P42=0),0,IF($F42=Lists!$G$2,'Exp with units conversion'!$H42*'Exp Database'!P42*'Exp with units conversion'!$G42,'Exp Database'!P42*'Exp with units conversion'!$G42))</f>
        <v>0</v>
      </c>
      <c r="Q42">
        <f>IF(OR('Exp Database'!Q42=Lists!$G$2,'Exp Database'!Q42=Lists!$G$3,'Exp Database'!Q42=0),0,IF($F42=Lists!$G$2,'Exp with units conversion'!$H42*'Exp Database'!Q42*'Exp with units conversion'!$G42,'Exp Database'!Q42*'Exp with units conversion'!$G42))</f>
        <v>0</v>
      </c>
      <c r="R42">
        <f>IF(OR('Exp Database'!R42=Lists!$G$2,'Exp Database'!R42=Lists!$G$3,'Exp Database'!R42=0),0,IF($F42=Lists!$G$2,'Exp with units conversion'!$H42*'Exp Database'!R42*'Exp with units conversion'!$G42,'Exp Database'!R42*'Exp with units conversion'!$G42))</f>
        <v>0</v>
      </c>
      <c r="S42">
        <f>IF(OR('Exp Database'!S42=Lists!$G$2,'Exp Database'!S42=Lists!$G$3,'Exp Database'!S42=0),0,IF($F42=Lists!$G$2,'Exp with units conversion'!$H42*'Exp Database'!S42*'Exp with units conversion'!$G42,'Exp Database'!S42*'Exp with units conversion'!$G42))</f>
        <v>0</v>
      </c>
      <c r="T42">
        <f>IF(OR('Exp Database'!T42=Lists!$G$2,'Exp Database'!T42=Lists!$G$3,'Exp Database'!T42=0),0,IF($F42=Lists!$G$2,'Exp with units conversion'!$H42*'Exp Database'!T42*'Exp with units conversion'!$G42,'Exp Database'!T42*'Exp with units conversion'!$G42))</f>
        <v>0</v>
      </c>
      <c r="U42">
        <f>IF(OR('Exp Database'!U42=Lists!$G$2,'Exp Database'!U42=Lists!$G$3,'Exp Database'!U42=0),0,IF($F42=Lists!$G$2,'Exp with units conversion'!$H42*'Exp Database'!U42*'Exp with units conversion'!$G42,'Exp Database'!U42*'Exp with units conversion'!$G42))</f>
        <v>0</v>
      </c>
      <c r="V42">
        <f>IF(OR('Exp Database'!V42=Lists!$G$2,'Exp Database'!V42=Lists!$G$3,'Exp Database'!V42=0),0,IF($F42=Lists!$G$2,'Exp with units conversion'!$H42*'Exp Database'!V42*'Exp with units conversion'!$G42,'Exp Database'!V42*'Exp with units conversion'!$G42))</f>
        <v>0</v>
      </c>
      <c r="W42">
        <f>IF(OR('Exp Database'!W42=Lists!$G$2,'Exp Database'!W42=Lists!$G$3,'Exp Database'!W42=0),0,IF($F42=Lists!$G$2,'Exp with units conversion'!$H42*'Exp Database'!W42*'Exp with units conversion'!$G42,'Exp Database'!W42*'Exp with units conversion'!$G42))</f>
        <v>0</v>
      </c>
      <c r="X42">
        <f>IF(OR('Exp Database'!X42=Lists!$G$2,'Exp Database'!X42=Lists!$G$3,'Exp Database'!X42=0),0,IF($F42=Lists!$G$2,'Exp with units conversion'!$H42*'Exp Database'!X42*'Exp with units conversion'!$G42,'Exp Database'!X42*'Exp with units conversion'!$G42))</f>
        <v>0</v>
      </c>
      <c r="Y42">
        <f>IF(OR('Exp Database'!Y42=Lists!$G$2,'Exp Database'!Y42=Lists!$G$3,'Exp Database'!Y42=0),0,IF($F42=Lists!$G$2,'Exp with units conversion'!$H42*'Exp Database'!Y42*'Exp with units conversion'!$G42,'Exp Database'!Y42*'Exp with units conversion'!$G42))</f>
        <v>58791.3</v>
      </c>
      <c r="Z42">
        <f>IF(OR('Exp Database'!Z42=Lists!$G$2,'Exp Database'!Z42=Lists!$G$3,'Exp Database'!Z42=0),0,IF($F42=Lists!$G$2,'Exp with units conversion'!$H42*'Exp Database'!Z42*'Exp with units conversion'!$G42,'Exp Database'!Z42*'Exp with units conversion'!$G42))</f>
        <v>0</v>
      </c>
      <c r="AA42">
        <f>IF(OR('Exp Database'!AA42=Lists!$G$2,'Exp Database'!AA42=Lists!$G$3,'Exp Database'!AA42=0),0,IF($F42=Lists!$G$2,'Exp with units conversion'!$H42*'Exp Database'!AA42*'Exp with units conversion'!$G42,'Exp Database'!AA42*'Exp with units conversion'!$G42))</f>
        <v>0</v>
      </c>
      <c r="AB42">
        <f>IF(OR('Exp Database'!AB42=Lists!$G$2,'Exp Database'!AB42=Lists!$G$3,'Exp Database'!AB42=0),0,IF($F42=Lists!$G$2,'Exp with units conversion'!$H42*'Exp Database'!AB42*'Exp with units conversion'!$G42,'Exp Database'!AB42*'Exp with units conversion'!$G42))</f>
        <v>45443</v>
      </c>
      <c r="AC42">
        <f>IF(OR('Exp Database'!AC42=Lists!$G$2,'Exp Database'!AC42=Lists!$G$3,'Exp Database'!AC42=0),0,IF($F42=Lists!$G$2,'Exp with units conversion'!$H42*'Exp Database'!AC42*'Exp with units conversion'!$G42,'Exp Database'!AC42*'Exp with units conversion'!$G42))</f>
        <v>104234.3</v>
      </c>
      <c r="AD42">
        <f>IF(OR('Exp Database'!AD42=Lists!$G$2,'Exp Database'!AD42=Lists!$G$3,'Exp Database'!AD42=0),0,IF($F42=Lists!$G$2,'Exp with units conversion'!$H42*'Exp Database'!AD42*'Exp with units conversion'!$G42,'Exp Database'!AD42*'Exp with units conversion'!$G42))</f>
        <v>104234.3</v>
      </c>
      <c r="AF42">
        <f t="shared" si="2"/>
        <v>1</v>
      </c>
    </row>
    <row r="43" spans="2:32">
      <c r="B43" t="str">
        <f t="shared" si="0"/>
        <v>Georgia2015</v>
      </c>
      <c r="C43" s="238" t="str">
        <f t="shared" si="4"/>
        <v>Georgia</v>
      </c>
      <c r="D43" s="238">
        <f t="shared" si="4"/>
        <v>2015</v>
      </c>
      <c r="E43" s="238" t="str">
        <f t="shared" si="4"/>
        <v>Calendar Year</v>
      </c>
      <c r="F43" s="238" t="str">
        <f t="shared" si="4"/>
        <v>US Dollars</v>
      </c>
      <c r="G43" s="238">
        <f>IF('Exp Database'!G43="Units ( x 1)",1,IF('Exp Database'!G43="Thousands (x 1,000)",1000,IF('Exp Database'!G43="Millions (x 1,000,000)",1000000,)))</f>
        <v>1</v>
      </c>
      <c r="H43" s="239">
        <f>IF('Exp Database'!H43&gt;0,'Exp Database'!H43,'Exp Database'!J43)</f>
        <v>2.2702</v>
      </c>
      <c r="I43" s="238" t="str">
        <f t="shared" si="4"/>
        <v>PEPFAR Expenditure analysis</v>
      </c>
      <c r="J43" s="238">
        <f t="shared" si="4"/>
        <v>1.76566666666667</v>
      </c>
      <c r="K43" t="s">
        <v>46</v>
      </c>
      <c r="M43">
        <f>IF(OR('Exp Database'!M43=Lists!$G$2,'Exp Database'!M43=Lists!$G$3,'Exp Database'!M43=0),0,IF($F43=Lists!$G$2,'Exp with units conversion'!$H43*'Exp Database'!M43*'Exp with units conversion'!$G43,'Exp Database'!M43*'Exp with units conversion'!$G43))</f>
        <v>0</v>
      </c>
      <c r="N43">
        <f>IF(OR('Exp Database'!N43=Lists!$G$2,'Exp Database'!N43=Lists!$G$3,'Exp Database'!N43=0),0,IF($F43=Lists!$G$2,'Exp with units conversion'!$H43*'Exp Database'!N43*'Exp with units conversion'!$G43,'Exp Database'!N43*'Exp with units conversion'!$G43))</f>
        <v>0</v>
      </c>
      <c r="O43">
        <f>IF(OR('Exp Database'!O43=Lists!$G$2,'Exp Database'!O43=Lists!$G$3,'Exp Database'!O43=0),0,IF($F43=Lists!$G$2,'Exp with units conversion'!$H43*'Exp Database'!O43*'Exp with units conversion'!$G43,'Exp Database'!O43*'Exp with units conversion'!$G43))</f>
        <v>0</v>
      </c>
      <c r="P43">
        <f>IF(OR('Exp Database'!P43=Lists!$G$2,'Exp Database'!P43=Lists!$G$3,'Exp Database'!P43=0),0,IF($F43=Lists!$G$2,'Exp with units conversion'!$H43*'Exp Database'!P43*'Exp with units conversion'!$G43,'Exp Database'!P43*'Exp with units conversion'!$G43))</f>
        <v>0</v>
      </c>
      <c r="Q43">
        <f>IF(OR('Exp Database'!Q43=Lists!$G$2,'Exp Database'!Q43=Lists!$G$3,'Exp Database'!Q43=0),0,IF($F43=Lists!$G$2,'Exp with units conversion'!$H43*'Exp Database'!Q43*'Exp with units conversion'!$G43,'Exp Database'!Q43*'Exp with units conversion'!$G43))</f>
        <v>0</v>
      </c>
      <c r="R43">
        <f>IF(OR('Exp Database'!R43=Lists!$G$2,'Exp Database'!R43=Lists!$G$3,'Exp Database'!R43=0),0,IF($F43=Lists!$G$2,'Exp with units conversion'!$H43*'Exp Database'!R43*'Exp with units conversion'!$G43,'Exp Database'!R43*'Exp with units conversion'!$G43))</f>
        <v>0</v>
      </c>
      <c r="S43">
        <f>IF(OR('Exp Database'!S43=Lists!$G$2,'Exp Database'!S43=Lists!$G$3,'Exp Database'!S43=0),0,IF($F43=Lists!$G$2,'Exp with units conversion'!$H43*'Exp Database'!S43*'Exp with units conversion'!$G43,'Exp Database'!S43*'Exp with units conversion'!$G43))</f>
        <v>0</v>
      </c>
      <c r="T43">
        <f>IF(OR('Exp Database'!T43=Lists!$G$2,'Exp Database'!T43=Lists!$G$3,'Exp Database'!T43=0),0,IF($F43=Lists!$G$2,'Exp with units conversion'!$H43*'Exp Database'!T43*'Exp with units conversion'!$G43,'Exp Database'!T43*'Exp with units conversion'!$G43))</f>
        <v>0</v>
      </c>
      <c r="U43">
        <f>IF(OR('Exp Database'!U43=Lists!$G$2,'Exp Database'!U43=Lists!$G$3,'Exp Database'!U43=0),0,IF($F43=Lists!$G$2,'Exp with units conversion'!$H43*'Exp Database'!U43*'Exp with units conversion'!$G43,'Exp Database'!U43*'Exp with units conversion'!$G43))</f>
        <v>0</v>
      </c>
      <c r="V43">
        <f>IF(OR('Exp Database'!V43=Lists!$G$2,'Exp Database'!V43=Lists!$G$3,'Exp Database'!V43=0),0,IF($F43=Lists!$G$2,'Exp with units conversion'!$H43*'Exp Database'!V43*'Exp with units conversion'!$G43,'Exp Database'!V43*'Exp with units conversion'!$G43))</f>
        <v>0</v>
      </c>
      <c r="W43">
        <f>IF(OR('Exp Database'!W43=Lists!$G$2,'Exp Database'!W43=Lists!$G$3,'Exp Database'!W43=0),0,IF($F43=Lists!$G$2,'Exp with units conversion'!$H43*'Exp Database'!W43*'Exp with units conversion'!$G43,'Exp Database'!W43*'Exp with units conversion'!$G43))</f>
        <v>0</v>
      </c>
      <c r="X43">
        <f>IF(OR('Exp Database'!X43=Lists!$G$2,'Exp Database'!X43=Lists!$G$3,'Exp Database'!X43=0),0,IF($F43=Lists!$G$2,'Exp with units conversion'!$H43*'Exp Database'!X43*'Exp with units conversion'!$G43,'Exp Database'!X43*'Exp with units conversion'!$G43))</f>
        <v>0</v>
      </c>
      <c r="Y43">
        <f>IF(OR('Exp Database'!Y43=Lists!$G$2,'Exp Database'!Y43=Lists!$G$3,'Exp Database'!Y43=0),0,IF($F43=Lists!$G$2,'Exp with units conversion'!$H43*'Exp Database'!Y43*'Exp with units conversion'!$G43,'Exp Database'!Y43*'Exp with units conversion'!$G43))</f>
        <v>21904.68</v>
      </c>
      <c r="Z43">
        <f>IF(OR('Exp Database'!Z43=Lists!$G$2,'Exp Database'!Z43=Lists!$G$3,'Exp Database'!Z43=0),0,IF($F43=Lists!$G$2,'Exp with units conversion'!$H43*'Exp Database'!Z43*'Exp with units conversion'!$G43,'Exp Database'!Z43*'Exp with units conversion'!$G43))</f>
        <v>0</v>
      </c>
      <c r="AA43">
        <f>IF(OR('Exp Database'!AA43=Lists!$G$2,'Exp Database'!AA43=Lists!$G$3,'Exp Database'!AA43=0),0,IF($F43=Lists!$G$2,'Exp with units conversion'!$H43*'Exp Database'!AA43*'Exp with units conversion'!$G43,'Exp Database'!AA43*'Exp with units conversion'!$G43))</f>
        <v>0</v>
      </c>
      <c r="AB43">
        <f>IF(OR('Exp Database'!AB43=Lists!$G$2,'Exp Database'!AB43=Lists!$G$3,'Exp Database'!AB43=0),0,IF($F43=Lists!$G$2,'Exp with units conversion'!$H43*'Exp Database'!AB43*'Exp with units conversion'!$G43,'Exp Database'!AB43*'Exp with units conversion'!$G43))</f>
        <v>0</v>
      </c>
      <c r="AC43">
        <f>IF(OR('Exp Database'!AC43=Lists!$G$2,'Exp Database'!AC43=Lists!$G$3,'Exp Database'!AC43=0),0,IF($F43=Lists!$G$2,'Exp with units conversion'!$H43*'Exp Database'!AC43*'Exp with units conversion'!$G43,'Exp Database'!AC43*'Exp with units conversion'!$G43))</f>
        <v>21904.68</v>
      </c>
      <c r="AD43">
        <f>IF(OR('Exp Database'!AD43=Lists!$G$2,'Exp Database'!AD43=Lists!$G$3,'Exp Database'!AD43=0),0,IF($F43=Lists!$G$2,'Exp with units conversion'!$H43*'Exp Database'!AD43*'Exp with units conversion'!$G43,'Exp Database'!AD43*'Exp with units conversion'!$G43))</f>
        <v>21904.68</v>
      </c>
      <c r="AF43">
        <f t="shared" si="2"/>
        <v>1</v>
      </c>
    </row>
    <row r="44" spans="2:32">
      <c r="B44" t="str">
        <f t="shared" si="0"/>
        <v>Georgia2015</v>
      </c>
      <c r="C44" s="238" t="str">
        <f t="shared" si="4"/>
        <v>Georgia</v>
      </c>
      <c r="D44" s="238">
        <f t="shared" si="4"/>
        <v>2015</v>
      </c>
      <c r="E44" s="238" t="str">
        <f t="shared" si="4"/>
        <v>Calendar Year</v>
      </c>
      <c r="F44" s="238" t="str">
        <f t="shared" si="4"/>
        <v>US Dollars</v>
      </c>
      <c r="G44" s="238">
        <f>IF('Exp Database'!G44="Units ( x 1)",1,IF('Exp Database'!G44="Thousands (x 1,000)",1000,IF('Exp Database'!G44="Millions (x 1,000,000)",1000000,)))</f>
        <v>1</v>
      </c>
      <c r="H44" s="239">
        <f>IF('Exp Database'!H44&gt;0,'Exp Database'!H44,'Exp Database'!J44)</f>
        <v>2.2702</v>
      </c>
      <c r="I44" s="238" t="str">
        <f t="shared" si="4"/>
        <v>PEPFAR Expenditure analysis</v>
      </c>
      <c r="J44" s="238">
        <f t="shared" si="4"/>
        <v>1.76566666666667</v>
      </c>
      <c r="K44" t="s">
        <v>453</v>
      </c>
      <c r="M44">
        <f>IF(OR('Exp Database'!M44=Lists!$G$2,'Exp Database'!M44=Lists!$G$3,'Exp Database'!M44=0),0,IF($F44=Lists!$G$2,'Exp with units conversion'!$H44*'Exp Database'!M44*'Exp with units conversion'!$G44,'Exp Database'!M44*'Exp with units conversion'!$G44))</f>
        <v>0</v>
      </c>
      <c r="N44">
        <f>IF(OR('Exp Database'!N44=Lists!$G$2,'Exp Database'!N44=Lists!$G$3,'Exp Database'!N44=0),0,IF($F44=Lists!$G$2,'Exp with units conversion'!$H44*'Exp Database'!N44*'Exp with units conversion'!$G44,'Exp Database'!N44*'Exp with units conversion'!$G44))</f>
        <v>0</v>
      </c>
      <c r="O44">
        <f>IF(OR('Exp Database'!O44=Lists!$G$2,'Exp Database'!O44=Lists!$G$3,'Exp Database'!O44=0),0,IF($F44=Lists!$G$2,'Exp with units conversion'!$H44*'Exp Database'!O44*'Exp with units conversion'!$G44,'Exp Database'!O44*'Exp with units conversion'!$G44))</f>
        <v>0</v>
      </c>
      <c r="P44">
        <f>IF(OR('Exp Database'!P44=Lists!$G$2,'Exp Database'!P44=Lists!$G$3,'Exp Database'!P44=0),0,IF($F44=Lists!$G$2,'Exp with units conversion'!$H44*'Exp Database'!P44*'Exp with units conversion'!$G44,'Exp Database'!P44*'Exp with units conversion'!$G44))</f>
        <v>0</v>
      </c>
      <c r="Q44">
        <f>IF(OR('Exp Database'!Q44=Lists!$G$2,'Exp Database'!Q44=Lists!$G$3,'Exp Database'!Q44=0),0,IF($F44=Lists!$G$2,'Exp with units conversion'!$H44*'Exp Database'!Q44*'Exp with units conversion'!$G44,'Exp Database'!Q44*'Exp with units conversion'!$G44))</f>
        <v>0</v>
      </c>
      <c r="R44">
        <f>IF(OR('Exp Database'!R44=Lists!$G$2,'Exp Database'!R44=Lists!$G$3,'Exp Database'!R44=0),0,IF($F44=Lists!$G$2,'Exp with units conversion'!$H44*'Exp Database'!R44*'Exp with units conversion'!$G44,'Exp Database'!R44*'Exp with units conversion'!$G44))</f>
        <v>0</v>
      </c>
      <c r="S44">
        <f>IF(OR('Exp Database'!S44=Lists!$G$2,'Exp Database'!S44=Lists!$G$3,'Exp Database'!S44=0),0,IF($F44=Lists!$G$2,'Exp with units conversion'!$H44*'Exp Database'!S44*'Exp with units conversion'!$G44,'Exp Database'!S44*'Exp with units conversion'!$G44))</f>
        <v>0</v>
      </c>
      <c r="T44">
        <f>IF(OR('Exp Database'!T44=Lists!$G$2,'Exp Database'!T44=Lists!$G$3,'Exp Database'!T44=0),0,IF($F44=Lists!$G$2,'Exp with units conversion'!$H44*'Exp Database'!T44*'Exp with units conversion'!$G44,'Exp Database'!T44*'Exp with units conversion'!$G44))</f>
        <v>0</v>
      </c>
      <c r="U44">
        <f>IF(OR('Exp Database'!U44=Lists!$G$2,'Exp Database'!U44=Lists!$G$3,'Exp Database'!U44=0),0,IF($F44=Lists!$G$2,'Exp with units conversion'!$H44*'Exp Database'!U44*'Exp with units conversion'!$G44,'Exp Database'!U44*'Exp with units conversion'!$G44))</f>
        <v>0</v>
      </c>
      <c r="V44">
        <f>IF(OR('Exp Database'!V44=Lists!$G$2,'Exp Database'!V44=Lists!$G$3,'Exp Database'!V44=0),0,IF($F44=Lists!$G$2,'Exp with units conversion'!$H44*'Exp Database'!V44*'Exp with units conversion'!$G44,'Exp Database'!V44*'Exp with units conversion'!$G44))</f>
        <v>0</v>
      </c>
      <c r="W44">
        <f>IF(OR('Exp Database'!W44=Lists!$G$2,'Exp Database'!W44=Lists!$G$3,'Exp Database'!W44=0),0,IF($F44=Lists!$G$2,'Exp with units conversion'!$H44*'Exp Database'!W44*'Exp with units conversion'!$G44,'Exp Database'!W44*'Exp with units conversion'!$G44))</f>
        <v>0</v>
      </c>
      <c r="X44">
        <f>IF(OR('Exp Database'!X44=Lists!$G$2,'Exp Database'!X44=Lists!$G$3,'Exp Database'!X44=0),0,IF($F44=Lists!$G$2,'Exp with units conversion'!$H44*'Exp Database'!X44*'Exp with units conversion'!$G44,'Exp Database'!X44*'Exp with units conversion'!$G44))</f>
        <v>0</v>
      </c>
      <c r="Y44">
        <f>IF(OR('Exp Database'!Y44=Lists!$G$2,'Exp Database'!Y44=Lists!$G$3,'Exp Database'!Y44=0),0,IF($F44=Lists!$G$2,'Exp with units conversion'!$H44*'Exp Database'!Y44*'Exp with units conversion'!$G44,'Exp Database'!Y44*'Exp with units conversion'!$G44))</f>
        <v>0</v>
      </c>
      <c r="Z44">
        <f>IF(OR('Exp Database'!Z44=Lists!$G$2,'Exp Database'!Z44=Lists!$G$3,'Exp Database'!Z44=0),0,IF($F44=Lists!$G$2,'Exp with units conversion'!$H44*'Exp Database'!Z44*'Exp with units conversion'!$G44,'Exp Database'!Z44*'Exp with units conversion'!$G44))</f>
        <v>0</v>
      </c>
      <c r="AA44">
        <f>IF(OR('Exp Database'!AA44=Lists!$G$2,'Exp Database'!AA44=Lists!$G$3,'Exp Database'!AA44=0),0,IF($F44=Lists!$G$2,'Exp with units conversion'!$H44*'Exp Database'!AA44*'Exp with units conversion'!$G44,'Exp Database'!AA44*'Exp with units conversion'!$G44))</f>
        <v>0</v>
      </c>
      <c r="AB44">
        <f>IF(OR('Exp Database'!AB44=Lists!$G$2,'Exp Database'!AB44=Lists!$G$3,'Exp Database'!AB44=0),0,IF($F44=Lists!$G$2,'Exp with units conversion'!$H44*'Exp Database'!AB44*'Exp with units conversion'!$G44,'Exp Database'!AB44*'Exp with units conversion'!$G44))</f>
        <v>0</v>
      </c>
      <c r="AC44">
        <f>IF(OR('Exp Database'!AC44=Lists!$G$2,'Exp Database'!AC44=Lists!$G$3,'Exp Database'!AC44=0),0,IF($F44=Lists!$G$2,'Exp with units conversion'!$H44*'Exp Database'!AC44*'Exp with units conversion'!$G44,'Exp Database'!AC44*'Exp with units conversion'!$G44))</f>
        <v>0</v>
      </c>
      <c r="AD44">
        <f>IF(OR('Exp Database'!AD44=Lists!$G$2,'Exp Database'!AD44=Lists!$G$3,'Exp Database'!AD44=0),0,IF($F44=Lists!$G$2,'Exp with units conversion'!$H44*'Exp Database'!AD44*'Exp with units conversion'!$G44,'Exp Database'!AD44*'Exp with units conversion'!$G44))</f>
        <v>0</v>
      </c>
      <c r="AF44">
        <f t="shared" si="2"/>
        <v>1</v>
      </c>
    </row>
    <row r="45" spans="2:32">
      <c r="B45" t="str">
        <f t="shared" si="0"/>
        <v>Georgia2015</v>
      </c>
      <c r="C45" s="238" t="str">
        <f t="shared" si="4"/>
        <v>Georgia</v>
      </c>
      <c r="D45" s="238">
        <f t="shared" si="4"/>
        <v>2015</v>
      </c>
      <c r="E45" s="238" t="str">
        <f t="shared" si="4"/>
        <v>Calendar Year</v>
      </c>
      <c r="F45" s="238" t="str">
        <f t="shared" si="4"/>
        <v>US Dollars</v>
      </c>
      <c r="G45" s="238">
        <f>IF('Exp Database'!G45="Units ( x 1)",1,IF('Exp Database'!G45="Thousands (x 1,000)",1000,IF('Exp Database'!G45="Millions (x 1,000,000)",1000000,)))</f>
        <v>1</v>
      </c>
      <c r="H45" s="239">
        <f>IF('Exp Database'!H45&gt;0,'Exp Database'!H45,'Exp Database'!J45)</f>
        <v>2.2702</v>
      </c>
      <c r="I45" s="238" t="str">
        <f t="shared" si="4"/>
        <v>PEPFAR Expenditure analysis</v>
      </c>
      <c r="J45" s="238">
        <f t="shared" si="4"/>
        <v>1.76566666666667</v>
      </c>
      <c r="K45" t="s">
        <v>300</v>
      </c>
      <c r="M45">
        <f>IF(OR('Exp Database'!M45=Lists!$G$2,'Exp Database'!M45=Lists!$G$3,'Exp Database'!M45=0),0,IF($F45=Lists!$G$2,'Exp with units conversion'!$H45*'Exp Database'!M45*'Exp with units conversion'!$G45,'Exp Database'!M45*'Exp with units conversion'!$G45))</f>
        <v>590943</v>
      </c>
      <c r="N45">
        <f>IF(OR('Exp Database'!N45=Lists!$G$2,'Exp Database'!N45=Lists!$G$3,'Exp Database'!N45=0),0,IF($F45=Lists!$G$2,'Exp with units conversion'!$H45*'Exp Database'!N45*'Exp with units conversion'!$G45,'Exp Database'!N45*'Exp with units conversion'!$G45))</f>
        <v>0</v>
      </c>
      <c r="O45">
        <f>IF(OR('Exp Database'!O45=Lists!$G$2,'Exp Database'!O45=Lists!$G$3,'Exp Database'!O45=0),0,IF($F45=Lists!$G$2,'Exp with units conversion'!$H45*'Exp Database'!O45*'Exp with units conversion'!$G45,'Exp Database'!O45*'Exp with units conversion'!$G45))</f>
        <v>0</v>
      </c>
      <c r="P45">
        <f>IF(OR('Exp Database'!P45=Lists!$G$2,'Exp Database'!P45=Lists!$G$3,'Exp Database'!P45=0),0,IF($F45=Lists!$G$2,'Exp with units conversion'!$H45*'Exp Database'!P45*'Exp with units conversion'!$G45,'Exp Database'!P45*'Exp with units conversion'!$G45))</f>
        <v>0</v>
      </c>
      <c r="Q45">
        <f>IF(OR('Exp Database'!Q45=Lists!$G$2,'Exp Database'!Q45=Lists!$G$3,'Exp Database'!Q45=0),0,IF($F45=Lists!$G$2,'Exp with units conversion'!$H45*'Exp Database'!Q45*'Exp with units conversion'!$G45,'Exp Database'!Q45*'Exp with units conversion'!$G45))</f>
        <v>590943</v>
      </c>
      <c r="R45">
        <f>IF(OR('Exp Database'!R45=Lists!$G$2,'Exp Database'!R45=Lists!$G$3,'Exp Database'!R45=0),0,IF($F45=Lists!$G$2,'Exp with units conversion'!$H45*'Exp Database'!R45*'Exp with units conversion'!$G45,'Exp Database'!R45*'Exp with units conversion'!$G45))</f>
        <v>0</v>
      </c>
      <c r="S45">
        <f>IF(OR('Exp Database'!S45=Lists!$G$2,'Exp Database'!S45=Lists!$G$3,'Exp Database'!S45=0),0,IF($F45=Lists!$G$2,'Exp with units conversion'!$H45*'Exp Database'!S45*'Exp with units conversion'!$G45,'Exp Database'!S45*'Exp with units conversion'!$G45))</f>
        <v>0</v>
      </c>
      <c r="T45">
        <f>IF(OR('Exp Database'!T45=Lists!$G$2,'Exp Database'!T45=Lists!$G$3,'Exp Database'!T45=0),0,IF($F45=Lists!$G$2,'Exp with units conversion'!$H45*'Exp Database'!T45*'Exp with units conversion'!$G45,'Exp Database'!T45*'Exp with units conversion'!$G45))</f>
        <v>0</v>
      </c>
      <c r="U45">
        <f>IF(OR('Exp Database'!U45=Lists!$G$2,'Exp Database'!U45=Lists!$G$3,'Exp Database'!U45=0),0,IF($F45=Lists!$G$2,'Exp with units conversion'!$H45*'Exp Database'!U45*'Exp with units conversion'!$G45,'Exp Database'!U45*'Exp with units conversion'!$G45))</f>
        <v>0</v>
      </c>
      <c r="V45">
        <f>IF(OR('Exp Database'!V45=Lists!$G$2,'Exp Database'!V45=Lists!$G$3,'Exp Database'!V45=0),0,IF($F45=Lists!$G$2,'Exp with units conversion'!$H45*'Exp Database'!V45*'Exp with units conversion'!$G45,'Exp Database'!V45*'Exp with units conversion'!$G45))</f>
        <v>0</v>
      </c>
      <c r="W45">
        <f>IF(OR('Exp Database'!W45=Lists!$G$2,'Exp Database'!W45=Lists!$G$3,'Exp Database'!W45=0),0,IF($F45=Lists!$G$2,'Exp with units conversion'!$H45*'Exp Database'!W45*'Exp with units conversion'!$G45,'Exp Database'!W45*'Exp with units conversion'!$G45))</f>
        <v>0</v>
      </c>
      <c r="X45">
        <f>IF(OR('Exp Database'!X45=Lists!$G$2,'Exp Database'!X45=Lists!$G$3,'Exp Database'!X45=0),0,IF($F45=Lists!$G$2,'Exp with units conversion'!$H45*'Exp Database'!X45*'Exp with units conversion'!$G45,'Exp Database'!X45*'Exp with units conversion'!$G45))</f>
        <v>0</v>
      </c>
      <c r="Y45">
        <f>IF(OR('Exp Database'!Y45=Lists!$G$2,'Exp Database'!Y45=Lists!$G$3,'Exp Database'!Y45=0),0,IF($F45=Lists!$G$2,'Exp with units conversion'!$H45*'Exp Database'!Y45*'Exp with units conversion'!$G45,'Exp Database'!Y45*'Exp with units conversion'!$G45))</f>
        <v>0</v>
      </c>
      <c r="Z45">
        <f>IF(OR('Exp Database'!Z45=Lists!$G$2,'Exp Database'!Z45=Lists!$G$3,'Exp Database'!Z45=0),0,IF($F45=Lists!$G$2,'Exp with units conversion'!$H45*'Exp Database'!Z45*'Exp with units conversion'!$G45,'Exp Database'!Z45*'Exp with units conversion'!$G45))</f>
        <v>0</v>
      </c>
      <c r="AA45">
        <f>IF(OR('Exp Database'!AA45=Lists!$G$2,'Exp Database'!AA45=Lists!$G$3,'Exp Database'!AA45=0),0,IF($F45=Lists!$G$2,'Exp with units conversion'!$H45*'Exp Database'!AA45*'Exp with units conversion'!$G45,'Exp Database'!AA45*'Exp with units conversion'!$G45))</f>
        <v>2000</v>
      </c>
      <c r="AB45">
        <f>IF(OR('Exp Database'!AB45=Lists!$G$2,'Exp Database'!AB45=Lists!$G$3,'Exp Database'!AB45=0),0,IF($F45=Lists!$G$2,'Exp with units conversion'!$H45*'Exp Database'!AB45*'Exp with units conversion'!$G45,'Exp Database'!AB45*'Exp with units conversion'!$G45))</f>
        <v>0</v>
      </c>
      <c r="AC45">
        <f>IF(OR('Exp Database'!AC45=Lists!$G$2,'Exp Database'!AC45=Lists!$G$3,'Exp Database'!AC45=0),0,IF($F45=Lists!$G$2,'Exp with units conversion'!$H45*'Exp Database'!AC45*'Exp with units conversion'!$G45,'Exp Database'!AC45*'Exp with units conversion'!$G45))</f>
        <v>2000</v>
      </c>
      <c r="AD45">
        <f>IF(OR('Exp Database'!AD45=Lists!$G$2,'Exp Database'!AD45=Lists!$G$3,'Exp Database'!AD45=0),0,IF($F45=Lists!$G$2,'Exp with units conversion'!$H45*'Exp Database'!AD45*'Exp with units conversion'!$G45,'Exp Database'!AD45*'Exp with units conversion'!$G45))</f>
        <v>592943</v>
      </c>
      <c r="AF45">
        <f t="shared" si="2"/>
        <v>1</v>
      </c>
    </row>
    <row r="46" spans="2:32">
      <c r="B46" t="str">
        <f t="shared" si="0"/>
        <v>Georgia2015</v>
      </c>
      <c r="C46" s="238" t="str">
        <f t="shared" si="4"/>
        <v>Georgia</v>
      </c>
      <c r="D46" s="238">
        <f t="shared" si="4"/>
        <v>2015</v>
      </c>
      <c r="E46" s="238" t="str">
        <f t="shared" si="4"/>
        <v>Calendar Year</v>
      </c>
      <c r="F46" s="238" t="str">
        <f t="shared" si="4"/>
        <v>US Dollars</v>
      </c>
      <c r="G46" s="238">
        <f>IF('Exp Database'!G46="Units ( x 1)",1,IF('Exp Database'!G46="Thousands (x 1,000)",1000,IF('Exp Database'!G46="Millions (x 1,000,000)",1000000,)))</f>
        <v>1</v>
      </c>
      <c r="H46" s="239">
        <f>IF('Exp Database'!H46&gt;0,'Exp Database'!H46,'Exp Database'!J46)</f>
        <v>2.2702</v>
      </c>
      <c r="I46" s="238" t="str">
        <f t="shared" si="4"/>
        <v>PEPFAR Expenditure analysis</v>
      </c>
      <c r="J46" s="238">
        <f t="shared" si="4"/>
        <v>1.76566666666667</v>
      </c>
      <c r="K46" t="s">
        <v>283</v>
      </c>
      <c r="M46">
        <f>IF(OR('Exp Database'!M46=Lists!$G$2,'Exp Database'!M46=Lists!$G$3,'Exp Database'!M46=0),0,IF($F46=Lists!$G$2,'Exp with units conversion'!$H46*'Exp Database'!M46*'Exp with units conversion'!$G46,'Exp Database'!M46*'Exp with units conversion'!$G46))</f>
        <v>0</v>
      </c>
      <c r="N46">
        <f>IF(OR('Exp Database'!N46=Lists!$G$2,'Exp Database'!N46=Lists!$G$3,'Exp Database'!N46=0),0,IF($F46=Lists!$G$2,'Exp with units conversion'!$H46*'Exp Database'!N46*'Exp with units conversion'!$G46,'Exp Database'!N46*'Exp with units conversion'!$G46))</f>
        <v>0</v>
      </c>
      <c r="O46">
        <f>IF(OR('Exp Database'!O46=Lists!$G$2,'Exp Database'!O46=Lists!$G$3,'Exp Database'!O46=0),0,IF($F46=Lists!$G$2,'Exp with units conversion'!$H46*'Exp Database'!O46*'Exp with units conversion'!$G46,'Exp Database'!O46*'Exp with units conversion'!$G46))</f>
        <v>0</v>
      </c>
      <c r="P46">
        <f>IF(OR('Exp Database'!P46=Lists!$G$2,'Exp Database'!P46=Lists!$G$3,'Exp Database'!P46=0),0,IF($F46=Lists!$G$2,'Exp with units conversion'!$H46*'Exp Database'!P46*'Exp with units conversion'!$G46,'Exp Database'!P46*'Exp with units conversion'!$G46))</f>
        <v>0</v>
      </c>
      <c r="Q46">
        <f>IF(OR('Exp Database'!Q46=Lists!$G$2,'Exp Database'!Q46=Lists!$G$3,'Exp Database'!Q46=0),0,IF($F46=Lists!$G$2,'Exp with units conversion'!$H46*'Exp Database'!Q46*'Exp with units conversion'!$G46,'Exp Database'!Q46*'Exp with units conversion'!$G46))</f>
        <v>0</v>
      </c>
      <c r="R46">
        <f>IF(OR('Exp Database'!R46=Lists!$G$2,'Exp Database'!R46=Lists!$G$3,'Exp Database'!R46=0),0,IF($F46=Lists!$G$2,'Exp with units conversion'!$H46*'Exp Database'!R46*'Exp with units conversion'!$G46,'Exp Database'!R46*'Exp with units conversion'!$G46))</f>
        <v>0</v>
      </c>
      <c r="S46">
        <f>IF(OR('Exp Database'!S46=Lists!$G$2,'Exp Database'!S46=Lists!$G$3,'Exp Database'!S46=0),0,IF($F46=Lists!$G$2,'Exp with units conversion'!$H46*'Exp Database'!S46*'Exp with units conversion'!$G46,'Exp Database'!S46*'Exp with units conversion'!$G46))</f>
        <v>0</v>
      </c>
      <c r="T46">
        <f>IF(OR('Exp Database'!T46=Lists!$G$2,'Exp Database'!T46=Lists!$G$3,'Exp Database'!T46=0),0,IF($F46=Lists!$G$2,'Exp with units conversion'!$H46*'Exp Database'!T46*'Exp with units conversion'!$G46,'Exp Database'!T46*'Exp with units conversion'!$G46))</f>
        <v>0</v>
      </c>
      <c r="U46">
        <f>IF(OR('Exp Database'!U46=Lists!$G$2,'Exp Database'!U46=Lists!$G$3,'Exp Database'!U46=0),0,IF($F46=Lists!$G$2,'Exp with units conversion'!$H46*'Exp Database'!U46*'Exp with units conversion'!$G46,'Exp Database'!U46*'Exp with units conversion'!$G46))</f>
        <v>0</v>
      </c>
      <c r="V46">
        <f>IF(OR('Exp Database'!V46=Lists!$G$2,'Exp Database'!V46=Lists!$G$3,'Exp Database'!V46=0),0,IF($F46=Lists!$G$2,'Exp with units conversion'!$H46*'Exp Database'!V46*'Exp with units conversion'!$G46,'Exp Database'!V46*'Exp with units conversion'!$G46))</f>
        <v>0</v>
      </c>
      <c r="W46">
        <f>IF(OR('Exp Database'!W46=Lists!$G$2,'Exp Database'!W46=Lists!$G$3,'Exp Database'!W46=0),0,IF($F46=Lists!$G$2,'Exp with units conversion'!$H46*'Exp Database'!W46*'Exp with units conversion'!$G46,'Exp Database'!W46*'Exp with units conversion'!$G46))</f>
        <v>0</v>
      </c>
      <c r="X46">
        <f>IF(OR('Exp Database'!X46=Lists!$G$2,'Exp Database'!X46=Lists!$G$3,'Exp Database'!X46=0),0,IF($F46=Lists!$G$2,'Exp with units conversion'!$H46*'Exp Database'!X46*'Exp with units conversion'!$G46,'Exp Database'!X46*'Exp with units conversion'!$G46))</f>
        <v>0</v>
      </c>
      <c r="Y46">
        <f>IF(OR('Exp Database'!Y46=Lists!$G$2,'Exp Database'!Y46=Lists!$G$3,'Exp Database'!Y46=0),0,IF($F46=Lists!$G$2,'Exp with units conversion'!$H46*'Exp Database'!Y46*'Exp with units conversion'!$G46,'Exp Database'!Y46*'Exp with units conversion'!$G46))</f>
        <v>0</v>
      </c>
      <c r="Z46">
        <f>IF(OR('Exp Database'!Z46=Lists!$G$2,'Exp Database'!Z46=Lists!$G$3,'Exp Database'!Z46=0),0,IF($F46=Lists!$G$2,'Exp with units conversion'!$H46*'Exp Database'!Z46*'Exp with units conversion'!$G46,'Exp Database'!Z46*'Exp with units conversion'!$G46))</f>
        <v>0</v>
      </c>
      <c r="AA46">
        <f>IF(OR('Exp Database'!AA46=Lists!$G$2,'Exp Database'!AA46=Lists!$G$3,'Exp Database'!AA46=0),0,IF($F46=Lists!$G$2,'Exp with units conversion'!$H46*'Exp Database'!AA46*'Exp with units conversion'!$G46,'Exp Database'!AA46*'Exp with units conversion'!$G46))</f>
        <v>0</v>
      </c>
      <c r="AB46">
        <f>IF(OR('Exp Database'!AB46=Lists!$G$2,'Exp Database'!AB46=Lists!$G$3,'Exp Database'!AB46=0),0,IF($F46=Lists!$G$2,'Exp with units conversion'!$H46*'Exp Database'!AB46*'Exp with units conversion'!$G46,'Exp Database'!AB46*'Exp with units conversion'!$G46))</f>
        <v>0</v>
      </c>
      <c r="AC46">
        <f>IF(OR('Exp Database'!AC46=Lists!$G$2,'Exp Database'!AC46=Lists!$G$3,'Exp Database'!AC46=0),0,IF($F46=Lists!$G$2,'Exp with units conversion'!$H46*'Exp Database'!AC46*'Exp with units conversion'!$G46,'Exp Database'!AC46*'Exp with units conversion'!$G46))</f>
        <v>0</v>
      </c>
      <c r="AD46">
        <f>IF(OR('Exp Database'!AD46=Lists!$G$2,'Exp Database'!AD46=Lists!$G$3,'Exp Database'!AD46=0),0,IF($F46=Lists!$G$2,'Exp with units conversion'!$H46*'Exp Database'!AD46*'Exp with units conversion'!$G46,'Exp Database'!AD46*'Exp with units conversion'!$G46))</f>
        <v>0</v>
      </c>
      <c r="AF46">
        <f t="shared" si="2"/>
        <v>1</v>
      </c>
    </row>
    <row r="47" spans="2:32">
      <c r="B47" t="str">
        <f t="shared" si="0"/>
        <v>Georgia2015</v>
      </c>
      <c r="C47" s="238" t="str">
        <f t="shared" si="4"/>
        <v>Georgia</v>
      </c>
      <c r="D47" s="238">
        <f t="shared" si="4"/>
        <v>2015</v>
      </c>
      <c r="E47" s="238" t="str">
        <f t="shared" si="4"/>
        <v>Calendar Year</v>
      </c>
      <c r="F47" s="238" t="str">
        <f t="shared" si="4"/>
        <v>US Dollars</v>
      </c>
      <c r="G47" s="238">
        <f>IF('Exp Database'!G47="Units ( x 1)",1,IF('Exp Database'!G47="Thousands (x 1,000)",1000,IF('Exp Database'!G47="Millions (x 1,000,000)",1000000,)))</f>
        <v>1</v>
      </c>
      <c r="H47" s="239">
        <f>IF('Exp Database'!H47&gt;0,'Exp Database'!H47,'Exp Database'!J47)</f>
        <v>2.2702</v>
      </c>
      <c r="I47" s="238" t="str">
        <f t="shared" si="4"/>
        <v>PEPFAR Expenditure analysis</v>
      </c>
      <c r="J47" s="238">
        <f t="shared" si="4"/>
        <v>1.76566666666667</v>
      </c>
      <c r="K47" t="s">
        <v>55</v>
      </c>
      <c r="M47">
        <f>IF(OR('Exp Database'!M47=Lists!$G$2,'Exp Database'!M47=Lists!$G$3,'Exp Database'!M47=0),0,IF($F47=Lists!$G$2,'Exp with units conversion'!$H47*'Exp Database'!M47*'Exp with units conversion'!$G47,'Exp Database'!M47*'Exp with units conversion'!$G47))</f>
        <v>0</v>
      </c>
      <c r="N47">
        <f>IF(OR('Exp Database'!N47=Lists!$G$2,'Exp Database'!N47=Lists!$G$3,'Exp Database'!N47=0),0,IF($F47=Lists!$G$2,'Exp with units conversion'!$H47*'Exp Database'!N47*'Exp with units conversion'!$G47,'Exp Database'!N47*'Exp with units conversion'!$G47))</f>
        <v>0</v>
      </c>
      <c r="O47">
        <f>IF(OR('Exp Database'!O47=Lists!$G$2,'Exp Database'!O47=Lists!$G$3,'Exp Database'!O47=0),0,IF($F47=Lists!$G$2,'Exp with units conversion'!$H47*'Exp Database'!O47*'Exp with units conversion'!$G47,'Exp Database'!O47*'Exp with units conversion'!$G47))</f>
        <v>0</v>
      </c>
      <c r="P47">
        <f>IF(OR('Exp Database'!P47=Lists!$G$2,'Exp Database'!P47=Lists!$G$3,'Exp Database'!P47=0),0,IF($F47=Lists!$G$2,'Exp with units conversion'!$H47*'Exp Database'!P47*'Exp with units conversion'!$G47,'Exp Database'!P47*'Exp with units conversion'!$G47))</f>
        <v>0</v>
      </c>
      <c r="Q47">
        <f>IF(OR('Exp Database'!Q47=Lists!$G$2,'Exp Database'!Q47=Lists!$G$3,'Exp Database'!Q47=0),0,IF($F47=Lists!$G$2,'Exp with units conversion'!$H47*'Exp Database'!Q47*'Exp with units conversion'!$G47,'Exp Database'!Q47*'Exp with units conversion'!$G47))</f>
        <v>0</v>
      </c>
      <c r="R47">
        <f>IF(OR('Exp Database'!R47=Lists!$G$2,'Exp Database'!R47=Lists!$G$3,'Exp Database'!R47=0),0,IF($F47=Lists!$G$2,'Exp with units conversion'!$H47*'Exp Database'!R47*'Exp with units conversion'!$G47,'Exp Database'!R47*'Exp with units conversion'!$G47))</f>
        <v>0</v>
      </c>
      <c r="S47">
        <f>IF(OR('Exp Database'!S47=Lists!$G$2,'Exp Database'!S47=Lists!$G$3,'Exp Database'!S47=0),0,IF($F47=Lists!$G$2,'Exp with units conversion'!$H47*'Exp Database'!S47*'Exp with units conversion'!$G47,'Exp Database'!S47*'Exp with units conversion'!$G47))</f>
        <v>0</v>
      </c>
      <c r="T47">
        <f>IF(OR('Exp Database'!T47=Lists!$G$2,'Exp Database'!T47=Lists!$G$3,'Exp Database'!T47=0),0,IF($F47=Lists!$G$2,'Exp with units conversion'!$H47*'Exp Database'!T47*'Exp with units conversion'!$G47,'Exp Database'!T47*'Exp with units conversion'!$G47))</f>
        <v>0</v>
      </c>
      <c r="U47">
        <f>IF(OR('Exp Database'!U47=Lists!$G$2,'Exp Database'!U47=Lists!$G$3,'Exp Database'!U47=0),0,IF($F47=Lists!$G$2,'Exp with units conversion'!$H47*'Exp Database'!U47*'Exp with units conversion'!$G47,'Exp Database'!U47*'Exp with units conversion'!$G47))</f>
        <v>0</v>
      </c>
      <c r="V47">
        <f>IF(OR('Exp Database'!V47=Lists!$G$2,'Exp Database'!V47=Lists!$G$3,'Exp Database'!V47=0),0,IF($F47=Lists!$G$2,'Exp with units conversion'!$H47*'Exp Database'!V47*'Exp with units conversion'!$G47,'Exp Database'!V47*'Exp with units conversion'!$G47))</f>
        <v>0</v>
      </c>
      <c r="W47">
        <f>IF(OR('Exp Database'!W47=Lists!$G$2,'Exp Database'!W47=Lists!$G$3,'Exp Database'!W47=0),0,IF($F47=Lists!$G$2,'Exp with units conversion'!$H47*'Exp Database'!W47*'Exp with units conversion'!$G47,'Exp Database'!W47*'Exp with units conversion'!$G47))</f>
        <v>0</v>
      </c>
      <c r="X47">
        <f>IF(OR('Exp Database'!X47=Lists!$G$2,'Exp Database'!X47=Lists!$G$3,'Exp Database'!X47=0),0,IF($F47=Lists!$G$2,'Exp with units conversion'!$H47*'Exp Database'!X47*'Exp with units conversion'!$G47,'Exp Database'!X47*'Exp with units conversion'!$G47))</f>
        <v>0</v>
      </c>
      <c r="Y47">
        <f>IF(OR('Exp Database'!Y47=Lists!$G$2,'Exp Database'!Y47=Lists!$G$3,'Exp Database'!Y47=0),0,IF($F47=Lists!$G$2,'Exp with units conversion'!$H47*'Exp Database'!Y47*'Exp with units conversion'!$G47,'Exp Database'!Y47*'Exp with units conversion'!$G47))</f>
        <v>0</v>
      </c>
      <c r="Z47">
        <f>IF(OR('Exp Database'!Z47=Lists!$G$2,'Exp Database'!Z47=Lists!$G$3,'Exp Database'!Z47=0),0,IF($F47=Lists!$G$2,'Exp with units conversion'!$H47*'Exp Database'!Z47*'Exp with units conversion'!$G47,'Exp Database'!Z47*'Exp with units conversion'!$G47))</f>
        <v>0</v>
      </c>
      <c r="AA47">
        <f>IF(OR('Exp Database'!AA47=Lists!$G$2,'Exp Database'!AA47=Lists!$G$3,'Exp Database'!AA47=0),0,IF($F47=Lists!$G$2,'Exp with units conversion'!$H47*'Exp Database'!AA47*'Exp with units conversion'!$G47,'Exp Database'!AA47*'Exp with units conversion'!$G47))</f>
        <v>0</v>
      </c>
      <c r="AB47">
        <f>IF(OR('Exp Database'!AB47=Lists!$G$2,'Exp Database'!AB47=Lists!$G$3,'Exp Database'!AB47=0),0,IF($F47=Lists!$G$2,'Exp with units conversion'!$H47*'Exp Database'!AB47*'Exp with units conversion'!$G47,'Exp Database'!AB47*'Exp with units conversion'!$G47))</f>
        <v>0</v>
      </c>
      <c r="AC47">
        <f>IF(OR('Exp Database'!AC47=Lists!$G$2,'Exp Database'!AC47=Lists!$G$3,'Exp Database'!AC47=0),0,IF($F47=Lists!$G$2,'Exp with units conversion'!$H47*'Exp Database'!AC47*'Exp with units conversion'!$G47,'Exp Database'!AC47*'Exp with units conversion'!$G47))</f>
        <v>0</v>
      </c>
      <c r="AD47">
        <f>IF(OR('Exp Database'!AD47=Lists!$G$2,'Exp Database'!AD47=Lists!$G$3,'Exp Database'!AD47=0),0,IF($F47=Lists!$G$2,'Exp with units conversion'!$H47*'Exp Database'!AD47*'Exp with units conversion'!$G47,'Exp Database'!AD47*'Exp with units conversion'!$G47))</f>
        <v>0</v>
      </c>
      <c r="AF47">
        <f t="shared" si="2"/>
        <v>1</v>
      </c>
    </row>
    <row r="48" spans="2:32">
      <c r="B48" t="str">
        <f t="shared" si="0"/>
        <v>Georgia2015</v>
      </c>
      <c r="C48" s="238" t="str">
        <f t="shared" si="4"/>
        <v>Georgia</v>
      </c>
      <c r="D48" s="238">
        <f t="shared" si="4"/>
        <v>2015</v>
      </c>
      <c r="E48" s="238" t="str">
        <f t="shared" si="4"/>
        <v>Calendar Year</v>
      </c>
      <c r="F48" s="238" t="str">
        <f t="shared" si="4"/>
        <v>US Dollars</v>
      </c>
      <c r="G48" s="238">
        <f>IF('Exp Database'!G48="Units ( x 1)",1,IF('Exp Database'!G48="Thousands (x 1,000)",1000,IF('Exp Database'!G48="Millions (x 1,000,000)",1000000,)))</f>
        <v>1</v>
      </c>
      <c r="H48" s="239">
        <f>IF('Exp Database'!H48&gt;0,'Exp Database'!H48,'Exp Database'!J48)</f>
        <v>2.2702</v>
      </c>
      <c r="I48" s="238" t="str">
        <f t="shared" si="4"/>
        <v>PEPFAR Expenditure analysis</v>
      </c>
      <c r="J48" s="238">
        <f t="shared" si="4"/>
        <v>1.76566666666667</v>
      </c>
      <c r="K48" t="s">
        <v>57</v>
      </c>
      <c r="M48">
        <f>IF(OR('Exp Database'!M48=Lists!$G$2,'Exp Database'!M48=Lists!$G$3,'Exp Database'!M48=0),0,IF($F48=Lists!$G$2,'Exp with units conversion'!$H48*'Exp Database'!M48*'Exp with units conversion'!$G48,'Exp Database'!M48*'Exp with units conversion'!$G48))</f>
        <v>0</v>
      </c>
      <c r="N48">
        <f>IF(OR('Exp Database'!N48=Lists!$G$2,'Exp Database'!N48=Lists!$G$3,'Exp Database'!N48=0),0,IF($F48=Lists!$G$2,'Exp with units conversion'!$H48*'Exp Database'!N48*'Exp with units conversion'!$G48,'Exp Database'!N48*'Exp with units conversion'!$G48))</f>
        <v>0</v>
      </c>
      <c r="O48">
        <f>IF(OR('Exp Database'!O48=Lists!$G$2,'Exp Database'!O48=Lists!$G$3,'Exp Database'!O48=0),0,IF($F48=Lists!$G$2,'Exp with units conversion'!$H48*'Exp Database'!O48*'Exp with units conversion'!$G48,'Exp Database'!O48*'Exp with units conversion'!$G48))</f>
        <v>0</v>
      </c>
      <c r="P48">
        <f>IF(OR('Exp Database'!P48=Lists!$G$2,'Exp Database'!P48=Lists!$G$3,'Exp Database'!P48=0),0,IF($F48=Lists!$G$2,'Exp with units conversion'!$H48*'Exp Database'!P48*'Exp with units conversion'!$G48,'Exp Database'!P48*'Exp with units conversion'!$G48))</f>
        <v>0</v>
      </c>
      <c r="Q48">
        <f>IF(OR('Exp Database'!Q48=Lists!$G$2,'Exp Database'!Q48=Lists!$G$3,'Exp Database'!Q48=0),0,IF($F48=Lists!$G$2,'Exp with units conversion'!$H48*'Exp Database'!Q48*'Exp with units conversion'!$G48,'Exp Database'!Q48*'Exp with units conversion'!$G48))</f>
        <v>0</v>
      </c>
      <c r="R48">
        <f>IF(OR('Exp Database'!R48=Lists!$G$2,'Exp Database'!R48=Lists!$G$3,'Exp Database'!R48=0),0,IF($F48=Lists!$G$2,'Exp with units conversion'!$H48*'Exp Database'!R48*'Exp with units conversion'!$G48,'Exp Database'!R48*'Exp with units conversion'!$G48))</f>
        <v>0</v>
      </c>
      <c r="S48">
        <f>IF(OR('Exp Database'!S48=Lists!$G$2,'Exp Database'!S48=Lists!$G$3,'Exp Database'!S48=0),0,IF($F48=Lists!$G$2,'Exp with units conversion'!$H48*'Exp Database'!S48*'Exp with units conversion'!$G48,'Exp Database'!S48*'Exp with units conversion'!$G48))</f>
        <v>0</v>
      </c>
      <c r="T48">
        <f>IF(OR('Exp Database'!T48=Lists!$G$2,'Exp Database'!T48=Lists!$G$3,'Exp Database'!T48=0),0,IF($F48=Lists!$G$2,'Exp with units conversion'!$H48*'Exp Database'!T48*'Exp with units conversion'!$G48,'Exp Database'!T48*'Exp with units conversion'!$G48))</f>
        <v>0</v>
      </c>
      <c r="U48">
        <f>IF(OR('Exp Database'!U48=Lists!$G$2,'Exp Database'!U48=Lists!$G$3,'Exp Database'!U48=0),0,IF($F48=Lists!$G$2,'Exp with units conversion'!$H48*'Exp Database'!U48*'Exp with units conversion'!$G48,'Exp Database'!U48*'Exp with units conversion'!$G48))</f>
        <v>0</v>
      </c>
      <c r="V48">
        <f>IF(OR('Exp Database'!V48=Lists!$G$2,'Exp Database'!V48=Lists!$G$3,'Exp Database'!V48=0),0,IF($F48=Lists!$G$2,'Exp with units conversion'!$H48*'Exp Database'!V48*'Exp with units conversion'!$G48,'Exp Database'!V48*'Exp with units conversion'!$G48))</f>
        <v>0</v>
      </c>
      <c r="W48">
        <f>IF(OR('Exp Database'!W48=Lists!$G$2,'Exp Database'!W48=Lists!$G$3,'Exp Database'!W48=0),0,IF($F48=Lists!$G$2,'Exp with units conversion'!$H48*'Exp Database'!W48*'Exp with units conversion'!$G48,'Exp Database'!W48*'Exp with units conversion'!$G48))</f>
        <v>0</v>
      </c>
      <c r="X48">
        <f>IF(OR('Exp Database'!X48=Lists!$G$2,'Exp Database'!X48=Lists!$G$3,'Exp Database'!X48=0),0,IF($F48=Lists!$G$2,'Exp with units conversion'!$H48*'Exp Database'!X48*'Exp with units conversion'!$G48,'Exp Database'!X48*'Exp with units conversion'!$G48))</f>
        <v>0</v>
      </c>
      <c r="Y48">
        <f>IF(OR('Exp Database'!Y48=Lists!$G$2,'Exp Database'!Y48=Lists!$G$3,'Exp Database'!Y48=0),0,IF($F48=Lists!$G$2,'Exp with units conversion'!$H48*'Exp Database'!Y48*'Exp with units conversion'!$G48,'Exp Database'!Y48*'Exp with units conversion'!$G48))</f>
        <v>0</v>
      </c>
      <c r="Z48">
        <f>IF(OR('Exp Database'!Z48=Lists!$G$2,'Exp Database'!Z48=Lists!$G$3,'Exp Database'!Z48=0),0,IF($F48=Lists!$G$2,'Exp with units conversion'!$H48*'Exp Database'!Z48*'Exp with units conversion'!$G48,'Exp Database'!Z48*'Exp with units conversion'!$G48))</f>
        <v>0</v>
      </c>
      <c r="AA48">
        <f>IF(OR('Exp Database'!AA48=Lists!$G$2,'Exp Database'!AA48=Lists!$G$3,'Exp Database'!AA48=0),0,IF($F48=Lists!$G$2,'Exp with units conversion'!$H48*'Exp Database'!AA48*'Exp with units conversion'!$G48,'Exp Database'!AA48*'Exp with units conversion'!$G48))</f>
        <v>2000</v>
      </c>
      <c r="AB48">
        <f>IF(OR('Exp Database'!AB48=Lists!$G$2,'Exp Database'!AB48=Lists!$G$3,'Exp Database'!AB48=0),0,IF($F48=Lists!$G$2,'Exp with units conversion'!$H48*'Exp Database'!AB48*'Exp with units conversion'!$G48,'Exp Database'!AB48*'Exp with units conversion'!$G48))</f>
        <v>0</v>
      </c>
      <c r="AC48">
        <f>IF(OR('Exp Database'!AC48=Lists!$G$2,'Exp Database'!AC48=Lists!$G$3,'Exp Database'!AC48=0),0,IF($F48=Lists!$G$2,'Exp with units conversion'!$H48*'Exp Database'!AC48*'Exp with units conversion'!$G48,'Exp Database'!AC48*'Exp with units conversion'!$G48))</f>
        <v>2000</v>
      </c>
      <c r="AD48">
        <f>IF(OR('Exp Database'!AD48=Lists!$G$2,'Exp Database'!AD48=Lists!$G$3,'Exp Database'!AD48=0),0,IF($F48=Lists!$G$2,'Exp with units conversion'!$H48*'Exp Database'!AD48*'Exp with units conversion'!$G48,'Exp Database'!AD48*'Exp with units conversion'!$G48))</f>
        <v>2000</v>
      </c>
      <c r="AF48">
        <f t="shared" si="2"/>
        <v>1</v>
      </c>
    </row>
    <row r="49" spans="2:32">
      <c r="B49" t="str">
        <f t="shared" si="0"/>
        <v>Georgia2015</v>
      </c>
      <c r="C49" s="238" t="str">
        <f t="shared" si="4"/>
        <v>Georgia</v>
      </c>
      <c r="D49" s="238">
        <f t="shared" si="4"/>
        <v>2015</v>
      </c>
      <c r="E49" s="238" t="str">
        <f t="shared" si="4"/>
        <v>Calendar Year</v>
      </c>
      <c r="F49" s="238" t="str">
        <f t="shared" si="4"/>
        <v>US Dollars</v>
      </c>
      <c r="G49" s="238">
        <f>IF('Exp Database'!G49="Units ( x 1)",1,IF('Exp Database'!G49="Thousands (x 1,000)",1000,IF('Exp Database'!G49="Millions (x 1,000,000)",1000000,)))</f>
        <v>1</v>
      </c>
      <c r="H49" s="239">
        <f>IF('Exp Database'!H49&gt;0,'Exp Database'!H49,'Exp Database'!J49)</f>
        <v>2.2702</v>
      </c>
      <c r="I49" s="238" t="str">
        <f t="shared" si="4"/>
        <v>PEPFAR Expenditure analysis</v>
      </c>
      <c r="J49" s="238">
        <f t="shared" si="4"/>
        <v>1.76566666666667</v>
      </c>
      <c r="K49" t="s">
        <v>350</v>
      </c>
      <c r="M49">
        <f>IF(OR('Exp Database'!M49=Lists!$G$2,'Exp Database'!M49=Lists!$G$3,'Exp Database'!M49=0),0,IF($F49=Lists!$G$2,'Exp with units conversion'!$H49*'Exp Database'!M49*'Exp with units conversion'!$G49,'Exp Database'!M49*'Exp with units conversion'!$G49))</f>
        <v>0</v>
      </c>
      <c r="N49">
        <f>IF(OR('Exp Database'!N49=Lists!$G$2,'Exp Database'!N49=Lists!$G$3,'Exp Database'!N49=0),0,IF($F49=Lists!$G$2,'Exp with units conversion'!$H49*'Exp Database'!N49*'Exp with units conversion'!$G49,'Exp Database'!N49*'Exp with units conversion'!$G49))</f>
        <v>0</v>
      </c>
      <c r="O49">
        <f>IF(OR('Exp Database'!O49=Lists!$G$2,'Exp Database'!O49=Lists!$G$3,'Exp Database'!O49=0),0,IF($F49=Lists!$G$2,'Exp with units conversion'!$H49*'Exp Database'!O49*'Exp with units conversion'!$G49,'Exp Database'!O49*'Exp with units conversion'!$G49))</f>
        <v>0</v>
      </c>
      <c r="P49">
        <f>IF(OR('Exp Database'!P49=Lists!$G$2,'Exp Database'!P49=Lists!$G$3,'Exp Database'!P49=0),0,IF($F49=Lists!$G$2,'Exp with units conversion'!$H49*'Exp Database'!P49*'Exp with units conversion'!$G49,'Exp Database'!P49*'Exp with units conversion'!$G49))</f>
        <v>0</v>
      </c>
      <c r="Q49">
        <f>IF(OR('Exp Database'!Q49=Lists!$G$2,'Exp Database'!Q49=Lists!$G$3,'Exp Database'!Q49=0),0,IF($F49=Lists!$G$2,'Exp with units conversion'!$H49*'Exp Database'!Q49*'Exp with units conversion'!$G49,'Exp Database'!Q49*'Exp with units conversion'!$G49))</f>
        <v>0</v>
      </c>
      <c r="R49">
        <f>IF(OR('Exp Database'!R49=Lists!$G$2,'Exp Database'!R49=Lists!$G$3,'Exp Database'!R49=0),0,IF($F49=Lists!$G$2,'Exp with units conversion'!$H49*'Exp Database'!R49*'Exp with units conversion'!$G49,'Exp Database'!R49*'Exp with units conversion'!$G49))</f>
        <v>0</v>
      </c>
      <c r="S49">
        <f>IF(OR('Exp Database'!S49=Lists!$G$2,'Exp Database'!S49=Lists!$G$3,'Exp Database'!S49=0),0,IF($F49=Lists!$G$2,'Exp with units conversion'!$H49*'Exp Database'!S49*'Exp with units conversion'!$G49,'Exp Database'!S49*'Exp with units conversion'!$G49))</f>
        <v>0</v>
      </c>
      <c r="T49">
        <f>IF(OR('Exp Database'!T49=Lists!$G$2,'Exp Database'!T49=Lists!$G$3,'Exp Database'!T49=0),0,IF($F49=Lists!$G$2,'Exp with units conversion'!$H49*'Exp Database'!T49*'Exp with units conversion'!$G49,'Exp Database'!T49*'Exp with units conversion'!$G49))</f>
        <v>0</v>
      </c>
      <c r="U49">
        <f>IF(OR('Exp Database'!U49=Lists!$G$2,'Exp Database'!U49=Lists!$G$3,'Exp Database'!U49=0),0,IF($F49=Lists!$G$2,'Exp with units conversion'!$H49*'Exp Database'!U49*'Exp with units conversion'!$G49,'Exp Database'!U49*'Exp with units conversion'!$G49))</f>
        <v>0</v>
      </c>
      <c r="V49">
        <f>IF(OR('Exp Database'!V49=Lists!$G$2,'Exp Database'!V49=Lists!$G$3,'Exp Database'!V49=0),0,IF($F49=Lists!$G$2,'Exp with units conversion'!$H49*'Exp Database'!V49*'Exp with units conversion'!$G49,'Exp Database'!V49*'Exp with units conversion'!$G49))</f>
        <v>0</v>
      </c>
      <c r="W49">
        <f>IF(OR('Exp Database'!W49=Lists!$G$2,'Exp Database'!W49=Lists!$G$3,'Exp Database'!W49=0),0,IF($F49=Lists!$G$2,'Exp with units conversion'!$H49*'Exp Database'!W49*'Exp with units conversion'!$G49,'Exp Database'!W49*'Exp with units conversion'!$G49))</f>
        <v>0</v>
      </c>
      <c r="X49">
        <f>IF(OR('Exp Database'!X49=Lists!$G$2,'Exp Database'!X49=Lists!$G$3,'Exp Database'!X49=0),0,IF($F49=Lists!$G$2,'Exp with units conversion'!$H49*'Exp Database'!X49*'Exp with units conversion'!$G49,'Exp Database'!X49*'Exp with units conversion'!$G49))</f>
        <v>0</v>
      </c>
      <c r="Y49">
        <f>IF(OR('Exp Database'!Y49=Lists!$G$2,'Exp Database'!Y49=Lists!$G$3,'Exp Database'!Y49=0),0,IF($F49=Lists!$G$2,'Exp with units conversion'!$H49*'Exp Database'!Y49*'Exp with units conversion'!$G49,'Exp Database'!Y49*'Exp with units conversion'!$G49))</f>
        <v>0</v>
      </c>
      <c r="Z49">
        <f>IF(OR('Exp Database'!Z49=Lists!$G$2,'Exp Database'!Z49=Lists!$G$3,'Exp Database'!Z49=0),0,IF($F49=Lists!$G$2,'Exp with units conversion'!$H49*'Exp Database'!Z49*'Exp with units conversion'!$G49,'Exp Database'!Z49*'Exp with units conversion'!$G49))</f>
        <v>0</v>
      </c>
      <c r="AA49">
        <f>IF(OR('Exp Database'!AA49=Lists!$G$2,'Exp Database'!AA49=Lists!$G$3,'Exp Database'!AA49=0),0,IF($F49=Lists!$G$2,'Exp with units conversion'!$H49*'Exp Database'!AA49*'Exp with units conversion'!$G49,'Exp Database'!AA49*'Exp with units conversion'!$G49))</f>
        <v>0</v>
      </c>
      <c r="AB49">
        <f>IF(OR('Exp Database'!AB49=Lists!$G$2,'Exp Database'!AB49=Lists!$G$3,'Exp Database'!AB49=0),0,IF($F49=Lists!$G$2,'Exp with units conversion'!$H49*'Exp Database'!AB49*'Exp with units conversion'!$G49,'Exp Database'!AB49*'Exp with units conversion'!$G49))</f>
        <v>0</v>
      </c>
      <c r="AC49">
        <f>IF(OR('Exp Database'!AC49=Lists!$G$2,'Exp Database'!AC49=Lists!$G$3,'Exp Database'!AC49=0),0,IF($F49=Lists!$G$2,'Exp with units conversion'!$H49*'Exp Database'!AC49*'Exp with units conversion'!$G49,'Exp Database'!AC49*'Exp with units conversion'!$G49))</f>
        <v>0</v>
      </c>
      <c r="AD49">
        <f>IF(OR('Exp Database'!AD49=Lists!$G$2,'Exp Database'!AD49=Lists!$G$3,'Exp Database'!AD49=0),0,IF($F49=Lists!$G$2,'Exp with units conversion'!$H49*'Exp Database'!AD49*'Exp with units conversion'!$G49,'Exp Database'!AD49*'Exp with units conversion'!$G49))</f>
        <v>0</v>
      </c>
      <c r="AF49">
        <f t="shared" si="2"/>
        <v>1</v>
      </c>
    </row>
    <row r="50" spans="2:32">
      <c r="B50" t="str">
        <f t="shared" si="0"/>
        <v>Georgia2015</v>
      </c>
      <c r="C50" s="238" t="str">
        <f t="shared" si="4"/>
        <v>Georgia</v>
      </c>
      <c r="D50" s="238">
        <f t="shared" si="4"/>
        <v>2015</v>
      </c>
      <c r="E50" s="238" t="str">
        <f t="shared" si="4"/>
        <v>Calendar Year</v>
      </c>
      <c r="F50" s="238" t="str">
        <f t="shared" si="4"/>
        <v>US Dollars</v>
      </c>
      <c r="G50" s="238">
        <f>IF('Exp Database'!G50="Units ( x 1)",1,IF('Exp Database'!G50="Thousands (x 1,000)",1000,IF('Exp Database'!G50="Millions (x 1,000,000)",1000000,)))</f>
        <v>1</v>
      </c>
      <c r="H50" s="239">
        <f>IF('Exp Database'!H50&gt;0,'Exp Database'!H50,'Exp Database'!J50)</f>
        <v>2.2702</v>
      </c>
      <c r="I50" s="238" t="str">
        <f t="shared" si="4"/>
        <v>PEPFAR Expenditure analysis</v>
      </c>
      <c r="J50" s="238">
        <f t="shared" si="4"/>
        <v>1.76566666666667</v>
      </c>
      <c r="K50" t="s">
        <v>351</v>
      </c>
      <c r="M50">
        <f>IF(OR('Exp Database'!M50=Lists!$G$2,'Exp Database'!M50=Lists!$G$3,'Exp Database'!M50=0),0,IF($F50=Lists!$G$2,'Exp with units conversion'!$H50*'Exp Database'!M50*'Exp with units conversion'!$G50,'Exp Database'!M50*'Exp with units conversion'!$G50))</f>
        <v>590943</v>
      </c>
      <c r="N50">
        <f>IF(OR('Exp Database'!N50=Lists!$G$2,'Exp Database'!N50=Lists!$G$3,'Exp Database'!N50=0),0,IF($F50=Lists!$G$2,'Exp with units conversion'!$H50*'Exp Database'!N50*'Exp with units conversion'!$G50,'Exp Database'!N50*'Exp with units conversion'!$G50))</f>
        <v>0</v>
      </c>
      <c r="O50">
        <f>IF(OR('Exp Database'!O50=Lists!$G$2,'Exp Database'!O50=Lists!$G$3,'Exp Database'!O50=0),0,IF($F50=Lists!$G$2,'Exp with units conversion'!$H50*'Exp Database'!O50*'Exp with units conversion'!$G50,'Exp Database'!O50*'Exp with units conversion'!$G50))</f>
        <v>0</v>
      </c>
      <c r="P50">
        <f>IF(OR('Exp Database'!P50=Lists!$G$2,'Exp Database'!P50=Lists!$G$3,'Exp Database'!P50=0),0,IF($F50=Lists!$G$2,'Exp with units conversion'!$H50*'Exp Database'!P50*'Exp with units conversion'!$G50,'Exp Database'!P50*'Exp with units conversion'!$G50))</f>
        <v>0</v>
      </c>
      <c r="Q50">
        <f>IF(OR('Exp Database'!Q50=Lists!$G$2,'Exp Database'!Q50=Lists!$G$3,'Exp Database'!Q50=0),0,IF($F50=Lists!$G$2,'Exp with units conversion'!$H50*'Exp Database'!Q50*'Exp with units conversion'!$G50,'Exp Database'!Q50*'Exp with units conversion'!$G50))</f>
        <v>590943</v>
      </c>
      <c r="R50">
        <f>IF(OR('Exp Database'!R50=Lists!$G$2,'Exp Database'!R50=Lists!$G$3,'Exp Database'!R50=0),0,IF($F50=Lists!$G$2,'Exp with units conversion'!$H50*'Exp Database'!R50*'Exp with units conversion'!$G50,'Exp Database'!R50*'Exp with units conversion'!$G50))</f>
        <v>0</v>
      </c>
      <c r="S50">
        <f>IF(OR('Exp Database'!S50=Lists!$G$2,'Exp Database'!S50=Lists!$G$3,'Exp Database'!S50=0),0,IF($F50=Lists!$G$2,'Exp with units conversion'!$H50*'Exp Database'!S50*'Exp with units conversion'!$G50,'Exp Database'!S50*'Exp with units conversion'!$G50))</f>
        <v>0</v>
      </c>
      <c r="T50">
        <f>IF(OR('Exp Database'!T50=Lists!$G$2,'Exp Database'!T50=Lists!$G$3,'Exp Database'!T50=0),0,IF($F50=Lists!$G$2,'Exp with units conversion'!$H50*'Exp Database'!T50*'Exp with units conversion'!$G50,'Exp Database'!T50*'Exp with units conversion'!$G50))</f>
        <v>0</v>
      </c>
      <c r="U50">
        <f>IF(OR('Exp Database'!U50=Lists!$G$2,'Exp Database'!U50=Lists!$G$3,'Exp Database'!U50=0),0,IF($F50=Lists!$G$2,'Exp with units conversion'!$H50*'Exp Database'!U50*'Exp with units conversion'!$G50,'Exp Database'!U50*'Exp with units conversion'!$G50))</f>
        <v>0</v>
      </c>
      <c r="V50">
        <f>IF(OR('Exp Database'!V50=Lists!$G$2,'Exp Database'!V50=Lists!$G$3,'Exp Database'!V50=0),0,IF($F50=Lists!$G$2,'Exp with units conversion'!$H50*'Exp Database'!V50*'Exp with units conversion'!$G50,'Exp Database'!V50*'Exp with units conversion'!$G50))</f>
        <v>0</v>
      </c>
      <c r="W50">
        <f>IF(OR('Exp Database'!W50=Lists!$G$2,'Exp Database'!W50=Lists!$G$3,'Exp Database'!W50=0),0,IF($F50=Lists!$G$2,'Exp with units conversion'!$H50*'Exp Database'!W50*'Exp with units conversion'!$G50,'Exp Database'!W50*'Exp with units conversion'!$G50))</f>
        <v>0</v>
      </c>
      <c r="X50">
        <f>IF(OR('Exp Database'!X50=Lists!$G$2,'Exp Database'!X50=Lists!$G$3,'Exp Database'!X50=0),0,IF($F50=Lists!$G$2,'Exp with units conversion'!$H50*'Exp Database'!X50*'Exp with units conversion'!$G50,'Exp Database'!X50*'Exp with units conversion'!$G50))</f>
        <v>0</v>
      </c>
      <c r="Y50">
        <f>IF(OR('Exp Database'!Y50=Lists!$G$2,'Exp Database'!Y50=Lists!$G$3,'Exp Database'!Y50=0),0,IF($F50=Lists!$G$2,'Exp with units conversion'!$H50*'Exp Database'!Y50*'Exp with units conversion'!$G50,'Exp Database'!Y50*'Exp with units conversion'!$G50))</f>
        <v>0</v>
      </c>
      <c r="Z50">
        <f>IF(OR('Exp Database'!Z50=Lists!$G$2,'Exp Database'!Z50=Lists!$G$3,'Exp Database'!Z50=0),0,IF($F50=Lists!$G$2,'Exp with units conversion'!$H50*'Exp Database'!Z50*'Exp with units conversion'!$G50,'Exp Database'!Z50*'Exp with units conversion'!$G50))</f>
        <v>0</v>
      </c>
      <c r="AA50">
        <f>IF(OR('Exp Database'!AA50=Lists!$G$2,'Exp Database'!AA50=Lists!$G$3,'Exp Database'!AA50=0),0,IF($F50=Lists!$G$2,'Exp with units conversion'!$H50*'Exp Database'!AA50*'Exp with units conversion'!$G50,'Exp Database'!AA50*'Exp with units conversion'!$G50))</f>
        <v>0</v>
      </c>
      <c r="AB50">
        <f>IF(OR('Exp Database'!AB50=Lists!$G$2,'Exp Database'!AB50=Lists!$G$3,'Exp Database'!AB50=0),0,IF($F50=Lists!$G$2,'Exp with units conversion'!$H50*'Exp Database'!AB50*'Exp with units conversion'!$G50,'Exp Database'!AB50*'Exp with units conversion'!$G50))</f>
        <v>0</v>
      </c>
      <c r="AC50">
        <f>IF(OR('Exp Database'!AC50=Lists!$G$2,'Exp Database'!AC50=Lists!$G$3,'Exp Database'!AC50=0),0,IF($F50=Lists!$G$2,'Exp with units conversion'!$H50*'Exp Database'!AC50*'Exp with units conversion'!$G50,'Exp Database'!AC50*'Exp with units conversion'!$G50))</f>
        <v>0</v>
      </c>
      <c r="AD50">
        <f>IF(OR('Exp Database'!AD50=Lists!$G$2,'Exp Database'!AD50=Lists!$G$3,'Exp Database'!AD50=0),0,IF($F50=Lists!$G$2,'Exp with units conversion'!$H50*'Exp Database'!AD50*'Exp with units conversion'!$G50,'Exp Database'!AD50*'Exp with units conversion'!$G50))</f>
        <v>590943</v>
      </c>
      <c r="AF50">
        <f t="shared" si="2"/>
        <v>1</v>
      </c>
    </row>
    <row r="51" spans="2:32">
      <c r="B51" t="str">
        <f t="shared" si="0"/>
        <v>Georgia2015</v>
      </c>
      <c r="C51" s="238" t="str">
        <f t="shared" si="4"/>
        <v>Georgia</v>
      </c>
      <c r="D51" s="238">
        <f t="shared" si="4"/>
        <v>2015</v>
      </c>
      <c r="E51" s="238" t="str">
        <f t="shared" si="4"/>
        <v>Calendar Year</v>
      </c>
      <c r="F51" s="238" t="str">
        <f t="shared" si="4"/>
        <v>US Dollars</v>
      </c>
      <c r="G51" s="238">
        <f>IF('Exp Database'!G51="Units ( x 1)",1,IF('Exp Database'!G51="Thousands (x 1,000)",1000,IF('Exp Database'!G51="Millions (x 1,000,000)",1000000,)))</f>
        <v>1</v>
      </c>
      <c r="H51" s="239">
        <f>IF('Exp Database'!H51&gt;0,'Exp Database'!H51,'Exp Database'!J51)</f>
        <v>2.2702</v>
      </c>
      <c r="I51" s="238" t="str">
        <f t="shared" si="4"/>
        <v>PEPFAR Expenditure analysis</v>
      </c>
      <c r="J51" s="238">
        <f t="shared" si="4"/>
        <v>1.76566666666667</v>
      </c>
      <c r="K51" t="s">
        <v>397</v>
      </c>
      <c r="M51">
        <f>IF(OR('Exp Database'!M51=Lists!$G$2,'Exp Database'!M51=Lists!$G$3,'Exp Database'!M51=0),0,IF($F51=Lists!$G$2,'Exp with units conversion'!$H51*'Exp Database'!M51*'Exp with units conversion'!$G51,'Exp Database'!M51*'Exp with units conversion'!$G51))</f>
        <v>0</v>
      </c>
      <c r="N51">
        <f>IF(OR('Exp Database'!N51=Lists!$G$2,'Exp Database'!N51=Lists!$G$3,'Exp Database'!N51=0),0,IF($F51=Lists!$G$2,'Exp with units conversion'!$H51*'Exp Database'!N51*'Exp with units conversion'!$G51,'Exp Database'!N51*'Exp with units conversion'!$G51))</f>
        <v>0</v>
      </c>
      <c r="O51">
        <f>IF(OR('Exp Database'!O51=Lists!$G$2,'Exp Database'!O51=Lists!$G$3,'Exp Database'!O51=0),0,IF($F51=Lists!$G$2,'Exp with units conversion'!$H51*'Exp Database'!O51*'Exp with units conversion'!$G51,'Exp Database'!O51*'Exp with units conversion'!$G51))</f>
        <v>0</v>
      </c>
      <c r="P51">
        <f>IF(OR('Exp Database'!P51=Lists!$G$2,'Exp Database'!P51=Lists!$G$3,'Exp Database'!P51=0),0,IF($F51=Lists!$G$2,'Exp with units conversion'!$H51*'Exp Database'!P51*'Exp with units conversion'!$G51,'Exp Database'!P51*'Exp with units conversion'!$G51))</f>
        <v>0</v>
      </c>
      <c r="Q51">
        <f>IF(OR('Exp Database'!Q51=Lists!$G$2,'Exp Database'!Q51=Lists!$G$3,'Exp Database'!Q51=0),0,IF($F51=Lists!$G$2,'Exp with units conversion'!$H51*'Exp Database'!Q51*'Exp with units conversion'!$G51,'Exp Database'!Q51*'Exp with units conversion'!$G51))</f>
        <v>0</v>
      </c>
      <c r="R51">
        <f>IF(OR('Exp Database'!R51=Lists!$G$2,'Exp Database'!R51=Lists!$G$3,'Exp Database'!R51=0),0,IF($F51=Lists!$G$2,'Exp with units conversion'!$H51*'Exp Database'!R51*'Exp with units conversion'!$G51,'Exp Database'!R51*'Exp with units conversion'!$G51))</f>
        <v>0</v>
      </c>
      <c r="S51">
        <f>IF(OR('Exp Database'!S51=Lists!$G$2,'Exp Database'!S51=Lists!$G$3,'Exp Database'!S51=0),0,IF($F51=Lists!$G$2,'Exp with units conversion'!$H51*'Exp Database'!S51*'Exp with units conversion'!$G51,'Exp Database'!S51*'Exp with units conversion'!$G51))</f>
        <v>0</v>
      </c>
      <c r="T51">
        <f>IF(OR('Exp Database'!T51=Lists!$G$2,'Exp Database'!T51=Lists!$G$3,'Exp Database'!T51=0),0,IF($F51=Lists!$G$2,'Exp with units conversion'!$H51*'Exp Database'!T51*'Exp with units conversion'!$G51,'Exp Database'!T51*'Exp with units conversion'!$G51))</f>
        <v>0</v>
      </c>
      <c r="U51">
        <f>IF(OR('Exp Database'!U51=Lists!$G$2,'Exp Database'!U51=Lists!$G$3,'Exp Database'!U51=0),0,IF($F51=Lists!$G$2,'Exp with units conversion'!$H51*'Exp Database'!U51*'Exp with units conversion'!$G51,'Exp Database'!U51*'Exp with units conversion'!$G51))</f>
        <v>0</v>
      </c>
      <c r="V51">
        <f>IF(OR('Exp Database'!V51=Lists!$G$2,'Exp Database'!V51=Lists!$G$3,'Exp Database'!V51=0),0,IF($F51=Lists!$G$2,'Exp with units conversion'!$H51*'Exp Database'!V51*'Exp with units conversion'!$G51,'Exp Database'!V51*'Exp with units conversion'!$G51))</f>
        <v>0</v>
      </c>
      <c r="W51">
        <f>IF(OR('Exp Database'!W51=Lists!$G$2,'Exp Database'!W51=Lists!$G$3,'Exp Database'!W51=0),0,IF($F51=Lists!$G$2,'Exp with units conversion'!$H51*'Exp Database'!W51*'Exp with units conversion'!$G51,'Exp Database'!W51*'Exp with units conversion'!$G51))</f>
        <v>0</v>
      </c>
      <c r="X51">
        <f>IF(OR('Exp Database'!X51=Lists!$G$2,'Exp Database'!X51=Lists!$G$3,'Exp Database'!X51=0),0,IF($F51=Lists!$G$2,'Exp with units conversion'!$H51*'Exp Database'!X51*'Exp with units conversion'!$G51,'Exp Database'!X51*'Exp with units conversion'!$G51))</f>
        <v>0</v>
      </c>
      <c r="Y51">
        <f>IF(OR('Exp Database'!Y51=Lists!$G$2,'Exp Database'!Y51=Lists!$G$3,'Exp Database'!Y51=0),0,IF($F51=Lists!$G$2,'Exp with units conversion'!$H51*'Exp Database'!Y51*'Exp with units conversion'!$G51,'Exp Database'!Y51*'Exp with units conversion'!$G51))</f>
        <v>374027.80000000005</v>
      </c>
      <c r="Z51">
        <f>IF(OR('Exp Database'!Z51=Lists!$G$2,'Exp Database'!Z51=Lists!$G$3,'Exp Database'!Z51=0),0,IF($F51=Lists!$G$2,'Exp with units conversion'!$H51*'Exp Database'!Z51*'Exp with units conversion'!$G51,'Exp Database'!Z51*'Exp with units conversion'!$G51))</f>
        <v>0</v>
      </c>
      <c r="AA51">
        <f>IF(OR('Exp Database'!AA51=Lists!$G$2,'Exp Database'!AA51=Lists!$G$3,'Exp Database'!AA51=0),0,IF($F51=Lists!$G$2,'Exp with units conversion'!$H51*'Exp Database'!AA51*'Exp with units conversion'!$G51,'Exp Database'!AA51*'Exp with units conversion'!$G51))</f>
        <v>30623</v>
      </c>
      <c r="AB51">
        <f>IF(OR('Exp Database'!AB51=Lists!$G$2,'Exp Database'!AB51=Lists!$G$3,'Exp Database'!AB51=0),0,IF($F51=Lists!$G$2,'Exp with units conversion'!$H51*'Exp Database'!AB51*'Exp with units conversion'!$G51,'Exp Database'!AB51*'Exp with units conversion'!$G51))</f>
        <v>58990</v>
      </c>
      <c r="AC51">
        <f>IF(OR('Exp Database'!AC51=Lists!$G$2,'Exp Database'!AC51=Lists!$G$3,'Exp Database'!AC51=0),0,IF($F51=Lists!$G$2,'Exp with units conversion'!$H51*'Exp Database'!AC51*'Exp with units conversion'!$G51,'Exp Database'!AC51*'Exp with units conversion'!$G51))</f>
        <v>463640.80000000005</v>
      </c>
      <c r="AD51">
        <f>IF(OR('Exp Database'!AD51=Lists!$G$2,'Exp Database'!AD51=Lists!$G$3,'Exp Database'!AD51=0),0,IF($F51=Lists!$G$2,'Exp with units conversion'!$H51*'Exp Database'!AD51*'Exp with units conversion'!$G51,'Exp Database'!AD51*'Exp with units conversion'!$G51))</f>
        <v>463640.80000000005</v>
      </c>
      <c r="AF51">
        <f t="shared" si="2"/>
        <v>1</v>
      </c>
    </row>
    <row r="52" spans="2:32">
      <c r="B52" t="str">
        <f t="shared" si="0"/>
        <v>Georgia2015</v>
      </c>
      <c r="C52" s="238" t="str">
        <f t="shared" si="4"/>
        <v>Georgia</v>
      </c>
      <c r="D52" s="238">
        <f t="shared" si="4"/>
        <v>2015</v>
      </c>
      <c r="E52" s="238" t="str">
        <f t="shared" si="4"/>
        <v>Calendar Year</v>
      </c>
      <c r="F52" s="238" t="str">
        <f t="shared" si="4"/>
        <v>US Dollars</v>
      </c>
      <c r="G52" s="238">
        <f>IF('Exp Database'!G52="Units ( x 1)",1,IF('Exp Database'!G52="Thousands (x 1,000)",1000,IF('Exp Database'!G52="Millions (x 1,000,000)",1000000,)))</f>
        <v>1</v>
      </c>
      <c r="H52" s="239">
        <f>IF('Exp Database'!H52&gt;0,'Exp Database'!H52,'Exp Database'!J52)</f>
        <v>2.2702</v>
      </c>
      <c r="I52" s="238" t="str">
        <f t="shared" si="4"/>
        <v>PEPFAR Expenditure analysis</v>
      </c>
      <c r="J52" s="238">
        <f t="shared" si="4"/>
        <v>1.76566666666667</v>
      </c>
      <c r="K52" t="s">
        <v>415</v>
      </c>
      <c r="M52">
        <f>IF(OR('Exp Database'!M52=Lists!$G$2,'Exp Database'!M52=Lists!$G$3,'Exp Database'!M52=0),0,IF($F52=Lists!$G$2,'Exp with units conversion'!$H52*'Exp Database'!M52*'Exp with units conversion'!$G52,'Exp Database'!M52*'Exp with units conversion'!$G52))</f>
        <v>0</v>
      </c>
      <c r="N52">
        <f>IF(OR('Exp Database'!N52=Lists!$G$2,'Exp Database'!N52=Lists!$G$3,'Exp Database'!N52=0),0,IF($F52=Lists!$G$2,'Exp with units conversion'!$H52*'Exp Database'!N52*'Exp with units conversion'!$G52,'Exp Database'!N52*'Exp with units conversion'!$G52))</f>
        <v>0</v>
      </c>
      <c r="O52">
        <f>IF(OR('Exp Database'!O52=Lists!$G$2,'Exp Database'!O52=Lists!$G$3,'Exp Database'!O52=0),0,IF($F52=Lists!$G$2,'Exp with units conversion'!$H52*'Exp Database'!O52*'Exp with units conversion'!$G52,'Exp Database'!O52*'Exp with units conversion'!$G52))</f>
        <v>0</v>
      </c>
      <c r="P52">
        <f>IF(OR('Exp Database'!P52=Lists!$G$2,'Exp Database'!P52=Lists!$G$3,'Exp Database'!P52=0),0,IF($F52=Lists!$G$2,'Exp with units conversion'!$H52*'Exp Database'!P52*'Exp with units conversion'!$G52,'Exp Database'!P52*'Exp with units conversion'!$G52))</f>
        <v>0</v>
      </c>
      <c r="Q52">
        <f>IF(OR('Exp Database'!Q52=Lists!$G$2,'Exp Database'!Q52=Lists!$G$3,'Exp Database'!Q52=0),0,IF($F52=Lists!$G$2,'Exp with units conversion'!$H52*'Exp Database'!Q52*'Exp with units conversion'!$G52,'Exp Database'!Q52*'Exp with units conversion'!$G52))</f>
        <v>0</v>
      </c>
      <c r="R52">
        <f>IF(OR('Exp Database'!R52=Lists!$G$2,'Exp Database'!R52=Lists!$G$3,'Exp Database'!R52=0),0,IF($F52=Lists!$G$2,'Exp with units conversion'!$H52*'Exp Database'!R52*'Exp with units conversion'!$G52,'Exp Database'!R52*'Exp with units conversion'!$G52))</f>
        <v>0</v>
      </c>
      <c r="S52">
        <f>IF(OR('Exp Database'!S52=Lists!$G$2,'Exp Database'!S52=Lists!$G$3,'Exp Database'!S52=0),0,IF($F52=Lists!$G$2,'Exp with units conversion'!$H52*'Exp Database'!S52*'Exp with units conversion'!$G52,'Exp Database'!S52*'Exp with units conversion'!$G52))</f>
        <v>0</v>
      </c>
      <c r="T52">
        <f>IF(OR('Exp Database'!T52=Lists!$G$2,'Exp Database'!T52=Lists!$G$3,'Exp Database'!T52=0),0,IF($F52=Lists!$G$2,'Exp with units conversion'!$H52*'Exp Database'!T52*'Exp with units conversion'!$G52,'Exp Database'!T52*'Exp with units conversion'!$G52))</f>
        <v>0</v>
      </c>
      <c r="U52">
        <f>IF(OR('Exp Database'!U52=Lists!$G$2,'Exp Database'!U52=Lists!$G$3,'Exp Database'!U52=0),0,IF($F52=Lists!$G$2,'Exp with units conversion'!$H52*'Exp Database'!U52*'Exp with units conversion'!$G52,'Exp Database'!U52*'Exp with units conversion'!$G52))</f>
        <v>0</v>
      </c>
      <c r="V52">
        <f>IF(OR('Exp Database'!V52=Lists!$G$2,'Exp Database'!V52=Lists!$G$3,'Exp Database'!V52=0),0,IF($F52=Lists!$G$2,'Exp with units conversion'!$H52*'Exp Database'!V52*'Exp with units conversion'!$G52,'Exp Database'!V52*'Exp with units conversion'!$G52))</f>
        <v>0</v>
      </c>
      <c r="W52">
        <f>IF(OR('Exp Database'!W52=Lists!$G$2,'Exp Database'!W52=Lists!$G$3,'Exp Database'!W52=0),0,IF($F52=Lists!$G$2,'Exp with units conversion'!$H52*'Exp Database'!W52*'Exp with units conversion'!$G52,'Exp Database'!W52*'Exp with units conversion'!$G52))</f>
        <v>0</v>
      </c>
      <c r="X52">
        <f>IF(OR('Exp Database'!X52=Lists!$G$2,'Exp Database'!X52=Lists!$G$3,'Exp Database'!X52=0),0,IF($F52=Lists!$G$2,'Exp with units conversion'!$H52*'Exp Database'!X52*'Exp with units conversion'!$G52,'Exp Database'!X52*'Exp with units conversion'!$G52))</f>
        <v>0</v>
      </c>
      <c r="Y52">
        <f>IF(OR('Exp Database'!Y52=Lists!$G$2,'Exp Database'!Y52=Lists!$G$3,'Exp Database'!Y52=0),0,IF($F52=Lists!$G$2,'Exp with units conversion'!$H52*'Exp Database'!Y52*'Exp with units conversion'!$G52,'Exp Database'!Y52*'Exp with units conversion'!$G52))</f>
        <v>0</v>
      </c>
      <c r="Z52">
        <f>IF(OR('Exp Database'!Z52=Lists!$G$2,'Exp Database'!Z52=Lists!$G$3,'Exp Database'!Z52=0),0,IF($F52=Lists!$G$2,'Exp with units conversion'!$H52*'Exp Database'!Z52*'Exp with units conversion'!$G52,'Exp Database'!Z52*'Exp with units conversion'!$G52))</f>
        <v>0</v>
      </c>
      <c r="AA52">
        <f>IF(OR('Exp Database'!AA52=Lists!$G$2,'Exp Database'!AA52=Lists!$G$3,'Exp Database'!AA52=0),0,IF($F52=Lists!$G$2,'Exp with units conversion'!$H52*'Exp Database'!AA52*'Exp with units conversion'!$G52,'Exp Database'!AA52*'Exp with units conversion'!$G52))</f>
        <v>0</v>
      </c>
      <c r="AB52">
        <f>IF(OR('Exp Database'!AB52=Lists!$G$2,'Exp Database'!AB52=Lists!$G$3,'Exp Database'!AB52=0),0,IF($F52=Lists!$G$2,'Exp with units conversion'!$H52*'Exp Database'!AB52*'Exp with units conversion'!$G52,'Exp Database'!AB52*'Exp with units conversion'!$G52))</f>
        <v>0</v>
      </c>
      <c r="AC52">
        <f>IF(OR('Exp Database'!AC52=Lists!$G$2,'Exp Database'!AC52=Lists!$G$3,'Exp Database'!AC52=0),0,IF($F52=Lists!$G$2,'Exp with units conversion'!$H52*'Exp Database'!AC52*'Exp with units conversion'!$G52,'Exp Database'!AC52*'Exp with units conversion'!$G52))</f>
        <v>0</v>
      </c>
      <c r="AD52">
        <f>IF(OR('Exp Database'!AD52=Lists!$G$2,'Exp Database'!AD52=Lists!$G$3,'Exp Database'!AD52=0),0,IF($F52=Lists!$G$2,'Exp with units conversion'!$H52*'Exp Database'!AD52*'Exp with units conversion'!$G52,'Exp Database'!AD52*'Exp with units conversion'!$G52))</f>
        <v>0</v>
      </c>
      <c r="AF52">
        <f t="shared" si="2"/>
        <v>1</v>
      </c>
    </row>
    <row r="53" spans="2:32">
      <c r="B53" t="str">
        <f t="shared" si="0"/>
        <v>Georgia2015</v>
      </c>
      <c r="C53" s="238" t="str">
        <f t="shared" si="4"/>
        <v>Georgia</v>
      </c>
      <c r="D53" s="238">
        <f t="shared" si="4"/>
        <v>2015</v>
      </c>
      <c r="E53" s="238" t="str">
        <f t="shared" si="4"/>
        <v>Calendar Year</v>
      </c>
      <c r="F53" s="238" t="str">
        <f t="shared" si="4"/>
        <v>US Dollars</v>
      </c>
      <c r="G53" s="238">
        <f>IF('Exp Database'!G53="Units ( x 1)",1,IF('Exp Database'!G53="Thousands (x 1,000)",1000,IF('Exp Database'!G53="Millions (x 1,000,000)",1000000,)))</f>
        <v>1</v>
      </c>
      <c r="H53" s="239">
        <f>IF('Exp Database'!H53&gt;0,'Exp Database'!H53,'Exp Database'!J53)</f>
        <v>2.2702</v>
      </c>
      <c r="I53" s="238" t="str">
        <f t="shared" si="4"/>
        <v>PEPFAR Expenditure analysis</v>
      </c>
      <c r="J53" s="238">
        <f t="shared" si="4"/>
        <v>1.76566666666667</v>
      </c>
      <c r="K53" t="s">
        <v>399</v>
      </c>
      <c r="M53">
        <f>IF(OR('Exp Database'!M53=Lists!$G$2,'Exp Database'!M53=Lists!$G$3,'Exp Database'!M53=0),0,IF($F53=Lists!$G$2,'Exp with units conversion'!$H53*'Exp Database'!M53*'Exp with units conversion'!$G53,'Exp Database'!M53*'Exp with units conversion'!$G53))</f>
        <v>0</v>
      </c>
      <c r="N53">
        <f>IF(OR('Exp Database'!N53=Lists!$G$2,'Exp Database'!N53=Lists!$G$3,'Exp Database'!N53=0),0,IF($F53=Lists!$G$2,'Exp with units conversion'!$H53*'Exp Database'!N53*'Exp with units conversion'!$G53,'Exp Database'!N53*'Exp with units conversion'!$G53))</f>
        <v>0</v>
      </c>
      <c r="O53">
        <f>IF(OR('Exp Database'!O53=Lists!$G$2,'Exp Database'!O53=Lists!$G$3,'Exp Database'!O53=0),0,IF($F53=Lists!$G$2,'Exp with units conversion'!$H53*'Exp Database'!O53*'Exp with units conversion'!$G53,'Exp Database'!O53*'Exp with units conversion'!$G53))</f>
        <v>0</v>
      </c>
      <c r="P53">
        <f>IF(OR('Exp Database'!P53=Lists!$G$2,'Exp Database'!P53=Lists!$G$3,'Exp Database'!P53=0),0,IF($F53=Lists!$G$2,'Exp with units conversion'!$H53*'Exp Database'!P53*'Exp with units conversion'!$G53,'Exp Database'!P53*'Exp with units conversion'!$G53))</f>
        <v>0</v>
      </c>
      <c r="Q53">
        <f>IF(OR('Exp Database'!Q53=Lists!$G$2,'Exp Database'!Q53=Lists!$G$3,'Exp Database'!Q53=0),0,IF($F53=Lists!$G$2,'Exp with units conversion'!$H53*'Exp Database'!Q53*'Exp with units conversion'!$G53,'Exp Database'!Q53*'Exp with units conversion'!$G53))</f>
        <v>0</v>
      </c>
      <c r="R53">
        <f>IF(OR('Exp Database'!R53=Lists!$G$2,'Exp Database'!R53=Lists!$G$3,'Exp Database'!R53=0),0,IF($F53=Lists!$G$2,'Exp with units conversion'!$H53*'Exp Database'!R53*'Exp with units conversion'!$G53,'Exp Database'!R53*'Exp with units conversion'!$G53))</f>
        <v>0</v>
      </c>
      <c r="S53">
        <f>IF(OR('Exp Database'!S53=Lists!$G$2,'Exp Database'!S53=Lists!$G$3,'Exp Database'!S53=0),0,IF($F53=Lists!$G$2,'Exp with units conversion'!$H53*'Exp Database'!S53*'Exp with units conversion'!$G53,'Exp Database'!S53*'Exp with units conversion'!$G53))</f>
        <v>0</v>
      </c>
      <c r="T53">
        <f>IF(OR('Exp Database'!T53=Lists!$G$2,'Exp Database'!T53=Lists!$G$3,'Exp Database'!T53=0),0,IF($F53=Lists!$G$2,'Exp with units conversion'!$H53*'Exp Database'!T53*'Exp with units conversion'!$G53,'Exp Database'!T53*'Exp with units conversion'!$G53))</f>
        <v>0</v>
      </c>
      <c r="U53">
        <f>IF(OR('Exp Database'!U53=Lists!$G$2,'Exp Database'!U53=Lists!$G$3,'Exp Database'!U53=0),0,IF($F53=Lists!$G$2,'Exp with units conversion'!$H53*'Exp Database'!U53*'Exp with units conversion'!$G53,'Exp Database'!U53*'Exp with units conversion'!$G53))</f>
        <v>0</v>
      </c>
      <c r="V53">
        <f>IF(OR('Exp Database'!V53=Lists!$G$2,'Exp Database'!V53=Lists!$G$3,'Exp Database'!V53=0),0,IF($F53=Lists!$G$2,'Exp with units conversion'!$H53*'Exp Database'!V53*'Exp with units conversion'!$G53,'Exp Database'!V53*'Exp with units conversion'!$G53))</f>
        <v>0</v>
      </c>
      <c r="W53">
        <f>IF(OR('Exp Database'!W53=Lists!$G$2,'Exp Database'!W53=Lists!$G$3,'Exp Database'!W53=0),0,IF($F53=Lists!$G$2,'Exp with units conversion'!$H53*'Exp Database'!W53*'Exp with units conversion'!$G53,'Exp Database'!W53*'Exp with units conversion'!$G53))</f>
        <v>0</v>
      </c>
      <c r="X53">
        <f>IF(OR('Exp Database'!X53=Lists!$G$2,'Exp Database'!X53=Lists!$G$3,'Exp Database'!X53=0),0,IF($F53=Lists!$G$2,'Exp with units conversion'!$H53*'Exp Database'!X53*'Exp with units conversion'!$G53,'Exp Database'!X53*'Exp with units conversion'!$G53))</f>
        <v>0</v>
      </c>
      <c r="Y53">
        <f>IF(OR('Exp Database'!Y53=Lists!$G$2,'Exp Database'!Y53=Lists!$G$3,'Exp Database'!Y53=0),0,IF($F53=Lists!$G$2,'Exp with units conversion'!$H53*'Exp Database'!Y53*'Exp with units conversion'!$G53,'Exp Database'!Y53*'Exp with units conversion'!$G53))</f>
        <v>0</v>
      </c>
      <c r="Z53">
        <f>IF(OR('Exp Database'!Z53=Lists!$G$2,'Exp Database'!Z53=Lists!$G$3,'Exp Database'!Z53=0),0,IF($F53=Lists!$G$2,'Exp with units conversion'!$H53*'Exp Database'!Z53*'Exp with units conversion'!$G53,'Exp Database'!Z53*'Exp with units conversion'!$G53))</f>
        <v>0</v>
      </c>
      <c r="AA53">
        <f>IF(OR('Exp Database'!AA53=Lists!$G$2,'Exp Database'!AA53=Lists!$G$3,'Exp Database'!AA53=0),0,IF($F53=Lists!$G$2,'Exp with units conversion'!$H53*'Exp Database'!AA53*'Exp with units conversion'!$G53,'Exp Database'!AA53*'Exp with units conversion'!$G53))</f>
        <v>0</v>
      </c>
      <c r="AB53">
        <f>IF(OR('Exp Database'!AB53=Lists!$G$2,'Exp Database'!AB53=Lists!$G$3,'Exp Database'!AB53=0),0,IF($F53=Lists!$G$2,'Exp with units conversion'!$H53*'Exp Database'!AB53*'Exp with units conversion'!$G53,'Exp Database'!AB53*'Exp with units conversion'!$G53))</f>
        <v>0</v>
      </c>
      <c r="AC53">
        <f>IF(OR('Exp Database'!AC53=Lists!$G$2,'Exp Database'!AC53=Lists!$G$3,'Exp Database'!AC53=0),0,IF($F53=Lists!$G$2,'Exp with units conversion'!$H53*'Exp Database'!AC53*'Exp with units conversion'!$G53,'Exp Database'!AC53*'Exp with units conversion'!$G53))</f>
        <v>0</v>
      </c>
      <c r="AD53">
        <f>IF(OR('Exp Database'!AD53=Lists!$G$2,'Exp Database'!AD53=Lists!$G$3,'Exp Database'!AD53=0),0,IF($F53=Lists!$G$2,'Exp with units conversion'!$H53*'Exp Database'!AD53*'Exp with units conversion'!$G53,'Exp Database'!AD53*'Exp with units conversion'!$G53))</f>
        <v>0</v>
      </c>
      <c r="AF53">
        <f t="shared" si="2"/>
        <v>1</v>
      </c>
    </row>
    <row r="54" spans="2:32">
      <c r="B54" t="str">
        <f t="shared" si="0"/>
        <v>Georgia2015</v>
      </c>
      <c r="C54" s="238" t="str">
        <f t="shared" si="4"/>
        <v>Georgia</v>
      </c>
      <c r="D54" s="238">
        <f t="shared" si="4"/>
        <v>2015</v>
      </c>
      <c r="E54" s="238" t="str">
        <f t="shared" si="4"/>
        <v>Calendar Year</v>
      </c>
      <c r="F54" s="238" t="str">
        <f t="shared" si="4"/>
        <v>US Dollars</v>
      </c>
      <c r="G54" s="238">
        <f>IF('Exp Database'!G54="Units ( x 1)",1,IF('Exp Database'!G54="Thousands (x 1,000)",1000,IF('Exp Database'!G54="Millions (x 1,000,000)",1000000,)))</f>
        <v>1</v>
      </c>
      <c r="H54" s="239">
        <f>IF('Exp Database'!H54&gt;0,'Exp Database'!H54,'Exp Database'!J54)</f>
        <v>2.2702</v>
      </c>
      <c r="I54" s="238" t="str">
        <f t="shared" si="4"/>
        <v>PEPFAR Expenditure analysis</v>
      </c>
      <c r="J54" s="238">
        <f t="shared" si="4"/>
        <v>1.76566666666667</v>
      </c>
      <c r="K54" t="s">
        <v>400</v>
      </c>
      <c r="M54">
        <f>IF(OR('Exp Database'!M54=Lists!$G$2,'Exp Database'!M54=Lists!$G$3,'Exp Database'!M54=0),0,IF($F54=Lists!$G$2,'Exp with units conversion'!$H54*'Exp Database'!M54*'Exp with units conversion'!$G54,'Exp Database'!M54*'Exp with units conversion'!$G54))</f>
        <v>0</v>
      </c>
      <c r="N54">
        <f>IF(OR('Exp Database'!N54=Lists!$G$2,'Exp Database'!N54=Lists!$G$3,'Exp Database'!N54=0),0,IF($F54=Lists!$G$2,'Exp with units conversion'!$H54*'Exp Database'!N54*'Exp with units conversion'!$G54,'Exp Database'!N54*'Exp with units conversion'!$G54))</f>
        <v>0</v>
      </c>
      <c r="O54">
        <f>IF(OR('Exp Database'!O54=Lists!$G$2,'Exp Database'!O54=Lists!$G$3,'Exp Database'!O54=0),0,IF($F54=Lists!$G$2,'Exp with units conversion'!$H54*'Exp Database'!O54*'Exp with units conversion'!$G54,'Exp Database'!O54*'Exp with units conversion'!$G54))</f>
        <v>0</v>
      </c>
      <c r="P54">
        <f>IF(OR('Exp Database'!P54=Lists!$G$2,'Exp Database'!P54=Lists!$G$3,'Exp Database'!P54=0),0,IF($F54=Lists!$G$2,'Exp with units conversion'!$H54*'Exp Database'!P54*'Exp with units conversion'!$G54,'Exp Database'!P54*'Exp with units conversion'!$G54))</f>
        <v>0</v>
      </c>
      <c r="Q54">
        <f>IF(OR('Exp Database'!Q54=Lists!$G$2,'Exp Database'!Q54=Lists!$G$3,'Exp Database'!Q54=0),0,IF($F54=Lists!$G$2,'Exp with units conversion'!$H54*'Exp Database'!Q54*'Exp with units conversion'!$G54,'Exp Database'!Q54*'Exp with units conversion'!$G54))</f>
        <v>0</v>
      </c>
      <c r="R54">
        <f>IF(OR('Exp Database'!R54=Lists!$G$2,'Exp Database'!R54=Lists!$G$3,'Exp Database'!R54=0),0,IF($F54=Lists!$G$2,'Exp with units conversion'!$H54*'Exp Database'!R54*'Exp with units conversion'!$G54,'Exp Database'!R54*'Exp with units conversion'!$G54))</f>
        <v>0</v>
      </c>
      <c r="S54">
        <f>IF(OR('Exp Database'!S54=Lists!$G$2,'Exp Database'!S54=Lists!$G$3,'Exp Database'!S54=0),0,IF($F54=Lists!$G$2,'Exp with units conversion'!$H54*'Exp Database'!S54*'Exp with units conversion'!$G54,'Exp Database'!S54*'Exp with units conversion'!$G54))</f>
        <v>0</v>
      </c>
      <c r="T54">
        <f>IF(OR('Exp Database'!T54=Lists!$G$2,'Exp Database'!T54=Lists!$G$3,'Exp Database'!T54=0),0,IF($F54=Lists!$G$2,'Exp with units conversion'!$H54*'Exp Database'!T54*'Exp with units conversion'!$G54,'Exp Database'!T54*'Exp with units conversion'!$G54))</f>
        <v>0</v>
      </c>
      <c r="U54">
        <f>IF(OR('Exp Database'!U54=Lists!$G$2,'Exp Database'!U54=Lists!$G$3,'Exp Database'!U54=0),0,IF($F54=Lists!$G$2,'Exp with units conversion'!$H54*'Exp Database'!U54*'Exp with units conversion'!$G54,'Exp Database'!U54*'Exp with units conversion'!$G54))</f>
        <v>0</v>
      </c>
      <c r="V54">
        <f>IF(OR('Exp Database'!V54=Lists!$G$2,'Exp Database'!V54=Lists!$G$3,'Exp Database'!V54=0),0,IF($F54=Lists!$G$2,'Exp with units conversion'!$H54*'Exp Database'!V54*'Exp with units conversion'!$G54,'Exp Database'!V54*'Exp with units conversion'!$G54))</f>
        <v>0</v>
      </c>
      <c r="W54">
        <f>IF(OR('Exp Database'!W54=Lists!$G$2,'Exp Database'!W54=Lists!$G$3,'Exp Database'!W54=0),0,IF($F54=Lists!$G$2,'Exp with units conversion'!$H54*'Exp Database'!W54*'Exp with units conversion'!$G54,'Exp Database'!W54*'Exp with units conversion'!$G54))</f>
        <v>0</v>
      </c>
      <c r="X54">
        <f>IF(OR('Exp Database'!X54=Lists!$G$2,'Exp Database'!X54=Lists!$G$3,'Exp Database'!X54=0),0,IF($F54=Lists!$G$2,'Exp with units conversion'!$H54*'Exp Database'!X54*'Exp with units conversion'!$G54,'Exp Database'!X54*'Exp with units conversion'!$G54))</f>
        <v>0</v>
      </c>
      <c r="Y54">
        <f>IF(OR('Exp Database'!Y54=Lists!$G$2,'Exp Database'!Y54=Lists!$G$3,'Exp Database'!Y54=0),0,IF($F54=Lists!$G$2,'Exp with units conversion'!$H54*'Exp Database'!Y54*'Exp with units conversion'!$G54,'Exp Database'!Y54*'Exp with units conversion'!$G54))</f>
        <v>0</v>
      </c>
      <c r="Z54">
        <f>IF(OR('Exp Database'!Z54=Lists!$G$2,'Exp Database'!Z54=Lists!$G$3,'Exp Database'!Z54=0),0,IF($F54=Lists!$G$2,'Exp with units conversion'!$H54*'Exp Database'!Z54*'Exp with units conversion'!$G54,'Exp Database'!Z54*'Exp with units conversion'!$G54))</f>
        <v>0</v>
      </c>
      <c r="AA54">
        <f>IF(OR('Exp Database'!AA54=Lists!$G$2,'Exp Database'!AA54=Lists!$G$3,'Exp Database'!AA54=0),0,IF($F54=Lists!$G$2,'Exp with units conversion'!$H54*'Exp Database'!AA54*'Exp with units conversion'!$G54,'Exp Database'!AA54*'Exp with units conversion'!$G54))</f>
        <v>0</v>
      </c>
      <c r="AB54">
        <f>IF(OR('Exp Database'!AB54=Lists!$G$2,'Exp Database'!AB54=Lists!$G$3,'Exp Database'!AB54=0),0,IF($F54=Lists!$G$2,'Exp with units conversion'!$H54*'Exp Database'!AB54*'Exp with units conversion'!$G54,'Exp Database'!AB54*'Exp with units conversion'!$G54))</f>
        <v>0</v>
      </c>
      <c r="AC54">
        <f>IF(OR('Exp Database'!AC54=Lists!$G$2,'Exp Database'!AC54=Lists!$G$3,'Exp Database'!AC54=0),0,IF($F54=Lists!$G$2,'Exp with units conversion'!$H54*'Exp Database'!AC54*'Exp with units conversion'!$G54,'Exp Database'!AC54*'Exp with units conversion'!$G54))</f>
        <v>0</v>
      </c>
      <c r="AD54">
        <f>IF(OR('Exp Database'!AD54=Lists!$G$2,'Exp Database'!AD54=Lists!$G$3,'Exp Database'!AD54=0),0,IF($F54=Lists!$G$2,'Exp with units conversion'!$H54*'Exp Database'!AD54*'Exp with units conversion'!$G54,'Exp Database'!AD54*'Exp with units conversion'!$G54))</f>
        <v>0</v>
      </c>
      <c r="AF54">
        <f t="shared" si="2"/>
        <v>1</v>
      </c>
    </row>
    <row r="55" spans="2:32">
      <c r="B55" t="str">
        <f t="shared" si="0"/>
        <v>Georgia2015</v>
      </c>
      <c r="C55" s="238" t="str">
        <f t="shared" si="4"/>
        <v>Georgia</v>
      </c>
      <c r="D55" s="238">
        <f t="shared" si="4"/>
        <v>2015</v>
      </c>
      <c r="E55" s="238" t="str">
        <f t="shared" si="4"/>
        <v>Calendar Year</v>
      </c>
      <c r="F55" s="238" t="str">
        <f t="shared" si="4"/>
        <v>US Dollars</v>
      </c>
      <c r="G55" s="238">
        <f>IF('Exp Database'!G55="Units ( x 1)",1,IF('Exp Database'!G55="Thousands (x 1,000)",1000,IF('Exp Database'!G55="Millions (x 1,000,000)",1000000,)))</f>
        <v>1</v>
      </c>
      <c r="H55" s="239">
        <f>IF('Exp Database'!H55&gt;0,'Exp Database'!H55,'Exp Database'!J55)</f>
        <v>2.2702</v>
      </c>
      <c r="I55" s="238" t="str">
        <f t="shared" si="4"/>
        <v>PEPFAR Expenditure analysis</v>
      </c>
      <c r="J55" s="238">
        <f t="shared" si="4"/>
        <v>1.76566666666667</v>
      </c>
      <c r="K55" t="s">
        <v>415</v>
      </c>
      <c r="M55">
        <f>IF(OR('Exp Database'!M55=Lists!$G$2,'Exp Database'!M55=Lists!$G$3,'Exp Database'!M55=0),0,IF($F55=Lists!$G$2,'Exp with units conversion'!$H55*'Exp Database'!M55*'Exp with units conversion'!$G55,'Exp Database'!M55*'Exp with units conversion'!$G55))</f>
        <v>0</v>
      </c>
      <c r="N55">
        <f>IF(OR('Exp Database'!N55=Lists!$G$2,'Exp Database'!N55=Lists!$G$3,'Exp Database'!N55=0),0,IF($F55=Lists!$G$2,'Exp with units conversion'!$H55*'Exp Database'!N55*'Exp with units conversion'!$G55,'Exp Database'!N55*'Exp with units conversion'!$G55))</f>
        <v>0</v>
      </c>
      <c r="O55">
        <f>IF(OR('Exp Database'!O55=Lists!$G$2,'Exp Database'!O55=Lists!$G$3,'Exp Database'!O55=0),0,IF($F55=Lists!$G$2,'Exp with units conversion'!$H55*'Exp Database'!O55*'Exp with units conversion'!$G55,'Exp Database'!O55*'Exp with units conversion'!$G55))</f>
        <v>0</v>
      </c>
      <c r="P55">
        <f>IF(OR('Exp Database'!P55=Lists!$G$2,'Exp Database'!P55=Lists!$G$3,'Exp Database'!P55=0),0,IF($F55=Lists!$G$2,'Exp with units conversion'!$H55*'Exp Database'!P55*'Exp with units conversion'!$G55,'Exp Database'!P55*'Exp with units conversion'!$G55))</f>
        <v>0</v>
      </c>
      <c r="Q55">
        <f>IF(OR('Exp Database'!Q55=Lists!$G$2,'Exp Database'!Q55=Lists!$G$3,'Exp Database'!Q55=0),0,IF($F55=Lists!$G$2,'Exp with units conversion'!$H55*'Exp Database'!Q55*'Exp with units conversion'!$G55,'Exp Database'!Q55*'Exp with units conversion'!$G55))</f>
        <v>0</v>
      </c>
      <c r="R55">
        <f>IF(OR('Exp Database'!R55=Lists!$G$2,'Exp Database'!R55=Lists!$G$3,'Exp Database'!R55=0),0,IF($F55=Lists!$G$2,'Exp with units conversion'!$H55*'Exp Database'!R55*'Exp with units conversion'!$G55,'Exp Database'!R55*'Exp with units conversion'!$G55))</f>
        <v>0</v>
      </c>
      <c r="S55">
        <f>IF(OR('Exp Database'!S55=Lists!$G$2,'Exp Database'!S55=Lists!$G$3,'Exp Database'!S55=0),0,IF($F55=Lists!$G$2,'Exp with units conversion'!$H55*'Exp Database'!S55*'Exp with units conversion'!$G55,'Exp Database'!S55*'Exp with units conversion'!$G55))</f>
        <v>0</v>
      </c>
      <c r="T55">
        <f>IF(OR('Exp Database'!T55=Lists!$G$2,'Exp Database'!T55=Lists!$G$3,'Exp Database'!T55=0),0,IF($F55=Lists!$G$2,'Exp with units conversion'!$H55*'Exp Database'!T55*'Exp with units conversion'!$G55,'Exp Database'!T55*'Exp with units conversion'!$G55))</f>
        <v>0</v>
      </c>
      <c r="U55">
        <f>IF(OR('Exp Database'!U55=Lists!$G$2,'Exp Database'!U55=Lists!$G$3,'Exp Database'!U55=0),0,IF($F55=Lists!$G$2,'Exp with units conversion'!$H55*'Exp Database'!U55*'Exp with units conversion'!$G55,'Exp Database'!U55*'Exp with units conversion'!$G55))</f>
        <v>0</v>
      </c>
      <c r="V55">
        <f>IF(OR('Exp Database'!V55=Lists!$G$2,'Exp Database'!V55=Lists!$G$3,'Exp Database'!V55=0),0,IF($F55=Lists!$G$2,'Exp with units conversion'!$H55*'Exp Database'!V55*'Exp with units conversion'!$G55,'Exp Database'!V55*'Exp with units conversion'!$G55))</f>
        <v>0</v>
      </c>
      <c r="W55">
        <f>IF(OR('Exp Database'!W55=Lists!$G$2,'Exp Database'!W55=Lists!$G$3,'Exp Database'!W55=0),0,IF($F55=Lists!$G$2,'Exp with units conversion'!$H55*'Exp Database'!W55*'Exp with units conversion'!$G55,'Exp Database'!W55*'Exp with units conversion'!$G55))</f>
        <v>0</v>
      </c>
      <c r="X55">
        <f>IF(OR('Exp Database'!X55=Lists!$G$2,'Exp Database'!X55=Lists!$G$3,'Exp Database'!X55=0),0,IF($F55=Lists!$G$2,'Exp with units conversion'!$H55*'Exp Database'!X55*'Exp with units conversion'!$G55,'Exp Database'!X55*'Exp with units conversion'!$G55))</f>
        <v>0</v>
      </c>
      <c r="Y55">
        <f>IF(OR('Exp Database'!Y55=Lists!$G$2,'Exp Database'!Y55=Lists!$G$3,'Exp Database'!Y55=0),0,IF($F55=Lists!$G$2,'Exp with units conversion'!$H55*'Exp Database'!Y55*'Exp with units conversion'!$G55,'Exp Database'!Y55*'Exp with units conversion'!$G55))</f>
        <v>53545.02</v>
      </c>
      <c r="Z55">
        <f>IF(OR('Exp Database'!Z55=Lists!$G$2,'Exp Database'!Z55=Lists!$G$3,'Exp Database'!Z55=0),0,IF($F55=Lists!$G$2,'Exp with units conversion'!$H55*'Exp Database'!Z55*'Exp with units conversion'!$G55,'Exp Database'!Z55*'Exp with units conversion'!$G55))</f>
        <v>0</v>
      </c>
      <c r="AA55">
        <f>IF(OR('Exp Database'!AA55=Lists!$G$2,'Exp Database'!AA55=Lists!$G$3,'Exp Database'!AA55=0),0,IF($F55=Lists!$G$2,'Exp with units conversion'!$H55*'Exp Database'!AA55*'Exp with units conversion'!$G55,'Exp Database'!AA55*'Exp with units conversion'!$G55))</f>
        <v>0</v>
      </c>
      <c r="AB55">
        <f>IF(OR('Exp Database'!AB55=Lists!$G$2,'Exp Database'!AB55=Lists!$G$3,'Exp Database'!AB55=0),0,IF($F55=Lists!$G$2,'Exp with units conversion'!$H55*'Exp Database'!AB55*'Exp with units conversion'!$G55,'Exp Database'!AB55*'Exp with units conversion'!$G55))</f>
        <v>0</v>
      </c>
      <c r="AC55">
        <f>IF(OR('Exp Database'!AC55=Lists!$G$2,'Exp Database'!AC55=Lists!$G$3,'Exp Database'!AC55=0),0,IF($F55=Lists!$G$2,'Exp with units conversion'!$H55*'Exp Database'!AC55*'Exp with units conversion'!$G55,'Exp Database'!AC55*'Exp with units conversion'!$G55))</f>
        <v>53545.02</v>
      </c>
      <c r="AD55">
        <f>IF(OR('Exp Database'!AD55=Lists!$G$2,'Exp Database'!AD55=Lists!$G$3,'Exp Database'!AD55=0),0,IF($F55=Lists!$G$2,'Exp with units conversion'!$H55*'Exp Database'!AD55*'Exp with units conversion'!$G55,'Exp Database'!AD55*'Exp with units conversion'!$G55))</f>
        <v>53545.02</v>
      </c>
      <c r="AF55">
        <f t="shared" si="2"/>
        <v>1</v>
      </c>
    </row>
    <row r="56" spans="2:32">
      <c r="B56" t="str">
        <f t="shared" si="0"/>
        <v>Georgia2015</v>
      </c>
      <c r="C56" s="238" t="str">
        <f t="shared" si="4"/>
        <v>Georgia</v>
      </c>
      <c r="D56" s="238">
        <f t="shared" si="4"/>
        <v>2015</v>
      </c>
      <c r="E56" s="238" t="str">
        <f t="shared" si="4"/>
        <v>Calendar Year</v>
      </c>
      <c r="F56" s="238" t="str">
        <f t="shared" si="4"/>
        <v>US Dollars</v>
      </c>
      <c r="G56" s="238">
        <f>IF('Exp Database'!G56="Units ( x 1)",1,IF('Exp Database'!G56="Thousands (x 1,000)",1000,IF('Exp Database'!G56="Millions (x 1,000,000)",1000000,)))</f>
        <v>1</v>
      </c>
      <c r="H56" s="239">
        <f>IF('Exp Database'!H56&gt;0,'Exp Database'!H56,'Exp Database'!J56)</f>
        <v>2.2702</v>
      </c>
      <c r="I56" s="238" t="str">
        <f t="shared" si="4"/>
        <v>PEPFAR Expenditure analysis</v>
      </c>
      <c r="J56" s="238">
        <f t="shared" si="4"/>
        <v>1.76566666666667</v>
      </c>
      <c r="K56" t="s">
        <v>399</v>
      </c>
      <c r="M56">
        <f>IF(OR('Exp Database'!M56=Lists!$G$2,'Exp Database'!M56=Lists!$G$3,'Exp Database'!M56=0),0,IF($F56=Lists!$G$2,'Exp with units conversion'!$H56*'Exp Database'!M56*'Exp with units conversion'!$G56,'Exp Database'!M56*'Exp with units conversion'!$G56))</f>
        <v>0</v>
      </c>
      <c r="N56">
        <f>IF(OR('Exp Database'!N56=Lists!$G$2,'Exp Database'!N56=Lists!$G$3,'Exp Database'!N56=0),0,IF($F56=Lists!$G$2,'Exp with units conversion'!$H56*'Exp Database'!N56*'Exp with units conversion'!$G56,'Exp Database'!N56*'Exp with units conversion'!$G56))</f>
        <v>0</v>
      </c>
      <c r="O56">
        <f>IF(OR('Exp Database'!O56=Lists!$G$2,'Exp Database'!O56=Lists!$G$3,'Exp Database'!O56=0),0,IF($F56=Lists!$G$2,'Exp with units conversion'!$H56*'Exp Database'!O56*'Exp with units conversion'!$G56,'Exp Database'!O56*'Exp with units conversion'!$G56))</f>
        <v>0</v>
      </c>
      <c r="P56">
        <f>IF(OR('Exp Database'!P56=Lists!$G$2,'Exp Database'!P56=Lists!$G$3,'Exp Database'!P56=0),0,IF($F56=Lists!$G$2,'Exp with units conversion'!$H56*'Exp Database'!P56*'Exp with units conversion'!$G56,'Exp Database'!P56*'Exp with units conversion'!$G56))</f>
        <v>0</v>
      </c>
      <c r="Q56">
        <f>IF(OR('Exp Database'!Q56=Lists!$G$2,'Exp Database'!Q56=Lists!$G$3,'Exp Database'!Q56=0),0,IF($F56=Lists!$G$2,'Exp with units conversion'!$H56*'Exp Database'!Q56*'Exp with units conversion'!$G56,'Exp Database'!Q56*'Exp with units conversion'!$G56))</f>
        <v>0</v>
      </c>
      <c r="R56">
        <f>IF(OR('Exp Database'!R56=Lists!$G$2,'Exp Database'!R56=Lists!$G$3,'Exp Database'!R56=0),0,IF($F56=Lists!$G$2,'Exp with units conversion'!$H56*'Exp Database'!R56*'Exp with units conversion'!$G56,'Exp Database'!R56*'Exp with units conversion'!$G56))</f>
        <v>0</v>
      </c>
      <c r="S56">
        <f>IF(OR('Exp Database'!S56=Lists!$G$2,'Exp Database'!S56=Lists!$G$3,'Exp Database'!S56=0),0,IF($F56=Lists!$G$2,'Exp with units conversion'!$H56*'Exp Database'!S56*'Exp with units conversion'!$G56,'Exp Database'!S56*'Exp with units conversion'!$G56))</f>
        <v>0</v>
      </c>
      <c r="T56">
        <f>IF(OR('Exp Database'!T56=Lists!$G$2,'Exp Database'!T56=Lists!$G$3,'Exp Database'!T56=0),0,IF($F56=Lists!$G$2,'Exp with units conversion'!$H56*'Exp Database'!T56*'Exp with units conversion'!$G56,'Exp Database'!T56*'Exp with units conversion'!$G56))</f>
        <v>0</v>
      </c>
      <c r="U56">
        <f>IF(OR('Exp Database'!U56=Lists!$G$2,'Exp Database'!U56=Lists!$G$3,'Exp Database'!U56=0),0,IF($F56=Lists!$G$2,'Exp with units conversion'!$H56*'Exp Database'!U56*'Exp with units conversion'!$G56,'Exp Database'!U56*'Exp with units conversion'!$G56))</f>
        <v>0</v>
      </c>
      <c r="V56">
        <f>IF(OR('Exp Database'!V56=Lists!$G$2,'Exp Database'!V56=Lists!$G$3,'Exp Database'!V56=0),0,IF($F56=Lists!$G$2,'Exp with units conversion'!$H56*'Exp Database'!V56*'Exp with units conversion'!$G56,'Exp Database'!V56*'Exp with units conversion'!$G56))</f>
        <v>0</v>
      </c>
      <c r="W56">
        <f>IF(OR('Exp Database'!W56=Lists!$G$2,'Exp Database'!W56=Lists!$G$3,'Exp Database'!W56=0),0,IF($F56=Lists!$G$2,'Exp with units conversion'!$H56*'Exp Database'!W56*'Exp with units conversion'!$G56,'Exp Database'!W56*'Exp with units conversion'!$G56))</f>
        <v>0</v>
      </c>
      <c r="X56">
        <f>IF(OR('Exp Database'!X56=Lists!$G$2,'Exp Database'!X56=Lists!$G$3,'Exp Database'!X56=0),0,IF($F56=Lists!$G$2,'Exp with units conversion'!$H56*'Exp Database'!X56*'Exp with units conversion'!$G56,'Exp Database'!X56*'Exp with units conversion'!$G56))</f>
        <v>0</v>
      </c>
      <c r="Y56">
        <f>IF(OR('Exp Database'!Y56=Lists!$G$2,'Exp Database'!Y56=Lists!$G$3,'Exp Database'!Y56=0),0,IF($F56=Lists!$G$2,'Exp with units conversion'!$H56*'Exp Database'!Y56*'Exp with units conversion'!$G56,'Exp Database'!Y56*'Exp with units conversion'!$G56))</f>
        <v>320482.78000000003</v>
      </c>
      <c r="Z56">
        <f>IF(OR('Exp Database'!Z56=Lists!$G$2,'Exp Database'!Z56=Lists!$G$3,'Exp Database'!Z56=0),0,IF($F56=Lists!$G$2,'Exp with units conversion'!$H56*'Exp Database'!Z56*'Exp with units conversion'!$G56,'Exp Database'!Z56*'Exp with units conversion'!$G56))</f>
        <v>0</v>
      </c>
      <c r="AA56">
        <f>IF(OR('Exp Database'!AA56=Lists!$G$2,'Exp Database'!AA56=Lists!$G$3,'Exp Database'!AA56=0),0,IF($F56=Lists!$G$2,'Exp with units conversion'!$H56*'Exp Database'!AA56*'Exp with units conversion'!$G56,'Exp Database'!AA56*'Exp with units conversion'!$G56))</f>
        <v>30623</v>
      </c>
      <c r="AB56">
        <f>IF(OR('Exp Database'!AB56=Lists!$G$2,'Exp Database'!AB56=Lists!$G$3,'Exp Database'!AB56=0),0,IF($F56=Lists!$G$2,'Exp with units conversion'!$H56*'Exp Database'!AB56*'Exp with units conversion'!$G56,'Exp Database'!AB56*'Exp with units conversion'!$G56))</f>
        <v>58990</v>
      </c>
      <c r="AC56">
        <f>IF(OR('Exp Database'!AC56=Lists!$G$2,'Exp Database'!AC56=Lists!$G$3,'Exp Database'!AC56=0),0,IF($F56=Lists!$G$2,'Exp with units conversion'!$H56*'Exp Database'!AC56*'Exp with units conversion'!$G56,'Exp Database'!AC56*'Exp with units conversion'!$G56))</f>
        <v>410095.78</v>
      </c>
      <c r="AD56">
        <f>IF(OR('Exp Database'!AD56=Lists!$G$2,'Exp Database'!AD56=Lists!$G$3,'Exp Database'!AD56=0),0,IF($F56=Lists!$G$2,'Exp with units conversion'!$H56*'Exp Database'!AD56*'Exp with units conversion'!$G56,'Exp Database'!AD56*'Exp with units conversion'!$G56))</f>
        <v>410095.78</v>
      </c>
      <c r="AF56">
        <f t="shared" si="2"/>
        <v>1</v>
      </c>
    </row>
    <row r="57" spans="2:32">
      <c r="B57" t="str">
        <f t="shared" si="0"/>
        <v>Georgia2015</v>
      </c>
      <c r="C57" s="238" t="str">
        <f t="shared" si="4"/>
        <v>Georgia</v>
      </c>
      <c r="D57" s="238">
        <f t="shared" si="4"/>
        <v>2015</v>
      </c>
      <c r="E57" s="238" t="str">
        <f t="shared" si="4"/>
        <v>Calendar Year</v>
      </c>
      <c r="F57" s="238" t="str">
        <f t="shared" si="4"/>
        <v>US Dollars</v>
      </c>
      <c r="G57" s="238">
        <f>IF('Exp Database'!G57="Units ( x 1)",1,IF('Exp Database'!G57="Thousands (x 1,000)",1000,IF('Exp Database'!G57="Millions (x 1,000,000)",1000000,)))</f>
        <v>1</v>
      </c>
      <c r="H57" s="239">
        <f>IF('Exp Database'!H57&gt;0,'Exp Database'!H57,'Exp Database'!J57)</f>
        <v>2.2702</v>
      </c>
      <c r="I57" s="238" t="str">
        <f t="shared" si="4"/>
        <v>PEPFAR Expenditure analysis</v>
      </c>
      <c r="J57" s="238">
        <f t="shared" si="4"/>
        <v>1.76566666666667</v>
      </c>
      <c r="K57" t="s">
        <v>400</v>
      </c>
      <c r="M57">
        <f>IF(OR('Exp Database'!M57=Lists!$G$2,'Exp Database'!M57=Lists!$G$3,'Exp Database'!M57=0),0,IF($F57=Lists!$G$2,'Exp with units conversion'!$H57*'Exp Database'!M57*'Exp with units conversion'!$G57,'Exp Database'!M57*'Exp with units conversion'!$G57))</f>
        <v>0</v>
      </c>
      <c r="N57">
        <f>IF(OR('Exp Database'!N57=Lists!$G$2,'Exp Database'!N57=Lists!$G$3,'Exp Database'!N57=0),0,IF($F57=Lists!$G$2,'Exp with units conversion'!$H57*'Exp Database'!N57*'Exp with units conversion'!$G57,'Exp Database'!N57*'Exp with units conversion'!$G57))</f>
        <v>0</v>
      </c>
      <c r="O57">
        <f>IF(OR('Exp Database'!O57=Lists!$G$2,'Exp Database'!O57=Lists!$G$3,'Exp Database'!O57=0),0,IF($F57=Lists!$G$2,'Exp with units conversion'!$H57*'Exp Database'!O57*'Exp with units conversion'!$G57,'Exp Database'!O57*'Exp with units conversion'!$G57))</f>
        <v>0</v>
      </c>
      <c r="P57">
        <f>IF(OR('Exp Database'!P57=Lists!$G$2,'Exp Database'!P57=Lists!$G$3,'Exp Database'!P57=0),0,IF($F57=Lists!$G$2,'Exp with units conversion'!$H57*'Exp Database'!P57*'Exp with units conversion'!$G57,'Exp Database'!P57*'Exp with units conversion'!$G57))</f>
        <v>0</v>
      </c>
      <c r="Q57">
        <f>IF(OR('Exp Database'!Q57=Lists!$G$2,'Exp Database'!Q57=Lists!$G$3,'Exp Database'!Q57=0),0,IF($F57=Lists!$G$2,'Exp with units conversion'!$H57*'Exp Database'!Q57*'Exp with units conversion'!$G57,'Exp Database'!Q57*'Exp with units conversion'!$G57))</f>
        <v>0</v>
      </c>
      <c r="R57">
        <f>IF(OR('Exp Database'!R57=Lists!$G$2,'Exp Database'!R57=Lists!$G$3,'Exp Database'!R57=0),0,IF($F57=Lists!$G$2,'Exp with units conversion'!$H57*'Exp Database'!R57*'Exp with units conversion'!$G57,'Exp Database'!R57*'Exp with units conversion'!$G57))</f>
        <v>0</v>
      </c>
      <c r="S57">
        <f>IF(OR('Exp Database'!S57=Lists!$G$2,'Exp Database'!S57=Lists!$G$3,'Exp Database'!S57=0),0,IF($F57=Lists!$G$2,'Exp with units conversion'!$H57*'Exp Database'!S57*'Exp with units conversion'!$G57,'Exp Database'!S57*'Exp with units conversion'!$G57))</f>
        <v>0</v>
      </c>
      <c r="T57">
        <f>IF(OR('Exp Database'!T57=Lists!$G$2,'Exp Database'!T57=Lists!$G$3,'Exp Database'!T57=0),0,IF($F57=Lists!$G$2,'Exp with units conversion'!$H57*'Exp Database'!T57*'Exp with units conversion'!$G57,'Exp Database'!T57*'Exp with units conversion'!$G57))</f>
        <v>0</v>
      </c>
      <c r="U57">
        <f>IF(OR('Exp Database'!U57=Lists!$G$2,'Exp Database'!U57=Lists!$G$3,'Exp Database'!U57=0),0,IF($F57=Lists!$G$2,'Exp with units conversion'!$H57*'Exp Database'!U57*'Exp with units conversion'!$G57,'Exp Database'!U57*'Exp with units conversion'!$G57))</f>
        <v>0</v>
      </c>
      <c r="V57">
        <f>IF(OR('Exp Database'!V57=Lists!$G$2,'Exp Database'!V57=Lists!$G$3,'Exp Database'!V57=0),0,IF($F57=Lists!$G$2,'Exp with units conversion'!$H57*'Exp Database'!V57*'Exp with units conversion'!$G57,'Exp Database'!V57*'Exp with units conversion'!$G57))</f>
        <v>0</v>
      </c>
      <c r="W57">
        <f>IF(OR('Exp Database'!W57=Lists!$G$2,'Exp Database'!W57=Lists!$G$3,'Exp Database'!W57=0),0,IF($F57=Lists!$G$2,'Exp with units conversion'!$H57*'Exp Database'!W57*'Exp with units conversion'!$G57,'Exp Database'!W57*'Exp with units conversion'!$G57))</f>
        <v>0</v>
      </c>
      <c r="X57">
        <f>IF(OR('Exp Database'!X57=Lists!$G$2,'Exp Database'!X57=Lists!$G$3,'Exp Database'!X57=0),0,IF($F57=Lists!$G$2,'Exp with units conversion'!$H57*'Exp Database'!X57*'Exp with units conversion'!$G57,'Exp Database'!X57*'Exp with units conversion'!$G57))</f>
        <v>0</v>
      </c>
      <c r="Y57">
        <f>IF(OR('Exp Database'!Y57=Lists!$G$2,'Exp Database'!Y57=Lists!$G$3,'Exp Database'!Y57=0),0,IF($F57=Lists!$G$2,'Exp with units conversion'!$H57*'Exp Database'!Y57*'Exp with units conversion'!$G57,'Exp Database'!Y57*'Exp with units conversion'!$G57))</f>
        <v>0</v>
      </c>
      <c r="Z57">
        <f>IF(OR('Exp Database'!Z57=Lists!$G$2,'Exp Database'!Z57=Lists!$G$3,'Exp Database'!Z57=0),0,IF($F57=Lists!$G$2,'Exp with units conversion'!$H57*'Exp Database'!Z57*'Exp with units conversion'!$G57,'Exp Database'!Z57*'Exp with units conversion'!$G57))</f>
        <v>0</v>
      </c>
      <c r="AA57">
        <f>IF(OR('Exp Database'!AA57=Lists!$G$2,'Exp Database'!AA57=Lists!$G$3,'Exp Database'!AA57=0),0,IF($F57=Lists!$G$2,'Exp with units conversion'!$H57*'Exp Database'!AA57*'Exp with units conversion'!$G57,'Exp Database'!AA57*'Exp with units conversion'!$G57))</f>
        <v>0</v>
      </c>
      <c r="AB57">
        <f>IF(OR('Exp Database'!AB57=Lists!$G$2,'Exp Database'!AB57=Lists!$G$3,'Exp Database'!AB57=0),0,IF($F57=Lists!$G$2,'Exp with units conversion'!$H57*'Exp Database'!AB57*'Exp with units conversion'!$G57,'Exp Database'!AB57*'Exp with units conversion'!$G57))</f>
        <v>0</v>
      </c>
      <c r="AC57">
        <f>IF(OR('Exp Database'!AC57=Lists!$G$2,'Exp Database'!AC57=Lists!$G$3,'Exp Database'!AC57=0),0,IF($F57=Lists!$G$2,'Exp with units conversion'!$H57*'Exp Database'!AC57*'Exp with units conversion'!$G57,'Exp Database'!AC57*'Exp with units conversion'!$G57))</f>
        <v>0</v>
      </c>
      <c r="AD57">
        <f>IF(OR('Exp Database'!AD57=Lists!$G$2,'Exp Database'!AD57=Lists!$G$3,'Exp Database'!AD57=0),0,IF($F57=Lists!$G$2,'Exp with units conversion'!$H57*'Exp Database'!AD57*'Exp with units conversion'!$G57,'Exp Database'!AD57*'Exp with units conversion'!$G57))</f>
        <v>0</v>
      </c>
      <c r="AF57">
        <f t="shared" si="2"/>
        <v>1</v>
      </c>
    </row>
    <row r="58" spans="2:32">
      <c r="B58" t="str">
        <f t="shared" si="0"/>
        <v>Georgia2015</v>
      </c>
      <c r="C58" s="240" t="str">
        <f t="shared" si="4"/>
        <v>Georgia</v>
      </c>
      <c r="D58" s="240">
        <f t="shared" si="4"/>
        <v>2015</v>
      </c>
      <c r="E58" s="240" t="str">
        <f t="shared" si="4"/>
        <v>Calendar Year</v>
      </c>
      <c r="F58" s="240" t="str">
        <f t="shared" si="4"/>
        <v>US Dollars</v>
      </c>
      <c r="G58" s="238">
        <f>IF('Exp Database'!G58="Units ( x 1)",1,IF('Exp Database'!G58="Thousands (x 1,000)",1000,IF('Exp Database'!G58="Millions (x 1,000,000)",1000000,)))</f>
        <v>1</v>
      </c>
      <c r="H58" s="239">
        <f>IF('Exp Database'!H58&gt;0,'Exp Database'!H58,'Exp Database'!J58)</f>
        <v>2.2702</v>
      </c>
      <c r="I58" s="240" t="str">
        <f t="shared" si="4"/>
        <v>PEPFAR Expenditure analysis</v>
      </c>
      <c r="J58" s="240">
        <f t="shared" si="4"/>
        <v>1.76566666666667</v>
      </c>
      <c r="K58" s="237" t="s">
        <v>262</v>
      </c>
      <c r="L58" s="237"/>
      <c r="M58">
        <f>IF(OR('Exp Database'!M58=Lists!$G$2,'Exp Database'!M58=Lists!$G$3,'Exp Database'!M58=0),0,IF($F58=Lists!$G$2,'Exp with units conversion'!$H58*'Exp Database'!M58*'Exp with units conversion'!$G58,'Exp Database'!M58*'Exp with units conversion'!$G58))</f>
        <v>8633885</v>
      </c>
      <c r="N58">
        <f>IF(OR('Exp Database'!N58=Lists!$G$2,'Exp Database'!N58=Lists!$G$3,'Exp Database'!N58=0),0,IF($F58=Lists!$G$2,'Exp with units conversion'!$H58*'Exp Database'!N58*'Exp with units conversion'!$G58,'Exp Database'!N58*'Exp with units conversion'!$G58))</f>
        <v>120000</v>
      </c>
      <c r="O58">
        <f>IF(OR('Exp Database'!O58=Lists!$G$2,'Exp Database'!O58=Lists!$G$3,'Exp Database'!O58=0),0,IF($F58=Lists!$G$2,'Exp with units conversion'!$H58*'Exp Database'!O58*'Exp with units conversion'!$G58,'Exp Database'!O58*'Exp with units conversion'!$G58))</f>
        <v>0</v>
      </c>
      <c r="P58">
        <f>IF(OR('Exp Database'!P58=Lists!$G$2,'Exp Database'!P58=Lists!$G$3,'Exp Database'!P58=0),0,IF($F58=Lists!$G$2,'Exp with units conversion'!$H58*'Exp Database'!P58*'Exp with units conversion'!$G58,'Exp Database'!P58*'Exp with units conversion'!$G58))</f>
        <v>0</v>
      </c>
      <c r="Q58">
        <f>IF(OR('Exp Database'!Q58=Lists!$G$2,'Exp Database'!Q58=Lists!$G$3,'Exp Database'!Q58=0),0,IF($F58=Lists!$G$2,'Exp with units conversion'!$H58*'Exp Database'!Q58*'Exp with units conversion'!$G58,'Exp Database'!Q58*'Exp with units conversion'!$G58))</f>
        <v>8753885</v>
      </c>
      <c r="R58">
        <f>IF(OR('Exp Database'!R58=Lists!$G$2,'Exp Database'!R58=Lists!$G$3,'Exp Database'!R58=0),0,IF($F58=Lists!$G$2,'Exp with units conversion'!$H58*'Exp Database'!R58*'Exp with units conversion'!$G58,'Exp Database'!R58*'Exp with units conversion'!$G58))</f>
        <v>0</v>
      </c>
      <c r="S58">
        <f>IF(OR('Exp Database'!S58=Lists!$G$2,'Exp Database'!S58=Lists!$G$3,'Exp Database'!S58=0),0,IF($F58=Lists!$G$2,'Exp with units conversion'!$H58*'Exp Database'!S58*'Exp with units conversion'!$G58,'Exp Database'!S58*'Exp with units conversion'!$G58))</f>
        <v>2119879</v>
      </c>
      <c r="T58">
        <f>IF(OR('Exp Database'!T58=Lists!$G$2,'Exp Database'!T58=Lists!$G$3,'Exp Database'!T58=0),0,IF($F58=Lists!$G$2,'Exp with units conversion'!$H58*'Exp Database'!T58*'Exp with units conversion'!$G58,'Exp Database'!T58*'Exp with units conversion'!$G58))</f>
        <v>0</v>
      </c>
      <c r="U58">
        <f>IF(OR('Exp Database'!U58=Lists!$G$2,'Exp Database'!U58=Lists!$G$3,'Exp Database'!U58=0),0,IF($F58=Lists!$G$2,'Exp with units conversion'!$H58*'Exp Database'!U58*'Exp with units conversion'!$G58,'Exp Database'!U58*'Exp with units conversion'!$G58))</f>
        <v>0</v>
      </c>
      <c r="V58">
        <f>IF(OR('Exp Database'!V58=Lists!$G$2,'Exp Database'!V58=Lists!$G$3,'Exp Database'!V58=0),0,IF($F58=Lists!$G$2,'Exp with units conversion'!$H58*'Exp Database'!V58*'Exp with units conversion'!$G58,'Exp Database'!V58*'Exp with units conversion'!$G58))</f>
        <v>2119879</v>
      </c>
      <c r="W58">
        <f>IF(OR('Exp Database'!W58=Lists!$G$2,'Exp Database'!W58=Lists!$G$3,'Exp Database'!W58=0),0,IF($F58=Lists!$G$2,'Exp with units conversion'!$H58*'Exp Database'!W58*'Exp with units conversion'!$G58,'Exp Database'!W58*'Exp with units conversion'!$G58))</f>
        <v>0</v>
      </c>
      <c r="X58">
        <f>IF(OR('Exp Database'!X58=Lists!$G$2,'Exp Database'!X58=Lists!$G$3,'Exp Database'!X58=0),0,IF($F58=Lists!$G$2,'Exp with units conversion'!$H58*'Exp Database'!X58*'Exp with units conversion'!$G58,'Exp Database'!X58*'Exp with units conversion'!$G58))</f>
        <v>78372</v>
      </c>
      <c r="Y58">
        <f>IF(OR('Exp Database'!Y58=Lists!$G$2,'Exp Database'!Y58=Lists!$G$3,'Exp Database'!Y58=0),0,IF($F58=Lists!$G$2,'Exp with units conversion'!$H58*'Exp Database'!Y58*'Exp with units conversion'!$G58,'Exp Database'!Y58*'Exp with units conversion'!$G58))</f>
        <v>4531439.8100000005</v>
      </c>
      <c r="Z58">
        <f>IF(OR('Exp Database'!Z58=Lists!$G$2,'Exp Database'!Z58=Lists!$G$3,'Exp Database'!Z58=0),0,IF($F58=Lists!$G$2,'Exp with units conversion'!$H58*'Exp Database'!Z58*'Exp with units conversion'!$G58,'Exp Database'!Z58*'Exp with units conversion'!$G58))</f>
        <v>0</v>
      </c>
      <c r="AA58">
        <f>IF(OR('Exp Database'!AA58=Lists!$G$2,'Exp Database'!AA58=Lists!$G$3,'Exp Database'!AA58=0),0,IF($F58=Lists!$G$2,'Exp with units conversion'!$H58*'Exp Database'!AA58*'Exp with units conversion'!$G58,'Exp Database'!AA58*'Exp with units conversion'!$G58))</f>
        <v>245301</v>
      </c>
      <c r="AB58">
        <f>IF(OR('Exp Database'!AB58=Lists!$G$2,'Exp Database'!AB58=Lists!$G$3,'Exp Database'!AB58=0),0,IF($F58=Lists!$G$2,'Exp with units conversion'!$H58*'Exp Database'!AB58*'Exp with units conversion'!$G58,'Exp Database'!AB58*'Exp with units conversion'!$G58))</f>
        <v>224433</v>
      </c>
      <c r="AC58">
        <f>IF(OR('Exp Database'!AC58=Lists!$G$2,'Exp Database'!AC58=Lists!$G$3,'Exp Database'!AC58=0),0,IF($F58=Lists!$G$2,'Exp with units conversion'!$H58*'Exp Database'!AC58*'Exp with units conversion'!$G58,'Exp Database'!AC58*'Exp with units conversion'!$G58))</f>
        <v>5079545.8100000005</v>
      </c>
      <c r="AD58">
        <f>IF(OR('Exp Database'!AD58=Lists!$G$2,'Exp Database'!AD58=Lists!$G$3,'Exp Database'!AD58=0),0,IF($F58=Lists!$G$2,'Exp with units conversion'!$H58*'Exp Database'!AD58*'Exp with units conversion'!$G58,'Exp Database'!AD58*'Exp with units conversion'!$G58))</f>
        <v>15953309.810000001</v>
      </c>
      <c r="AF58">
        <f t="shared" si="2"/>
        <v>1</v>
      </c>
    </row>
    <row r="59" spans="2:32" ht="48.75" customHeight="1">
      <c r="B59" t="str">
        <f t="shared" si="0"/>
        <v>Georgia2015</v>
      </c>
      <c r="C59" s="240" t="str">
        <f t="shared" si="4"/>
        <v>Georgia</v>
      </c>
      <c r="D59" s="240">
        <f t="shared" si="4"/>
        <v>2015</v>
      </c>
      <c r="E59" s="240" t="str">
        <f t="shared" si="4"/>
        <v>Calendar Year</v>
      </c>
      <c r="F59" s="240" t="str">
        <f t="shared" si="4"/>
        <v>US Dollars</v>
      </c>
      <c r="G59" s="238">
        <f>IF('Exp Database'!G59="Units ( x 1)",1,IF('Exp Database'!G59="Thousands (x 1,000)",1000,IF('Exp Database'!G59="Millions (x 1,000,000)",1000000,)))</f>
        <v>1</v>
      </c>
      <c r="H59" s="239">
        <f>IF('Exp Database'!H59&gt;0,'Exp Database'!H59,'Exp Database'!J59)</f>
        <v>2.2702</v>
      </c>
      <c r="I59" s="240" t="str">
        <f t="shared" si="4"/>
        <v>PEPFAR Expenditure analysis</v>
      </c>
      <c r="J59" s="240">
        <f t="shared" si="4"/>
        <v>1.76566666666667</v>
      </c>
      <c r="K59" s="237" t="s">
        <v>413</v>
      </c>
      <c r="L59" s="237"/>
      <c r="M59">
        <f>IF(OR('Exp Database'!M59=Lists!$G$2,'Exp Database'!M59=Lists!$G$3,'Exp Database'!M59=0),0,IF($F59=Lists!$G$2,'Exp with units conversion'!$H59*'Exp Database'!M59*'Exp with units conversion'!$G59,'Exp Database'!M59*'Exp with units conversion'!$G59))</f>
        <v>8633885</v>
      </c>
      <c r="N59">
        <f>IF(OR('Exp Database'!N59=Lists!$G$2,'Exp Database'!N59=Lists!$G$3,'Exp Database'!N59=0),0,IF($F59=Lists!$G$2,'Exp with units conversion'!$H59*'Exp Database'!N59*'Exp with units conversion'!$G59,'Exp Database'!N59*'Exp with units conversion'!$G59))</f>
        <v>120000</v>
      </c>
      <c r="O59">
        <f>IF(OR('Exp Database'!O59=Lists!$G$2,'Exp Database'!O59=Lists!$G$3,'Exp Database'!O59=0),0,IF($F59=Lists!$G$2,'Exp with units conversion'!$H59*'Exp Database'!O59*'Exp with units conversion'!$G59,'Exp Database'!O59*'Exp with units conversion'!$G59))</f>
        <v>0</v>
      </c>
      <c r="P59">
        <f>IF(OR('Exp Database'!P59=Lists!$G$2,'Exp Database'!P59=Lists!$G$3,'Exp Database'!P59=0),0,IF($F59=Lists!$G$2,'Exp with units conversion'!$H59*'Exp Database'!P59*'Exp with units conversion'!$G59,'Exp Database'!P59*'Exp with units conversion'!$G59))</f>
        <v>0</v>
      </c>
      <c r="Q59">
        <f>IF(OR('Exp Database'!Q59=Lists!$G$2,'Exp Database'!Q59=Lists!$G$3,'Exp Database'!Q59=0),0,IF($F59=Lists!$G$2,'Exp with units conversion'!$H59*'Exp Database'!Q59*'Exp with units conversion'!$G59,'Exp Database'!Q59*'Exp with units conversion'!$G59))</f>
        <v>8753885</v>
      </c>
      <c r="R59">
        <f>IF(OR('Exp Database'!R59=Lists!$G$2,'Exp Database'!R59=Lists!$G$3,'Exp Database'!R59=0),0,IF($F59=Lists!$G$2,'Exp with units conversion'!$H59*'Exp Database'!R59*'Exp with units conversion'!$G59,'Exp Database'!R59*'Exp with units conversion'!$G59))</f>
        <v>0</v>
      </c>
      <c r="S59">
        <f>IF(OR('Exp Database'!S59=Lists!$G$2,'Exp Database'!S59=Lists!$G$3,'Exp Database'!S59=0),0,IF($F59=Lists!$G$2,'Exp with units conversion'!$H59*'Exp Database'!S59*'Exp with units conversion'!$G59,'Exp Database'!S59*'Exp with units conversion'!$G59))</f>
        <v>2119879</v>
      </c>
      <c r="T59">
        <f>IF(OR('Exp Database'!T59=Lists!$G$2,'Exp Database'!T59=Lists!$G$3,'Exp Database'!T59=0),0,IF($F59=Lists!$G$2,'Exp with units conversion'!$H59*'Exp Database'!T59*'Exp with units conversion'!$G59,'Exp Database'!T59*'Exp with units conversion'!$G59))</f>
        <v>0</v>
      </c>
      <c r="U59">
        <f>IF(OR('Exp Database'!U59=Lists!$G$2,'Exp Database'!U59=Lists!$G$3,'Exp Database'!U59=0),0,IF($F59=Lists!$G$2,'Exp with units conversion'!$H59*'Exp Database'!U59*'Exp with units conversion'!$G59,'Exp Database'!U59*'Exp with units conversion'!$G59))</f>
        <v>0</v>
      </c>
      <c r="V59">
        <f>IF(OR('Exp Database'!V59=Lists!$G$2,'Exp Database'!V59=Lists!$G$3,'Exp Database'!V59=0),0,IF($F59=Lists!$G$2,'Exp with units conversion'!$H59*'Exp Database'!V59*'Exp with units conversion'!$G59,'Exp Database'!V59*'Exp with units conversion'!$G59))</f>
        <v>2119879</v>
      </c>
      <c r="W59">
        <f>IF(OR('Exp Database'!W59=Lists!$G$2,'Exp Database'!W59=Lists!$G$3,'Exp Database'!W59=0),0,IF($F59=Lists!$G$2,'Exp with units conversion'!$H59*'Exp Database'!W59*'Exp with units conversion'!$G59,'Exp Database'!W59*'Exp with units conversion'!$G59))</f>
        <v>0</v>
      </c>
      <c r="X59">
        <f>IF(OR('Exp Database'!X59=Lists!$G$2,'Exp Database'!X59=Lists!$G$3,'Exp Database'!X59=0),0,IF($F59=Lists!$G$2,'Exp with units conversion'!$H59*'Exp Database'!X59*'Exp with units conversion'!$G59,'Exp Database'!X59*'Exp with units conversion'!$G59))</f>
        <v>78372</v>
      </c>
      <c r="Y59">
        <f>IF(OR('Exp Database'!Y59=Lists!$G$2,'Exp Database'!Y59=Lists!$G$3,'Exp Database'!Y59=0),0,IF($F59=Lists!$G$2,'Exp with units conversion'!$H59*'Exp Database'!Y59*'Exp with units conversion'!$G59,'Exp Database'!Y59*'Exp with units conversion'!$G59))</f>
        <v>4157412.0100000007</v>
      </c>
      <c r="Z59">
        <f>IF(OR('Exp Database'!Z59=Lists!$G$2,'Exp Database'!Z59=Lists!$G$3,'Exp Database'!Z59=0),0,IF($F59=Lists!$G$2,'Exp with units conversion'!$H59*'Exp Database'!Z59*'Exp with units conversion'!$G59,'Exp Database'!Z59*'Exp with units conversion'!$G59))</f>
        <v>0</v>
      </c>
      <c r="AA59">
        <f>IF(OR('Exp Database'!AA59=Lists!$G$2,'Exp Database'!AA59=Lists!$G$3,'Exp Database'!AA59=0),0,IF($F59=Lists!$G$2,'Exp with units conversion'!$H59*'Exp Database'!AA59*'Exp with units conversion'!$G59,'Exp Database'!AA59*'Exp with units conversion'!$G59))</f>
        <v>214678</v>
      </c>
      <c r="AB59">
        <f>IF(OR('Exp Database'!AB59=Lists!$G$2,'Exp Database'!AB59=Lists!$G$3,'Exp Database'!AB59=0),0,IF($F59=Lists!$G$2,'Exp with units conversion'!$H59*'Exp Database'!AB59*'Exp with units conversion'!$G59,'Exp Database'!AB59*'Exp with units conversion'!$G59))</f>
        <v>165443</v>
      </c>
      <c r="AC59">
        <f>IF(OR('Exp Database'!AC59=Lists!$G$2,'Exp Database'!AC59=Lists!$G$3,'Exp Database'!AC59=0),0,IF($F59=Lists!$G$2,'Exp with units conversion'!$H59*'Exp Database'!AC59*'Exp with units conversion'!$G59,'Exp Database'!AC59*'Exp with units conversion'!$G59))</f>
        <v>4615905.0100000007</v>
      </c>
      <c r="AD59">
        <f>IF(OR('Exp Database'!AD59=Lists!$G$2,'Exp Database'!AD59=Lists!$G$3,'Exp Database'!AD59=0),0,IF($F59=Lists!$G$2,'Exp with units conversion'!$H59*'Exp Database'!AD59*'Exp with units conversion'!$G59,'Exp Database'!AD59*'Exp with units conversion'!$G59))</f>
        <v>15489669.01</v>
      </c>
      <c r="AF59">
        <f t="shared" si="2"/>
        <v>1</v>
      </c>
    </row>
    <row r="60" spans="2:32">
      <c r="B60" t="str">
        <f t="shared" si="0"/>
        <v>Georgia2014</v>
      </c>
      <c r="C60" s="242" t="str">
        <f>'2014'!B1</f>
        <v>Georgia</v>
      </c>
      <c r="D60" s="243">
        <v>2014</v>
      </c>
      <c r="E60" s="243" t="str">
        <f>'2014'!B2</f>
        <v>Calendar Year</v>
      </c>
      <c r="F60" s="243" t="str">
        <f>'2014'!B5</f>
        <v>US Dollars</v>
      </c>
      <c r="G60" s="238">
        <f>IF('Exp Database'!G60="Units ( x 1)",1,IF('Exp Database'!G60="Thousands (x 1,000)",1000,IF('Exp Database'!G60="Millions (x 1,000,000)",1000000,)))</f>
        <v>1</v>
      </c>
      <c r="H60" s="239">
        <f>IF('Exp Database'!H60&gt;0,'Exp Database'!H60,'Exp Database'!J60)</f>
        <v>1.7659</v>
      </c>
      <c r="I60" s="243" t="str">
        <f>'2014'!B8</f>
        <v>System of Health Accounts</v>
      </c>
      <c r="J60" s="245">
        <f>VLOOKUP(C60,'Exchange Rates'!$A$2:$Q$195,16,0)</f>
        <v>1.76566666666667</v>
      </c>
      <c r="K60" s="53" t="s">
        <v>295</v>
      </c>
      <c r="L60" s="53"/>
      <c r="M60">
        <f>IF(OR('Exp Database'!M60=Lists!$G$2,'Exp Database'!M60=Lists!$G$3,'Exp Database'!M60=0),0,IF($F60=Lists!$G$2,'Exp with units conversion'!$H60*'Exp Database'!M60*'Exp with units conversion'!$G60,'Exp Database'!M60*'Exp with units conversion'!$G60))</f>
        <v>0</v>
      </c>
      <c r="N60">
        <f>IF(OR('Exp Database'!N60=Lists!$G$2,'Exp Database'!N60=Lists!$G$3,'Exp Database'!N60=0),0,IF($F60=Lists!$G$2,'Exp with units conversion'!$H60*'Exp Database'!N60*'Exp with units conversion'!$G60,'Exp Database'!N60*'Exp with units conversion'!$G60))</f>
        <v>0</v>
      </c>
      <c r="O60">
        <f>IF(OR('Exp Database'!O60=Lists!$G$2,'Exp Database'!O60=Lists!$G$3,'Exp Database'!O60=0),0,IF($F60=Lists!$G$2,'Exp with units conversion'!$H60*'Exp Database'!O60*'Exp with units conversion'!$G60,'Exp Database'!O60*'Exp with units conversion'!$G60))</f>
        <v>0</v>
      </c>
      <c r="P60">
        <f>IF(OR('Exp Database'!P60=Lists!$G$2,'Exp Database'!P60=Lists!$G$3,'Exp Database'!P60=0),0,IF($F60=Lists!$G$2,'Exp with units conversion'!$H60*'Exp Database'!P60*'Exp with units conversion'!$G60,'Exp Database'!P60*'Exp with units conversion'!$G60))</f>
        <v>0</v>
      </c>
      <c r="Q60">
        <f>IF(OR('Exp Database'!Q60=Lists!$G$2,'Exp Database'!Q60=Lists!$G$3,'Exp Database'!Q60=0),0,IF($F60=Lists!$G$2,'Exp with units conversion'!$H60*'Exp Database'!Q60*'Exp with units conversion'!$G60,'Exp Database'!Q60*'Exp with units conversion'!$G60))</f>
        <v>0</v>
      </c>
      <c r="R60">
        <f>IF(OR('Exp Database'!R60=Lists!$G$2,'Exp Database'!R60=Lists!$G$3,'Exp Database'!R60=0),0,IF($F60=Lists!$G$2,'Exp with units conversion'!$H60*'Exp Database'!R60*'Exp with units conversion'!$G60,'Exp Database'!R60*'Exp with units conversion'!$G60))</f>
        <v>0</v>
      </c>
      <c r="S60">
        <f>IF(OR('Exp Database'!S60=Lists!$G$2,'Exp Database'!S60=Lists!$G$3,'Exp Database'!S60=0),0,IF($F60=Lists!$G$2,'Exp with units conversion'!$H60*'Exp Database'!S60*'Exp with units conversion'!$G60,'Exp Database'!S60*'Exp with units conversion'!$G60))</f>
        <v>0</v>
      </c>
      <c r="T60">
        <f>IF(OR('Exp Database'!T60=Lists!$G$2,'Exp Database'!T60=Lists!$G$3,'Exp Database'!T60=0),0,IF($F60=Lists!$G$2,'Exp with units conversion'!$H60*'Exp Database'!T60*'Exp with units conversion'!$G60,'Exp Database'!T60*'Exp with units conversion'!$G60))</f>
        <v>0</v>
      </c>
      <c r="U60">
        <f>IF(OR('Exp Database'!U60=Lists!$G$2,'Exp Database'!U60=Lists!$G$3,'Exp Database'!U60=0),0,IF($F60=Lists!$G$2,'Exp with units conversion'!$H60*'Exp Database'!U60*'Exp with units conversion'!$G60,'Exp Database'!U60*'Exp with units conversion'!$G60))</f>
        <v>0</v>
      </c>
      <c r="V60">
        <f>IF(OR('Exp Database'!V60=Lists!$G$2,'Exp Database'!V60=Lists!$G$3,'Exp Database'!V60=0),0,IF($F60=Lists!$G$2,'Exp with units conversion'!$H60*'Exp Database'!V60*'Exp with units conversion'!$G60,'Exp Database'!V60*'Exp with units conversion'!$G60))</f>
        <v>0</v>
      </c>
      <c r="W60">
        <f>IF(OR('Exp Database'!W60=Lists!$G$2,'Exp Database'!W60=Lists!$G$3,'Exp Database'!W60=0),0,IF($F60=Lists!$G$2,'Exp with units conversion'!$H60*'Exp Database'!W60*'Exp with units conversion'!$G60,'Exp Database'!W60*'Exp with units conversion'!$G60))</f>
        <v>0</v>
      </c>
      <c r="X60">
        <f>IF(OR('Exp Database'!X60=Lists!$G$2,'Exp Database'!X60=Lists!$G$3,'Exp Database'!X60=0),0,IF($F60=Lists!$G$2,'Exp with units conversion'!$H60*'Exp Database'!X60*'Exp with units conversion'!$G60,'Exp Database'!X60*'Exp with units conversion'!$G60))</f>
        <v>73833</v>
      </c>
      <c r="Y60">
        <f>IF(OR('Exp Database'!Y60=Lists!$G$2,'Exp Database'!Y60=Lists!$G$3,'Exp Database'!Y60=0),0,IF($F60=Lists!$G$2,'Exp with units conversion'!$H60*'Exp Database'!Y60*'Exp with units conversion'!$G60,'Exp Database'!Y60*'Exp with units conversion'!$G60))</f>
        <v>624032</v>
      </c>
      <c r="Z60">
        <f>IF(OR('Exp Database'!Z60=Lists!$G$2,'Exp Database'!Z60=Lists!$G$3,'Exp Database'!Z60=0),0,IF($F60=Lists!$G$2,'Exp with units conversion'!$H60*'Exp Database'!Z60*'Exp with units conversion'!$G60,'Exp Database'!Z60*'Exp with units conversion'!$G60))</f>
        <v>0</v>
      </c>
      <c r="AA60">
        <f>IF(OR('Exp Database'!AA60=Lists!$G$2,'Exp Database'!AA60=Lists!$G$3,'Exp Database'!AA60=0),0,IF($F60=Lists!$G$2,'Exp with units conversion'!$H60*'Exp Database'!AA60*'Exp with units conversion'!$G60,'Exp Database'!AA60*'Exp with units conversion'!$G60))</f>
        <v>32500</v>
      </c>
      <c r="AB60">
        <f>IF(OR('Exp Database'!AB60=Lists!$G$2,'Exp Database'!AB60=Lists!$G$3,'Exp Database'!AB60=0),0,IF($F60=Lists!$G$2,'Exp with units conversion'!$H60*'Exp Database'!AB60*'Exp with units conversion'!$G60,'Exp Database'!AB60*'Exp with units conversion'!$G60))</f>
        <v>2922</v>
      </c>
      <c r="AC60">
        <f>IF(OR('Exp Database'!AC60=Lists!$G$2,'Exp Database'!AC60=Lists!$G$3,'Exp Database'!AC60=0),0,IF($F60=Lists!$G$2,'Exp with units conversion'!$H60*'Exp Database'!AC60*'Exp with units conversion'!$G60,'Exp Database'!AC60*'Exp with units conversion'!$G60))</f>
        <v>733287</v>
      </c>
      <c r="AD60">
        <f>IF(OR('Exp Database'!AD60=Lists!$G$2,'Exp Database'!AD60=Lists!$G$3,'Exp Database'!AD60=0),0,IF($F60=Lists!$G$2,'Exp with units conversion'!$H60*'Exp Database'!AD60*'Exp with units conversion'!$G60,'Exp Database'!AD60*'Exp with units conversion'!$G60))</f>
        <v>733287</v>
      </c>
      <c r="AF60">
        <f t="shared" si="2"/>
        <v>1</v>
      </c>
    </row>
    <row r="61" spans="2:32">
      <c r="B61" t="str">
        <f t="shared" si="0"/>
        <v>Georgia2014</v>
      </c>
      <c r="C61" s="242" t="str">
        <f>C$60</f>
        <v>Georgia</v>
      </c>
      <c r="D61" s="243">
        <f t="shared" ref="D61:J76" si="5">D$60</f>
        <v>2014</v>
      </c>
      <c r="E61" s="242" t="str">
        <f t="shared" si="5"/>
        <v>Calendar Year</v>
      </c>
      <c r="F61" s="242" t="str">
        <f t="shared" si="5"/>
        <v>US Dollars</v>
      </c>
      <c r="G61" s="238">
        <f>IF('Exp Database'!G61="Units ( x 1)",1,IF('Exp Database'!G61="Thousands (x 1,000)",1000,IF('Exp Database'!G61="Millions (x 1,000,000)",1000000,)))</f>
        <v>1</v>
      </c>
      <c r="H61" s="239">
        <f>IF('Exp Database'!H61&gt;0,'Exp Database'!H61,'Exp Database'!J61)</f>
        <v>1.7659</v>
      </c>
      <c r="I61" s="242" t="str">
        <f t="shared" si="5"/>
        <v>System of Health Accounts</v>
      </c>
      <c r="J61" s="242">
        <f t="shared" si="5"/>
        <v>1.76566666666667</v>
      </c>
      <c r="K61" s="53" t="s">
        <v>2</v>
      </c>
      <c r="L61" s="53"/>
      <c r="M61">
        <f>IF(OR('Exp Database'!M61=Lists!$G$2,'Exp Database'!M61=Lists!$G$3,'Exp Database'!M61=0),0,IF($F61=Lists!$G$2,'Exp with units conversion'!$H61*'Exp Database'!M61*'Exp with units conversion'!$G61,'Exp Database'!M61*'Exp with units conversion'!$G61))</f>
        <v>0</v>
      </c>
      <c r="N61">
        <f>IF(OR('Exp Database'!N61=Lists!$G$2,'Exp Database'!N61=Lists!$G$3,'Exp Database'!N61=0),0,IF($F61=Lists!$G$2,'Exp with units conversion'!$H61*'Exp Database'!N61*'Exp with units conversion'!$G61,'Exp Database'!N61*'Exp with units conversion'!$G61))</f>
        <v>0</v>
      </c>
      <c r="O61">
        <f>IF(OR('Exp Database'!O61=Lists!$G$2,'Exp Database'!O61=Lists!$G$3,'Exp Database'!O61=0),0,IF($F61=Lists!$G$2,'Exp with units conversion'!$H61*'Exp Database'!O61*'Exp with units conversion'!$G61,'Exp Database'!O61*'Exp with units conversion'!$G61))</f>
        <v>0</v>
      </c>
      <c r="P61">
        <f>IF(OR('Exp Database'!P61=Lists!$G$2,'Exp Database'!P61=Lists!$G$3,'Exp Database'!P61=0),0,IF($F61=Lists!$G$2,'Exp with units conversion'!$H61*'Exp Database'!P61*'Exp with units conversion'!$G61,'Exp Database'!P61*'Exp with units conversion'!$G61))</f>
        <v>0</v>
      </c>
      <c r="Q61">
        <f>IF(OR('Exp Database'!Q61=Lists!$G$2,'Exp Database'!Q61=Lists!$G$3,'Exp Database'!Q61=0),0,IF($F61=Lists!$G$2,'Exp with units conversion'!$H61*'Exp Database'!Q61*'Exp with units conversion'!$G61,'Exp Database'!Q61*'Exp with units conversion'!$G61))</f>
        <v>0</v>
      </c>
      <c r="R61">
        <f>IF(OR('Exp Database'!R61=Lists!$G$2,'Exp Database'!R61=Lists!$G$3,'Exp Database'!R61=0),0,IF($F61=Lists!$G$2,'Exp with units conversion'!$H61*'Exp Database'!R61*'Exp with units conversion'!$G61,'Exp Database'!R61*'Exp with units conversion'!$G61))</f>
        <v>0</v>
      </c>
      <c r="S61">
        <f>IF(OR('Exp Database'!S61=Lists!$G$2,'Exp Database'!S61=Lists!$G$3,'Exp Database'!S61=0),0,IF($F61=Lists!$G$2,'Exp with units conversion'!$H61*'Exp Database'!S61*'Exp with units conversion'!$G61,'Exp Database'!S61*'Exp with units conversion'!$G61))</f>
        <v>0</v>
      </c>
      <c r="T61">
        <f>IF(OR('Exp Database'!T61=Lists!$G$2,'Exp Database'!T61=Lists!$G$3,'Exp Database'!T61=0),0,IF($F61=Lists!$G$2,'Exp with units conversion'!$H61*'Exp Database'!T61*'Exp with units conversion'!$G61,'Exp Database'!T61*'Exp with units conversion'!$G61))</f>
        <v>0</v>
      </c>
      <c r="U61">
        <f>IF(OR('Exp Database'!U61=Lists!$G$2,'Exp Database'!U61=Lists!$G$3,'Exp Database'!U61=0),0,IF($F61=Lists!$G$2,'Exp with units conversion'!$H61*'Exp Database'!U61*'Exp with units conversion'!$G61,'Exp Database'!U61*'Exp with units conversion'!$G61))</f>
        <v>0</v>
      </c>
      <c r="V61">
        <f>IF(OR('Exp Database'!V61=Lists!$G$2,'Exp Database'!V61=Lists!$G$3,'Exp Database'!V61=0),0,IF($F61=Lists!$G$2,'Exp with units conversion'!$H61*'Exp Database'!V61*'Exp with units conversion'!$G61,'Exp Database'!V61*'Exp with units conversion'!$G61))</f>
        <v>0</v>
      </c>
      <c r="W61">
        <f>IF(OR('Exp Database'!W61=Lists!$G$2,'Exp Database'!W61=Lists!$G$3,'Exp Database'!W61=0),0,IF($F61=Lists!$G$2,'Exp with units conversion'!$H61*'Exp Database'!W61*'Exp with units conversion'!$G61,'Exp Database'!W61*'Exp with units conversion'!$G61))</f>
        <v>0</v>
      </c>
      <c r="X61">
        <f>IF(OR('Exp Database'!X61=Lists!$G$2,'Exp Database'!X61=Lists!$G$3,'Exp Database'!X61=0),0,IF($F61=Lists!$G$2,'Exp with units conversion'!$H61*'Exp Database'!X61*'Exp with units conversion'!$G61,'Exp Database'!X61*'Exp with units conversion'!$G61))</f>
        <v>0</v>
      </c>
      <c r="Y61">
        <f>IF(OR('Exp Database'!Y61=Lists!$G$2,'Exp Database'!Y61=Lists!$G$3,'Exp Database'!Y61=0),0,IF($F61=Lists!$G$2,'Exp with units conversion'!$H61*'Exp Database'!Y61*'Exp with units conversion'!$G61,'Exp Database'!Y61*'Exp with units conversion'!$G61))</f>
        <v>0</v>
      </c>
      <c r="Z61">
        <f>IF(OR('Exp Database'!Z61=Lists!$G$2,'Exp Database'!Z61=Lists!$G$3,'Exp Database'!Z61=0),0,IF($F61=Lists!$G$2,'Exp with units conversion'!$H61*'Exp Database'!Z61*'Exp with units conversion'!$G61,'Exp Database'!Z61*'Exp with units conversion'!$G61))</f>
        <v>0</v>
      </c>
      <c r="AA61">
        <f>IF(OR('Exp Database'!AA61=Lists!$G$2,'Exp Database'!AA61=Lists!$G$3,'Exp Database'!AA61=0),0,IF($F61=Lists!$G$2,'Exp with units conversion'!$H61*'Exp Database'!AA61*'Exp with units conversion'!$G61,'Exp Database'!AA61*'Exp with units conversion'!$G61))</f>
        <v>3000</v>
      </c>
      <c r="AB61">
        <f>IF(OR('Exp Database'!AB61=Lists!$G$2,'Exp Database'!AB61=Lists!$G$3,'Exp Database'!AB61=0),0,IF($F61=Lists!$G$2,'Exp with units conversion'!$H61*'Exp Database'!AB61*'Exp with units conversion'!$G61,'Exp Database'!AB61*'Exp with units conversion'!$G61))</f>
        <v>639</v>
      </c>
      <c r="AC61">
        <f>IF(OR('Exp Database'!AC61=Lists!$G$2,'Exp Database'!AC61=Lists!$G$3,'Exp Database'!AC61=0),0,IF($F61=Lists!$G$2,'Exp with units conversion'!$H61*'Exp Database'!AC61*'Exp with units conversion'!$G61,'Exp Database'!AC61*'Exp with units conversion'!$G61))</f>
        <v>3639</v>
      </c>
      <c r="AD61">
        <f>IF(OR('Exp Database'!AD61=Lists!$G$2,'Exp Database'!AD61=Lists!$G$3,'Exp Database'!AD61=0),0,IF($F61=Lists!$G$2,'Exp with units conversion'!$H61*'Exp Database'!AD61*'Exp with units conversion'!$G61,'Exp Database'!AD61*'Exp with units conversion'!$G61))</f>
        <v>3639</v>
      </c>
      <c r="AF61">
        <f t="shared" si="2"/>
        <v>1</v>
      </c>
    </row>
    <row r="62" spans="2:32">
      <c r="B62" t="str">
        <f t="shared" si="0"/>
        <v>Georgia2014</v>
      </c>
      <c r="C62" s="242" t="str">
        <f t="shared" ref="C62:J93" si="6">C$60</f>
        <v>Georgia</v>
      </c>
      <c r="D62" s="243">
        <f t="shared" si="5"/>
        <v>2014</v>
      </c>
      <c r="E62" s="242" t="str">
        <f t="shared" si="5"/>
        <v>Calendar Year</v>
      </c>
      <c r="F62" s="242" t="str">
        <f t="shared" si="5"/>
        <v>US Dollars</v>
      </c>
      <c r="G62" s="238">
        <f>IF('Exp Database'!G62="Units ( x 1)",1,IF('Exp Database'!G62="Thousands (x 1,000)",1000,IF('Exp Database'!G62="Millions (x 1,000,000)",1000000,)))</f>
        <v>1</v>
      </c>
      <c r="H62" s="239">
        <f>IF('Exp Database'!H62&gt;0,'Exp Database'!H62,'Exp Database'!J62)</f>
        <v>1.7659</v>
      </c>
      <c r="I62" s="242" t="str">
        <f t="shared" si="5"/>
        <v>System of Health Accounts</v>
      </c>
      <c r="J62" s="242">
        <f t="shared" si="5"/>
        <v>1.76566666666667</v>
      </c>
      <c r="K62" s="53" t="s">
        <v>365</v>
      </c>
      <c r="L62" s="53"/>
      <c r="M62">
        <f>IF(OR('Exp Database'!M62=Lists!$G$2,'Exp Database'!M62=Lists!$G$3,'Exp Database'!M62=0),0,IF($F62=Lists!$G$2,'Exp with units conversion'!$H62*'Exp Database'!M62*'Exp with units conversion'!$G62,'Exp Database'!M62*'Exp with units conversion'!$G62))</f>
        <v>0</v>
      </c>
      <c r="N62">
        <f>IF(OR('Exp Database'!N62=Lists!$G$2,'Exp Database'!N62=Lists!$G$3,'Exp Database'!N62=0),0,IF($F62=Lists!$G$2,'Exp with units conversion'!$H62*'Exp Database'!N62*'Exp with units conversion'!$G62,'Exp Database'!N62*'Exp with units conversion'!$G62))</f>
        <v>0</v>
      </c>
      <c r="O62">
        <f>IF(OR('Exp Database'!O62=Lists!$G$2,'Exp Database'!O62=Lists!$G$3,'Exp Database'!O62=0),0,IF($F62=Lists!$G$2,'Exp with units conversion'!$H62*'Exp Database'!O62*'Exp with units conversion'!$G62,'Exp Database'!O62*'Exp with units conversion'!$G62))</f>
        <v>0</v>
      </c>
      <c r="P62">
        <f>IF(OR('Exp Database'!P62=Lists!$G$2,'Exp Database'!P62=Lists!$G$3,'Exp Database'!P62=0),0,IF($F62=Lists!$G$2,'Exp with units conversion'!$H62*'Exp Database'!P62*'Exp with units conversion'!$G62,'Exp Database'!P62*'Exp with units conversion'!$G62))</f>
        <v>0</v>
      </c>
      <c r="Q62">
        <f>IF(OR('Exp Database'!Q62=Lists!$G$2,'Exp Database'!Q62=Lists!$G$3,'Exp Database'!Q62=0),0,IF($F62=Lists!$G$2,'Exp with units conversion'!$H62*'Exp Database'!Q62*'Exp with units conversion'!$G62,'Exp Database'!Q62*'Exp with units conversion'!$G62))</f>
        <v>0</v>
      </c>
      <c r="R62">
        <f>IF(OR('Exp Database'!R62=Lists!$G$2,'Exp Database'!R62=Lists!$G$3,'Exp Database'!R62=0),0,IF($F62=Lists!$G$2,'Exp with units conversion'!$H62*'Exp Database'!R62*'Exp with units conversion'!$G62,'Exp Database'!R62*'Exp with units conversion'!$G62))</f>
        <v>0</v>
      </c>
      <c r="S62">
        <f>IF(OR('Exp Database'!S62=Lists!$G$2,'Exp Database'!S62=Lists!$G$3,'Exp Database'!S62=0),0,IF($F62=Lists!$G$2,'Exp with units conversion'!$H62*'Exp Database'!S62*'Exp with units conversion'!$G62,'Exp Database'!S62*'Exp with units conversion'!$G62))</f>
        <v>0</v>
      </c>
      <c r="T62">
        <f>IF(OR('Exp Database'!T62=Lists!$G$2,'Exp Database'!T62=Lists!$G$3,'Exp Database'!T62=0),0,IF($F62=Lists!$G$2,'Exp with units conversion'!$H62*'Exp Database'!T62*'Exp with units conversion'!$G62,'Exp Database'!T62*'Exp with units conversion'!$G62))</f>
        <v>0</v>
      </c>
      <c r="U62">
        <f>IF(OR('Exp Database'!U62=Lists!$G$2,'Exp Database'!U62=Lists!$G$3,'Exp Database'!U62=0),0,IF($F62=Lists!$G$2,'Exp with units conversion'!$H62*'Exp Database'!U62*'Exp with units conversion'!$G62,'Exp Database'!U62*'Exp with units conversion'!$G62))</f>
        <v>0</v>
      </c>
      <c r="V62">
        <f>IF(OR('Exp Database'!V62=Lists!$G$2,'Exp Database'!V62=Lists!$G$3,'Exp Database'!V62=0),0,IF($F62=Lists!$G$2,'Exp with units conversion'!$H62*'Exp Database'!V62*'Exp with units conversion'!$G62,'Exp Database'!V62*'Exp with units conversion'!$G62))</f>
        <v>0</v>
      </c>
      <c r="W62">
        <f>IF(OR('Exp Database'!W62=Lists!$G$2,'Exp Database'!W62=Lists!$G$3,'Exp Database'!W62=0),0,IF($F62=Lists!$G$2,'Exp with units conversion'!$H62*'Exp Database'!W62*'Exp with units conversion'!$G62,'Exp Database'!W62*'Exp with units conversion'!$G62))</f>
        <v>0</v>
      </c>
      <c r="X62">
        <f>IF(OR('Exp Database'!X62=Lists!$G$2,'Exp Database'!X62=Lists!$G$3,'Exp Database'!X62=0),0,IF($F62=Lists!$G$2,'Exp with units conversion'!$H62*'Exp Database'!X62*'Exp with units conversion'!$G62,'Exp Database'!X62*'Exp with units conversion'!$G62))</f>
        <v>0</v>
      </c>
      <c r="Y62">
        <f>IF(OR('Exp Database'!Y62=Lists!$G$2,'Exp Database'!Y62=Lists!$G$3,'Exp Database'!Y62=0),0,IF($F62=Lists!$G$2,'Exp with units conversion'!$H62*'Exp Database'!Y62*'Exp with units conversion'!$G62,'Exp Database'!Y62*'Exp with units conversion'!$G62))</f>
        <v>0</v>
      </c>
      <c r="Z62">
        <f>IF(OR('Exp Database'!Z62=Lists!$G$2,'Exp Database'!Z62=Lists!$G$3,'Exp Database'!Z62=0),0,IF($F62=Lists!$G$2,'Exp with units conversion'!$H62*'Exp Database'!Z62*'Exp with units conversion'!$G62,'Exp Database'!Z62*'Exp with units conversion'!$G62))</f>
        <v>0</v>
      </c>
      <c r="AA62">
        <f>IF(OR('Exp Database'!AA62=Lists!$G$2,'Exp Database'!AA62=Lists!$G$3,'Exp Database'!AA62=0),0,IF($F62=Lists!$G$2,'Exp with units conversion'!$H62*'Exp Database'!AA62*'Exp with units conversion'!$G62,'Exp Database'!AA62*'Exp with units conversion'!$G62))</f>
        <v>17000</v>
      </c>
      <c r="AB62">
        <f>IF(OR('Exp Database'!AB62=Lists!$G$2,'Exp Database'!AB62=Lists!$G$3,'Exp Database'!AB62=0),0,IF($F62=Lists!$G$2,'Exp with units conversion'!$H62*'Exp Database'!AB62*'Exp with units conversion'!$G62,'Exp Database'!AB62*'Exp with units conversion'!$G62))</f>
        <v>0</v>
      </c>
      <c r="AC62">
        <f>IF(OR('Exp Database'!AC62=Lists!$G$2,'Exp Database'!AC62=Lists!$G$3,'Exp Database'!AC62=0),0,IF($F62=Lists!$G$2,'Exp with units conversion'!$H62*'Exp Database'!AC62*'Exp with units conversion'!$G62,'Exp Database'!AC62*'Exp with units conversion'!$G62))</f>
        <v>17000</v>
      </c>
      <c r="AD62">
        <f>IF(OR('Exp Database'!AD62=Lists!$G$2,'Exp Database'!AD62=Lists!$G$3,'Exp Database'!AD62=0),0,IF($F62=Lists!$G$2,'Exp with units conversion'!$H62*'Exp Database'!AD62*'Exp with units conversion'!$G62,'Exp Database'!AD62*'Exp with units conversion'!$G62))</f>
        <v>17000</v>
      </c>
      <c r="AF62">
        <f t="shared" si="2"/>
        <v>1</v>
      </c>
    </row>
    <row r="63" spans="2:32">
      <c r="B63" t="str">
        <f t="shared" si="0"/>
        <v>Georgia2014</v>
      </c>
      <c r="C63" s="242" t="str">
        <f t="shared" si="6"/>
        <v>Georgia</v>
      </c>
      <c r="D63" s="243">
        <f t="shared" si="5"/>
        <v>2014</v>
      </c>
      <c r="E63" s="242" t="str">
        <f t="shared" si="5"/>
        <v>Calendar Year</v>
      </c>
      <c r="F63" s="242" t="str">
        <f t="shared" si="5"/>
        <v>US Dollars</v>
      </c>
      <c r="G63" s="238">
        <f>IF('Exp Database'!G63="Units ( x 1)",1,IF('Exp Database'!G63="Thousands (x 1,000)",1000,IF('Exp Database'!G63="Millions (x 1,000,000)",1000000,)))</f>
        <v>1</v>
      </c>
      <c r="H63" s="239">
        <f>IF('Exp Database'!H63&gt;0,'Exp Database'!H63,'Exp Database'!J63)</f>
        <v>1.7659</v>
      </c>
      <c r="I63" s="242" t="str">
        <f t="shared" si="5"/>
        <v>System of Health Accounts</v>
      </c>
      <c r="J63" s="242">
        <f t="shared" si="5"/>
        <v>1.76566666666667</v>
      </c>
      <c r="K63" s="53" t="s">
        <v>5</v>
      </c>
      <c r="L63" s="53"/>
      <c r="M63">
        <f>IF(OR('Exp Database'!M63=Lists!$G$2,'Exp Database'!M63=Lists!$G$3,'Exp Database'!M63=0),0,IF($F63=Lists!$G$2,'Exp with units conversion'!$H63*'Exp Database'!M63*'Exp with units conversion'!$G63,'Exp Database'!M63*'Exp with units conversion'!$G63))</f>
        <v>0</v>
      </c>
      <c r="N63">
        <f>IF(OR('Exp Database'!N63=Lists!$G$2,'Exp Database'!N63=Lists!$G$3,'Exp Database'!N63=0),0,IF($F63=Lists!$G$2,'Exp with units conversion'!$H63*'Exp Database'!N63*'Exp with units conversion'!$G63,'Exp Database'!N63*'Exp with units conversion'!$G63))</f>
        <v>0</v>
      </c>
      <c r="O63">
        <f>IF(OR('Exp Database'!O63=Lists!$G$2,'Exp Database'!O63=Lists!$G$3,'Exp Database'!O63=0),0,IF($F63=Lists!$G$2,'Exp with units conversion'!$H63*'Exp Database'!O63*'Exp with units conversion'!$G63,'Exp Database'!O63*'Exp with units conversion'!$G63))</f>
        <v>0</v>
      </c>
      <c r="P63">
        <f>IF(OR('Exp Database'!P63=Lists!$G$2,'Exp Database'!P63=Lists!$G$3,'Exp Database'!P63=0),0,IF($F63=Lists!$G$2,'Exp with units conversion'!$H63*'Exp Database'!P63*'Exp with units conversion'!$G63,'Exp Database'!P63*'Exp with units conversion'!$G63))</f>
        <v>0</v>
      </c>
      <c r="Q63">
        <f>IF(OR('Exp Database'!Q63=Lists!$G$2,'Exp Database'!Q63=Lists!$G$3,'Exp Database'!Q63=0),0,IF($F63=Lists!$G$2,'Exp with units conversion'!$H63*'Exp Database'!Q63*'Exp with units conversion'!$G63,'Exp Database'!Q63*'Exp with units conversion'!$G63))</f>
        <v>0</v>
      </c>
      <c r="R63">
        <f>IF(OR('Exp Database'!R63=Lists!$G$2,'Exp Database'!R63=Lists!$G$3,'Exp Database'!R63=0),0,IF($F63=Lists!$G$2,'Exp with units conversion'!$H63*'Exp Database'!R63*'Exp with units conversion'!$G63,'Exp Database'!R63*'Exp with units conversion'!$G63))</f>
        <v>0</v>
      </c>
      <c r="S63">
        <f>IF(OR('Exp Database'!S63=Lists!$G$2,'Exp Database'!S63=Lists!$G$3,'Exp Database'!S63=0),0,IF($F63=Lists!$G$2,'Exp with units conversion'!$H63*'Exp Database'!S63*'Exp with units conversion'!$G63,'Exp Database'!S63*'Exp with units conversion'!$G63))</f>
        <v>0</v>
      </c>
      <c r="T63">
        <f>IF(OR('Exp Database'!T63=Lists!$G$2,'Exp Database'!T63=Lists!$G$3,'Exp Database'!T63=0),0,IF($F63=Lists!$G$2,'Exp with units conversion'!$H63*'Exp Database'!T63*'Exp with units conversion'!$G63,'Exp Database'!T63*'Exp with units conversion'!$G63))</f>
        <v>0</v>
      </c>
      <c r="U63">
        <f>IF(OR('Exp Database'!U63=Lists!$G$2,'Exp Database'!U63=Lists!$G$3,'Exp Database'!U63=0),0,IF($F63=Lists!$G$2,'Exp with units conversion'!$H63*'Exp Database'!U63*'Exp with units conversion'!$G63,'Exp Database'!U63*'Exp with units conversion'!$G63))</f>
        <v>0</v>
      </c>
      <c r="V63">
        <f>IF(OR('Exp Database'!V63=Lists!$G$2,'Exp Database'!V63=Lists!$G$3,'Exp Database'!V63=0),0,IF($F63=Lists!$G$2,'Exp with units conversion'!$H63*'Exp Database'!V63*'Exp with units conversion'!$G63,'Exp Database'!V63*'Exp with units conversion'!$G63))</f>
        <v>0</v>
      </c>
      <c r="W63">
        <f>IF(OR('Exp Database'!W63=Lists!$G$2,'Exp Database'!W63=Lists!$G$3,'Exp Database'!W63=0),0,IF($F63=Lists!$G$2,'Exp with units conversion'!$H63*'Exp Database'!W63*'Exp with units conversion'!$G63,'Exp Database'!W63*'Exp with units conversion'!$G63))</f>
        <v>0</v>
      </c>
      <c r="X63">
        <f>IF(OR('Exp Database'!X63=Lists!$G$2,'Exp Database'!X63=Lists!$G$3,'Exp Database'!X63=0),0,IF($F63=Lists!$G$2,'Exp with units conversion'!$H63*'Exp Database'!X63*'Exp with units conversion'!$G63,'Exp Database'!X63*'Exp with units conversion'!$G63))</f>
        <v>0</v>
      </c>
      <c r="Y63">
        <f>IF(OR('Exp Database'!Y63=Lists!$G$2,'Exp Database'!Y63=Lists!$G$3,'Exp Database'!Y63=0),0,IF($F63=Lists!$G$2,'Exp with units conversion'!$H63*'Exp Database'!Y63*'Exp with units conversion'!$G63,'Exp Database'!Y63*'Exp with units conversion'!$G63))</f>
        <v>0</v>
      </c>
      <c r="Z63">
        <f>IF(OR('Exp Database'!Z63=Lists!$G$2,'Exp Database'!Z63=Lists!$G$3,'Exp Database'!Z63=0),0,IF($F63=Lists!$G$2,'Exp with units conversion'!$H63*'Exp Database'!Z63*'Exp with units conversion'!$G63,'Exp Database'!Z63*'Exp with units conversion'!$G63))</f>
        <v>0</v>
      </c>
      <c r="AA63">
        <f>IF(OR('Exp Database'!AA63=Lists!$G$2,'Exp Database'!AA63=Lists!$G$3,'Exp Database'!AA63=0),0,IF($F63=Lists!$G$2,'Exp with units conversion'!$H63*'Exp Database'!AA63*'Exp with units conversion'!$G63,'Exp Database'!AA63*'Exp with units conversion'!$G63))</f>
        <v>0</v>
      </c>
      <c r="AB63">
        <f>IF(OR('Exp Database'!AB63=Lists!$G$2,'Exp Database'!AB63=Lists!$G$3,'Exp Database'!AB63=0),0,IF($F63=Lists!$G$2,'Exp with units conversion'!$H63*'Exp Database'!AB63*'Exp with units conversion'!$G63,'Exp Database'!AB63*'Exp with units conversion'!$G63))</f>
        <v>0</v>
      </c>
      <c r="AC63">
        <f>IF(OR('Exp Database'!AC63=Lists!$G$2,'Exp Database'!AC63=Lists!$G$3,'Exp Database'!AC63=0),0,IF($F63=Lists!$G$2,'Exp with units conversion'!$H63*'Exp Database'!AC63*'Exp with units conversion'!$G63,'Exp Database'!AC63*'Exp with units conversion'!$G63))</f>
        <v>0</v>
      </c>
      <c r="AD63">
        <f>IF(OR('Exp Database'!AD63=Lists!$G$2,'Exp Database'!AD63=Lists!$G$3,'Exp Database'!AD63=0),0,IF($F63=Lists!$G$2,'Exp with units conversion'!$H63*'Exp Database'!AD63*'Exp with units conversion'!$G63,'Exp Database'!AD63*'Exp with units conversion'!$G63))</f>
        <v>0</v>
      </c>
      <c r="AF63">
        <f t="shared" si="2"/>
        <v>1</v>
      </c>
    </row>
    <row r="64" spans="2:32">
      <c r="B64" t="str">
        <f t="shared" si="0"/>
        <v>Georgia2014</v>
      </c>
      <c r="C64" s="242" t="str">
        <f t="shared" si="6"/>
        <v>Georgia</v>
      </c>
      <c r="D64" s="243">
        <f t="shared" si="5"/>
        <v>2014</v>
      </c>
      <c r="E64" s="242" t="str">
        <f t="shared" si="5"/>
        <v>Calendar Year</v>
      </c>
      <c r="F64" s="242" t="str">
        <f t="shared" si="5"/>
        <v>US Dollars</v>
      </c>
      <c r="G64" s="238">
        <f>IF('Exp Database'!G64="Units ( x 1)",1,IF('Exp Database'!G64="Thousands (x 1,000)",1000,IF('Exp Database'!G64="Millions (x 1,000,000)",1000000,)))</f>
        <v>1</v>
      </c>
      <c r="H64" s="239">
        <f>IF('Exp Database'!H64&gt;0,'Exp Database'!H64,'Exp Database'!J64)</f>
        <v>1.7659</v>
      </c>
      <c r="I64" s="242" t="str">
        <f t="shared" si="5"/>
        <v>System of Health Accounts</v>
      </c>
      <c r="J64" s="242">
        <f t="shared" si="5"/>
        <v>1.76566666666667</v>
      </c>
      <c r="K64" s="53" t="s">
        <v>367</v>
      </c>
      <c r="L64" s="53"/>
      <c r="M64">
        <f>IF(OR('Exp Database'!M64=Lists!$G$2,'Exp Database'!M64=Lists!$G$3,'Exp Database'!M64=0),0,IF($F64=Lists!$G$2,'Exp with units conversion'!$H64*'Exp Database'!M64*'Exp with units conversion'!$G64,'Exp Database'!M64*'Exp with units conversion'!$G64))</f>
        <v>0</v>
      </c>
      <c r="N64">
        <f>IF(OR('Exp Database'!N64=Lists!$G$2,'Exp Database'!N64=Lists!$G$3,'Exp Database'!N64=0),0,IF($F64=Lists!$G$2,'Exp with units conversion'!$H64*'Exp Database'!N64*'Exp with units conversion'!$G64,'Exp Database'!N64*'Exp with units conversion'!$G64))</f>
        <v>0</v>
      </c>
      <c r="O64">
        <f>IF(OR('Exp Database'!O64=Lists!$G$2,'Exp Database'!O64=Lists!$G$3,'Exp Database'!O64=0),0,IF($F64=Lists!$G$2,'Exp with units conversion'!$H64*'Exp Database'!O64*'Exp with units conversion'!$G64,'Exp Database'!O64*'Exp with units conversion'!$G64))</f>
        <v>0</v>
      </c>
      <c r="P64">
        <f>IF(OR('Exp Database'!P64=Lists!$G$2,'Exp Database'!P64=Lists!$G$3,'Exp Database'!P64=0),0,IF($F64=Lists!$G$2,'Exp with units conversion'!$H64*'Exp Database'!P64*'Exp with units conversion'!$G64,'Exp Database'!P64*'Exp with units conversion'!$G64))</f>
        <v>0</v>
      </c>
      <c r="Q64">
        <f>IF(OR('Exp Database'!Q64=Lists!$G$2,'Exp Database'!Q64=Lists!$G$3,'Exp Database'!Q64=0),0,IF($F64=Lists!$G$2,'Exp with units conversion'!$H64*'Exp Database'!Q64*'Exp with units conversion'!$G64,'Exp Database'!Q64*'Exp with units conversion'!$G64))</f>
        <v>0</v>
      </c>
      <c r="R64">
        <f>IF(OR('Exp Database'!R64=Lists!$G$2,'Exp Database'!R64=Lists!$G$3,'Exp Database'!R64=0),0,IF($F64=Lists!$G$2,'Exp with units conversion'!$H64*'Exp Database'!R64*'Exp with units conversion'!$G64,'Exp Database'!R64*'Exp with units conversion'!$G64))</f>
        <v>0</v>
      </c>
      <c r="S64">
        <f>IF(OR('Exp Database'!S64=Lists!$G$2,'Exp Database'!S64=Lists!$G$3,'Exp Database'!S64=0),0,IF($F64=Lists!$G$2,'Exp with units conversion'!$H64*'Exp Database'!S64*'Exp with units conversion'!$G64,'Exp Database'!S64*'Exp with units conversion'!$G64))</f>
        <v>0</v>
      </c>
      <c r="T64">
        <f>IF(OR('Exp Database'!T64=Lists!$G$2,'Exp Database'!T64=Lists!$G$3,'Exp Database'!T64=0),0,IF($F64=Lists!$G$2,'Exp with units conversion'!$H64*'Exp Database'!T64*'Exp with units conversion'!$G64,'Exp Database'!T64*'Exp with units conversion'!$G64))</f>
        <v>0</v>
      </c>
      <c r="U64">
        <f>IF(OR('Exp Database'!U64=Lists!$G$2,'Exp Database'!U64=Lists!$G$3,'Exp Database'!U64=0),0,IF($F64=Lists!$G$2,'Exp with units conversion'!$H64*'Exp Database'!U64*'Exp with units conversion'!$G64,'Exp Database'!U64*'Exp with units conversion'!$G64))</f>
        <v>0</v>
      </c>
      <c r="V64">
        <f>IF(OR('Exp Database'!V64=Lists!$G$2,'Exp Database'!V64=Lists!$G$3,'Exp Database'!V64=0),0,IF($F64=Lists!$G$2,'Exp with units conversion'!$H64*'Exp Database'!V64*'Exp with units conversion'!$G64,'Exp Database'!V64*'Exp with units conversion'!$G64))</f>
        <v>0</v>
      </c>
      <c r="W64">
        <f>IF(OR('Exp Database'!W64=Lists!$G$2,'Exp Database'!W64=Lists!$G$3,'Exp Database'!W64=0),0,IF($F64=Lists!$G$2,'Exp with units conversion'!$H64*'Exp Database'!W64*'Exp with units conversion'!$G64,'Exp Database'!W64*'Exp with units conversion'!$G64))</f>
        <v>0</v>
      </c>
      <c r="X64">
        <f>IF(OR('Exp Database'!X64=Lists!$G$2,'Exp Database'!X64=Lists!$G$3,'Exp Database'!X64=0),0,IF($F64=Lists!$G$2,'Exp with units conversion'!$H64*'Exp Database'!X64*'Exp with units conversion'!$G64,'Exp Database'!X64*'Exp with units conversion'!$G64))</f>
        <v>0</v>
      </c>
      <c r="Y64">
        <f>IF(OR('Exp Database'!Y64=Lists!$G$2,'Exp Database'!Y64=Lists!$G$3,'Exp Database'!Y64=0),0,IF($F64=Lists!$G$2,'Exp with units conversion'!$H64*'Exp Database'!Y64*'Exp with units conversion'!$G64,'Exp Database'!Y64*'Exp with units conversion'!$G64))</f>
        <v>0</v>
      </c>
      <c r="Z64">
        <f>IF(OR('Exp Database'!Z64=Lists!$G$2,'Exp Database'!Z64=Lists!$G$3,'Exp Database'!Z64=0),0,IF($F64=Lists!$G$2,'Exp with units conversion'!$H64*'Exp Database'!Z64*'Exp with units conversion'!$G64,'Exp Database'!Z64*'Exp with units conversion'!$G64))</f>
        <v>0</v>
      </c>
      <c r="AA64">
        <f>IF(OR('Exp Database'!AA64=Lists!$G$2,'Exp Database'!AA64=Lists!$G$3,'Exp Database'!AA64=0),0,IF($F64=Lists!$G$2,'Exp with units conversion'!$H64*'Exp Database'!AA64*'Exp with units conversion'!$G64,'Exp Database'!AA64*'Exp with units conversion'!$G64))</f>
        <v>0</v>
      </c>
      <c r="AB64">
        <f>IF(OR('Exp Database'!AB64=Lists!$G$2,'Exp Database'!AB64=Lists!$G$3,'Exp Database'!AB64=0),0,IF($F64=Lists!$G$2,'Exp with units conversion'!$H64*'Exp Database'!AB64*'Exp with units conversion'!$G64,'Exp Database'!AB64*'Exp with units conversion'!$G64))</f>
        <v>0</v>
      </c>
      <c r="AC64">
        <f>IF(OR('Exp Database'!AC64=Lists!$G$2,'Exp Database'!AC64=Lists!$G$3,'Exp Database'!AC64=0),0,IF($F64=Lists!$G$2,'Exp with units conversion'!$H64*'Exp Database'!AC64*'Exp with units conversion'!$G64,'Exp Database'!AC64*'Exp with units conversion'!$G64))</f>
        <v>0</v>
      </c>
      <c r="AD64">
        <f>IF(OR('Exp Database'!AD64=Lists!$G$2,'Exp Database'!AD64=Lists!$G$3,'Exp Database'!AD64=0),0,IF($F64=Lists!$G$2,'Exp with units conversion'!$H64*'Exp Database'!AD64*'Exp with units conversion'!$G64,'Exp Database'!AD64*'Exp with units conversion'!$G64))</f>
        <v>0</v>
      </c>
      <c r="AF64">
        <f t="shared" si="2"/>
        <v>1</v>
      </c>
    </row>
    <row r="65" spans="2:32">
      <c r="B65" t="str">
        <f t="shared" si="0"/>
        <v>Georgia2014</v>
      </c>
      <c r="C65" s="242" t="str">
        <f t="shared" si="6"/>
        <v>Georgia</v>
      </c>
      <c r="D65" s="243">
        <f t="shared" si="5"/>
        <v>2014</v>
      </c>
      <c r="E65" s="242" t="str">
        <f t="shared" si="5"/>
        <v>Calendar Year</v>
      </c>
      <c r="F65" s="242" t="str">
        <f t="shared" si="5"/>
        <v>US Dollars</v>
      </c>
      <c r="G65" s="238">
        <f>IF('Exp Database'!G65="Units ( x 1)",1,IF('Exp Database'!G65="Thousands (x 1,000)",1000,IF('Exp Database'!G65="Millions (x 1,000,000)",1000000,)))</f>
        <v>1</v>
      </c>
      <c r="H65" s="239">
        <f>IF('Exp Database'!H65&gt;0,'Exp Database'!H65,'Exp Database'!J65)</f>
        <v>1.7659</v>
      </c>
      <c r="I65" s="242" t="str">
        <f t="shared" si="5"/>
        <v>System of Health Accounts</v>
      </c>
      <c r="J65" s="242">
        <f t="shared" si="5"/>
        <v>1.76566666666667</v>
      </c>
      <c r="K65" s="53" t="s">
        <v>368</v>
      </c>
      <c r="L65" s="53"/>
      <c r="M65">
        <f>IF(OR('Exp Database'!M65=Lists!$G$2,'Exp Database'!M65=Lists!$G$3,'Exp Database'!M65=0),0,IF($F65=Lists!$G$2,'Exp with units conversion'!$H65*'Exp Database'!M65*'Exp with units conversion'!$G65,'Exp Database'!M65*'Exp with units conversion'!$G65))</f>
        <v>0</v>
      </c>
      <c r="N65">
        <f>IF(OR('Exp Database'!N65=Lists!$G$2,'Exp Database'!N65=Lists!$G$3,'Exp Database'!N65=0),0,IF($F65=Lists!$G$2,'Exp with units conversion'!$H65*'Exp Database'!N65*'Exp with units conversion'!$G65,'Exp Database'!N65*'Exp with units conversion'!$G65))</f>
        <v>0</v>
      </c>
      <c r="O65">
        <f>IF(OR('Exp Database'!O65=Lists!$G$2,'Exp Database'!O65=Lists!$G$3,'Exp Database'!O65=0),0,IF($F65=Lists!$G$2,'Exp with units conversion'!$H65*'Exp Database'!O65*'Exp with units conversion'!$G65,'Exp Database'!O65*'Exp with units conversion'!$G65))</f>
        <v>0</v>
      </c>
      <c r="P65">
        <f>IF(OR('Exp Database'!P65=Lists!$G$2,'Exp Database'!P65=Lists!$G$3,'Exp Database'!P65=0),0,IF($F65=Lists!$G$2,'Exp with units conversion'!$H65*'Exp Database'!P65*'Exp with units conversion'!$G65,'Exp Database'!P65*'Exp with units conversion'!$G65))</f>
        <v>0</v>
      </c>
      <c r="Q65">
        <f>IF(OR('Exp Database'!Q65=Lists!$G$2,'Exp Database'!Q65=Lists!$G$3,'Exp Database'!Q65=0),0,IF($F65=Lists!$G$2,'Exp with units conversion'!$H65*'Exp Database'!Q65*'Exp with units conversion'!$G65,'Exp Database'!Q65*'Exp with units conversion'!$G65))</f>
        <v>0</v>
      </c>
      <c r="R65">
        <f>IF(OR('Exp Database'!R65=Lists!$G$2,'Exp Database'!R65=Lists!$G$3,'Exp Database'!R65=0),0,IF($F65=Lists!$G$2,'Exp with units conversion'!$H65*'Exp Database'!R65*'Exp with units conversion'!$G65,'Exp Database'!R65*'Exp with units conversion'!$G65))</f>
        <v>0</v>
      </c>
      <c r="S65">
        <f>IF(OR('Exp Database'!S65=Lists!$G$2,'Exp Database'!S65=Lists!$G$3,'Exp Database'!S65=0),0,IF($F65=Lists!$G$2,'Exp with units conversion'!$H65*'Exp Database'!S65*'Exp with units conversion'!$G65,'Exp Database'!S65*'Exp with units conversion'!$G65))</f>
        <v>0</v>
      </c>
      <c r="T65">
        <f>IF(OR('Exp Database'!T65=Lists!$G$2,'Exp Database'!T65=Lists!$G$3,'Exp Database'!T65=0),0,IF($F65=Lists!$G$2,'Exp with units conversion'!$H65*'Exp Database'!T65*'Exp with units conversion'!$G65,'Exp Database'!T65*'Exp with units conversion'!$G65))</f>
        <v>0</v>
      </c>
      <c r="U65">
        <f>IF(OR('Exp Database'!U65=Lists!$G$2,'Exp Database'!U65=Lists!$G$3,'Exp Database'!U65=0),0,IF($F65=Lists!$G$2,'Exp with units conversion'!$H65*'Exp Database'!U65*'Exp with units conversion'!$G65,'Exp Database'!U65*'Exp with units conversion'!$G65))</f>
        <v>0</v>
      </c>
      <c r="V65">
        <f>IF(OR('Exp Database'!V65=Lists!$G$2,'Exp Database'!V65=Lists!$G$3,'Exp Database'!V65=0),0,IF($F65=Lists!$G$2,'Exp with units conversion'!$H65*'Exp Database'!V65*'Exp with units conversion'!$G65,'Exp Database'!V65*'Exp with units conversion'!$G65))</f>
        <v>0</v>
      </c>
      <c r="W65">
        <f>IF(OR('Exp Database'!W65=Lists!$G$2,'Exp Database'!W65=Lists!$G$3,'Exp Database'!W65=0),0,IF($F65=Lists!$G$2,'Exp with units conversion'!$H65*'Exp Database'!W65*'Exp with units conversion'!$G65,'Exp Database'!W65*'Exp with units conversion'!$G65))</f>
        <v>0</v>
      </c>
      <c r="X65">
        <f>IF(OR('Exp Database'!X65=Lists!$G$2,'Exp Database'!X65=Lists!$G$3,'Exp Database'!X65=0),0,IF($F65=Lists!$G$2,'Exp with units conversion'!$H65*'Exp Database'!X65*'Exp with units conversion'!$G65,'Exp Database'!X65*'Exp with units conversion'!$G65))</f>
        <v>19028</v>
      </c>
      <c r="Y65">
        <f>IF(OR('Exp Database'!Y65=Lists!$G$2,'Exp Database'!Y65=Lists!$G$3,'Exp Database'!Y65=0),0,IF($F65=Lists!$G$2,'Exp with units conversion'!$H65*'Exp Database'!Y65*'Exp with units conversion'!$G65,'Exp Database'!Y65*'Exp with units conversion'!$G65))</f>
        <v>379972</v>
      </c>
      <c r="Z65">
        <f>IF(OR('Exp Database'!Z65=Lists!$G$2,'Exp Database'!Z65=Lists!$G$3,'Exp Database'!Z65=0),0,IF($F65=Lists!$G$2,'Exp with units conversion'!$H65*'Exp Database'!Z65*'Exp with units conversion'!$G65,'Exp Database'!Z65*'Exp with units conversion'!$G65))</f>
        <v>0</v>
      </c>
      <c r="AA65">
        <f>IF(OR('Exp Database'!AA65=Lists!$G$2,'Exp Database'!AA65=Lists!$G$3,'Exp Database'!AA65=0),0,IF($F65=Lists!$G$2,'Exp with units conversion'!$H65*'Exp Database'!AA65*'Exp with units conversion'!$G65,'Exp Database'!AA65*'Exp with units conversion'!$G65))</f>
        <v>2500</v>
      </c>
      <c r="AB65">
        <f>IF(OR('Exp Database'!AB65=Lists!$G$2,'Exp Database'!AB65=Lists!$G$3,'Exp Database'!AB65=0),0,IF($F65=Lists!$G$2,'Exp with units conversion'!$H65*'Exp Database'!AB65*'Exp with units conversion'!$G65,'Exp Database'!AB65*'Exp with units conversion'!$G65))</f>
        <v>0</v>
      </c>
      <c r="AC65">
        <f>IF(OR('Exp Database'!AC65=Lists!$G$2,'Exp Database'!AC65=Lists!$G$3,'Exp Database'!AC65=0),0,IF($F65=Lists!$G$2,'Exp with units conversion'!$H65*'Exp Database'!AC65*'Exp with units conversion'!$G65,'Exp Database'!AC65*'Exp with units conversion'!$G65))</f>
        <v>401500</v>
      </c>
      <c r="AD65">
        <f>IF(OR('Exp Database'!AD65=Lists!$G$2,'Exp Database'!AD65=Lists!$G$3,'Exp Database'!AD65=0),0,IF($F65=Lists!$G$2,'Exp with units conversion'!$H65*'Exp Database'!AD65*'Exp with units conversion'!$G65,'Exp Database'!AD65*'Exp with units conversion'!$G65))</f>
        <v>401500</v>
      </c>
      <c r="AF65">
        <f t="shared" si="2"/>
        <v>1</v>
      </c>
    </row>
    <row r="66" spans="2:32">
      <c r="B66" t="str">
        <f t="shared" si="0"/>
        <v>Georgia2014</v>
      </c>
      <c r="C66" s="242" t="str">
        <f t="shared" si="6"/>
        <v>Georgia</v>
      </c>
      <c r="D66" s="243">
        <f t="shared" si="5"/>
        <v>2014</v>
      </c>
      <c r="E66" s="242" t="str">
        <f t="shared" si="5"/>
        <v>Calendar Year</v>
      </c>
      <c r="F66" s="242" t="str">
        <f t="shared" si="5"/>
        <v>US Dollars</v>
      </c>
      <c r="G66" s="238">
        <f>IF('Exp Database'!G66="Units ( x 1)",1,IF('Exp Database'!G66="Thousands (x 1,000)",1000,IF('Exp Database'!G66="Millions (x 1,000,000)",1000000,)))</f>
        <v>1</v>
      </c>
      <c r="H66" s="239">
        <f>IF('Exp Database'!H66&gt;0,'Exp Database'!H66,'Exp Database'!J66)</f>
        <v>1.7659</v>
      </c>
      <c r="I66" s="242" t="str">
        <f t="shared" si="5"/>
        <v>System of Health Accounts</v>
      </c>
      <c r="J66" s="242">
        <f t="shared" si="5"/>
        <v>1.76566666666667</v>
      </c>
      <c r="K66" s="53" t="s">
        <v>369</v>
      </c>
      <c r="L66" s="53"/>
      <c r="M66">
        <f>IF(OR('Exp Database'!M66=Lists!$G$2,'Exp Database'!M66=Lists!$G$3,'Exp Database'!M66=0),0,IF($F66=Lists!$G$2,'Exp with units conversion'!$H66*'Exp Database'!M66*'Exp with units conversion'!$G66,'Exp Database'!M66*'Exp with units conversion'!$G66))</f>
        <v>0</v>
      </c>
      <c r="N66">
        <f>IF(OR('Exp Database'!N66=Lists!$G$2,'Exp Database'!N66=Lists!$G$3,'Exp Database'!N66=0),0,IF($F66=Lists!$G$2,'Exp with units conversion'!$H66*'Exp Database'!N66*'Exp with units conversion'!$G66,'Exp Database'!N66*'Exp with units conversion'!$G66))</f>
        <v>0</v>
      </c>
      <c r="O66">
        <f>IF(OR('Exp Database'!O66=Lists!$G$2,'Exp Database'!O66=Lists!$G$3,'Exp Database'!O66=0),0,IF($F66=Lists!$G$2,'Exp with units conversion'!$H66*'Exp Database'!O66*'Exp with units conversion'!$G66,'Exp Database'!O66*'Exp with units conversion'!$G66))</f>
        <v>0</v>
      </c>
      <c r="P66">
        <f>IF(OR('Exp Database'!P66=Lists!$G$2,'Exp Database'!P66=Lists!$G$3,'Exp Database'!P66=0),0,IF($F66=Lists!$G$2,'Exp with units conversion'!$H66*'Exp Database'!P66*'Exp with units conversion'!$G66,'Exp Database'!P66*'Exp with units conversion'!$G66))</f>
        <v>0</v>
      </c>
      <c r="Q66">
        <f>IF(OR('Exp Database'!Q66=Lists!$G$2,'Exp Database'!Q66=Lists!$G$3,'Exp Database'!Q66=0),0,IF($F66=Lists!$G$2,'Exp with units conversion'!$H66*'Exp Database'!Q66*'Exp with units conversion'!$G66,'Exp Database'!Q66*'Exp with units conversion'!$G66))</f>
        <v>0</v>
      </c>
      <c r="R66">
        <f>IF(OR('Exp Database'!R66=Lists!$G$2,'Exp Database'!R66=Lists!$G$3,'Exp Database'!R66=0),0,IF($F66=Lists!$G$2,'Exp with units conversion'!$H66*'Exp Database'!R66*'Exp with units conversion'!$G66,'Exp Database'!R66*'Exp with units conversion'!$G66))</f>
        <v>0</v>
      </c>
      <c r="S66">
        <f>IF(OR('Exp Database'!S66=Lists!$G$2,'Exp Database'!S66=Lists!$G$3,'Exp Database'!S66=0),0,IF($F66=Lists!$G$2,'Exp with units conversion'!$H66*'Exp Database'!S66*'Exp with units conversion'!$G66,'Exp Database'!S66*'Exp with units conversion'!$G66))</f>
        <v>0</v>
      </c>
      <c r="T66">
        <f>IF(OR('Exp Database'!T66=Lists!$G$2,'Exp Database'!T66=Lists!$G$3,'Exp Database'!T66=0),0,IF($F66=Lists!$G$2,'Exp with units conversion'!$H66*'Exp Database'!T66*'Exp with units conversion'!$G66,'Exp Database'!T66*'Exp with units conversion'!$G66))</f>
        <v>0</v>
      </c>
      <c r="U66">
        <f>IF(OR('Exp Database'!U66=Lists!$G$2,'Exp Database'!U66=Lists!$G$3,'Exp Database'!U66=0),0,IF($F66=Lists!$G$2,'Exp with units conversion'!$H66*'Exp Database'!U66*'Exp with units conversion'!$G66,'Exp Database'!U66*'Exp with units conversion'!$G66))</f>
        <v>0</v>
      </c>
      <c r="V66">
        <f>IF(OR('Exp Database'!V66=Lists!$G$2,'Exp Database'!V66=Lists!$G$3,'Exp Database'!V66=0),0,IF($F66=Lists!$G$2,'Exp with units conversion'!$H66*'Exp Database'!V66*'Exp with units conversion'!$G66,'Exp Database'!V66*'Exp with units conversion'!$G66))</f>
        <v>0</v>
      </c>
      <c r="W66">
        <f>IF(OR('Exp Database'!W66=Lists!$G$2,'Exp Database'!W66=Lists!$G$3,'Exp Database'!W66=0),0,IF($F66=Lists!$G$2,'Exp with units conversion'!$H66*'Exp Database'!W66*'Exp with units conversion'!$G66,'Exp Database'!W66*'Exp with units conversion'!$G66))</f>
        <v>0</v>
      </c>
      <c r="X66">
        <f>IF(OR('Exp Database'!X66=Lists!$G$2,'Exp Database'!X66=Lists!$G$3,'Exp Database'!X66=0),0,IF($F66=Lists!$G$2,'Exp with units conversion'!$H66*'Exp Database'!X66*'Exp with units conversion'!$G66,'Exp Database'!X66*'Exp with units conversion'!$G66))</f>
        <v>35677</v>
      </c>
      <c r="Y66">
        <f>IF(OR('Exp Database'!Y66=Lists!$G$2,'Exp Database'!Y66=Lists!$G$3,'Exp Database'!Y66=0),0,IF($F66=Lists!$G$2,'Exp with units conversion'!$H66*'Exp Database'!Y66*'Exp with units conversion'!$G66,'Exp Database'!Y66*'Exp with units conversion'!$G66))</f>
        <v>244060</v>
      </c>
      <c r="Z66">
        <f>IF(OR('Exp Database'!Z66=Lists!$G$2,'Exp Database'!Z66=Lists!$G$3,'Exp Database'!Z66=0),0,IF($F66=Lists!$G$2,'Exp with units conversion'!$H66*'Exp Database'!Z66*'Exp with units conversion'!$G66,'Exp Database'!Z66*'Exp with units conversion'!$G66))</f>
        <v>0</v>
      </c>
      <c r="AA66">
        <f>IF(OR('Exp Database'!AA66=Lists!$G$2,'Exp Database'!AA66=Lists!$G$3,'Exp Database'!AA66=0),0,IF($F66=Lists!$G$2,'Exp with units conversion'!$H66*'Exp Database'!AA66*'Exp with units conversion'!$G66,'Exp Database'!AA66*'Exp with units conversion'!$G66))</f>
        <v>2500</v>
      </c>
      <c r="AB66">
        <f>IF(OR('Exp Database'!AB66=Lists!$G$2,'Exp Database'!AB66=Lists!$G$3,'Exp Database'!AB66=0),0,IF($F66=Lists!$G$2,'Exp with units conversion'!$H66*'Exp Database'!AB66*'Exp with units conversion'!$G66,'Exp Database'!AB66*'Exp with units conversion'!$G66))</f>
        <v>0</v>
      </c>
      <c r="AC66">
        <f>IF(OR('Exp Database'!AC66=Lists!$G$2,'Exp Database'!AC66=Lists!$G$3,'Exp Database'!AC66=0),0,IF($F66=Lists!$G$2,'Exp with units conversion'!$H66*'Exp Database'!AC66*'Exp with units conversion'!$G66,'Exp Database'!AC66*'Exp with units conversion'!$G66))</f>
        <v>282237</v>
      </c>
      <c r="AD66">
        <f>IF(OR('Exp Database'!AD66=Lists!$G$2,'Exp Database'!AD66=Lists!$G$3,'Exp Database'!AD66=0),0,IF($F66=Lists!$G$2,'Exp with units conversion'!$H66*'Exp Database'!AD66*'Exp with units conversion'!$G66,'Exp Database'!AD66*'Exp with units conversion'!$G66))</f>
        <v>282237</v>
      </c>
      <c r="AF66">
        <f t="shared" si="2"/>
        <v>1</v>
      </c>
    </row>
    <row r="67" spans="2:32">
      <c r="B67" t="str">
        <f t="shared" si="0"/>
        <v>Georgia2014</v>
      </c>
      <c r="C67" s="242" t="str">
        <f t="shared" si="6"/>
        <v>Georgia</v>
      </c>
      <c r="D67" s="243">
        <f t="shared" si="5"/>
        <v>2014</v>
      </c>
      <c r="E67" s="242" t="str">
        <f t="shared" si="5"/>
        <v>Calendar Year</v>
      </c>
      <c r="F67" s="242" t="str">
        <f t="shared" si="5"/>
        <v>US Dollars</v>
      </c>
      <c r="G67" s="238">
        <f>IF('Exp Database'!G67="Units ( x 1)",1,IF('Exp Database'!G67="Thousands (x 1,000)",1000,IF('Exp Database'!G67="Millions (x 1,000,000)",1000000,)))</f>
        <v>1</v>
      </c>
      <c r="H67" s="239">
        <f>IF('Exp Database'!H67&gt;0,'Exp Database'!H67,'Exp Database'!J67)</f>
        <v>1.7659</v>
      </c>
      <c r="I67" s="242" t="str">
        <f t="shared" si="5"/>
        <v>System of Health Accounts</v>
      </c>
      <c r="J67" s="242">
        <f t="shared" si="5"/>
        <v>1.76566666666667</v>
      </c>
      <c r="K67" s="53" t="s">
        <v>370</v>
      </c>
      <c r="L67" s="53"/>
      <c r="M67">
        <f>IF(OR('Exp Database'!M67=Lists!$G$2,'Exp Database'!M67=Lists!$G$3,'Exp Database'!M67=0),0,IF($F67=Lists!$G$2,'Exp with units conversion'!$H67*'Exp Database'!M67*'Exp with units conversion'!$G67,'Exp Database'!M67*'Exp with units conversion'!$G67))</f>
        <v>0</v>
      </c>
      <c r="N67">
        <f>IF(OR('Exp Database'!N67=Lists!$G$2,'Exp Database'!N67=Lists!$G$3,'Exp Database'!N67=0),0,IF($F67=Lists!$G$2,'Exp with units conversion'!$H67*'Exp Database'!N67*'Exp with units conversion'!$G67,'Exp Database'!N67*'Exp with units conversion'!$G67))</f>
        <v>0</v>
      </c>
      <c r="O67">
        <f>IF(OR('Exp Database'!O67=Lists!$G$2,'Exp Database'!O67=Lists!$G$3,'Exp Database'!O67=0),0,IF($F67=Lists!$G$2,'Exp with units conversion'!$H67*'Exp Database'!O67*'Exp with units conversion'!$G67,'Exp Database'!O67*'Exp with units conversion'!$G67))</f>
        <v>0</v>
      </c>
      <c r="P67">
        <f>IF(OR('Exp Database'!P67=Lists!$G$2,'Exp Database'!P67=Lists!$G$3,'Exp Database'!P67=0),0,IF($F67=Lists!$G$2,'Exp with units conversion'!$H67*'Exp Database'!P67*'Exp with units conversion'!$G67,'Exp Database'!P67*'Exp with units conversion'!$G67))</f>
        <v>0</v>
      </c>
      <c r="Q67">
        <f>IF(OR('Exp Database'!Q67=Lists!$G$2,'Exp Database'!Q67=Lists!$G$3,'Exp Database'!Q67=0),0,IF($F67=Lists!$G$2,'Exp with units conversion'!$H67*'Exp Database'!Q67*'Exp with units conversion'!$G67,'Exp Database'!Q67*'Exp with units conversion'!$G67))</f>
        <v>0</v>
      </c>
      <c r="R67">
        <f>IF(OR('Exp Database'!R67=Lists!$G$2,'Exp Database'!R67=Lists!$G$3,'Exp Database'!R67=0),0,IF($F67=Lists!$G$2,'Exp with units conversion'!$H67*'Exp Database'!R67*'Exp with units conversion'!$G67,'Exp Database'!R67*'Exp with units conversion'!$G67))</f>
        <v>0</v>
      </c>
      <c r="S67">
        <f>IF(OR('Exp Database'!S67=Lists!$G$2,'Exp Database'!S67=Lists!$G$3,'Exp Database'!S67=0),0,IF($F67=Lists!$G$2,'Exp with units conversion'!$H67*'Exp Database'!S67*'Exp with units conversion'!$G67,'Exp Database'!S67*'Exp with units conversion'!$G67))</f>
        <v>0</v>
      </c>
      <c r="T67">
        <f>IF(OR('Exp Database'!T67=Lists!$G$2,'Exp Database'!T67=Lists!$G$3,'Exp Database'!T67=0),0,IF($F67=Lists!$G$2,'Exp with units conversion'!$H67*'Exp Database'!T67*'Exp with units conversion'!$G67,'Exp Database'!T67*'Exp with units conversion'!$G67))</f>
        <v>0</v>
      </c>
      <c r="U67">
        <f>IF(OR('Exp Database'!U67=Lists!$G$2,'Exp Database'!U67=Lists!$G$3,'Exp Database'!U67=0),0,IF($F67=Lists!$G$2,'Exp with units conversion'!$H67*'Exp Database'!U67*'Exp with units conversion'!$G67,'Exp Database'!U67*'Exp with units conversion'!$G67))</f>
        <v>0</v>
      </c>
      <c r="V67">
        <f>IF(OR('Exp Database'!V67=Lists!$G$2,'Exp Database'!V67=Lists!$G$3,'Exp Database'!V67=0),0,IF($F67=Lists!$G$2,'Exp with units conversion'!$H67*'Exp Database'!V67*'Exp with units conversion'!$G67,'Exp Database'!V67*'Exp with units conversion'!$G67))</f>
        <v>0</v>
      </c>
      <c r="W67">
        <f>IF(OR('Exp Database'!W67=Lists!$G$2,'Exp Database'!W67=Lists!$G$3,'Exp Database'!W67=0),0,IF($F67=Lists!$G$2,'Exp with units conversion'!$H67*'Exp Database'!W67*'Exp with units conversion'!$G67,'Exp Database'!W67*'Exp with units conversion'!$G67))</f>
        <v>0</v>
      </c>
      <c r="X67">
        <f>IF(OR('Exp Database'!X67=Lists!$G$2,'Exp Database'!X67=Lists!$G$3,'Exp Database'!X67=0),0,IF($F67=Lists!$G$2,'Exp with units conversion'!$H67*'Exp Database'!X67*'Exp with units conversion'!$G67,'Exp Database'!X67*'Exp with units conversion'!$G67))</f>
        <v>0</v>
      </c>
      <c r="Y67">
        <f>IF(OR('Exp Database'!Y67=Lists!$G$2,'Exp Database'!Y67=Lists!$G$3,'Exp Database'!Y67=0),0,IF($F67=Lists!$G$2,'Exp with units conversion'!$H67*'Exp Database'!Y67*'Exp with units conversion'!$G67,'Exp Database'!Y67*'Exp with units conversion'!$G67))</f>
        <v>0</v>
      </c>
      <c r="Z67">
        <f>IF(OR('Exp Database'!Z67=Lists!$G$2,'Exp Database'!Z67=Lists!$G$3,'Exp Database'!Z67=0),0,IF($F67=Lists!$G$2,'Exp with units conversion'!$H67*'Exp Database'!Z67*'Exp with units conversion'!$G67,'Exp Database'!Z67*'Exp with units conversion'!$G67))</f>
        <v>0</v>
      </c>
      <c r="AA67">
        <f>IF(OR('Exp Database'!AA67=Lists!$G$2,'Exp Database'!AA67=Lists!$G$3,'Exp Database'!AA67=0),0,IF($F67=Lists!$G$2,'Exp with units conversion'!$H67*'Exp Database'!AA67*'Exp with units conversion'!$G67,'Exp Database'!AA67*'Exp with units conversion'!$G67))</f>
        <v>0</v>
      </c>
      <c r="AB67">
        <f>IF(OR('Exp Database'!AB67=Lists!$G$2,'Exp Database'!AB67=Lists!$G$3,'Exp Database'!AB67=0),0,IF($F67=Lists!$G$2,'Exp with units conversion'!$H67*'Exp Database'!AB67*'Exp with units conversion'!$G67,'Exp Database'!AB67*'Exp with units conversion'!$G67))</f>
        <v>0</v>
      </c>
      <c r="AC67">
        <f>IF(OR('Exp Database'!AC67=Lists!$G$2,'Exp Database'!AC67=Lists!$G$3,'Exp Database'!AC67=0),0,IF($F67=Lists!$G$2,'Exp with units conversion'!$H67*'Exp Database'!AC67*'Exp with units conversion'!$G67,'Exp Database'!AC67*'Exp with units conversion'!$G67))</f>
        <v>0</v>
      </c>
      <c r="AD67">
        <f>IF(OR('Exp Database'!AD67=Lists!$G$2,'Exp Database'!AD67=Lists!$G$3,'Exp Database'!AD67=0),0,IF($F67=Lists!$G$2,'Exp with units conversion'!$H67*'Exp Database'!AD67*'Exp with units conversion'!$G67,'Exp Database'!AD67*'Exp with units conversion'!$G67))</f>
        <v>0</v>
      </c>
      <c r="AF67">
        <f t="shared" si="2"/>
        <v>1</v>
      </c>
    </row>
    <row r="68" spans="2:32">
      <c r="B68" t="str">
        <f t="shared" si="0"/>
        <v>Georgia2014</v>
      </c>
      <c r="C68" s="242" t="str">
        <f t="shared" si="6"/>
        <v>Georgia</v>
      </c>
      <c r="D68" s="243">
        <f t="shared" si="5"/>
        <v>2014</v>
      </c>
      <c r="E68" s="242" t="str">
        <f t="shared" si="5"/>
        <v>Calendar Year</v>
      </c>
      <c r="F68" s="242" t="str">
        <f t="shared" si="5"/>
        <v>US Dollars</v>
      </c>
      <c r="G68" s="238">
        <f>IF('Exp Database'!G68="Units ( x 1)",1,IF('Exp Database'!G68="Thousands (x 1,000)",1000,IF('Exp Database'!G68="Millions (x 1,000,000)",1000000,)))</f>
        <v>1</v>
      </c>
      <c r="H68" s="239">
        <f>IF('Exp Database'!H68&gt;0,'Exp Database'!H68,'Exp Database'!J68)</f>
        <v>1.7659</v>
      </c>
      <c r="I68" s="242" t="str">
        <f t="shared" si="5"/>
        <v>System of Health Accounts</v>
      </c>
      <c r="J68" s="242">
        <f t="shared" si="5"/>
        <v>1.76566666666667</v>
      </c>
      <c r="K68" s="53" t="s">
        <v>372</v>
      </c>
      <c r="L68" s="53"/>
      <c r="M68">
        <f>IF(OR('Exp Database'!M68=Lists!$G$2,'Exp Database'!M68=Lists!$G$3,'Exp Database'!M68=0),0,IF($F68=Lists!$G$2,'Exp with units conversion'!$H68*'Exp Database'!M68*'Exp with units conversion'!$G68,'Exp Database'!M68*'Exp with units conversion'!$G68))</f>
        <v>0</v>
      </c>
      <c r="N68">
        <f>IF(OR('Exp Database'!N68=Lists!$G$2,'Exp Database'!N68=Lists!$G$3,'Exp Database'!N68=0),0,IF($F68=Lists!$G$2,'Exp with units conversion'!$H68*'Exp Database'!N68*'Exp with units conversion'!$G68,'Exp Database'!N68*'Exp with units conversion'!$G68))</f>
        <v>0</v>
      </c>
      <c r="O68">
        <f>IF(OR('Exp Database'!O68=Lists!$G$2,'Exp Database'!O68=Lists!$G$3,'Exp Database'!O68=0),0,IF($F68=Lists!$G$2,'Exp with units conversion'!$H68*'Exp Database'!O68*'Exp with units conversion'!$G68,'Exp Database'!O68*'Exp with units conversion'!$G68))</f>
        <v>0</v>
      </c>
      <c r="P68">
        <f>IF(OR('Exp Database'!P68=Lists!$G$2,'Exp Database'!P68=Lists!$G$3,'Exp Database'!P68=0),0,IF($F68=Lists!$G$2,'Exp with units conversion'!$H68*'Exp Database'!P68*'Exp with units conversion'!$G68,'Exp Database'!P68*'Exp with units conversion'!$G68))</f>
        <v>0</v>
      </c>
      <c r="Q68">
        <f>IF(OR('Exp Database'!Q68=Lists!$G$2,'Exp Database'!Q68=Lists!$G$3,'Exp Database'!Q68=0),0,IF($F68=Lists!$G$2,'Exp with units conversion'!$H68*'Exp Database'!Q68*'Exp with units conversion'!$G68,'Exp Database'!Q68*'Exp with units conversion'!$G68))</f>
        <v>0</v>
      </c>
      <c r="R68">
        <f>IF(OR('Exp Database'!R68=Lists!$G$2,'Exp Database'!R68=Lists!$G$3,'Exp Database'!R68=0),0,IF($F68=Lists!$G$2,'Exp with units conversion'!$H68*'Exp Database'!R68*'Exp with units conversion'!$G68,'Exp Database'!R68*'Exp with units conversion'!$G68))</f>
        <v>0</v>
      </c>
      <c r="S68">
        <f>IF(OR('Exp Database'!S68=Lists!$G$2,'Exp Database'!S68=Lists!$G$3,'Exp Database'!S68=0),0,IF($F68=Lists!$G$2,'Exp with units conversion'!$H68*'Exp Database'!S68*'Exp with units conversion'!$G68,'Exp Database'!S68*'Exp with units conversion'!$G68))</f>
        <v>0</v>
      </c>
      <c r="T68">
        <f>IF(OR('Exp Database'!T68=Lists!$G$2,'Exp Database'!T68=Lists!$G$3,'Exp Database'!T68=0),0,IF($F68=Lists!$G$2,'Exp with units conversion'!$H68*'Exp Database'!T68*'Exp with units conversion'!$G68,'Exp Database'!T68*'Exp with units conversion'!$G68))</f>
        <v>0</v>
      </c>
      <c r="U68">
        <f>IF(OR('Exp Database'!U68=Lists!$G$2,'Exp Database'!U68=Lists!$G$3,'Exp Database'!U68=0),0,IF($F68=Lists!$G$2,'Exp with units conversion'!$H68*'Exp Database'!U68*'Exp with units conversion'!$G68,'Exp Database'!U68*'Exp with units conversion'!$G68))</f>
        <v>0</v>
      </c>
      <c r="V68">
        <f>IF(OR('Exp Database'!V68=Lists!$G$2,'Exp Database'!V68=Lists!$G$3,'Exp Database'!V68=0),0,IF($F68=Lists!$G$2,'Exp with units conversion'!$H68*'Exp Database'!V68*'Exp with units conversion'!$G68,'Exp Database'!V68*'Exp with units conversion'!$G68))</f>
        <v>0</v>
      </c>
      <c r="W68">
        <f>IF(OR('Exp Database'!W68=Lists!$G$2,'Exp Database'!W68=Lists!$G$3,'Exp Database'!W68=0),0,IF($F68=Lists!$G$2,'Exp with units conversion'!$H68*'Exp Database'!W68*'Exp with units conversion'!$G68,'Exp Database'!W68*'Exp with units conversion'!$G68))</f>
        <v>0</v>
      </c>
      <c r="X68">
        <f>IF(OR('Exp Database'!X68=Lists!$G$2,'Exp Database'!X68=Lists!$G$3,'Exp Database'!X68=0),0,IF($F68=Lists!$G$2,'Exp with units conversion'!$H68*'Exp Database'!X68*'Exp with units conversion'!$G68,'Exp Database'!X68*'Exp with units conversion'!$G68))</f>
        <v>13735</v>
      </c>
      <c r="Y68">
        <f>IF(OR('Exp Database'!Y68=Lists!$G$2,'Exp Database'!Y68=Lists!$G$3,'Exp Database'!Y68=0),0,IF($F68=Lists!$G$2,'Exp with units conversion'!$H68*'Exp Database'!Y68*'Exp with units conversion'!$G68,'Exp Database'!Y68*'Exp with units conversion'!$G68))</f>
        <v>0</v>
      </c>
      <c r="Z68">
        <f>IF(OR('Exp Database'!Z68=Lists!$G$2,'Exp Database'!Z68=Lists!$G$3,'Exp Database'!Z68=0),0,IF($F68=Lists!$G$2,'Exp with units conversion'!$H68*'Exp Database'!Z68*'Exp with units conversion'!$G68,'Exp Database'!Z68*'Exp with units conversion'!$G68))</f>
        <v>0</v>
      </c>
      <c r="AA68">
        <f>IF(OR('Exp Database'!AA68=Lists!$G$2,'Exp Database'!AA68=Lists!$G$3,'Exp Database'!AA68=0),0,IF($F68=Lists!$G$2,'Exp with units conversion'!$H68*'Exp Database'!AA68*'Exp with units conversion'!$G68,'Exp Database'!AA68*'Exp with units conversion'!$G68))</f>
        <v>1500</v>
      </c>
      <c r="AB68">
        <f>IF(OR('Exp Database'!AB68=Lists!$G$2,'Exp Database'!AB68=Lists!$G$3,'Exp Database'!AB68=0),0,IF($F68=Lists!$G$2,'Exp with units conversion'!$H68*'Exp Database'!AB68*'Exp with units conversion'!$G68,'Exp Database'!AB68*'Exp with units conversion'!$G68))</f>
        <v>0</v>
      </c>
      <c r="AC68">
        <f>IF(OR('Exp Database'!AC68=Lists!$G$2,'Exp Database'!AC68=Lists!$G$3,'Exp Database'!AC68=0),0,IF($F68=Lists!$G$2,'Exp with units conversion'!$H68*'Exp Database'!AC68*'Exp with units conversion'!$G68,'Exp Database'!AC68*'Exp with units conversion'!$G68))</f>
        <v>15235</v>
      </c>
      <c r="AD68">
        <f>IF(OR('Exp Database'!AD68=Lists!$G$2,'Exp Database'!AD68=Lists!$G$3,'Exp Database'!AD68=0),0,IF($F68=Lists!$G$2,'Exp with units conversion'!$H68*'Exp Database'!AD68*'Exp with units conversion'!$G68,'Exp Database'!AD68*'Exp with units conversion'!$G68))</f>
        <v>15235</v>
      </c>
      <c r="AF68">
        <f t="shared" si="2"/>
        <v>1</v>
      </c>
    </row>
    <row r="69" spans="2:32">
      <c r="B69" t="str">
        <f t="shared" si="0"/>
        <v>Georgia2014</v>
      </c>
      <c r="C69" s="242" t="str">
        <f t="shared" si="6"/>
        <v>Georgia</v>
      </c>
      <c r="D69" s="243">
        <f t="shared" si="5"/>
        <v>2014</v>
      </c>
      <c r="E69" s="242" t="str">
        <f t="shared" si="5"/>
        <v>Calendar Year</v>
      </c>
      <c r="F69" s="242" t="str">
        <f t="shared" si="5"/>
        <v>US Dollars</v>
      </c>
      <c r="G69" s="238">
        <f>IF('Exp Database'!G69="Units ( x 1)",1,IF('Exp Database'!G69="Thousands (x 1,000)",1000,IF('Exp Database'!G69="Millions (x 1,000,000)",1000000,)))</f>
        <v>1</v>
      </c>
      <c r="H69" s="239">
        <f>IF('Exp Database'!H69&gt;0,'Exp Database'!H69,'Exp Database'!J69)</f>
        <v>1.7659</v>
      </c>
      <c r="I69" s="242" t="str">
        <f t="shared" si="5"/>
        <v>System of Health Accounts</v>
      </c>
      <c r="J69" s="242">
        <f t="shared" si="5"/>
        <v>1.76566666666667</v>
      </c>
      <c r="K69" s="53" t="s">
        <v>373</v>
      </c>
      <c r="L69" s="53"/>
      <c r="M69">
        <f>IF(OR('Exp Database'!M69=Lists!$G$2,'Exp Database'!M69=Lists!$G$3,'Exp Database'!M69=0),0,IF($F69=Lists!$G$2,'Exp with units conversion'!$H69*'Exp Database'!M69*'Exp with units conversion'!$G69,'Exp Database'!M69*'Exp with units conversion'!$G69))</f>
        <v>0</v>
      </c>
      <c r="N69">
        <f>IF(OR('Exp Database'!N69=Lists!$G$2,'Exp Database'!N69=Lists!$G$3,'Exp Database'!N69=0),0,IF($F69=Lists!$G$2,'Exp with units conversion'!$H69*'Exp Database'!N69*'Exp with units conversion'!$G69,'Exp Database'!N69*'Exp with units conversion'!$G69))</f>
        <v>0</v>
      </c>
      <c r="O69">
        <f>IF(OR('Exp Database'!O69=Lists!$G$2,'Exp Database'!O69=Lists!$G$3,'Exp Database'!O69=0),0,IF($F69=Lists!$G$2,'Exp with units conversion'!$H69*'Exp Database'!O69*'Exp with units conversion'!$G69,'Exp Database'!O69*'Exp with units conversion'!$G69))</f>
        <v>0</v>
      </c>
      <c r="P69">
        <f>IF(OR('Exp Database'!P69=Lists!$G$2,'Exp Database'!P69=Lists!$G$3,'Exp Database'!P69=0),0,IF($F69=Lists!$G$2,'Exp with units conversion'!$H69*'Exp Database'!P69*'Exp with units conversion'!$G69,'Exp Database'!P69*'Exp with units conversion'!$G69))</f>
        <v>0</v>
      </c>
      <c r="Q69">
        <f>IF(OR('Exp Database'!Q69=Lists!$G$2,'Exp Database'!Q69=Lists!$G$3,'Exp Database'!Q69=0),0,IF($F69=Lists!$G$2,'Exp with units conversion'!$H69*'Exp Database'!Q69*'Exp with units conversion'!$G69,'Exp Database'!Q69*'Exp with units conversion'!$G69))</f>
        <v>0</v>
      </c>
      <c r="R69">
        <f>IF(OR('Exp Database'!R69=Lists!$G$2,'Exp Database'!R69=Lists!$G$3,'Exp Database'!R69=0),0,IF($F69=Lists!$G$2,'Exp with units conversion'!$H69*'Exp Database'!R69*'Exp with units conversion'!$G69,'Exp Database'!R69*'Exp with units conversion'!$G69))</f>
        <v>0</v>
      </c>
      <c r="S69">
        <f>IF(OR('Exp Database'!S69=Lists!$G$2,'Exp Database'!S69=Lists!$G$3,'Exp Database'!S69=0),0,IF($F69=Lists!$G$2,'Exp with units conversion'!$H69*'Exp Database'!S69*'Exp with units conversion'!$G69,'Exp Database'!S69*'Exp with units conversion'!$G69))</f>
        <v>0</v>
      </c>
      <c r="T69">
        <f>IF(OR('Exp Database'!T69=Lists!$G$2,'Exp Database'!T69=Lists!$G$3,'Exp Database'!T69=0),0,IF($F69=Lists!$G$2,'Exp with units conversion'!$H69*'Exp Database'!T69*'Exp with units conversion'!$G69,'Exp Database'!T69*'Exp with units conversion'!$G69))</f>
        <v>0</v>
      </c>
      <c r="U69">
        <f>IF(OR('Exp Database'!U69=Lists!$G$2,'Exp Database'!U69=Lists!$G$3,'Exp Database'!U69=0),0,IF($F69=Lists!$G$2,'Exp with units conversion'!$H69*'Exp Database'!U69*'Exp with units conversion'!$G69,'Exp Database'!U69*'Exp with units conversion'!$G69))</f>
        <v>0</v>
      </c>
      <c r="V69">
        <f>IF(OR('Exp Database'!V69=Lists!$G$2,'Exp Database'!V69=Lists!$G$3,'Exp Database'!V69=0),0,IF($F69=Lists!$G$2,'Exp with units conversion'!$H69*'Exp Database'!V69*'Exp with units conversion'!$G69,'Exp Database'!V69*'Exp with units conversion'!$G69))</f>
        <v>0</v>
      </c>
      <c r="W69">
        <f>IF(OR('Exp Database'!W69=Lists!$G$2,'Exp Database'!W69=Lists!$G$3,'Exp Database'!W69=0),0,IF($F69=Lists!$G$2,'Exp with units conversion'!$H69*'Exp Database'!W69*'Exp with units conversion'!$G69,'Exp Database'!W69*'Exp with units conversion'!$G69))</f>
        <v>0</v>
      </c>
      <c r="X69">
        <f>IF(OR('Exp Database'!X69=Lists!$G$2,'Exp Database'!X69=Lists!$G$3,'Exp Database'!X69=0),0,IF($F69=Lists!$G$2,'Exp with units conversion'!$H69*'Exp Database'!X69*'Exp with units conversion'!$G69,'Exp Database'!X69*'Exp with units conversion'!$G69))</f>
        <v>5393</v>
      </c>
      <c r="Y69">
        <f>IF(OR('Exp Database'!Y69=Lists!$G$2,'Exp Database'!Y69=Lists!$G$3,'Exp Database'!Y69=0),0,IF($F69=Lists!$G$2,'Exp with units conversion'!$H69*'Exp Database'!Y69*'Exp with units conversion'!$G69,'Exp Database'!Y69*'Exp with units conversion'!$G69))</f>
        <v>0</v>
      </c>
      <c r="Z69">
        <f>IF(OR('Exp Database'!Z69=Lists!$G$2,'Exp Database'!Z69=Lists!$G$3,'Exp Database'!Z69=0),0,IF($F69=Lists!$G$2,'Exp with units conversion'!$H69*'Exp Database'!Z69*'Exp with units conversion'!$G69,'Exp Database'!Z69*'Exp with units conversion'!$G69))</f>
        <v>0</v>
      </c>
      <c r="AA69">
        <f>IF(OR('Exp Database'!AA69=Lists!$G$2,'Exp Database'!AA69=Lists!$G$3,'Exp Database'!AA69=0),0,IF($F69=Lists!$G$2,'Exp with units conversion'!$H69*'Exp Database'!AA69*'Exp with units conversion'!$G69,'Exp Database'!AA69*'Exp with units conversion'!$G69))</f>
        <v>6000</v>
      </c>
      <c r="AB69">
        <f>IF(OR('Exp Database'!AB69=Lists!$G$2,'Exp Database'!AB69=Lists!$G$3,'Exp Database'!AB69=0),0,IF($F69=Lists!$G$2,'Exp with units conversion'!$H69*'Exp Database'!AB69*'Exp with units conversion'!$G69,'Exp Database'!AB69*'Exp with units conversion'!$G69))</f>
        <v>0</v>
      </c>
      <c r="AC69">
        <f>IF(OR('Exp Database'!AC69=Lists!$G$2,'Exp Database'!AC69=Lists!$G$3,'Exp Database'!AC69=0),0,IF($F69=Lists!$G$2,'Exp with units conversion'!$H69*'Exp Database'!AC69*'Exp with units conversion'!$G69,'Exp Database'!AC69*'Exp with units conversion'!$G69))</f>
        <v>11393</v>
      </c>
      <c r="AD69">
        <f>IF(OR('Exp Database'!AD69=Lists!$G$2,'Exp Database'!AD69=Lists!$G$3,'Exp Database'!AD69=0),0,IF($F69=Lists!$G$2,'Exp with units conversion'!$H69*'Exp Database'!AD69*'Exp with units conversion'!$G69,'Exp Database'!AD69*'Exp with units conversion'!$G69))</f>
        <v>11393</v>
      </c>
      <c r="AF69">
        <f t="shared" si="2"/>
        <v>1</v>
      </c>
    </row>
    <row r="70" spans="2:32">
      <c r="B70" t="str">
        <f t="shared" si="0"/>
        <v>Georgia2014</v>
      </c>
      <c r="C70" s="242" t="str">
        <f t="shared" si="6"/>
        <v>Georgia</v>
      </c>
      <c r="D70" s="243">
        <f t="shared" si="5"/>
        <v>2014</v>
      </c>
      <c r="E70" s="242" t="str">
        <f t="shared" si="5"/>
        <v>Calendar Year</v>
      </c>
      <c r="F70" s="242" t="str">
        <f t="shared" si="5"/>
        <v>US Dollars</v>
      </c>
      <c r="G70" s="238">
        <f>IF('Exp Database'!G70="Units ( x 1)",1,IF('Exp Database'!G70="Thousands (x 1,000)",1000,IF('Exp Database'!G70="Millions (x 1,000,000)",1000000,)))</f>
        <v>1</v>
      </c>
      <c r="H70" s="239">
        <f>IF('Exp Database'!H70&gt;0,'Exp Database'!H70,'Exp Database'!J70)</f>
        <v>1.7659</v>
      </c>
      <c r="I70" s="242" t="str">
        <f t="shared" si="5"/>
        <v>System of Health Accounts</v>
      </c>
      <c r="J70" s="242">
        <f t="shared" si="5"/>
        <v>1.76566666666667</v>
      </c>
      <c r="K70" s="53" t="s">
        <v>374</v>
      </c>
      <c r="L70" s="53"/>
      <c r="M70">
        <f>IF(OR('Exp Database'!M70=Lists!$G$2,'Exp Database'!M70=Lists!$G$3,'Exp Database'!M70=0),0,IF($F70=Lists!$G$2,'Exp with units conversion'!$H70*'Exp Database'!M70*'Exp with units conversion'!$G70,'Exp Database'!M70*'Exp with units conversion'!$G70))</f>
        <v>0</v>
      </c>
      <c r="N70">
        <f>IF(OR('Exp Database'!N70=Lists!$G$2,'Exp Database'!N70=Lists!$G$3,'Exp Database'!N70=0),0,IF($F70=Lists!$G$2,'Exp with units conversion'!$H70*'Exp Database'!N70*'Exp with units conversion'!$G70,'Exp Database'!N70*'Exp with units conversion'!$G70))</f>
        <v>0</v>
      </c>
      <c r="O70">
        <f>IF(OR('Exp Database'!O70=Lists!$G$2,'Exp Database'!O70=Lists!$G$3,'Exp Database'!O70=0),0,IF($F70=Lists!$G$2,'Exp with units conversion'!$H70*'Exp Database'!O70*'Exp with units conversion'!$G70,'Exp Database'!O70*'Exp with units conversion'!$G70))</f>
        <v>0</v>
      </c>
      <c r="P70">
        <f>IF(OR('Exp Database'!P70=Lists!$G$2,'Exp Database'!P70=Lists!$G$3,'Exp Database'!P70=0),0,IF($F70=Lists!$G$2,'Exp with units conversion'!$H70*'Exp Database'!P70*'Exp with units conversion'!$G70,'Exp Database'!P70*'Exp with units conversion'!$G70))</f>
        <v>0</v>
      </c>
      <c r="Q70">
        <f>IF(OR('Exp Database'!Q70=Lists!$G$2,'Exp Database'!Q70=Lists!$G$3,'Exp Database'!Q70=0),0,IF($F70=Lists!$G$2,'Exp with units conversion'!$H70*'Exp Database'!Q70*'Exp with units conversion'!$G70,'Exp Database'!Q70*'Exp with units conversion'!$G70))</f>
        <v>0</v>
      </c>
      <c r="R70">
        <f>IF(OR('Exp Database'!R70=Lists!$G$2,'Exp Database'!R70=Lists!$G$3,'Exp Database'!R70=0),0,IF($F70=Lists!$G$2,'Exp with units conversion'!$H70*'Exp Database'!R70*'Exp with units conversion'!$G70,'Exp Database'!R70*'Exp with units conversion'!$G70))</f>
        <v>0</v>
      </c>
      <c r="S70">
        <f>IF(OR('Exp Database'!S70=Lists!$G$2,'Exp Database'!S70=Lists!$G$3,'Exp Database'!S70=0),0,IF($F70=Lists!$G$2,'Exp with units conversion'!$H70*'Exp Database'!S70*'Exp with units conversion'!$G70,'Exp Database'!S70*'Exp with units conversion'!$G70))</f>
        <v>0</v>
      </c>
      <c r="T70">
        <f>IF(OR('Exp Database'!T70=Lists!$G$2,'Exp Database'!T70=Lists!$G$3,'Exp Database'!T70=0),0,IF($F70=Lists!$G$2,'Exp with units conversion'!$H70*'Exp Database'!T70*'Exp with units conversion'!$G70,'Exp Database'!T70*'Exp with units conversion'!$G70))</f>
        <v>0</v>
      </c>
      <c r="U70">
        <f>IF(OR('Exp Database'!U70=Lists!$G$2,'Exp Database'!U70=Lists!$G$3,'Exp Database'!U70=0),0,IF($F70=Lists!$G$2,'Exp with units conversion'!$H70*'Exp Database'!U70*'Exp with units conversion'!$G70,'Exp Database'!U70*'Exp with units conversion'!$G70))</f>
        <v>0</v>
      </c>
      <c r="V70">
        <f>IF(OR('Exp Database'!V70=Lists!$G$2,'Exp Database'!V70=Lists!$G$3,'Exp Database'!V70=0),0,IF($F70=Lists!$G$2,'Exp with units conversion'!$H70*'Exp Database'!V70*'Exp with units conversion'!$G70,'Exp Database'!V70*'Exp with units conversion'!$G70))</f>
        <v>0</v>
      </c>
      <c r="W70">
        <f>IF(OR('Exp Database'!W70=Lists!$G$2,'Exp Database'!W70=Lists!$G$3,'Exp Database'!W70=0),0,IF($F70=Lists!$G$2,'Exp with units conversion'!$H70*'Exp Database'!W70*'Exp with units conversion'!$G70,'Exp Database'!W70*'Exp with units conversion'!$G70))</f>
        <v>0</v>
      </c>
      <c r="X70">
        <f>IF(OR('Exp Database'!X70=Lists!$G$2,'Exp Database'!X70=Lists!$G$3,'Exp Database'!X70=0),0,IF($F70=Lists!$G$2,'Exp with units conversion'!$H70*'Exp Database'!X70*'Exp with units conversion'!$G70,'Exp Database'!X70*'Exp with units conversion'!$G70))</f>
        <v>0</v>
      </c>
      <c r="Y70">
        <f>IF(OR('Exp Database'!Y70=Lists!$G$2,'Exp Database'!Y70=Lists!$G$3,'Exp Database'!Y70=0),0,IF($F70=Lists!$G$2,'Exp with units conversion'!$H70*'Exp Database'!Y70*'Exp with units conversion'!$G70,'Exp Database'!Y70*'Exp with units conversion'!$G70))</f>
        <v>0</v>
      </c>
      <c r="Z70">
        <f>IF(OR('Exp Database'!Z70=Lists!$G$2,'Exp Database'!Z70=Lists!$G$3,'Exp Database'!Z70=0),0,IF($F70=Lists!$G$2,'Exp with units conversion'!$H70*'Exp Database'!Z70*'Exp with units conversion'!$G70,'Exp Database'!Z70*'Exp with units conversion'!$G70))</f>
        <v>0</v>
      </c>
      <c r="AA70">
        <f>IF(OR('Exp Database'!AA70=Lists!$G$2,'Exp Database'!AA70=Lists!$G$3,'Exp Database'!AA70=0),0,IF($F70=Lists!$G$2,'Exp with units conversion'!$H70*'Exp Database'!AA70*'Exp with units conversion'!$G70,'Exp Database'!AA70*'Exp with units conversion'!$G70))</f>
        <v>0</v>
      </c>
      <c r="AB70">
        <f>IF(OR('Exp Database'!AB70=Lists!$G$2,'Exp Database'!AB70=Lists!$G$3,'Exp Database'!AB70=0),0,IF($F70=Lists!$G$2,'Exp with units conversion'!$H70*'Exp Database'!AB70*'Exp with units conversion'!$G70,'Exp Database'!AB70*'Exp with units conversion'!$G70))</f>
        <v>2283</v>
      </c>
      <c r="AC70">
        <f>IF(OR('Exp Database'!AC70=Lists!$G$2,'Exp Database'!AC70=Lists!$G$3,'Exp Database'!AC70=0),0,IF($F70=Lists!$G$2,'Exp with units conversion'!$H70*'Exp Database'!AC70*'Exp with units conversion'!$G70,'Exp Database'!AC70*'Exp with units conversion'!$G70))</f>
        <v>2283</v>
      </c>
      <c r="AD70">
        <f>IF(OR('Exp Database'!AD70=Lists!$G$2,'Exp Database'!AD70=Lists!$G$3,'Exp Database'!AD70=0),0,IF($F70=Lists!$G$2,'Exp with units conversion'!$H70*'Exp Database'!AD70*'Exp with units conversion'!$G70,'Exp Database'!AD70*'Exp with units conversion'!$G70))</f>
        <v>2283</v>
      </c>
      <c r="AF70">
        <f t="shared" si="2"/>
        <v>1</v>
      </c>
    </row>
    <row r="71" spans="2:32">
      <c r="B71" t="str">
        <f t="shared" ref="B71:B134" si="7">C71&amp;D71</f>
        <v>Georgia2014</v>
      </c>
      <c r="C71" s="242" t="str">
        <f t="shared" si="6"/>
        <v>Georgia</v>
      </c>
      <c r="D71" s="243">
        <f t="shared" si="5"/>
        <v>2014</v>
      </c>
      <c r="E71" s="242" t="str">
        <f t="shared" si="5"/>
        <v>Calendar Year</v>
      </c>
      <c r="F71" s="242" t="str">
        <f t="shared" si="5"/>
        <v>US Dollars</v>
      </c>
      <c r="G71" s="238">
        <f>IF('Exp Database'!G71="Units ( x 1)",1,IF('Exp Database'!G71="Thousands (x 1,000)",1000,IF('Exp Database'!G71="Millions (x 1,000,000)",1000000,)))</f>
        <v>1</v>
      </c>
      <c r="H71" s="239">
        <f>IF('Exp Database'!H71&gt;0,'Exp Database'!H71,'Exp Database'!J71)</f>
        <v>1.7659</v>
      </c>
      <c r="I71" s="242" t="str">
        <f t="shared" si="5"/>
        <v>System of Health Accounts</v>
      </c>
      <c r="J71" s="242">
        <f t="shared" si="5"/>
        <v>1.76566666666667</v>
      </c>
      <c r="K71" s="53" t="s">
        <v>376</v>
      </c>
      <c r="L71" s="53"/>
      <c r="M71">
        <f>IF(OR('Exp Database'!M71=Lists!$G$2,'Exp Database'!M71=Lists!$G$3,'Exp Database'!M71=0),0,IF($F71=Lists!$G$2,'Exp with units conversion'!$H71*'Exp Database'!M71*'Exp with units conversion'!$G71,'Exp Database'!M71*'Exp with units conversion'!$G71))</f>
        <v>0</v>
      </c>
      <c r="N71">
        <f>IF(OR('Exp Database'!N71=Lists!$G$2,'Exp Database'!N71=Lists!$G$3,'Exp Database'!N71=0),0,IF($F71=Lists!$G$2,'Exp with units conversion'!$H71*'Exp Database'!N71*'Exp with units conversion'!$G71,'Exp Database'!N71*'Exp with units conversion'!$G71))</f>
        <v>0</v>
      </c>
      <c r="O71">
        <f>IF(OR('Exp Database'!O71=Lists!$G$2,'Exp Database'!O71=Lists!$G$3,'Exp Database'!O71=0),0,IF($F71=Lists!$G$2,'Exp with units conversion'!$H71*'Exp Database'!O71*'Exp with units conversion'!$G71,'Exp Database'!O71*'Exp with units conversion'!$G71))</f>
        <v>0</v>
      </c>
      <c r="P71">
        <f>IF(OR('Exp Database'!P71=Lists!$G$2,'Exp Database'!P71=Lists!$G$3,'Exp Database'!P71=0),0,IF($F71=Lists!$G$2,'Exp with units conversion'!$H71*'Exp Database'!P71*'Exp with units conversion'!$G71,'Exp Database'!P71*'Exp with units conversion'!$G71))</f>
        <v>0</v>
      </c>
      <c r="Q71">
        <f>IF(OR('Exp Database'!Q71=Lists!$G$2,'Exp Database'!Q71=Lists!$G$3,'Exp Database'!Q71=0),0,IF($F71=Lists!$G$2,'Exp with units conversion'!$H71*'Exp Database'!Q71*'Exp with units conversion'!$G71,'Exp Database'!Q71*'Exp with units conversion'!$G71))</f>
        <v>0</v>
      </c>
      <c r="R71">
        <f>IF(OR('Exp Database'!R71=Lists!$G$2,'Exp Database'!R71=Lists!$G$3,'Exp Database'!R71=0),0,IF($F71=Lists!$G$2,'Exp with units conversion'!$H71*'Exp Database'!R71*'Exp with units conversion'!$G71,'Exp Database'!R71*'Exp with units conversion'!$G71))</f>
        <v>0</v>
      </c>
      <c r="S71">
        <f>IF(OR('Exp Database'!S71=Lists!$G$2,'Exp Database'!S71=Lists!$G$3,'Exp Database'!S71=0),0,IF($F71=Lists!$G$2,'Exp with units conversion'!$H71*'Exp Database'!S71*'Exp with units conversion'!$G71,'Exp Database'!S71*'Exp with units conversion'!$G71))</f>
        <v>0</v>
      </c>
      <c r="T71">
        <f>IF(OR('Exp Database'!T71=Lists!$G$2,'Exp Database'!T71=Lists!$G$3,'Exp Database'!T71=0),0,IF($F71=Lists!$G$2,'Exp with units conversion'!$H71*'Exp Database'!T71*'Exp with units conversion'!$G71,'Exp Database'!T71*'Exp with units conversion'!$G71))</f>
        <v>0</v>
      </c>
      <c r="U71">
        <f>IF(OR('Exp Database'!U71=Lists!$G$2,'Exp Database'!U71=Lists!$G$3,'Exp Database'!U71=0),0,IF($F71=Lists!$G$2,'Exp with units conversion'!$H71*'Exp Database'!U71*'Exp with units conversion'!$G71,'Exp Database'!U71*'Exp with units conversion'!$G71))</f>
        <v>0</v>
      </c>
      <c r="V71">
        <f>IF(OR('Exp Database'!V71=Lists!$G$2,'Exp Database'!V71=Lists!$G$3,'Exp Database'!V71=0),0,IF($F71=Lists!$G$2,'Exp with units conversion'!$H71*'Exp Database'!V71*'Exp with units conversion'!$G71,'Exp Database'!V71*'Exp with units conversion'!$G71))</f>
        <v>0</v>
      </c>
      <c r="W71">
        <f>IF(OR('Exp Database'!W71=Lists!$G$2,'Exp Database'!W71=Lists!$G$3,'Exp Database'!W71=0),0,IF($F71=Lists!$G$2,'Exp with units conversion'!$H71*'Exp Database'!W71*'Exp with units conversion'!$G71,'Exp Database'!W71*'Exp with units conversion'!$G71))</f>
        <v>0</v>
      </c>
      <c r="X71">
        <f>IF(OR('Exp Database'!X71=Lists!$G$2,'Exp Database'!X71=Lists!$G$3,'Exp Database'!X71=0),0,IF($F71=Lists!$G$2,'Exp with units conversion'!$H71*'Exp Database'!X71*'Exp with units conversion'!$G71,'Exp Database'!X71*'Exp with units conversion'!$G71))</f>
        <v>0</v>
      </c>
      <c r="Y71">
        <f>IF(OR('Exp Database'!Y71=Lists!$G$2,'Exp Database'!Y71=Lists!$G$3,'Exp Database'!Y71=0),0,IF($F71=Lists!$G$2,'Exp with units conversion'!$H71*'Exp Database'!Y71*'Exp with units conversion'!$G71,'Exp Database'!Y71*'Exp with units conversion'!$G71))</f>
        <v>0</v>
      </c>
      <c r="Z71">
        <f>IF(OR('Exp Database'!Z71=Lists!$G$2,'Exp Database'!Z71=Lists!$G$3,'Exp Database'!Z71=0),0,IF($F71=Lists!$G$2,'Exp with units conversion'!$H71*'Exp Database'!Z71*'Exp with units conversion'!$G71,'Exp Database'!Z71*'Exp with units conversion'!$G71))</f>
        <v>0</v>
      </c>
      <c r="AA71">
        <f>IF(OR('Exp Database'!AA71=Lists!$G$2,'Exp Database'!AA71=Lists!$G$3,'Exp Database'!AA71=0),0,IF($F71=Lists!$G$2,'Exp with units conversion'!$H71*'Exp Database'!AA71*'Exp with units conversion'!$G71,'Exp Database'!AA71*'Exp with units conversion'!$G71))</f>
        <v>0</v>
      </c>
      <c r="AB71">
        <f>IF(OR('Exp Database'!AB71=Lists!$G$2,'Exp Database'!AB71=Lists!$G$3,'Exp Database'!AB71=0),0,IF($F71=Lists!$G$2,'Exp with units conversion'!$H71*'Exp Database'!AB71*'Exp with units conversion'!$G71,'Exp Database'!AB71*'Exp with units conversion'!$G71))</f>
        <v>0</v>
      </c>
      <c r="AC71">
        <f>IF(OR('Exp Database'!AC71=Lists!$G$2,'Exp Database'!AC71=Lists!$G$3,'Exp Database'!AC71=0),0,IF($F71=Lists!$G$2,'Exp with units conversion'!$H71*'Exp Database'!AC71*'Exp with units conversion'!$G71,'Exp Database'!AC71*'Exp with units conversion'!$G71))</f>
        <v>0</v>
      </c>
      <c r="AD71">
        <f>IF(OR('Exp Database'!AD71=Lists!$G$2,'Exp Database'!AD71=Lists!$G$3,'Exp Database'!AD71=0),0,IF($F71=Lists!$G$2,'Exp with units conversion'!$H71*'Exp Database'!AD71*'Exp with units conversion'!$G71,'Exp Database'!AD71*'Exp with units conversion'!$G71))</f>
        <v>0</v>
      </c>
      <c r="AF71">
        <f t="shared" ref="AF71:AF134" si="8">IF((Q71+V71+AC71)=AD71,1,0)</f>
        <v>1</v>
      </c>
    </row>
    <row r="72" spans="2:32">
      <c r="B72" t="str">
        <f t="shared" si="7"/>
        <v>Georgia2014</v>
      </c>
      <c r="C72" s="242" t="str">
        <f t="shared" si="6"/>
        <v>Georgia</v>
      </c>
      <c r="D72" s="243">
        <f t="shared" si="5"/>
        <v>2014</v>
      </c>
      <c r="E72" s="242" t="str">
        <f t="shared" si="5"/>
        <v>Calendar Year</v>
      </c>
      <c r="F72" s="242" t="str">
        <f t="shared" si="5"/>
        <v>US Dollars</v>
      </c>
      <c r="G72" s="238">
        <f>IF('Exp Database'!G72="Units ( x 1)",1,IF('Exp Database'!G72="Thousands (x 1,000)",1000,IF('Exp Database'!G72="Millions (x 1,000,000)",1000000,)))</f>
        <v>1</v>
      </c>
      <c r="H72" s="239">
        <f>IF('Exp Database'!H72&gt;0,'Exp Database'!H72,'Exp Database'!J72)</f>
        <v>1.7659</v>
      </c>
      <c r="I72" s="242" t="str">
        <f t="shared" si="5"/>
        <v>System of Health Accounts</v>
      </c>
      <c r="J72" s="242">
        <f t="shared" si="5"/>
        <v>1.76566666666667</v>
      </c>
      <c r="K72" s="53" t="s">
        <v>14</v>
      </c>
      <c r="L72" s="53"/>
      <c r="M72">
        <f>IF(OR('Exp Database'!M72=Lists!$G$2,'Exp Database'!M72=Lists!$G$3,'Exp Database'!M72=0),0,IF($F72=Lists!$G$2,'Exp with units conversion'!$H72*'Exp Database'!M72*'Exp with units conversion'!$G72,'Exp Database'!M72*'Exp with units conversion'!$G72))</f>
        <v>2356266</v>
      </c>
      <c r="N72">
        <f>IF(OR('Exp Database'!N72=Lists!$G$2,'Exp Database'!N72=Lists!$G$3,'Exp Database'!N72=0),0,IF($F72=Lists!$G$2,'Exp with units conversion'!$H72*'Exp Database'!N72*'Exp with units conversion'!$G72,'Exp Database'!N72*'Exp with units conversion'!$G72))</f>
        <v>117033</v>
      </c>
      <c r="O72">
        <f>IF(OR('Exp Database'!O72=Lists!$G$2,'Exp Database'!O72=Lists!$G$3,'Exp Database'!O72=0),0,IF($F72=Lists!$G$2,'Exp with units conversion'!$H72*'Exp Database'!O72*'Exp with units conversion'!$G72,'Exp Database'!O72*'Exp with units conversion'!$G72))</f>
        <v>0</v>
      </c>
      <c r="P72">
        <f>IF(OR('Exp Database'!P72=Lists!$G$2,'Exp Database'!P72=Lists!$G$3,'Exp Database'!P72=0),0,IF($F72=Lists!$G$2,'Exp with units conversion'!$H72*'Exp Database'!P72*'Exp with units conversion'!$G72,'Exp Database'!P72*'Exp with units conversion'!$G72))</f>
        <v>0</v>
      </c>
      <c r="Q72">
        <f>IF(OR('Exp Database'!Q72=Lists!$G$2,'Exp Database'!Q72=Lists!$G$3,'Exp Database'!Q72=0),0,IF($F72=Lists!$G$2,'Exp with units conversion'!$H72*'Exp Database'!Q72*'Exp with units conversion'!$G72,'Exp Database'!Q72*'Exp with units conversion'!$G72))</f>
        <v>2473299</v>
      </c>
      <c r="R72">
        <f>IF(OR('Exp Database'!R72=Lists!$G$2,'Exp Database'!R72=Lists!$G$3,'Exp Database'!R72=0),0,IF($F72=Lists!$G$2,'Exp with units conversion'!$H72*'Exp Database'!R72*'Exp with units conversion'!$G72,'Exp Database'!R72*'Exp with units conversion'!$G72))</f>
        <v>0</v>
      </c>
      <c r="S72">
        <f>IF(OR('Exp Database'!S72=Lists!$G$2,'Exp Database'!S72=Lists!$G$3,'Exp Database'!S72=0),0,IF($F72=Lists!$G$2,'Exp with units conversion'!$H72*'Exp Database'!S72*'Exp with units conversion'!$G72,'Exp Database'!S72*'Exp with units conversion'!$G72))</f>
        <v>1774080</v>
      </c>
      <c r="T72">
        <f>IF(OR('Exp Database'!T72=Lists!$G$2,'Exp Database'!T72=Lists!$G$3,'Exp Database'!T72=0),0,IF($F72=Lists!$G$2,'Exp with units conversion'!$H72*'Exp Database'!T72*'Exp with units conversion'!$G72,'Exp Database'!T72*'Exp with units conversion'!$G72))</f>
        <v>0</v>
      </c>
      <c r="U72">
        <f>IF(OR('Exp Database'!U72=Lists!$G$2,'Exp Database'!U72=Lists!$G$3,'Exp Database'!U72=0),0,IF($F72=Lists!$G$2,'Exp with units conversion'!$H72*'Exp Database'!U72*'Exp with units conversion'!$G72,'Exp Database'!U72*'Exp with units conversion'!$G72))</f>
        <v>0</v>
      </c>
      <c r="V72">
        <f>IF(OR('Exp Database'!V72=Lists!$G$2,'Exp Database'!V72=Lists!$G$3,'Exp Database'!V72=0),0,IF($F72=Lists!$G$2,'Exp with units conversion'!$H72*'Exp Database'!V72*'Exp with units conversion'!$G72,'Exp Database'!V72*'Exp with units conversion'!$G72))</f>
        <v>1774080</v>
      </c>
      <c r="W72">
        <f>IF(OR('Exp Database'!W72=Lists!$G$2,'Exp Database'!W72=Lists!$G$3,'Exp Database'!W72=0),0,IF($F72=Lists!$G$2,'Exp with units conversion'!$H72*'Exp Database'!W72*'Exp with units conversion'!$G72,'Exp Database'!W72*'Exp with units conversion'!$G72))</f>
        <v>0</v>
      </c>
      <c r="X72">
        <f>IF(OR('Exp Database'!X72=Lists!$G$2,'Exp Database'!X72=Lists!$G$3,'Exp Database'!X72=0),0,IF($F72=Lists!$G$2,'Exp with units conversion'!$H72*'Exp Database'!X72*'Exp with units conversion'!$G72,'Exp Database'!X72*'Exp with units conversion'!$G72))</f>
        <v>64219</v>
      </c>
      <c r="Y72">
        <f>IF(OR('Exp Database'!Y72=Lists!$G$2,'Exp Database'!Y72=Lists!$G$3,'Exp Database'!Y72=0),0,IF($F72=Lists!$G$2,'Exp with units conversion'!$H72*'Exp Database'!Y72*'Exp with units conversion'!$G72,'Exp Database'!Y72*'Exp with units conversion'!$G72))</f>
        <v>2547681</v>
      </c>
      <c r="Z72">
        <f>IF(OR('Exp Database'!Z72=Lists!$G$2,'Exp Database'!Z72=Lists!$G$3,'Exp Database'!Z72=0),0,IF($F72=Lists!$G$2,'Exp with units conversion'!$H72*'Exp Database'!Z72*'Exp with units conversion'!$G72,'Exp Database'!Z72*'Exp with units conversion'!$G72))</f>
        <v>0</v>
      </c>
      <c r="AA72">
        <f>IF(OR('Exp Database'!AA72=Lists!$G$2,'Exp Database'!AA72=Lists!$G$3,'Exp Database'!AA72=0),0,IF($F72=Lists!$G$2,'Exp with units conversion'!$H72*'Exp Database'!AA72*'Exp with units conversion'!$G72,'Exp Database'!AA72*'Exp with units conversion'!$G72))</f>
        <v>0</v>
      </c>
      <c r="AB72">
        <f>IF(OR('Exp Database'!AB72=Lists!$G$2,'Exp Database'!AB72=Lists!$G$3,'Exp Database'!AB72=0),0,IF($F72=Lists!$G$2,'Exp with units conversion'!$H72*'Exp Database'!AB72*'Exp with units conversion'!$G72,'Exp Database'!AB72*'Exp with units conversion'!$G72))</f>
        <v>6020</v>
      </c>
      <c r="AC72">
        <f>IF(OR('Exp Database'!AC72=Lists!$G$2,'Exp Database'!AC72=Lists!$G$3,'Exp Database'!AC72=0),0,IF($F72=Lists!$G$2,'Exp with units conversion'!$H72*'Exp Database'!AC72*'Exp with units conversion'!$G72,'Exp Database'!AC72*'Exp with units conversion'!$G72))</f>
        <v>2617920</v>
      </c>
      <c r="AD72">
        <f>IF(OR('Exp Database'!AD72=Lists!$G$2,'Exp Database'!AD72=Lists!$G$3,'Exp Database'!AD72=0),0,IF($F72=Lists!$G$2,'Exp with units conversion'!$H72*'Exp Database'!AD72*'Exp with units conversion'!$G72,'Exp Database'!AD72*'Exp with units conversion'!$G72))</f>
        <v>6865299</v>
      </c>
      <c r="AF72">
        <f t="shared" si="8"/>
        <v>1</v>
      </c>
    </row>
    <row r="73" spans="2:32">
      <c r="B73" t="str">
        <f t="shared" si="7"/>
        <v>Georgia2014</v>
      </c>
      <c r="C73" s="242" t="str">
        <f t="shared" si="6"/>
        <v>Georgia</v>
      </c>
      <c r="D73" s="243">
        <f t="shared" si="5"/>
        <v>2014</v>
      </c>
      <c r="E73" s="242" t="str">
        <f t="shared" si="5"/>
        <v>Calendar Year</v>
      </c>
      <c r="F73" s="242" t="str">
        <f t="shared" si="5"/>
        <v>US Dollars</v>
      </c>
      <c r="G73" s="238">
        <f>IF('Exp Database'!G73="Units ( x 1)",1,IF('Exp Database'!G73="Thousands (x 1,000)",1000,IF('Exp Database'!G73="Millions (x 1,000,000)",1000000,)))</f>
        <v>1</v>
      </c>
      <c r="H73" s="239">
        <f>IF('Exp Database'!H73&gt;0,'Exp Database'!H73,'Exp Database'!J73)</f>
        <v>1.7659</v>
      </c>
      <c r="I73" s="242" t="str">
        <f t="shared" si="5"/>
        <v>System of Health Accounts</v>
      </c>
      <c r="J73" s="242">
        <f t="shared" si="5"/>
        <v>1.76566666666667</v>
      </c>
      <c r="K73" s="53" t="s">
        <v>378</v>
      </c>
      <c r="L73" s="53"/>
      <c r="M73">
        <f>IF(OR('Exp Database'!M73=Lists!$G$2,'Exp Database'!M73=Lists!$G$3,'Exp Database'!M73=0),0,IF($F73=Lists!$G$2,'Exp with units conversion'!$H73*'Exp Database'!M73*'Exp with units conversion'!$G73,'Exp Database'!M73*'Exp with units conversion'!$G73))</f>
        <v>0</v>
      </c>
      <c r="N73">
        <f>IF(OR('Exp Database'!N73=Lists!$G$2,'Exp Database'!N73=Lists!$G$3,'Exp Database'!N73=0),0,IF($F73=Lists!$G$2,'Exp with units conversion'!$H73*'Exp Database'!N73*'Exp with units conversion'!$G73,'Exp Database'!N73*'Exp with units conversion'!$G73))</f>
        <v>0</v>
      </c>
      <c r="O73">
        <f>IF(OR('Exp Database'!O73=Lists!$G$2,'Exp Database'!O73=Lists!$G$3,'Exp Database'!O73=0),0,IF($F73=Lists!$G$2,'Exp with units conversion'!$H73*'Exp Database'!O73*'Exp with units conversion'!$G73,'Exp Database'!O73*'Exp with units conversion'!$G73))</f>
        <v>0</v>
      </c>
      <c r="P73">
        <f>IF(OR('Exp Database'!P73=Lists!$G$2,'Exp Database'!P73=Lists!$G$3,'Exp Database'!P73=0),0,IF($F73=Lists!$G$2,'Exp with units conversion'!$H73*'Exp Database'!P73*'Exp with units conversion'!$G73,'Exp Database'!P73*'Exp with units conversion'!$G73))</f>
        <v>0</v>
      </c>
      <c r="Q73">
        <f>IF(OR('Exp Database'!Q73=Lists!$G$2,'Exp Database'!Q73=Lists!$G$3,'Exp Database'!Q73=0),0,IF($F73=Lists!$G$2,'Exp with units conversion'!$H73*'Exp Database'!Q73*'Exp with units conversion'!$G73,'Exp Database'!Q73*'Exp with units conversion'!$G73))</f>
        <v>0</v>
      </c>
      <c r="R73">
        <f>IF(OR('Exp Database'!R73=Lists!$G$2,'Exp Database'!R73=Lists!$G$3,'Exp Database'!R73=0),0,IF($F73=Lists!$G$2,'Exp with units conversion'!$H73*'Exp Database'!R73*'Exp with units conversion'!$G73,'Exp Database'!R73*'Exp with units conversion'!$G73))</f>
        <v>0</v>
      </c>
      <c r="S73">
        <f>IF(OR('Exp Database'!S73=Lists!$G$2,'Exp Database'!S73=Lists!$G$3,'Exp Database'!S73=0),0,IF($F73=Lists!$G$2,'Exp with units conversion'!$H73*'Exp Database'!S73*'Exp with units conversion'!$G73,'Exp Database'!S73*'Exp with units conversion'!$G73))</f>
        <v>0</v>
      </c>
      <c r="T73">
        <f>IF(OR('Exp Database'!T73=Lists!$G$2,'Exp Database'!T73=Lists!$G$3,'Exp Database'!T73=0),0,IF($F73=Lists!$G$2,'Exp with units conversion'!$H73*'Exp Database'!T73*'Exp with units conversion'!$G73,'Exp Database'!T73*'Exp with units conversion'!$G73))</f>
        <v>0</v>
      </c>
      <c r="U73">
        <f>IF(OR('Exp Database'!U73=Lists!$G$2,'Exp Database'!U73=Lists!$G$3,'Exp Database'!U73=0),0,IF($F73=Lists!$G$2,'Exp with units conversion'!$H73*'Exp Database'!U73*'Exp with units conversion'!$G73,'Exp Database'!U73*'Exp with units conversion'!$G73))</f>
        <v>0</v>
      </c>
      <c r="V73">
        <f>IF(OR('Exp Database'!V73=Lists!$G$2,'Exp Database'!V73=Lists!$G$3,'Exp Database'!V73=0),0,IF($F73=Lists!$G$2,'Exp with units conversion'!$H73*'Exp Database'!V73*'Exp with units conversion'!$G73,'Exp Database'!V73*'Exp with units conversion'!$G73))</f>
        <v>0</v>
      </c>
      <c r="W73">
        <f>IF(OR('Exp Database'!W73=Lists!$G$2,'Exp Database'!W73=Lists!$G$3,'Exp Database'!W73=0),0,IF($F73=Lists!$G$2,'Exp with units conversion'!$H73*'Exp Database'!W73*'Exp with units conversion'!$G73,'Exp Database'!W73*'Exp with units conversion'!$G73))</f>
        <v>0</v>
      </c>
      <c r="X73">
        <f>IF(OR('Exp Database'!X73=Lists!$G$2,'Exp Database'!X73=Lists!$G$3,'Exp Database'!X73=0),0,IF($F73=Lists!$G$2,'Exp with units conversion'!$H73*'Exp Database'!X73*'Exp with units conversion'!$G73,'Exp Database'!X73*'Exp with units conversion'!$G73))</f>
        <v>64219</v>
      </c>
      <c r="Y73">
        <f>IF(OR('Exp Database'!Y73=Lists!$G$2,'Exp Database'!Y73=Lists!$G$3,'Exp Database'!Y73=0),0,IF($F73=Lists!$G$2,'Exp with units conversion'!$H73*'Exp Database'!Y73*'Exp with units conversion'!$G73,'Exp Database'!Y73*'Exp with units conversion'!$G73))</f>
        <v>615863</v>
      </c>
      <c r="Z73">
        <f>IF(OR('Exp Database'!Z73=Lists!$G$2,'Exp Database'!Z73=Lists!$G$3,'Exp Database'!Z73=0),0,IF($F73=Lists!$G$2,'Exp with units conversion'!$H73*'Exp Database'!Z73*'Exp with units conversion'!$G73,'Exp Database'!Z73*'Exp with units conversion'!$G73))</f>
        <v>0</v>
      </c>
      <c r="AA73">
        <f>IF(OR('Exp Database'!AA73=Lists!$G$2,'Exp Database'!AA73=Lists!$G$3,'Exp Database'!AA73=0),0,IF($F73=Lists!$G$2,'Exp with units conversion'!$H73*'Exp Database'!AA73*'Exp with units conversion'!$G73,'Exp Database'!AA73*'Exp with units conversion'!$G73))</f>
        <v>0</v>
      </c>
      <c r="AB73">
        <f>IF(OR('Exp Database'!AB73=Lists!$G$2,'Exp Database'!AB73=Lists!$G$3,'Exp Database'!AB73=0),0,IF($F73=Lists!$G$2,'Exp with units conversion'!$H73*'Exp Database'!AB73*'Exp with units conversion'!$G73,'Exp Database'!AB73*'Exp with units conversion'!$G73))</f>
        <v>6020</v>
      </c>
      <c r="AC73">
        <f>IF(OR('Exp Database'!AC73=Lists!$G$2,'Exp Database'!AC73=Lists!$G$3,'Exp Database'!AC73=0),0,IF($F73=Lists!$G$2,'Exp with units conversion'!$H73*'Exp Database'!AC73*'Exp with units conversion'!$G73,'Exp Database'!AC73*'Exp with units conversion'!$G73))</f>
        <v>686102</v>
      </c>
      <c r="AD73">
        <f>IF(OR('Exp Database'!AD73=Lists!$G$2,'Exp Database'!AD73=Lists!$G$3,'Exp Database'!AD73=0),0,IF($F73=Lists!$G$2,'Exp with units conversion'!$H73*'Exp Database'!AD73*'Exp with units conversion'!$G73,'Exp Database'!AD73*'Exp with units conversion'!$G73))</f>
        <v>686102</v>
      </c>
      <c r="AF73">
        <f t="shared" si="8"/>
        <v>1</v>
      </c>
    </row>
    <row r="74" spans="2:32">
      <c r="B74" t="str">
        <f t="shared" si="7"/>
        <v>Georgia2014</v>
      </c>
      <c r="C74" s="242" t="str">
        <f t="shared" si="6"/>
        <v>Georgia</v>
      </c>
      <c r="D74" s="243">
        <f t="shared" si="5"/>
        <v>2014</v>
      </c>
      <c r="E74" s="242" t="str">
        <f t="shared" si="5"/>
        <v>Calendar Year</v>
      </c>
      <c r="F74" s="242" t="str">
        <f t="shared" si="5"/>
        <v>US Dollars</v>
      </c>
      <c r="G74" s="238">
        <f>IF('Exp Database'!G74="Units ( x 1)",1,IF('Exp Database'!G74="Thousands (x 1,000)",1000,IF('Exp Database'!G74="Millions (x 1,000,000)",1000000,)))</f>
        <v>1</v>
      </c>
      <c r="H74" s="239">
        <f>IF('Exp Database'!H74&gt;0,'Exp Database'!H74,'Exp Database'!J74)</f>
        <v>1.7659</v>
      </c>
      <c r="I74" s="242" t="str">
        <f t="shared" si="5"/>
        <v>System of Health Accounts</v>
      </c>
      <c r="J74" s="242">
        <f t="shared" si="5"/>
        <v>1.76566666666667</v>
      </c>
      <c r="K74" s="53" t="s">
        <v>277</v>
      </c>
      <c r="L74" s="53"/>
      <c r="M74">
        <f>IF(OR('Exp Database'!M74=Lists!$G$2,'Exp Database'!M74=Lists!$G$3,'Exp Database'!M74=0),0,IF($F74=Lists!$G$2,'Exp with units conversion'!$H74*'Exp Database'!M74*'Exp with units conversion'!$G74,'Exp Database'!M74*'Exp with units conversion'!$G74))</f>
        <v>2356266</v>
      </c>
      <c r="N74">
        <f>IF(OR('Exp Database'!N74=Lists!$G$2,'Exp Database'!N74=Lists!$G$3,'Exp Database'!N74=0),0,IF($F74=Lists!$G$2,'Exp with units conversion'!$H74*'Exp Database'!N74*'Exp with units conversion'!$G74,'Exp Database'!N74*'Exp with units conversion'!$G74))</f>
        <v>117033</v>
      </c>
      <c r="O74">
        <f>IF(OR('Exp Database'!O74=Lists!$G$2,'Exp Database'!O74=Lists!$G$3,'Exp Database'!O74=0),0,IF($F74=Lists!$G$2,'Exp with units conversion'!$H74*'Exp Database'!O74*'Exp with units conversion'!$G74,'Exp Database'!O74*'Exp with units conversion'!$G74))</f>
        <v>0</v>
      </c>
      <c r="P74">
        <f>IF(OR('Exp Database'!P74=Lists!$G$2,'Exp Database'!P74=Lists!$G$3,'Exp Database'!P74=0),0,IF($F74=Lists!$G$2,'Exp with units conversion'!$H74*'Exp Database'!P74*'Exp with units conversion'!$G74,'Exp Database'!P74*'Exp with units conversion'!$G74))</f>
        <v>0</v>
      </c>
      <c r="Q74">
        <f>IF(OR('Exp Database'!Q74=Lists!$G$2,'Exp Database'!Q74=Lists!$G$3,'Exp Database'!Q74=0),0,IF($F74=Lists!$G$2,'Exp with units conversion'!$H74*'Exp Database'!Q74*'Exp with units conversion'!$G74,'Exp Database'!Q74*'Exp with units conversion'!$G74))</f>
        <v>2473299</v>
      </c>
      <c r="R74">
        <f>IF(OR('Exp Database'!R74=Lists!$G$2,'Exp Database'!R74=Lists!$G$3,'Exp Database'!R74=0),0,IF($F74=Lists!$G$2,'Exp with units conversion'!$H74*'Exp Database'!R74*'Exp with units conversion'!$G74,'Exp Database'!R74*'Exp with units conversion'!$G74))</f>
        <v>0</v>
      </c>
      <c r="S74">
        <f>IF(OR('Exp Database'!S74=Lists!$G$2,'Exp Database'!S74=Lists!$G$3,'Exp Database'!S74=0),0,IF($F74=Lists!$G$2,'Exp with units conversion'!$H74*'Exp Database'!S74*'Exp with units conversion'!$G74,'Exp Database'!S74*'Exp with units conversion'!$G74))</f>
        <v>1774080</v>
      </c>
      <c r="T74">
        <f>IF(OR('Exp Database'!T74=Lists!$G$2,'Exp Database'!T74=Lists!$G$3,'Exp Database'!T74=0),0,IF($F74=Lists!$G$2,'Exp with units conversion'!$H74*'Exp Database'!T74*'Exp with units conversion'!$G74,'Exp Database'!T74*'Exp with units conversion'!$G74))</f>
        <v>0</v>
      </c>
      <c r="U74">
        <f>IF(OR('Exp Database'!U74=Lists!$G$2,'Exp Database'!U74=Lists!$G$3,'Exp Database'!U74=0),0,IF($F74=Lists!$G$2,'Exp with units conversion'!$H74*'Exp Database'!U74*'Exp with units conversion'!$G74,'Exp Database'!U74*'Exp with units conversion'!$G74))</f>
        <v>0</v>
      </c>
      <c r="V74">
        <f>IF(OR('Exp Database'!V74=Lists!$G$2,'Exp Database'!V74=Lists!$G$3,'Exp Database'!V74=0),0,IF($F74=Lists!$G$2,'Exp with units conversion'!$H74*'Exp Database'!V74*'Exp with units conversion'!$G74,'Exp Database'!V74*'Exp with units conversion'!$G74))</f>
        <v>1774080</v>
      </c>
      <c r="W74">
        <f>IF(OR('Exp Database'!W74=Lists!$G$2,'Exp Database'!W74=Lists!$G$3,'Exp Database'!W74=0),0,IF($F74=Lists!$G$2,'Exp with units conversion'!$H74*'Exp Database'!W74*'Exp with units conversion'!$G74,'Exp Database'!W74*'Exp with units conversion'!$G74))</f>
        <v>0</v>
      </c>
      <c r="X74">
        <f>IF(OR('Exp Database'!X74=Lists!$G$2,'Exp Database'!X74=Lists!$G$3,'Exp Database'!X74=0),0,IF($F74=Lists!$G$2,'Exp with units conversion'!$H74*'Exp Database'!X74*'Exp with units conversion'!$G74,'Exp Database'!X74*'Exp with units conversion'!$G74))</f>
        <v>0</v>
      </c>
      <c r="Y74">
        <f>IF(OR('Exp Database'!Y74=Lists!$G$2,'Exp Database'!Y74=Lists!$G$3,'Exp Database'!Y74=0),0,IF($F74=Lists!$G$2,'Exp with units conversion'!$H74*'Exp Database'!Y74*'Exp with units conversion'!$G74,'Exp Database'!Y74*'Exp with units conversion'!$G74))</f>
        <v>1931818</v>
      </c>
      <c r="Z74">
        <f>IF(OR('Exp Database'!Z74=Lists!$G$2,'Exp Database'!Z74=Lists!$G$3,'Exp Database'!Z74=0),0,IF($F74=Lists!$G$2,'Exp with units conversion'!$H74*'Exp Database'!Z74*'Exp with units conversion'!$G74,'Exp Database'!Z74*'Exp with units conversion'!$G74))</f>
        <v>0</v>
      </c>
      <c r="AA74">
        <f>IF(OR('Exp Database'!AA74=Lists!$G$2,'Exp Database'!AA74=Lists!$G$3,'Exp Database'!AA74=0),0,IF($F74=Lists!$G$2,'Exp with units conversion'!$H74*'Exp Database'!AA74*'Exp with units conversion'!$G74,'Exp Database'!AA74*'Exp with units conversion'!$G74))</f>
        <v>0</v>
      </c>
      <c r="AB74">
        <f>IF(OR('Exp Database'!AB74=Lists!$G$2,'Exp Database'!AB74=Lists!$G$3,'Exp Database'!AB74=0),0,IF($F74=Lists!$G$2,'Exp with units conversion'!$H74*'Exp Database'!AB74*'Exp with units conversion'!$G74,'Exp Database'!AB74*'Exp with units conversion'!$G74))</f>
        <v>0</v>
      </c>
      <c r="AC74">
        <f>IF(OR('Exp Database'!AC74=Lists!$G$2,'Exp Database'!AC74=Lists!$G$3,'Exp Database'!AC74=0),0,IF($F74=Lists!$G$2,'Exp with units conversion'!$H74*'Exp Database'!AC74*'Exp with units conversion'!$G74,'Exp Database'!AC74*'Exp with units conversion'!$G74))</f>
        <v>1931818</v>
      </c>
      <c r="AD74">
        <f>IF(OR('Exp Database'!AD74=Lists!$G$2,'Exp Database'!AD74=Lists!$G$3,'Exp Database'!AD74=0),0,IF($F74=Lists!$G$2,'Exp with units conversion'!$H74*'Exp Database'!AD74*'Exp with units conversion'!$G74,'Exp Database'!AD74*'Exp with units conversion'!$G74))</f>
        <v>6179197</v>
      </c>
      <c r="AF74">
        <f t="shared" si="8"/>
        <v>1</v>
      </c>
    </row>
    <row r="75" spans="2:32">
      <c r="B75" t="str">
        <f t="shared" si="7"/>
        <v>Georgia2014</v>
      </c>
      <c r="C75" s="242" t="str">
        <f t="shared" si="6"/>
        <v>Georgia</v>
      </c>
      <c r="D75" s="243">
        <f t="shared" si="5"/>
        <v>2014</v>
      </c>
      <c r="E75" s="242" t="str">
        <f t="shared" si="5"/>
        <v>Calendar Year</v>
      </c>
      <c r="F75" s="242" t="str">
        <f t="shared" si="5"/>
        <v>US Dollars</v>
      </c>
      <c r="G75" s="238">
        <f>IF('Exp Database'!G75="Units ( x 1)",1,IF('Exp Database'!G75="Thousands (x 1,000)",1000,IF('Exp Database'!G75="Millions (x 1,000,000)",1000000,)))</f>
        <v>1</v>
      </c>
      <c r="H75" s="239">
        <f>IF('Exp Database'!H75&gt;0,'Exp Database'!H75,'Exp Database'!J75)</f>
        <v>1.7659</v>
      </c>
      <c r="I75" s="242" t="str">
        <f t="shared" si="5"/>
        <v>System of Health Accounts</v>
      </c>
      <c r="J75" s="242">
        <f t="shared" si="5"/>
        <v>1.76566666666667</v>
      </c>
      <c r="K75" s="53" t="s">
        <v>296</v>
      </c>
      <c r="L75" s="53"/>
      <c r="M75">
        <f>IF(OR('Exp Database'!M75=Lists!$G$2,'Exp Database'!M75=Lists!$G$3,'Exp Database'!M75=0),0,IF($F75=Lists!$G$2,'Exp with units conversion'!$H75*'Exp Database'!M75*'Exp with units conversion'!$G75,'Exp Database'!M75*'Exp with units conversion'!$G75))</f>
        <v>112247</v>
      </c>
      <c r="N75">
        <f>IF(OR('Exp Database'!N75=Lists!$G$2,'Exp Database'!N75=Lists!$G$3,'Exp Database'!N75=0),0,IF($F75=Lists!$G$2,'Exp with units conversion'!$H75*'Exp Database'!N75*'Exp with units conversion'!$G75,'Exp Database'!N75*'Exp with units conversion'!$G75))</f>
        <v>0</v>
      </c>
      <c r="O75">
        <f>IF(OR('Exp Database'!O75=Lists!$G$2,'Exp Database'!O75=Lists!$G$3,'Exp Database'!O75=0),0,IF($F75=Lists!$G$2,'Exp with units conversion'!$H75*'Exp Database'!O75*'Exp with units conversion'!$G75,'Exp Database'!O75*'Exp with units conversion'!$G75))</f>
        <v>0</v>
      </c>
      <c r="P75">
        <f>IF(OR('Exp Database'!P75=Lists!$G$2,'Exp Database'!P75=Lists!$G$3,'Exp Database'!P75=0),0,IF($F75=Lists!$G$2,'Exp with units conversion'!$H75*'Exp Database'!P75*'Exp with units conversion'!$G75,'Exp Database'!P75*'Exp with units conversion'!$G75))</f>
        <v>0</v>
      </c>
      <c r="Q75">
        <f>IF(OR('Exp Database'!Q75=Lists!$G$2,'Exp Database'!Q75=Lists!$G$3,'Exp Database'!Q75=0),0,IF($F75=Lists!$G$2,'Exp with units conversion'!$H75*'Exp Database'!Q75*'Exp with units conversion'!$G75,'Exp Database'!Q75*'Exp with units conversion'!$G75))</f>
        <v>112247</v>
      </c>
      <c r="R75">
        <f>IF(OR('Exp Database'!R75=Lists!$G$2,'Exp Database'!R75=Lists!$G$3,'Exp Database'!R75=0),0,IF($F75=Lists!$G$2,'Exp with units conversion'!$H75*'Exp Database'!R75*'Exp with units conversion'!$G75,'Exp Database'!R75*'Exp with units conversion'!$G75))</f>
        <v>0</v>
      </c>
      <c r="S75">
        <f>IF(OR('Exp Database'!S75=Lists!$G$2,'Exp Database'!S75=Lists!$G$3,'Exp Database'!S75=0),0,IF($F75=Lists!$G$2,'Exp with units conversion'!$H75*'Exp Database'!S75*'Exp with units conversion'!$G75,'Exp Database'!S75*'Exp with units conversion'!$G75))</f>
        <v>0</v>
      </c>
      <c r="T75">
        <f>IF(OR('Exp Database'!T75=Lists!$G$2,'Exp Database'!T75=Lists!$G$3,'Exp Database'!T75=0),0,IF($F75=Lists!$G$2,'Exp with units conversion'!$H75*'Exp Database'!T75*'Exp with units conversion'!$G75,'Exp Database'!T75*'Exp with units conversion'!$G75))</f>
        <v>0</v>
      </c>
      <c r="U75">
        <f>IF(OR('Exp Database'!U75=Lists!$G$2,'Exp Database'!U75=Lists!$G$3,'Exp Database'!U75=0),0,IF($F75=Lists!$G$2,'Exp with units conversion'!$H75*'Exp Database'!U75*'Exp with units conversion'!$G75,'Exp Database'!U75*'Exp with units conversion'!$G75))</f>
        <v>0</v>
      </c>
      <c r="V75">
        <f>IF(OR('Exp Database'!V75=Lists!$G$2,'Exp Database'!V75=Lists!$G$3,'Exp Database'!V75=0),0,IF($F75=Lists!$G$2,'Exp with units conversion'!$H75*'Exp Database'!V75*'Exp with units conversion'!$G75,'Exp Database'!V75*'Exp with units conversion'!$G75))</f>
        <v>0</v>
      </c>
      <c r="W75">
        <f>IF(OR('Exp Database'!W75=Lists!$G$2,'Exp Database'!W75=Lists!$G$3,'Exp Database'!W75=0),0,IF($F75=Lists!$G$2,'Exp with units conversion'!$H75*'Exp Database'!W75*'Exp with units conversion'!$G75,'Exp Database'!W75*'Exp with units conversion'!$G75))</f>
        <v>0</v>
      </c>
      <c r="X75">
        <f>IF(OR('Exp Database'!X75=Lists!$G$2,'Exp Database'!X75=Lists!$G$3,'Exp Database'!X75=0),0,IF($F75=Lists!$G$2,'Exp with units conversion'!$H75*'Exp Database'!X75*'Exp with units conversion'!$G75,'Exp Database'!X75*'Exp with units conversion'!$G75))</f>
        <v>0</v>
      </c>
      <c r="Y75">
        <f>IF(OR('Exp Database'!Y75=Lists!$G$2,'Exp Database'!Y75=Lists!$G$3,'Exp Database'!Y75=0),0,IF($F75=Lists!$G$2,'Exp with units conversion'!$H75*'Exp Database'!Y75*'Exp with units conversion'!$G75,'Exp Database'!Y75*'Exp with units conversion'!$G75))</f>
        <v>0</v>
      </c>
      <c r="Z75">
        <f>IF(OR('Exp Database'!Z75=Lists!$G$2,'Exp Database'!Z75=Lists!$G$3,'Exp Database'!Z75=0),0,IF($F75=Lists!$G$2,'Exp with units conversion'!$H75*'Exp Database'!Z75*'Exp with units conversion'!$G75,'Exp Database'!Z75*'Exp with units conversion'!$G75))</f>
        <v>0</v>
      </c>
      <c r="AA75">
        <f>IF(OR('Exp Database'!AA75=Lists!$G$2,'Exp Database'!AA75=Lists!$G$3,'Exp Database'!AA75=0),0,IF($F75=Lists!$G$2,'Exp with units conversion'!$H75*'Exp Database'!AA75*'Exp with units conversion'!$G75,'Exp Database'!AA75*'Exp with units conversion'!$G75))</f>
        <v>0</v>
      </c>
      <c r="AB75">
        <f>IF(OR('Exp Database'!AB75=Lists!$G$2,'Exp Database'!AB75=Lists!$G$3,'Exp Database'!AB75=0),0,IF($F75=Lists!$G$2,'Exp with units conversion'!$H75*'Exp Database'!AB75*'Exp with units conversion'!$G75,'Exp Database'!AB75*'Exp with units conversion'!$G75))</f>
        <v>0</v>
      </c>
      <c r="AC75">
        <f>IF(OR('Exp Database'!AC75=Lists!$G$2,'Exp Database'!AC75=Lists!$G$3,'Exp Database'!AC75=0),0,IF($F75=Lists!$G$2,'Exp with units conversion'!$H75*'Exp Database'!AC75*'Exp with units conversion'!$G75,'Exp Database'!AC75*'Exp with units conversion'!$G75))</f>
        <v>0</v>
      </c>
      <c r="AD75">
        <f>IF(OR('Exp Database'!AD75=Lists!$G$2,'Exp Database'!AD75=Lists!$G$3,'Exp Database'!AD75=0),0,IF($F75=Lists!$G$2,'Exp with units conversion'!$H75*'Exp Database'!AD75*'Exp with units conversion'!$G75,'Exp Database'!AD75*'Exp with units conversion'!$G75))</f>
        <v>112247</v>
      </c>
      <c r="AF75">
        <f t="shared" si="8"/>
        <v>1</v>
      </c>
    </row>
    <row r="76" spans="2:32">
      <c r="B76" t="str">
        <f t="shared" si="7"/>
        <v>Georgia2014</v>
      </c>
      <c r="C76" s="242" t="str">
        <f t="shared" si="6"/>
        <v>Georgia</v>
      </c>
      <c r="D76" s="243">
        <f t="shared" si="5"/>
        <v>2014</v>
      </c>
      <c r="E76" s="242" t="str">
        <f t="shared" si="5"/>
        <v>Calendar Year</v>
      </c>
      <c r="F76" s="242" t="str">
        <f t="shared" si="5"/>
        <v>US Dollars</v>
      </c>
      <c r="G76" s="238">
        <f>IF('Exp Database'!G76="Units ( x 1)",1,IF('Exp Database'!G76="Thousands (x 1,000)",1000,IF('Exp Database'!G76="Millions (x 1,000,000)",1000000,)))</f>
        <v>1</v>
      </c>
      <c r="H76" s="239">
        <f>IF('Exp Database'!H76&gt;0,'Exp Database'!H76,'Exp Database'!J76)</f>
        <v>1.7659</v>
      </c>
      <c r="I76" s="242" t="str">
        <f t="shared" si="5"/>
        <v>System of Health Accounts</v>
      </c>
      <c r="J76" s="242">
        <f t="shared" si="5"/>
        <v>1.76566666666667</v>
      </c>
      <c r="K76" s="53" t="s">
        <v>380</v>
      </c>
      <c r="L76" s="53"/>
      <c r="M76">
        <f>IF(OR('Exp Database'!M76=Lists!$G$2,'Exp Database'!M76=Lists!$G$3,'Exp Database'!M76=0),0,IF($F76=Lists!$G$2,'Exp with units conversion'!$H76*'Exp Database'!M76*'Exp with units conversion'!$G76,'Exp Database'!M76*'Exp with units conversion'!$G76))</f>
        <v>0</v>
      </c>
      <c r="N76">
        <f>IF(OR('Exp Database'!N76=Lists!$G$2,'Exp Database'!N76=Lists!$G$3,'Exp Database'!N76=0),0,IF($F76=Lists!$G$2,'Exp with units conversion'!$H76*'Exp Database'!N76*'Exp with units conversion'!$G76,'Exp Database'!N76*'Exp with units conversion'!$G76))</f>
        <v>0</v>
      </c>
      <c r="O76">
        <f>IF(OR('Exp Database'!O76=Lists!$G$2,'Exp Database'!O76=Lists!$G$3,'Exp Database'!O76=0),0,IF($F76=Lists!$G$2,'Exp with units conversion'!$H76*'Exp Database'!O76*'Exp with units conversion'!$G76,'Exp Database'!O76*'Exp with units conversion'!$G76))</f>
        <v>0</v>
      </c>
      <c r="P76">
        <f>IF(OR('Exp Database'!P76=Lists!$G$2,'Exp Database'!P76=Lists!$G$3,'Exp Database'!P76=0),0,IF($F76=Lists!$G$2,'Exp with units conversion'!$H76*'Exp Database'!P76*'Exp with units conversion'!$G76,'Exp Database'!P76*'Exp with units conversion'!$G76))</f>
        <v>0</v>
      </c>
      <c r="Q76">
        <f>IF(OR('Exp Database'!Q76=Lists!$G$2,'Exp Database'!Q76=Lists!$G$3,'Exp Database'!Q76=0),0,IF($F76=Lists!$G$2,'Exp with units conversion'!$H76*'Exp Database'!Q76*'Exp with units conversion'!$G76,'Exp Database'!Q76*'Exp with units conversion'!$G76))</f>
        <v>0</v>
      </c>
      <c r="R76">
        <f>IF(OR('Exp Database'!R76=Lists!$G$2,'Exp Database'!R76=Lists!$G$3,'Exp Database'!R76=0),0,IF($F76=Lists!$G$2,'Exp with units conversion'!$H76*'Exp Database'!R76*'Exp with units conversion'!$G76,'Exp Database'!R76*'Exp with units conversion'!$G76))</f>
        <v>0</v>
      </c>
      <c r="S76">
        <f>IF(OR('Exp Database'!S76=Lists!$G$2,'Exp Database'!S76=Lists!$G$3,'Exp Database'!S76=0),0,IF($F76=Lists!$G$2,'Exp with units conversion'!$H76*'Exp Database'!S76*'Exp with units conversion'!$G76,'Exp Database'!S76*'Exp with units conversion'!$G76))</f>
        <v>0</v>
      </c>
      <c r="T76">
        <f>IF(OR('Exp Database'!T76=Lists!$G$2,'Exp Database'!T76=Lists!$G$3,'Exp Database'!T76=0),0,IF($F76=Lists!$G$2,'Exp with units conversion'!$H76*'Exp Database'!T76*'Exp with units conversion'!$G76,'Exp Database'!T76*'Exp with units conversion'!$G76))</f>
        <v>0</v>
      </c>
      <c r="U76">
        <f>IF(OR('Exp Database'!U76=Lists!$G$2,'Exp Database'!U76=Lists!$G$3,'Exp Database'!U76=0),0,IF($F76=Lists!$G$2,'Exp with units conversion'!$H76*'Exp Database'!U76*'Exp with units conversion'!$G76,'Exp Database'!U76*'Exp with units conversion'!$G76))</f>
        <v>0</v>
      </c>
      <c r="V76">
        <f>IF(OR('Exp Database'!V76=Lists!$G$2,'Exp Database'!V76=Lists!$G$3,'Exp Database'!V76=0),0,IF($F76=Lists!$G$2,'Exp with units conversion'!$H76*'Exp Database'!V76*'Exp with units conversion'!$G76,'Exp Database'!V76*'Exp with units conversion'!$G76))</f>
        <v>0</v>
      </c>
      <c r="W76">
        <f>IF(OR('Exp Database'!W76=Lists!$G$2,'Exp Database'!W76=Lists!$G$3,'Exp Database'!W76=0),0,IF($F76=Lists!$G$2,'Exp with units conversion'!$H76*'Exp Database'!W76*'Exp with units conversion'!$G76,'Exp Database'!W76*'Exp with units conversion'!$G76))</f>
        <v>0</v>
      </c>
      <c r="X76">
        <f>IF(OR('Exp Database'!X76=Lists!$G$2,'Exp Database'!X76=Lists!$G$3,'Exp Database'!X76=0),0,IF($F76=Lists!$G$2,'Exp with units conversion'!$H76*'Exp Database'!X76*'Exp with units conversion'!$G76,'Exp Database'!X76*'Exp with units conversion'!$G76))</f>
        <v>0</v>
      </c>
      <c r="Y76">
        <f>IF(OR('Exp Database'!Y76=Lists!$G$2,'Exp Database'!Y76=Lists!$G$3,'Exp Database'!Y76=0),0,IF($F76=Lists!$G$2,'Exp with units conversion'!$H76*'Exp Database'!Y76*'Exp with units conversion'!$G76,'Exp Database'!Y76*'Exp with units conversion'!$G76))</f>
        <v>0</v>
      </c>
      <c r="Z76">
        <f>IF(OR('Exp Database'!Z76=Lists!$G$2,'Exp Database'!Z76=Lists!$G$3,'Exp Database'!Z76=0),0,IF($F76=Lists!$G$2,'Exp with units conversion'!$H76*'Exp Database'!Z76*'Exp with units conversion'!$G76,'Exp Database'!Z76*'Exp with units conversion'!$G76))</f>
        <v>0</v>
      </c>
      <c r="AA76">
        <f>IF(OR('Exp Database'!AA76=Lists!$G$2,'Exp Database'!AA76=Lists!$G$3,'Exp Database'!AA76=0),0,IF($F76=Lists!$G$2,'Exp with units conversion'!$H76*'Exp Database'!AA76*'Exp with units conversion'!$G76,'Exp Database'!AA76*'Exp with units conversion'!$G76))</f>
        <v>0</v>
      </c>
      <c r="AB76">
        <f>IF(OR('Exp Database'!AB76=Lists!$G$2,'Exp Database'!AB76=Lists!$G$3,'Exp Database'!AB76=0),0,IF($F76=Lists!$G$2,'Exp with units conversion'!$H76*'Exp Database'!AB76*'Exp with units conversion'!$G76,'Exp Database'!AB76*'Exp with units conversion'!$G76))</f>
        <v>0</v>
      </c>
      <c r="AC76">
        <f>IF(OR('Exp Database'!AC76=Lists!$G$2,'Exp Database'!AC76=Lists!$G$3,'Exp Database'!AC76=0),0,IF($F76=Lists!$G$2,'Exp with units conversion'!$H76*'Exp Database'!AC76*'Exp with units conversion'!$G76,'Exp Database'!AC76*'Exp with units conversion'!$G76))</f>
        <v>0</v>
      </c>
      <c r="AD76">
        <f>IF(OR('Exp Database'!AD76=Lists!$G$2,'Exp Database'!AD76=Lists!$G$3,'Exp Database'!AD76=0),0,IF($F76=Lists!$G$2,'Exp with units conversion'!$H76*'Exp Database'!AD76*'Exp with units conversion'!$G76,'Exp Database'!AD76*'Exp with units conversion'!$G76))</f>
        <v>0</v>
      </c>
      <c r="AF76">
        <f t="shared" si="8"/>
        <v>1</v>
      </c>
    </row>
    <row r="77" spans="2:32">
      <c r="B77" t="str">
        <f t="shared" si="7"/>
        <v>Georgia2014</v>
      </c>
      <c r="C77" s="242" t="str">
        <f t="shared" si="6"/>
        <v>Georgia</v>
      </c>
      <c r="D77" s="243">
        <f t="shared" si="6"/>
        <v>2014</v>
      </c>
      <c r="E77" s="242" t="str">
        <f t="shared" si="6"/>
        <v>Calendar Year</v>
      </c>
      <c r="F77" s="242" t="str">
        <f t="shared" si="6"/>
        <v>US Dollars</v>
      </c>
      <c r="G77" s="238">
        <f>IF('Exp Database'!G77="Units ( x 1)",1,IF('Exp Database'!G77="Thousands (x 1,000)",1000,IF('Exp Database'!G77="Millions (x 1,000,000)",1000000,)))</f>
        <v>1</v>
      </c>
      <c r="H77" s="239">
        <f>IF('Exp Database'!H77&gt;0,'Exp Database'!H77,'Exp Database'!J77)</f>
        <v>1.7659</v>
      </c>
      <c r="I77" s="242" t="str">
        <f t="shared" si="6"/>
        <v>System of Health Accounts</v>
      </c>
      <c r="J77" s="242">
        <f t="shared" si="6"/>
        <v>1.76566666666667</v>
      </c>
      <c r="K77" s="53" t="s">
        <v>381</v>
      </c>
      <c r="L77" s="53"/>
      <c r="M77">
        <f>IF(OR('Exp Database'!M77=Lists!$G$2,'Exp Database'!M77=Lists!$G$3,'Exp Database'!M77=0),0,IF($F77=Lists!$G$2,'Exp with units conversion'!$H77*'Exp Database'!M77*'Exp with units conversion'!$G77,'Exp Database'!M77*'Exp with units conversion'!$G77))</f>
        <v>112247</v>
      </c>
      <c r="N77">
        <f>IF(OR('Exp Database'!N77=Lists!$G$2,'Exp Database'!N77=Lists!$G$3,'Exp Database'!N77=0),0,IF($F77=Lists!$G$2,'Exp with units conversion'!$H77*'Exp Database'!N77*'Exp with units conversion'!$G77,'Exp Database'!N77*'Exp with units conversion'!$G77))</f>
        <v>0</v>
      </c>
      <c r="O77">
        <f>IF(OR('Exp Database'!O77=Lists!$G$2,'Exp Database'!O77=Lists!$G$3,'Exp Database'!O77=0),0,IF($F77=Lists!$G$2,'Exp with units conversion'!$H77*'Exp Database'!O77*'Exp with units conversion'!$G77,'Exp Database'!O77*'Exp with units conversion'!$G77))</f>
        <v>0</v>
      </c>
      <c r="P77">
        <f>IF(OR('Exp Database'!P77=Lists!$G$2,'Exp Database'!P77=Lists!$G$3,'Exp Database'!P77=0),0,IF($F77=Lists!$G$2,'Exp with units conversion'!$H77*'Exp Database'!P77*'Exp with units conversion'!$G77,'Exp Database'!P77*'Exp with units conversion'!$G77))</f>
        <v>0</v>
      </c>
      <c r="Q77">
        <f>IF(OR('Exp Database'!Q77=Lists!$G$2,'Exp Database'!Q77=Lists!$G$3,'Exp Database'!Q77=0),0,IF($F77=Lists!$G$2,'Exp with units conversion'!$H77*'Exp Database'!Q77*'Exp with units conversion'!$G77,'Exp Database'!Q77*'Exp with units conversion'!$G77))</f>
        <v>112247</v>
      </c>
      <c r="R77">
        <f>IF(OR('Exp Database'!R77=Lists!$G$2,'Exp Database'!R77=Lists!$G$3,'Exp Database'!R77=0),0,IF($F77=Lists!$G$2,'Exp with units conversion'!$H77*'Exp Database'!R77*'Exp with units conversion'!$G77,'Exp Database'!R77*'Exp with units conversion'!$G77))</f>
        <v>0</v>
      </c>
      <c r="S77">
        <f>IF(OR('Exp Database'!S77=Lists!$G$2,'Exp Database'!S77=Lists!$G$3,'Exp Database'!S77=0),0,IF($F77=Lists!$G$2,'Exp with units conversion'!$H77*'Exp Database'!S77*'Exp with units conversion'!$G77,'Exp Database'!S77*'Exp with units conversion'!$G77))</f>
        <v>0</v>
      </c>
      <c r="T77">
        <f>IF(OR('Exp Database'!T77=Lists!$G$2,'Exp Database'!T77=Lists!$G$3,'Exp Database'!T77=0),0,IF($F77=Lists!$G$2,'Exp with units conversion'!$H77*'Exp Database'!T77*'Exp with units conversion'!$G77,'Exp Database'!T77*'Exp with units conversion'!$G77))</f>
        <v>0</v>
      </c>
      <c r="U77">
        <f>IF(OR('Exp Database'!U77=Lists!$G$2,'Exp Database'!U77=Lists!$G$3,'Exp Database'!U77=0),0,IF($F77=Lists!$G$2,'Exp with units conversion'!$H77*'Exp Database'!U77*'Exp with units conversion'!$G77,'Exp Database'!U77*'Exp with units conversion'!$G77))</f>
        <v>0</v>
      </c>
      <c r="V77">
        <f>IF(OR('Exp Database'!V77=Lists!$G$2,'Exp Database'!V77=Lists!$G$3,'Exp Database'!V77=0),0,IF($F77=Lists!$G$2,'Exp with units conversion'!$H77*'Exp Database'!V77*'Exp with units conversion'!$G77,'Exp Database'!V77*'Exp with units conversion'!$G77))</f>
        <v>0</v>
      </c>
      <c r="W77">
        <f>IF(OR('Exp Database'!W77=Lists!$G$2,'Exp Database'!W77=Lists!$G$3,'Exp Database'!W77=0),0,IF($F77=Lists!$G$2,'Exp with units conversion'!$H77*'Exp Database'!W77*'Exp with units conversion'!$G77,'Exp Database'!W77*'Exp with units conversion'!$G77))</f>
        <v>0</v>
      </c>
      <c r="X77">
        <f>IF(OR('Exp Database'!X77=Lists!$G$2,'Exp Database'!X77=Lists!$G$3,'Exp Database'!X77=0),0,IF($F77=Lists!$G$2,'Exp with units conversion'!$H77*'Exp Database'!X77*'Exp with units conversion'!$G77,'Exp Database'!X77*'Exp with units conversion'!$G77))</f>
        <v>0</v>
      </c>
      <c r="Y77">
        <f>IF(OR('Exp Database'!Y77=Lists!$G$2,'Exp Database'!Y77=Lists!$G$3,'Exp Database'!Y77=0),0,IF($F77=Lists!$G$2,'Exp with units conversion'!$H77*'Exp Database'!Y77*'Exp with units conversion'!$G77,'Exp Database'!Y77*'Exp with units conversion'!$G77))</f>
        <v>0</v>
      </c>
      <c r="Z77">
        <f>IF(OR('Exp Database'!Z77=Lists!$G$2,'Exp Database'!Z77=Lists!$G$3,'Exp Database'!Z77=0),0,IF($F77=Lists!$G$2,'Exp with units conversion'!$H77*'Exp Database'!Z77*'Exp with units conversion'!$G77,'Exp Database'!Z77*'Exp with units conversion'!$G77))</f>
        <v>0</v>
      </c>
      <c r="AA77">
        <f>IF(OR('Exp Database'!AA77=Lists!$G$2,'Exp Database'!AA77=Lists!$G$3,'Exp Database'!AA77=0),0,IF($F77=Lists!$G$2,'Exp with units conversion'!$H77*'Exp Database'!AA77*'Exp with units conversion'!$G77,'Exp Database'!AA77*'Exp with units conversion'!$G77))</f>
        <v>0</v>
      </c>
      <c r="AB77">
        <f>IF(OR('Exp Database'!AB77=Lists!$G$2,'Exp Database'!AB77=Lists!$G$3,'Exp Database'!AB77=0),0,IF($F77=Lists!$G$2,'Exp with units conversion'!$H77*'Exp Database'!AB77*'Exp with units conversion'!$G77,'Exp Database'!AB77*'Exp with units conversion'!$G77))</f>
        <v>0</v>
      </c>
      <c r="AC77">
        <f>IF(OR('Exp Database'!AC77=Lists!$G$2,'Exp Database'!AC77=Lists!$G$3,'Exp Database'!AC77=0),0,IF($F77=Lists!$G$2,'Exp with units conversion'!$H77*'Exp Database'!AC77*'Exp with units conversion'!$G77,'Exp Database'!AC77*'Exp with units conversion'!$G77))</f>
        <v>0</v>
      </c>
      <c r="AD77">
        <f>IF(OR('Exp Database'!AD77=Lists!$G$2,'Exp Database'!AD77=Lists!$G$3,'Exp Database'!AD77=0),0,IF($F77=Lists!$G$2,'Exp with units conversion'!$H77*'Exp Database'!AD77*'Exp with units conversion'!$G77,'Exp Database'!AD77*'Exp with units conversion'!$G77))</f>
        <v>112247</v>
      </c>
      <c r="AF77">
        <f t="shared" si="8"/>
        <v>1</v>
      </c>
    </row>
    <row r="78" spans="2:32">
      <c r="B78" t="str">
        <f t="shared" si="7"/>
        <v>Georgia2014</v>
      </c>
      <c r="C78" s="242" t="str">
        <f t="shared" si="6"/>
        <v>Georgia</v>
      </c>
      <c r="D78" s="243">
        <f t="shared" si="6"/>
        <v>2014</v>
      </c>
      <c r="E78" s="242" t="str">
        <f t="shared" si="6"/>
        <v>Calendar Year</v>
      </c>
      <c r="F78" s="242" t="str">
        <f t="shared" si="6"/>
        <v>US Dollars</v>
      </c>
      <c r="G78" s="238">
        <f>IF('Exp Database'!G78="Units ( x 1)",1,IF('Exp Database'!G78="Thousands (x 1,000)",1000,IF('Exp Database'!G78="Millions (x 1,000,000)",1000000,)))</f>
        <v>1</v>
      </c>
      <c r="H78" s="239">
        <f>IF('Exp Database'!H78&gt;0,'Exp Database'!H78,'Exp Database'!J78)</f>
        <v>1.7659</v>
      </c>
      <c r="I78" s="242" t="str">
        <f t="shared" si="6"/>
        <v>System of Health Accounts</v>
      </c>
      <c r="J78" s="242">
        <f t="shared" si="6"/>
        <v>1.76566666666667</v>
      </c>
      <c r="K78" s="53" t="s">
        <v>297</v>
      </c>
      <c r="L78" s="53"/>
      <c r="M78">
        <f>IF(OR('Exp Database'!M78=Lists!$G$2,'Exp Database'!M78=Lists!$G$3,'Exp Database'!M78=0),0,IF($F78=Lists!$G$2,'Exp with units conversion'!$H78*'Exp Database'!M78*'Exp with units conversion'!$G78,'Exp Database'!M78*'Exp with units conversion'!$G78))</f>
        <v>3968774</v>
      </c>
      <c r="N78">
        <f>IF(OR('Exp Database'!N78=Lists!$G$2,'Exp Database'!N78=Lists!$G$3,'Exp Database'!N78=0),0,IF($F78=Lists!$G$2,'Exp with units conversion'!$H78*'Exp Database'!N78*'Exp with units conversion'!$G78,'Exp Database'!N78*'Exp with units conversion'!$G78))</f>
        <v>0</v>
      </c>
      <c r="O78">
        <f>IF(OR('Exp Database'!O78=Lists!$G$2,'Exp Database'!O78=Lists!$G$3,'Exp Database'!O78=0),0,IF($F78=Lists!$G$2,'Exp with units conversion'!$H78*'Exp Database'!O78*'Exp with units conversion'!$G78,'Exp Database'!O78*'Exp with units conversion'!$G78))</f>
        <v>0</v>
      </c>
      <c r="P78">
        <f>IF(OR('Exp Database'!P78=Lists!$G$2,'Exp Database'!P78=Lists!$G$3,'Exp Database'!P78=0),0,IF($F78=Lists!$G$2,'Exp with units conversion'!$H78*'Exp Database'!P78*'Exp with units conversion'!$G78,'Exp Database'!P78*'Exp with units conversion'!$G78))</f>
        <v>0</v>
      </c>
      <c r="Q78">
        <f>IF(OR('Exp Database'!Q78=Lists!$G$2,'Exp Database'!Q78=Lists!$G$3,'Exp Database'!Q78=0),0,IF($F78=Lists!$G$2,'Exp with units conversion'!$H78*'Exp Database'!Q78*'Exp with units conversion'!$G78,'Exp Database'!Q78*'Exp with units conversion'!$G78))</f>
        <v>3968774</v>
      </c>
      <c r="R78">
        <f>IF(OR('Exp Database'!R78=Lists!$G$2,'Exp Database'!R78=Lists!$G$3,'Exp Database'!R78=0),0,IF($F78=Lists!$G$2,'Exp with units conversion'!$H78*'Exp Database'!R78*'Exp with units conversion'!$G78,'Exp Database'!R78*'Exp with units conversion'!$G78))</f>
        <v>0</v>
      </c>
      <c r="S78">
        <f>IF(OR('Exp Database'!S78=Lists!$G$2,'Exp Database'!S78=Lists!$G$3,'Exp Database'!S78=0),0,IF($F78=Lists!$G$2,'Exp with units conversion'!$H78*'Exp Database'!S78*'Exp with units conversion'!$G78,'Exp Database'!S78*'Exp with units conversion'!$G78))</f>
        <v>0</v>
      </c>
      <c r="T78">
        <f>IF(OR('Exp Database'!T78=Lists!$G$2,'Exp Database'!T78=Lists!$G$3,'Exp Database'!T78=0),0,IF($F78=Lists!$G$2,'Exp with units conversion'!$H78*'Exp Database'!T78*'Exp with units conversion'!$G78,'Exp Database'!T78*'Exp with units conversion'!$G78))</f>
        <v>0</v>
      </c>
      <c r="U78">
        <f>IF(OR('Exp Database'!U78=Lists!$G$2,'Exp Database'!U78=Lists!$G$3,'Exp Database'!U78=0),0,IF($F78=Lists!$G$2,'Exp with units conversion'!$H78*'Exp Database'!U78*'Exp with units conversion'!$G78,'Exp Database'!U78*'Exp with units conversion'!$G78))</f>
        <v>0</v>
      </c>
      <c r="V78">
        <f>IF(OR('Exp Database'!V78=Lists!$G$2,'Exp Database'!V78=Lists!$G$3,'Exp Database'!V78=0),0,IF($F78=Lists!$G$2,'Exp with units conversion'!$H78*'Exp Database'!V78*'Exp with units conversion'!$G78,'Exp Database'!V78*'Exp with units conversion'!$G78))</f>
        <v>0</v>
      </c>
      <c r="W78">
        <f>IF(OR('Exp Database'!W78=Lists!$G$2,'Exp Database'!W78=Lists!$G$3,'Exp Database'!W78=0),0,IF($F78=Lists!$G$2,'Exp with units conversion'!$H78*'Exp Database'!W78*'Exp with units conversion'!$G78,'Exp Database'!W78*'Exp with units conversion'!$G78))</f>
        <v>0</v>
      </c>
      <c r="X78">
        <f>IF(OR('Exp Database'!X78=Lists!$G$2,'Exp Database'!X78=Lists!$G$3,'Exp Database'!X78=0),0,IF($F78=Lists!$G$2,'Exp with units conversion'!$H78*'Exp Database'!X78*'Exp with units conversion'!$G78,'Exp Database'!X78*'Exp with units conversion'!$G78))</f>
        <v>53430</v>
      </c>
      <c r="Y78">
        <f>IF(OR('Exp Database'!Y78=Lists!$G$2,'Exp Database'!Y78=Lists!$G$3,'Exp Database'!Y78=0),0,IF($F78=Lists!$G$2,'Exp with units conversion'!$H78*'Exp Database'!Y78*'Exp with units conversion'!$G78,'Exp Database'!Y78*'Exp with units conversion'!$G78))</f>
        <v>2099528</v>
      </c>
      <c r="Z78">
        <f>IF(OR('Exp Database'!Z78=Lists!$G$2,'Exp Database'!Z78=Lists!$G$3,'Exp Database'!Z78=0),0,IF($F78=Lists!$G$2,'Exp with units conversion'!$H78*'Exp Database'!Z78*'Exp with units conversion'!$G78,'Exp Database'!Z78*'Exp with units conversion'!$G78))</f>
        <v>0</v>
      </c>
      <c r="AA78">
        <f>IF(OR('Exp Database'!AA78=Lists!$G$2,'Exp Database'!AA78=Lists!$G$3,'Exp Database'!AA78=0),0,IF($F78=Lists!$G$2,'Exp with units conversion'!$H78*'Exp Database'!AA78*'Exp with units conversion'!$G78,'Exp Database'!AA78*'Exp with units conversion'!$G78))</f>
        <v>187906</v>
      </c>
      <c r="AB78">
        <f>IF(OR('Exp Database'!AB78=Lists!$G$2,'Exp Database'!AB78=Lists!$G$3,'Exp Database'!AB78=0),0,IF($F78=Lists!$G$2,'Exp with units conversion'!$H78*'Exp Database'!AB78*'Exp with units conversion'!$G78,'Exp Database'!AB78*'Exp with units conversion'!$G78))</f>
        <v>6020</v>
      </c>
      <c r="AC78">
        <f>IF(OR('Exp Database'!AC78=Lists!$G$2,'Exp Database'!AC78=Lists!$G$3,'Exp Database'!AC78=0),0,IF($F78=Lists!$G$2,'Exp with units conversion'!$H78*'Exp Database'!AC78*'Exp with units conversion'!$G78,'Exp Database'!AC78*'Exp with units conversion'!$G78))</f>
        <v>2346884</v>
      </c>
      <c r="AD78">
        <f>IF(OR('Exp Database'!AD78=Lists!$G$2,'Exp Database'!AD78=Lists!$G$3,'Exp Database'!AD78=0),0,IF($F78=Lists!$G$2,'Exp with units conversion'!$H78*'Exp Database'!AD78*'Exp with units conversion'!$G78,'Exp Database'!AD78*'Exp with units conversion'!$G78))</f>
        <v>6315658</v>
      </c>
      <c r="AF78">
        <f t="shared" si="8"/>
        <v>1</v>
      </c>
    </row>
    <row r="79" spans="2:32">
      <c r="B79" t="str">
        <f t="shared" si="7"/>
        <v>Georgia2014</v>
      </c>
      <c r="C79" s="242" t="str">
        <f t="shared" si="6"/>
        <v>Georgia</v>
      </c>
      <c r="D79" s="243">
        <f t="shared" si="6"/>
        <v>2014</v>
      </c>
      <c r="E79" s="242" t="str">
        <f t="shared" si="6"/>
        <v>Calendar Year</v>
      </c>
      <c r="F79" s="242" t="str">
        <f t="shared" si="6"/>
        <v>US Dollars</v>
      </c>
      <c r="G79" s="238">
        <f>IF('Exp Database'!G79="Units ( x 1)",1,IF('Exp Database'!G79="Thousands (x 1,000)",1000,IF('Exp Database'!G79="Millions (x 1,000,000)",1000000,)))</f>
        <v>1</v>
      </c>
      <c r="H79" s="239">
        <f>IF('Exp Database'!H79&gt;0,'Exp Database'!H79,'Exp Database'!J79)</f>
        <v>1.7659</v>
      </c>
      <c r="I79" s="242" t="str">
        <f t="shared" si="6"/>
        <v>System of Health Accounts</v>
      </c>
      <c r="J79" s="242">
        <f t="shared" si="6"/>
        <v>1.76566666666667</v>
      </c>
      <c r="K79" s="53" t="s">
        <v>279</v>
      </c>
      <c r="L79" s="53"/>
      <c r="M79">
        <f>IF(OR('Exp Database'!M79=Lists!$G$2,'Exp Database'!M79=Lists!$G$3,'Exp Database'!M79=0),0,IF($F79=Lists!$G$2,'Exp with units conversion'!$H79*'Exp Database'!M79*'Exp with units conversion'!$G79,'Exp Database'!M79*'Exp with units conversion'!$G79))</f>
        <v>441360</v>
      </c>
      <c r="N79">
        <f>IF(OR('Exp Database'!N79=Lists!$G$2,'Exp Database'!N79=Lists!$G$3,'Exp Database'!N79=0),0,IF($F79=Lists!$G$2,'Exp with units conversion'!$H79*'Exp Database'!N79*'Exp with units conversion'!$G79,'Exp Database'!N79*'Exp with units conversion'!$G79))</f>
        <v>0</v>
      </c>
      <c r="O79">
        <f>IF(OR('Exp Database'!O79=Lists!$G$2,'Exp Database'!O79=Lists!$G$3,'Exp Database'!O79=0),0,IF($F79=Lists!$G$2,'Exp with units conversion'!$H79*'Exp Database'!O79*'Exp with units conversion'!$G79,'Exp Database'!O79*'Exp with units conversion'!$G79))</f>
        <v>0</v>
      </c>
      <c r="P79">
        <f>IF(OR('Exp Database'!P79=Lists!$G$2,'Exp Database'!P79=Lists!$G$3,'Exp Database'!P79=0),0,IF($F79=Lists!$G$2,'Exp with units conversion'!$H79*'Exp Database'!P79*'Exp with units conversion'!$G79,'Exp Database'!P79*'Exp with units conversion'!$G79))</f>
        <v>0</v>
      </c>
      <c r="Q79">
        <f>IF(OR('Exp Database'!Q79=Lists!$G$2,'Exp Database'!Q79=Lists!$G$3,'Exp Database'!Q79=0),0,IF($F79=Lists!$G$2,'Exp with units conversion'!$H79*'Exp Database'!Q79*'Exp with units conversion'!$G79,'Exp Database'!Q79*'Exp with units conversion'!$G79))</f>
        <v>441360</v>
      </c>
      <c r="R79">
        <f>IF(OR('Exp Database'!R79=Lists!$G$2,'Exp Database'!R79=Lists!$G$3,'Exp Database'!R79=0),0,IF($F79=Lists!$G$2,'Exp with units conversion'!$H79*'Exp Database'!R79*'Exp with units conversion'!$G79,'Exp Database'!R79*'Exp with units conversion'!$G79))</f>
        <v>0</v>
      </c>
      <c r="S79">
        <f>IF(OR('Exp Database'!S79=Lists!$G$2,'Exp Database'!S79=Lists!$G$3,'Exp Database'!S79=0),0,IF($F79=Lists!$G$2,'Exp with units conversion'!$H79*'Exp Database'!S79*'Exp with units conversion'!$G79,'Exp Database'!S79*'Exp with units conversion'!$G79))</f>
        <v>0</v>
      </c>
      <c r="T79">
        <f>IF(OR('Exp Database'!T79=Lists!$G$2,'Exp Database'!T79=Lists!$G$3,'Exp Database'!T79=0),0,IF($F79=Lists!$G$2,'Exp with units conversion'!$H79*'Exp Database'!T79*'Exp with units conversion'!$G79,'Exp Database'!T79*'Exp with units conversion'!$G79))</f>
        <v>0</v>
      </c>
      <c r="U79">
        <f>IF(OR('Exp Database'!U79=Lists!$G$2,'Exp Database'!U79=Lists!$G$3,'Exp Database'!U79=0),0,IF($F79=Lists!$G$2,'Exp with units conversion'!$H79*'Exp Database'!U79*'Exp with units conversion'!$G79,'Exp Database'!U79*'Exp with units conversion'!$G79))</f>
        <v>0</v>
      </c>
      <c r="V79">
        <f>IF(OR('Exp Database'!V79=Lists!$G$2,'Exp Database'!V79=Lists!$G$3,'Exp Database'!V79=0),0,IF($F79=Lists!$G$2,'Exp with units conversion'!$H79*'Exp Database'!V79*'Exp with units conversion'!$G79,'Exp Database'!V79*'Exp with units conversion'!$G79))</f>
        <v>0</v>
      </c>
      <c r="W79">
        <f>IF(OR('Exp Database'!W79=Lists!$G$2,'Exp Database'!W79=Lists!$G$3,'Exp Database'!W79=0),0,IF($F79=Lists!$G$2,'Exp with units conversion'!$H79*'Exp Database'!W79*'Exp with units conversion'!$G79,'Exp Database'!W79*'Exp with units conversion'!$G79))</f>
        <v>0</v>
      </c>
      <c r="X79">
        <f>IF(OR('Exp Database'!X79=Lists!$G$2,'Exp Database'!X79=Lists!$G$3,'Exp Database'!X79=0),0,IF($F79=Lists!$G$2,'Exp with units conversion'!$H79*'Exp Database'!X79*'Exp with units conversion'!$G79,'Exp Database'!X79*'Exp with units conversion'!$G79))</f>
        <v>53430</v>
      </c>
      <c r="Y79">
        <f>IF(OR('Exp Database'!Y79=Lists!$G$2,'Exp Database'!Y79=Lists!$G$3,'Exp Database'!Y79=0),0,IF($F79=Lists!$G$2,'Exp with units conversion'!$H79*'Exp Database'!Y79*'Exp with units conversion'!$G79,'Exp Database'!Y79*'Exp with units conversion'!$G79))</f>
        <v>0</v>
      </c>
      <c r="Z79">
        <f>IF(OR('Exp Database'!Z79=Lists!$G$2,'Exp Database'!Z79=Lists!$G$3,'Exp Database'!Z79=0),0,IF($F79=Lists!$G$2,'Exp with units conversion'!$H79*'Exp Database'!Z79*'Exp with units conversion'!$G79,'Exp Database'!Z79*'Exp with units conversion'!$G79))</f>
        <v>0</v>
      </c>
      <c r="AA79">
        <f>IF(OR('Exp Database'!AA79=Lists!$G$2,'Exp Database'!AA79=Lists!$G$3,'Exp Database'!AA79=0),0,IF($F79=Lists!$G$2,'Exp with units conversion'!$H79*'Exp Database'!AA79*'Exp with units conversion'!$G79,'Exp Database'!AA79*'Exp with units conversion'!$G79))</f>
        <v>187906</v>
      </c>
      <c r="AB79">
        <f>IF(OR('Exp Database'!AB79=Lists!$G$2,'Exp Database'!AB79=Lists!$G$3,'Exp Database'!AB79=0),0,IF($F79=Lists!$G$2,'Exp with units conversion'!$H79*'Exp Database'!AB79*'Exp with units conversion'!$G79,'Exp Database'!AB79*'Exp with units conversion'!$G79))</f>
        <v>6020</v>
      </c>
      <c r="AC79">
        <f>IF(OR('Exp Database'!AC79=Lists!$G$2,'Exp Database'!AC79=Lists!$G$3,'Exp Database'!AC79=0),0,IF($F79=Lists!$G$2,'Exp with units conversion'!$H79*'Exp Database'!AC79*'Exp with units conversion'!$G79,'Exp Database'!AC79*'Exp with units conversion'!$G79))</f>
        <v>247356</v>
      </c>
      <c r="AD79">
        <f>IF(OR('Exp Database'!AD79=Lists!$G$2,'Exp Database'!AD79=Lists!$G$3,'Exp Database'!AD79=0),0,IF($F79=Lists!$G$2,'Exp with units conversion'!$H79*'Exp Database'!AD79*'Exp with units conversion'!$G79,'Exp Database'!AD79*'Exp with units conversion'!$G79))</f>
        <v>688716</v>
      </c>
      <c r="AF79">
        <f t="shared" si="8"/>
        <v>1</v>
      </c>
    </row>
    <row r="80" spans="2:32">
      <c r="B80" t="str">
        <f t="shared" si="7"/>
        <v>Georgia2014</v>
      </c>
      <c r="C80" s="242" t="str">
        <f t="shared" si="6"/>
        <v>Georgia</v>
      </c>
      <c r="D80" s="243">
        <f t="shared" si="6"/>
        <v>2014</v>
      </c>
      <c r="E80" s="242" t="str">
        <f t="shared" si="6"/>
        <v>Calendar Year</v>
      </c>
      <c r="F80" s="242" t="str">
        <f t="shared" si="6"/>
        <v>US Dollars</v>
      </c>
      <c r="G80" s="238">
        <f>IF('Exp Database'!G80="Units ( x 1)",1,IF('Exp Database'!G80="Thousands (x 1,000)",1000,IF('Exp Database'!G80="Millions (x 1,000,000)",1000000,)))</f>
        <v>1</v>
      </c>
      <c r="H80" s="239">
        <f>IF('Exp Database'!H80&gt;0,'Exp Database'!H80,'Exp Database'!J80)</f>
        <v>1.7659</v>
      </c>
      <c r="I80" s="242" t="str">
        <f t="shared" si="6"/>
        <v>System of Health Accounts</v>
      </c>
      <c r="J80" s="242">
        <f t="shared" si="6"/>
        <v>1.76566666666667</v>
      </c>
      <c r="K80" s="53" t="s">
        <v>383</v>
      </c>
      <c r="L80" s="53"/>
      <c r="M80">
        <f>IF(OR('Exp Database'!M80=Lists!$G$2,'Exp Database'!M80=Lists!$G$3,'Exp Database'!M80=0),0,IF($F80=Lists!$G$2,'Exp with units conversion'!$H80*'Exp Database'!M80*'Exp with units conversion'!$G80,'Exp Database'!M80*'Exp with units conversion'!$G80))</f>
        <v>1794631</v>
      </c>
      <c r="N80">
        <f>IF(OR('Exp Database'!N80=Lists!$G$2,'Exp Database'!N80=Lists!$G$3,'Exp Database'!N80=0),0,IF($F80=Lists!$G$2,'Exp with units conversion'!$H80*'Exp Database'!N80*'Exp with units conversion'!$G80,'Exp Database'!N80*'Exp with units conversion'!$G80))</f>
        <v>0</v>
      </c>
      <c r="O80">
        <f>IF(OR('Exp Database'!O80=Lists!$G$2,'Exp Database'!O80=Lists!$G$3,'Exp Database'!O80=0),0,IF($F80=Lists!$G$2,'Exp with units conversion'!$H80*'Exp Database'!O80*'Exp with units conversion'!$G80,'Exp Database'!O80*'Exp with units conversion'!$G80))</f>
        <v>0</v>
      </c>
      <c r="P80">
        <f>IF(OR('Exp Database'!P80=Lists!$G$2,'Exp Database'!P80=Lists!$G$3,'Exp Database'!P80=0),0,IF($F80=Lists!$G$2,'Exp with units conversion'!$H80*'Exp Database'!P80*'Exp with units conversion'!$G80,'Exp Database'!P80*'Exp with units conversion'!$G80))</f>
        <v>0</v>
      </c>
      <c r="Q80">
        <f>IF(OR('Exp Database'!Q80=Lists!$G$2,'Exp Database'!Q80=Lists!$G$3,'Exp Database'!Q80=0),0,IF($F80=Lists!$G$2,'Exp with units conversion'!$H80*'Exp Database'!Q80*'Exp with units conversion'!$G80,'Exp Database'!Q80*'Exp with units conversion'!$G80))</f>
        <v>1794631</v>
      </c>
      <c r="R80">
        <f>IF(OR('Exp Database'!R80=Lists!$G$2,'Exp Database'!R80=Lists!$G$3,'Exp Database'!R80=0),0,IF($F80=Lists!$G$2,'Exp with units conversion'!$H80*'Exp Database'!R80*'Exp with units conversion'!$G80,'Exp Database'!R80*'Exp with units conversion'!$G80))</f>
        <v>0</v>
      </c>
      <c r="S80">
        <f>IF(OR('Exp Database'!S80=Lists!$G$2,'Exp Database'!S80=Lists!$G$3,'Exp Database'!S80=0),0,IF($F80=Lists!$G$2,'Exp with units conversion'!$H80*'Exp Database'!S80*'Exp with units conversion'!$G80,'Exp Database'!S80*'Exp with units conversion'!$G80))</f>
        <v>0</v>
      </c>
      <c r="T80">
        <f>IF(OR('Exp Database'!T80=Lists!$G$2,'Exp Database'!T80=Lists!$G$3,'Exp Database'!T80=0),0,IF($F80=Lists!$G$2,'Exp with units conversion'!$H80*'Exp Database'!T80*'Exp with units conversion'!$G80,'Exp Database'!T80*'Exp with units conversion'!$G80))</f>
        <v>0</v>
      </c>
      <c r="U80">
        <f>IF(OR('Exp Database'!U80=Lists!$G$2,'Exp Database'!U80=Lists!$G$3,'Exp Database'!U80=0),0,IF($F80=Lists!$G$2,'Exp with units conversion'!$H80*'Exp Database'!U80*'Exp with units conversion'!$G80,'Exp Database'!U80*'Exp with units conversion'!$G80))</f>
        <v>0</v>
      </c>
      <c r="V80">
        <f>IF(OR('Exp Database'!V80=Lists!$G$2,'Exp Database'!V80=Lists!$G$3,'Exp Database'!V80=0),0,IF($F80=Lists!$G$2,'Exp with units conversion'!$H80*'Exp Database'!V80*'Exp with units conversion'!$G80,'Exp Database'!V80*'Exp with units conversion'!$G80))</f>
        <v>0</v>
      </c>
      <c r="W80">
        <f>IF(OR('Exp Database'!W80=Lists!$G$2,'Exp Database'!W80=Lists!$G$3,'Exp Database'!W80=0),0,IF($F80=Lists!$G$2,'Exp with units conversion'!$H80*'Exp Database'!W80*'Exp with units conversion'!$G80,'Exp Database'!W80*'Exp with units conversion'!$G80))</f>
        <v>0</v>
      </c>
      <c r="X80">
        <f>IF(OR('Exp Database'!X80=Lists!$G$2,'Exp Database'!X80=Lists!$G$3,'Exp Database'!X80=0),0,IF($F80=Lists!$G$2,'Exp with units conversion'!$H80*'Exp Database'!X80*'Exp with units conversion'!$G80,'Exp Database'!X80*'Exp with units conversion'!$G80))</f>
        <v>0</v>
      </c>
      <c r="Y80">
        <f>IF(OR('Exp Database'!Y80=Lists!$G$2,'Exp Database'!Y80=Lists!$G$3,'Exp Database'!Y80=0),0,IF($F80=Lists!$G$2,'Exp with units conversion'!$H80*'Exp Database'!Y80*'Exp with units conversion'!$G80,'Exp Database'!Y80*'Exp with units conversion'!$G80))</f>
        <v>58829</v>
      </c>
      <c r="Z80">
        <f>IF(OR('Exp Database'!Z80=Lists!$G$2,'Exp Database'!Z80=Lists!$G$3,'Exp Database'!Z80=0),0,IF($F80=Lists!$G$2,'Exp with units conversion'!$H80*'Exp Database'!Z80*'Exp with units conversion'!$G80,'Exp Database'!Z80*'Exp with units conversion'!$G80))</f>
        <v>0</v>
      </c>
      <c r="AA80">
        <f>IF(OR('Exp Database'!AA80=Lists!$G$2,'Exp Database'!AA80=Lists!$G$3,'Exp Database'!AA80=0),0,IF($F80=Lists!$G$2,'Exp with units conversion'!$H80*'Exp Database'!AA80*'Exp with units conversion'!$G80,'Exp Database'!AA80*'Exp with units conversion'!$G80))</f>
        <v>0</v>
      </c>
      <c r="AB80">
        <f>IF(OR('Exp Database'!AB80=Lists!$G$2,'Exp Database'!AB80=Lists!$G$3,'Exp Database'!AB80=0),0,IF($F80=Lists!$G$2,'Exp with units conversion'!$H80*'Exp Database'!AB80*'Exp with units conversion'!$G80,'Exp Database'!AB80*'Exp with units conversion'!$G80))</f>
        <v>0</v>
      </c>
      <c r="AC80">
        <f>IF(OR('Exp Database'!AC80=Lists!$G$2,'Exp Database'!AC80=Lists!$G$3,'Exp Database'!AC80=0),0,IF($F80=Lists!$G$2,'Exp with units conversion'!$H80*'Exp Database'!AC80*'Exp with units conversion'!$G80,'Exp Database'!AC80*'Exp with units conversion'!$G80))</f>
        <v>58829</v>
      </c>
      <c r="AD80">
        <f>IF(OR('Exp Database'!AD80=Lists!$G$2,'Exp Database'!AD80=Lists!$G$3,'Exp Database'!AD80=0),0,IF($F80=Lists!$G$2,'Exp with units conversion'!$H80*'Exp Database'!AD80*'Exp with units conversion'!$G80,'Exp Database'!AD80*'Exp with units conversion'!$G80))</f>
        <v>1853460</v>
      </c>
      <c r="AF80">
        <f t="shared" si="8"/>
        <v>1</v>
      </c>
    </row>
    <row r="81" spans="2:32">
      <c r="B81" t="str">
        <f t="shared" si="7"/>
        <v>Georgia2014</v>
      </c>
      <c r="C81" s="242" t="str">
        <f t="shared" si="6"/>
        <v>Georgia</v>
      </c>
      <c r="D81" s="243">
        <f t="shared" si="6"/>
        <v>2014</v>
      </c>
      <c r="E81" s="242" t="str">
        <f t="shared" si="6"/>
        <v>Calendar Year</v>
      </c>
      <c r="F81" s="242" t="str">
        <f t="shared" si="6"/>
        <v>US Dollars</v>
      </c>
      <c r="G81" s="238">
        <f>IF('Exp Database'!G81="Units ( x 1)",1,IF('Exp Database'!G81="Thousands (x 1,000)",1000,IF('Exp Database'!G81="Millions (x 1,000,000)",1000000,)))</f>
        <v>1</v>
      </c>
      <c r="H81" s="239">
        <f>IF('Exp Database'!H81&gt;0,'Exp Database'!H81,'Exp Database'!J81)</f>
        <v>1.7659</v>
      </c>
      <c r="I81" s="242" t="str">
        <f t="shared" si="6"/>
        <v>System of Health Accounts</v>
      </c>
      <c r="J81" s="242">
        <f t="shared" si="6"/>
        <v>1.76566666666667</v>
      </c>
      <c r="K81" s="53" t="s">
        <v>385</v>
      </c>
      <c r="L81" s="53"/>
      <c r="M81">
        <f>IF(OR('Exp Database'!M81=Lists!$G$2,'Exp Database'!M81=Lists!$G$3,'Exp Database'!M81=0),0,IF($F81=Lists!$G$2,'Exp with units conversion'!$H81*'Exp Database'!M81*'Exp with units conversion'!$G81,'Exp Database'!M81*'Exp with units conversion'!$G81))</f>
        <v>0</v>
      </c>
      <c r="N81">
        <f>IF(OR('Exp Database'!N81=Lists!$G$2,'Exp Database'!N81=Lists!$G$3,'Exp Database'!N81=0),0,IF($F81=Lists!$G$2,'Exp with units conversion'!$H81*'Exp Database'!N81*'Exp with units conversion'!$G81,'Exp Database'!N81*'Exp with units conversion'!$G81))</f>
        <v>0</v>
      </c>
      <c r="O81">
        <f>IF(OR('Exp Database'!O81=Lists!$G$2,'Exp Database'!O81=Lists!$G$3,'Exp Database'!O81=0),0,IF($F81=Lists!$G$2,'Exp with units conversion'!$H81*'Exp Database'!O81*'Exp with units conversion'!$G81,'Exp Database'!O81*'Exp with units conversion'!$G81))</f>
        <v>0</v>
      </c>
      <c r="P81">
        <f>IF(OR('Exp Database'!P81=Lists!$G$2,'Exp Database'!P81=Lists!$G$3,'Exp Database'!P81=0),0,IF($F81=Lists!$G$2,'Exp with units conversion'!$H81*'Exp Database'!P81*'Exp with units conversion'!$G81,'Exp Database'!P81*'Exp with units conversion'!$G81))</f>
        <v>0</v>
      </c>
      <c r="Q81">
        <f>IF(OR('Exp Database'!Q81=Lists!$G$2,'Exp Database'!Q81=Lists!$G$3,'Exp Database'!Q81=0),0,IF($F81=Lists!$G$2,'Exp with units conversion'!$H81*'Exp Database'!Q81*'Exp with units conversion'!$G81,'Exp Database'!Q81*'Exp with units conversion'!$G81))</f>
        <v>0</v>
      </c>
      <c r="R81">
        <f>IF(OR('Exp Database'!R81=Lists!$G$2,'Exp Database'!R81=Lists!$G$3,'Exp Database'!R81=0),0,IF($F81=Lists!$G$2,'Exp with units conversion'!$H81*'Exp Database'!R81*'Exp with units conversion'!$G81,'Exp Database'!R81*'Exp with units conversion'!$G81))</f>
        <v>0</v>
      </c>
      <c r="S81">
        <f>IF(OR('Exp Database'!S81=Lists!$G$2,'Exp Database'!S81=Lists!$G$3,'Exp Database'!S81=0),0,IF($F81=Lists!$G$2,'Exp with units conversion'!$H81*'Exp Database'!S81*'Exp with units conversion'!$G81,'Exp Database'!S81*'Exp with units conversion'!$G81))</f>
        <v>0</v>
      </c>
      <c r="T81">
        <f>IF(OR('Exp Database'!T81=Lists!$G$2,'Exp Database'!T81=Lists!$G$3,'Exp Database'!T81=0),0,IF($F81=Lists!$G$2,'Exp with units conversion'!$H81*'Exp Database'!T81*'Exp with units conversion'!$G81,'Exp Database'!T81*'Exp with units conversion'!$G81))</f>
        <v>0</v>
      </c>
      <c r="U81">
        <f>IF(OR('Exp Database'!U81=Lists!$G$2,'Exp Database'!U81=Lists!$G$3,'Exp Database'!U81=0),0,IF($F81=Lists!$G$2,'Exp with units conversion'!$H81*'Exp Database'!U81*'Exp with units conversion'!$G81,'Exp Database'!U81*'Exp with units conversion'!$G81))</f>
        <v>0</v>
      </c>
      <c r="V81">
        <f>IF(OR('Exp Database'!V81=Lists!$G$2,'Exp Database'!V81=Lists!$G$3,'Exp Database'!V81=0),0,IF($F81=Lists!$G$2,'Exp with units conversion'!$H81*'Exp Database'!V81*'Exp with units conversion'!$G81,'Exp Database'!V81*'Exp with units conversion'!$G81))</f>
        <v>0</v>
      </c>
      <c r="W81">
        <f>IF(OR('Exp Database'!W81=Lists!$G$2,'Exp Database'!W81=Lists!$G$3,'Exp Database'!W81=0),0,IF($F81=Lists!$G$2,'Exp with units conversion'!$H81*'Exp Database'!W81*'Exp with units conversion'!$G81,'Exp Database'!W81*'Exp with units conversion'!$G81))</f>
        <v>0</v>
      </c>
      <c r="X81">
        <f>IF(OR('Exp Database'!X81=Lists!$G$2,'Exp Database'!X81=Lists!$G$3,'Exp Database'!X81=0),0,IF($F81=Lists!$G$2,'Exp with units conversion'!$H81*'Exp Database'!X81*'Exp with units conversion'!$G81,'Exp Database'!X81*'Exp with units conversion'!$G81))</f>
        <v>0</v>
      </c>
      <c r="Y81">
        <f>IF(OR('Exp Database'!Y81=Lists!$G$2,'Exp Database'!Y81=Lists!$G$3,'Exp Database'!Y81=0),0,IF($F81=Lists!$G$2,'Exp with units conversion'!$H81*'Exp Database'!Y81*'Exp with units conversion'!$G81,'Exp Database'!Y81*'Exp with units conversion'!$G81))</f>
        <v>1623540</v>
      </c>
      <c r="Z81">
        <f>IF(OR('Exp Database'!Z81=Lists!$G$2,'Exp Database'!Z81=Lists!$G$3,'Exp Database'!Z81=0),0,IF($F81=Lists!$G$2,'Exp with units conversion'!$H81*'Exp Database'!Z81*'Exp with units conversion'!$G81,'Exp Database'!Z81*'Exp with units conversion'!$G81))</f>
        <v>0</v>
      </c>
      <c r="AA81">
        <f>IF(OR('Exp Database'!AA81=Lists!$G$2,'Exp Database'!AA81=Lists!$G$3,'Exp Database'!AA81=0),0,IF($F81=Lists!$G$2,'Exp with units conversion'!$H81*'Exp Database'!AA81*'Exp with units conversion'!$G81,'Exp Database'!AA81*'Exp with units conversion'!$G81))</f>
        <v>0</v>
      </c>
      <c r="AB81">
        <f>IF(OR('Exp Database'!AB81=Lists!$G$2,'Exp Database'!AB81=Lists!$G$3,'Exp Database'!AB81=0),0,IF($F81=Lists!$G$2,'Exp with units conversion'!$H81*'Exp Database'!AB81*'Exp with units conversion'!$G81,'Exp Database'!AB81*'Exp with units conversion'!$G81))</f>
        <v>0</v>
      </c>
      <c r="AC81">
        <f>IF(OR('Exp Database'!AC81=Lists!$G$2,'Exp Database'!AC81=Lists!$G$3,'Exp Database'!AC81=0),0,IF($F81=Lists!$G$2,'Exp with units conversion'!$H81*'Exp Database'!AC81*'Exp with units conversion'!$G81,'Exp Database'!AC81*'Exp with units conversion'!$G81))</f>
        <v>1623540</v>
      </c>
      <c r="AD81">
        <f>IF(OR('Exp Database'!AD81=Lists!$G$2,'Exp Database'!AD81=Lists!$G$3,'Exp Database'!AD81=0),0,IF($F81=Lists!$G$2,'Exp with units conversion'!$H81*'Exp Database'!AD81*'Exp with units conversion'!$G81,'Exp Database'!AD81*'Exp with units conversion'!$G81))</f>
        <v>1623540</v>
      </c>
      <c r="AF81">
        <f t="shared" si="8"/>
        <v>1</v>
      </c>
    </row>
    <row r="82" spans="2:32">
      <c r="B82" t="str">
        <f t="shared" si="7"/>
        <v>Georgia2014</v>
      </c>
      <c r="C82" s="242" t="str">
        <f t="shared" si="6"/>
        <v>Georgia</v>
      </c>
      <c r="D82" s="243">
        <f t="shared" si="6"/>
        <v>2014</v>
      </c>
      <c r="E82" s="242" t="str">
        <f t="shared" si="6"/>
        <v>Calendar Year</v>
      </c>
      <c r="F82" s="242" t="str">
        <f t="shared" si="6"/>
        <v>US Dollars</v>
      </c>
      <c r="G82" s="238">
        <f>IF('Exp Database'!G82="Units ( x 1)",1,IF('Exp Database'!G82="Thousands (x 1,000)",1000,IF('Exp Database'!G82="Millions (x 1,000,000)",1000000,)))</f>
        <v>1</v>
      </c>
      <c r="H82" s="239">
        <f>IF('Exp Database'!H82&gt;0,'Exp Database'!H82,'Exp Database'!J82)</f>
        <v>1.7659</v>
      </c>
      <c r="I82" s="242" t="str">
        <f t="shared" si="6"/>
        <v>System of Health Accounts</v>
      </c>
      <c r="J82" s="242">
        <f t="shared" si="6"/>
        <v>1.76566666666667</v>
      </c>
      <c r="K82" s="53" t="s">
        <v>386</v>
      </c>
      <c r="L82" s="53"/>
      <c r="M82">
        <f>IF(OR('Exp Database'!M82=Lists!$G$2,'Exp Database'!M82=Lists!$G$3,'Exp Database'!M82=0),0,IF($F82=Lists!$G$2,'Exp with units conversion'!$H82*'Exp Database'!M82*'Exp with units conversion'!$G82,'Exp Database'!M82*'Exp with units conversion'!$G82))</f>
        <v>0</v>
      </c>
      <c r="N82">
        <f>IF(OR('Exp Database'!N82=Lists!$G$2,'Exp Database'!N82=Lists!$G$3,'Exp Database'!N82=0),0,IF($F82=Lists!$G$2,'Exp with units conversion'!$H82*'Exp Database'!N82*'Exp with units conversion'!$G82,'Exp Database'!N82*'Exp with units conversion'!$G82))</f>
        <v>0</v>
      </c>
      <c r="O82">
        <f>IF(OR('Exp Database'!O82=Lists!$G$2,'Exp Database'!O82=Lists!$G$3,'Exp Database'!O82=0),0,IF($F82=Lists!$G$2,'Exp with units conversion'!$H82*'Exp Database'!O82*'Exp with units conversion'!$G82,'Exp Database'!O82*'Exp with units conversion'!$G82))</f>
        <v>0</v>
      </c>
      <c r="P82">
        <f>IF(OR('Exp Database'!P82=Lists!$G$2,'Exp Database'!P82=Lists!$G$3,'Exp Database'!P82=0),0,IF($F82=Lists!$G$2,'Exp with units conversion'!$H82*'Exp Database'!P82*'Exp with units conversion'!$G82,'Exp Database'!P82*'Exp with units conversion'!$G82))</f>
        <v>0</v>
      </c>
      <c r="Q82">
        <f>IF(OR('Exp Database'!Q82=Lists!$G$2,'Exp Database'!Q82=Lists!$G$3,'Exp Database'!Q82=0),0,IF($F82=Lists!$G$2,'Exp with units conversion'!$H82*'Exp Database'!Q82*'Exp with units conversion'!$G82,'Exp Database'!Q82*'Exp with units conversion'!$G82))</f>
        <v>0</v>
      </c>
      <c r="R82">
        <f>IF(OR('Exp Database'!R82=Lists!$G$2,'Exp Database'!R82=Lists!$G$3,'Exp Database'!R82=0),0,IF($F82=Lists!$G$2,'Exp with units conversion'!$H82*'Exp Database'!R82*'Exp with units conversion'!$G82,'Exp Database'!R82*'Exp with units conversion'!$G82))</f>
        <v>0</v>
      </c>
      <c r="S82">
        <f>IF(OR('Exp Database'!S82=Lists!$G$2,'Exp Database'!S82=Lists!$G$3,'Exp Database'!S82=0),0,IF($F82=Lists!$G$2,'Exp with units conversion'!$H82*'Exp Database'!S82*'Exp with units conversion'!$G82,'Exp Database'!S82*'Exp with units conversion'!$G82))</f>
        <v>0</v>
      </c>
      <c r="T82">
        <f>IF(OR('Exp Database'!T82=Lists!$G$2,'Exp Database'!T82=Lists!$G$3,'Exp Database'!T82=0),0,IF($F82=Lists!$G$2,'Exp with units conversion'!$H82*'Exp Database'!T82*'Exp with units conversion'!$G82,'Exp Database'!T82*'Exp with units conversion'!$G82))</f>
        <v>0</v>
      </c>
      <c r="U82">
        <f>IF(OR('Exp Database'!U82=Lists!$G$2,'Exp Database'!U82=Lists!$G$3,'Exp Database'!U82=0),0,IF($F82=Lists!$G$2,'Exp with units conversion'!$H82*'Exp Database'!U82*'Exp with units conversion'!$G82,'Exp Database'!U82*'Exp with units conversion'!$G82))</f>
        <v>0</v>
      </c>
      <c r="V82">
        <f>IF(OR('Exp Database'!V82=Lists!$G$2,'Exp Database'!V82=Lists!$G$3,'Exp Database'!V82=0),0,IF($F82=Lists!$G$2,'Exp with units conversion'!$H82*'Exp Database'!V82*'Exp with units conversion'!$G82,'Exp Database'!V82*'Exp with units conversion'!$G82))</f>
        <v>0</v>
      </c>
      <c r="W82">
        <f>IF(OR('Exp Database'!W82=Lists!$G$2,'Exp Database'!W82=Lists!$G$3,'Exp Database'!W82=0),0,IF($F82=Lists!$G$2,'Exp with units conversion'!$H82*'Exp Database'!W82*'Exp with units conversion'!$G82,'Exp Database'!W82*'Exp with units conversion'!$G82))</f>
        <v>0</v>
      </c>
      <c r="X82">
        <f>IF(OR('Exp Database'!X82=Lists!$G$2,'Exp Database'!X82=Lists!$G$3,'Exp Database'!X82=0),0,IF($F82=Lists!$G$2,'Exp with units conversion'!$H82*'Exp Database'!X82*'Exp with units conversion'!$G82,'Exp Database'!X82*'Exp with units conversion'!$G82))</f>
        <v>0</v>
      </c>
      <c r="Y82">
        <f>IF(OR('Exp Database'!Y82=Lists!$G$2,'Exp Database'!Y82=Lists!$G$3,'Exp Database'!Y82=0),0,IF($F82=Lists!$G$2,'Exp with units conversion'!$H82*'Exp Database'!Y82*'Exp with units conversion'!$G82,'Exp Database'!Y82*'Exp with units conversion'!$G82))</f>
        <v>16399</v>
      </c>
      <c r="Z82">
        <f>IF(OR('Exp Database'!Z82=Lists!$G$2,'Exp Database'!Z82=Lists!$G$3,'Exp Database'!Z82=0),0,IF($F82=Lists!$G$2,'Exp with units conversion'!$H82*'Exp Database'!Z82*'Exp with units conversion'!$G82,'Exp Database'!Z82*'Exp with units conversion'!$G82))</f>
        <v>0</v>
      </c>
      <c r="AA82">
        <f>IF(OR('Exp Database'!AA82=Lists!$G$2,'Exp Database'!AA82=Lists!$G$3,'Exp Database'!AA82=0),0,IF($F82=Lists!$G$2,'Exp with units conversion'!$H82*'Exp Database'!AA82*'Exp with units conversion'!$G82,'Exp Database'!AA82*'Exp with units conversion'!$G82))</f>
        <v>0</v>
      </c>
      <c r="AB82">
        <f>IF(OR('Exp Database'!AB82=Lists!$G$2,'Exp Database'!AB82=Lists!$G$3,'Exp Database'!AB82=0),0,IF($F82=Lists!$G$2,'Exp with units conversion'!$H82*'Exp Database'!AB82*'Exp with units conversion'!$G82,'Exp Database'!AB82*'Exp with units conversion'!$G82))</f>
        <v>0</v>
      </c>
      <c r="AC82">
        <f>IF(OR('Exp Database'!AC82=Lists!$G$2,'Exp Database'!AC82=Lists!$G$3,'Exp Database'!AC82=0),0,IF($F82=Lists!$G$2,'Exp with units conversion'!$H82*'Exp Database'!AC82*'Exp with units conversion'!$G82,'Exp Database'!AC82*'Exp with units conversion'!$G82))</f>
        <v>16399</v>
      </c>
      <c r="AD82">
        <f>IF(OR('Exp Database'!AD82=Lists!$G$2,'Exp Database'!AD82=Lists!$G$3,'Exp Database'!AD82=0),0,IF($F82=Lists!$G$2,'Exp with units conversion'!$H82*'Exp Database'!AD82*'Exp with units conversion'!$G82,'Exp Database'!AD82*'Exp with units conversion'!$G82))</f>
        <v>16399</v>
      </c>
      <c r="AF82">
        <f t="shared" si="8"/>
        <v>1</v>
      </c>
    </row>
    <row r="83" spans="2:32">
      <c r="B83" t="str">
        <f t="shared" si="7"/>
        <v>Georgia2014</v>
      </c>
      <c r="C83" s="242" t="str">
        <f t="shared" si="6"/>
        <v>Georgia</v>
      </c>
      <c r="D83" s="243">
        <f t="shared" si="6"/>
        <v>2014</v>
      </c>
      <c r="E83" s="242" t="str">
        <f t="shared" si="6"/>
        <v>Calendar Year</v>
      </c>
      <c r="F83" s="242" t="str">
        <f t="shared" si="6"/>
        <v>US Dollars</v>
      </c>
      <c r="G83" s="238">
        <f>IF('Exp Database'!G83="Units ( x 1)",1,IF('Exp Database'!G83="Thousands (x 1,000)",1000,IF('Exp Database'!G83="Millions (x 1,000,000)",1000000,)))</f>
        <v>1</v>
      </c>
      <c r="H83" s="239">
        <f>IF('Exp Database'!H83&gt;0,'Exp Database'!H83,'Exp Database'!J83)</f>
        <v>1.7659</v>
      </c>
      <c r="I83" s="242" t="str">
        <f t="shared" si="6"/>
        <v>System of Health Accounts</v>
      </c>
      <c r="J83" s="242">
        <f t="shared" si="6"/>
        <v>1.76566666666667</v>
      </c>
      <c r="K83" s="53" t="s">
        <v>278</v>
      </c>
      <c r="L83" s="53"/>
      <c r="M83">
        <f>IF(OR('Exp Database'!M83=Lists!$G$2,'Exp Database'!M83=Lists!$G$3,'Exp Database'!M83=0),0,IF($F83=Lists!$G$2,'Exp with units conversion'!$H83*'Exp Database'!M83*'Exp with units conversion'!$G83,'Exp Database'!M83*'Exp with units conversion'!$G83))</f>
        <v>269491</v>
      </c>
      <c r="N83">
        <f>IF(OR('Exp Database'!N83=Lists!$G$2,'Exp Database'!N83=Lists!$G$3,'Exp Database'!N83=0),0,IF($F83=Lists!$G$2,'Exp with units conversion'!$H83*'Exp Database'!N83*'Exp with units conversion'!$G83,'Exp Database'!N83*'Exp with units conversion'!$G83))</f>
        <v>0</v>
      </c>
      <c r="O83">
        <f>IF(OR('Exp Database'!O83=Lists!$G$2,'Exp Database'!O83=Lists!$G$3,'Exp Database'!O83=0),0,IF($F83=Lists!$G$2,'Exp with units conversion'!$H83*'Exp Database'!O83*'Exp with units conversion'!$G83,'Exp Database'!O83*'Exp with units conversion'!$G83))</f>
        <v>0</v>
      </c>
      <c r="P83">
        <f>IF(OR('Exp Database'!P83=Lists!$G$2,'Exp Database'!P83=Lists!$G$3,'Exp Database'!P83=0),0,IF($F83=Lists!$G$2,'Exp with units conversion'!$H83*'Exp Database'!P83*'Exp with units conversion'!$G83,'Exp Database'!P83*'Exp with units conversion'!$G83))</f>
        <v>0</v>
      </c>
      <c r="Q83">
        <f>IF(OR('Exp Database'!Q83=Lists!$G$2,'Exp Database'!Q83=Lists!$G$3,'Exp Database'!Q83=0),0,IF($F83=Lists!$G$2,'Exp with units conversion'!$H83*'Exp Database'!Q83*'Exp with units conversion'!$G83,'Exp Database'!Q83*'Exp with units conversion'!$G83))</f>
        <v>269491</v>
      </c>
      <c r="R83">
        <f>IF(OR('Exp Database'!R83=Lists!$G$2,'Exp Database'!R83=Lists!$G$3,'Exp Database'!R83=0),0,IF($F83=Lists!$G$2,'Exp with units conversion'!$H83*'Exp Database'!R83*'Exp with units conversion'!$G83,'Exp Database'!R83*'Exp with units conversion'!$G83))</f>
        <v>0</v>
      </c>
      <c r="S83">
        <f>IF(OR('Exp Database'!S83=Lists!$G$2,'Exp Database'!S83=Lists!$G$3,'Exp Database'!S83=0),0,IF($F83=Lists!$G$2,'Exp with units conversion'!$H83*'Exp Database'!S83*'Exp with units conversion'!$G83,'Exp Database'!S83*'Exp with units conversion'!$G83))</f>
        <v>0</v>
      </c>
      <c r="T83">
        <f>IF(OR('Exp Database'!T83=Lists!$G$2,'Exp Database'!T83=Lists!$G$3,'Exp Database'!T83=0),0,IF($F83=Lists!$G$2,'Exp with units conversion'!$H83*'Exp Database'!T83*'Exp with units conversion'!$G83,'Exp Database'!T83*'Exp with units conversion'!$G83))</f>
        <v>0</v>
      </c>
      <c r="U83">
        <f>IF(OR('Exp Database'!U83=Lists!$G$2,'Exp Database'!U83=Lists!$G$3,'Exp Database'!U83=0),0,IF($F83=Lists!$G$2,'Exp with units conversion'!$H83*'Exp Database'!U83*'Exp with units conversion'!$G83,'Exp Database'!U83*'Exp with units conversion'!$G83))</f>
        <v>0</v>
      </c>
      <c r="V83">
        <f>IF(OR('Exp Database'!V83=Lists!$G$2,'Exp Database'!V83=Lists!$G$3,'Exp Database'!V83=0),0,IF($F83=Lists!$G$2,'Exp with units conversion'!$H83*'Exp Database'!V83*'Exp with units conversion'!$G83,'Exp Database'!V83*'Exp with units conversion'!$G83))</f>
        <v>0</v>
      </c>
      <c r="W83">
        <f>IF(OR('Exp Database'!W83=Lists!$G$2,'Exp Database'!W83=Lists!$G$3,'Exp Database'!W83=0),0,IF($F83=Lists!$G$2,'Exp with units conversion'!$H83*'Exp Database'!W83*'Exp with units conversion'!$G83,'Exp Database'!W83*'Exp with units conversion'!$G83))</f>
        <v>0</v>
      </c>
      <c r="X83">
        <f>IF(OR('Exp Database'!X83=Lists!$G$2,'Exp Database'!X83=Lists!$G$3,'Exp Database'!X83=0),0,IF($F83=Lists!$G$2,'Exp with units conversion'!$H83*'Exp Database'!X83*'Exp with units conversion'!$G83,'Exp Database'!X83*'Exp with units conversion'!$G83))</f>
        <v>0</v>
      </c>
      <c r="Y83">
        <f>IF(OR('Exp Database'!Y83=Lists!$G$2,'Exp Database'!Y83=Lists!$G$3,'Exp Database'!Y83=0),0,IF($F83=Lists!$G$2,'Exp with units conversion'!$H83*'Exp Database'!Y83*'Exp with units conversion'!$G83,'Exp Database'!Y83*'Exp with units conversion'!$G83))</f>
        <v>400760</v>
      </c>
      <c r="Z83">
        <f>IF(OR('Exp Database'!Z83=Lists!$G$2,'Exp Database'!Z83=Lists!$G$3,'Exp Database'!Z83=0),0,IF($F83=Lists!$G$2,'Exp with units conversion'!$H83*'Exp Database'!Z83*'Exp with units conversion'!$G83,'Exp Database'!Z83*'Exp with units conversion'!$G83))</f>
        <v>0</v>
      </c>
      <c r="AA83">
        <f>IF(OR('Exp Database'!AA83=Lists!$G$2,'Exp Database'!AA83=Lists!$G$3,'Exp Database'!AA83=0),0,IF($F83=Lists!$G$2,'Exp with units conversion'!$H83*'Exp Database'!AA83*'Exp with units conversion'!$G83,'Exp Database'!AA83*'Exp with units conversion'!$G83))</f>
        <v>0</v>
      </c>
      <c r="AB83">
        <f>IF(OR('Exp Database'!AB83=Lists!$G$2,'Exp Database'!AB83=Lists!$G$3,'Exp Database'!AB83=0),0,IF($F83=Lists!$G$2,'Exp with units conversion'!$H83*'Exp Database'!AB83*'Exp with units conversion'!$G83,'Exp Database'!AB83*'Exp with units conversion'!$G83))</f>
        <v>0</v>
      </c>
      <c r="AC83">
        <f>IF(OR('Exp Database'!AC83=Lists!$G$2,'Exp Database'!AC83=Lists!$G$3,'Exp Database'!AC83=0),0,IF($F83=Lists!$G$2,'Exp with units conversion'!$H83*'Exp Database'!AC83*'Exp with units conversion'!$G83,'Exp Database'!AC83*'Exp with units conversion'!$G83))</f>
        <v>400760</v>
      </c>
      <c r="AD83">
        <f>IF(OR('Exp Database'!AD83=Lists!$G$2,'Exp Database'!AD83=Lists!$G$3,'Exp Database'!AD83=0),0,IF($F83=Lists!$G$2,'Exp with units conversion'!$H83*'Exp Database'!AD83*'Exp with units conversion'!$G83,'Exp Database'!AD83*'Exp with units conversion'!$G83))</f>
        <v>670251</v>
      </c>
      <c r="AF83">
        <f t="shared" si="8"/>
        <v>1</v>
      </c>
    </row>
    <row r="84" spans="2:32">
      <c r="B84" t="str">
        <f t="shared" si="7"/>
        <v>Georgia2014</v>
      </c>
      <c r="C84" s="242" t="str">
        <f t="shared" si="6"/>
        <v>Georgia</v>
      </c>
      <c r="D84" s="243">
        <f t="shared" si="6"/>
        <v>2014</v>
      </c>
      <c r="E84" s="242" t="str">
        <f t="shared" si="6"/>
        <v>Calendar Year</v>
      </c>
      <c r="F84" s="242" t="str">
        <f t="shared" si="6"/>
        <v>US Dollars</v>
      </c>
      <c r="G84" s="238">
        <f>IF('Exp Database'!G84="Units ( x 1)",1,IF('Exp Database'!G84="Thousands (x 1,000)",1000,IF('Exp Database'!G84="Millions (x 1,000,000)",1000000,)))</f>
        <v>1</v>
      </c>
      <c r="H84" s="239">
        <f>IF('Exp Database'!H84&gt;0,'Exp Database'!H84,'Exp Database'!J84)</f>
        <v>1.7659</v>
      </c>
      <c r="I84" s="242" t="str">
        <f t="shared" si="6"/>
        <v>System of Health Accounts</v>
      </c>
      <c r="J84" s="242">
        <f t="shared" si="6"/>
        <v>1.76566666666667</v>
      </c>
      <c r="K84" s="53" t="s">
        <v>421</v>
      </c>
      <c r="L84" s="53"/>
      <c r="M84">
        <f>IF(OR('Exp Database'!M84=Lists!$G$2,'Exp Database'!M84=Lists!$G$3,'Exp Database'!M84=0),0,IF($F84=Lists!$G$2,'Exp with units conversion'!$H84*'Exp Database'!M84*'Exp with units conversion'!$G84,'Exp Database'!M84*'Exp with units conversion'!$G84))</f>
        <v>0</v>
      </c>
      <c r="N84">
        <f>IF(OR('Exp Database'!N84=Lists!$G$2,'Exp Database'!N84=Lists!$G$3,'Exp Database'!N84=0),0,IF($F84=Lists!$G$2,'Exp with units conversion'!$H84*'Exp Database'!N84*'Exp with units conversion'!$G84,'Exp Database'!N84*'Exp with units conversion'!$G84))</f>
        <v>0</v>
      </c>
      <c r="O84">
        <f>IF(OR('Exp Database'!O84=Lists!$G$2,'Exp Database'!O84=Lists!$G$3,'Exp Database'!O84=0),0,IF($F84=Lists!$G$2,'Exp with units conversion'!$H84*'Exp Database'!O84*'Exp with units conversion'!$G84,'Exp Database'!O84*'Exp with units conversion'!$G84))</f>
        <v>0</v>
      </c>
      <c r="P84">
        <f>IF(OR('Exp Database'!P84=Lists!$G$2,'Exp Database'!P84=Lists!$G$3,'Exp Database'!P84=0),0,IF($F84=Lists!$G$2,'Exp with units conversion'!$H84*'Exp Database'!P84*'Exp with units conversion'!$G84,'Exp Database'!P84*'Exp with units conversion'!$G84))</f>
        <v>0</v>
      </c>
      <c r="Q84">
        <f>IF(OR('Exp Database'!Q84=Lists!$G$2,'Exp Database'!Q84=Lists!$G$3,'Exp Database'!Q84=0),0,IF($F84=Lists!$G$2,'Exp with units conversion'!$H84*'Exp Database'!Q84*'Exp with units conversion'!$G84,'Exp Database'!Q84*'Exp with units conversion'!$G84))</f>
        <v>0</v>
      </c>
      <c r="R84">
        <f>IF(OR('Exp Database'!R84=Lists!$G$2,'Exp Database'!R84=Lists!$G$3,'Exp Database'!R84=0),0,IF($F84=Lists!$G$2,'Exp with units conversion'!$H84*'Exp Database'!R84*'Exp with units conversion'!$G84,'Exp Database'!R84*'Exp with units conversion'!$G84))</f>
        <v>0</v>
      </c>
      <c r="S84">
        <f>IF(OR('Exp Database'!S84=Lists!$G$2,'Exp Database'!S84=Lists!$G$3,'Exp Database'!S84=0),0,IF($F84=Lists!$G$2,'Exp with units conversion'!$H84*'Exp Database'!S84*'Exp with units conversion'!$G84,'Exp Database'!S84*'Exp with units conversion'!$G84))</f>
        <v>0</v>
      </c>
      <c r="T84">
        <f>IF(OR('Exp Database'!T84=Lists!$G$2,'Exp Database'!T84=Lists!$G$3,'Exp Database'!T84=0),0,IF($F84=Lists!$G$2,'Exp with units conversion'!$H84*'Exp Database'!T84*'Exp with units conversion'!$G84,'Exp Database'!T84*'Exp with units conversion'!$G84))</f>
        <v>0</v>
      </c>
      <c r="U84">
        <f>IF(OR('Exp Database'!U84=Lists!$G$2,'Exp Database'!U84=Lists!$G$3,'Exp Database'!U84=0),0,IF($F84=Lists!$G$2,'Exp with units conversion'!$H84*'Exp Database'!U84*'Exp with units conversion'!$G84,'Exp Database'!U84*'Exp with units conversion'!$G84))</f>
        <v>0</v>
      </c>
      <c r="V84">
        <f>IF(OR('Exp Database'!V84=Lists!$G$2,'Exp Database'!V84=Lists!$G$3,'Exp Database'!V84=0),0,IF($F84=Lists!$G$2,'Exp with units conversion'!$H84*'Exp Database'!V84*'Exp with units conversion'!$G84,'Exp Database'!V84*'Exp with units conversion'!$G84))</f>
        <v>0</v>
      </c>
      <c r="W84">
        <f>IF(OR('Exp Database'!W84=Lists!$G$2,'Exp Database'!W84=Lists!$G$3,'Exp Database'!W84=0),0,IF($F84=Lists!$G$2,'Exp with units conversion'!$H84*'Exp Database'!W84*'Exp with units conversion'!$G84,'Exp Database'!W84*'Exp with units conversion'!$G84))</f>
        <v>0</v>
      </c>
      <c r="X84">
        <f>IF(OR('Exp Database'!X84=Lists!$G$2,'Exp Database'!X84=Lists!$G$3,'Exp Database'!X84=0),0,IF($F84=Lists!$G$2,'Exp with units conversion'!$H84*'Exp Database'!X84*'Exp with units conversion'!$G84,'Exp Database'!X84*'Exp with units conversion'!$G84))</f>
        <v>0</v>
      </c>
      <c r="Y84">
        <f>IF(OR('Exp Database'!Y84=Lists!$G$2,'Exp Database'!Y84=Lists!$G$3,'Exp Database'!Y84=0),0,IF($F84=Lists!$G$2,'Exp with units conversion'!$H84*'Exp Database'!Y84*'Exp with units conversion'!$G84,'Exp Database'!Y84*'Exp with units conversion'!$G84))</f>
        <v>0</v>
      </c>
      <c r="Z84">
        <f>IF(OR('Exp Database'!Z84=Lists!$G$2,'Exp Database'!Z84=Lists!$G$3,'Exp Database'!Z84=0),0,IF($F84=Lists!$G$2,'Exp with units conversion'!$H84*'Exp Database'!Z84*'Exp with units conversion'!$G84,'Exp Database'!Z84*'Exp with units conversion'!$G84))</f>
        <v>0</v>
      </c>
      <c r="AA84">
        <f>IF(OR('Exp Database'!AA84=Lists!$G$2,'Exp Database'!AA84=Lists!$G$3,'Exp Database'!AA84=0),0,IF($F84=Lists!$G$2,'Exp with units conversion'!$H84*'Exp Database'!AA84*'Exp with units conversion'!$G84,'Exp Database'!AA84*'Exp with units conversion'!$G84))</f>
        <v>0</v>
      </c>
      <c r="AB84">
        <f>IF(OR('Exp Database'!AB84=Lists!$G$2,'Exp Database'!AB84=Lists!$G$3,'Exp Database'!AB84=0),0,IF($F84=Lists!$G$2,'Exp with units conversion'!$H84*'Exp Database'!AB84*'Exp with units conversion'!$G84,'Exp Database'!AB84*'Exp with units conversion'!$G84))</f>
        <v>0</v>
      </c>
      <c r="AC84">
        <f>IF(OR('Exp Database'!AC84=Lists!$G$2,'Exp Database'!AC84=Lists!$G$3,'Exp Database'!AC84=0),0,IF($F84=Lists!$G$2,'Exp with units conversion'!$H84*'Exp Database'!AC84*'Exp with units conversion'!$G84,'Exp Database'!AC84*'Exp with units conversion'!$G84))</f>
        <v>0</v>
      </c>
      <c r="AD84">
        <f>IF(OR('Exp Database'!AD84=Lists!$G$2,'Exp Database'!AD84=Lists!$G$3,'Exp Database'!AD84=0),0,IF($F84=Lists!$G$2,'Exp with units conversion'!$H84*'Exp Database'!AD84*'Exp with units conversion'!$G84,'Exp Database'!AD84*'Exp with units conversion'!$G84))</f>
        <v>0</v>
      </c>
      <c r="AF84">
        <f t="shared" si="8"/>
        <v>1</v>
      </c>
    </row>
    <row r="85" spans="2:32">
      <c r="B85" t="str">
        <f t="shared" si="7"/>
        <v>Georgia2014</v>
      </c>
      <c r="C85" s="242" t="str">
        <f t="shared" si="6"/>
        <v>Georgia</v>
      </c>
      <c r="D85" s="243">
        <f t="shared" si="6"/>
        <v>2014</v>
      </c>
      <c r="E85" s="242" t="str">
        <f t="shared" si="6"/>
        <v>Calendar Year</v>
      </c>
      <c r="F85" s="242" t="str">
        <f t="shared" si="6"/>
        <v>US Dollars</v>
      </c>
      <c r="G85" s="238">
        <f>IF('Exp Database'!G85="Units ( x 1)",1,IF('Exp Database'!G85="Thousands (x 1,000)",1000,IF('Exp Database'!G85="Millions (x 1,000,000)",1000000,)))</f>
        <v>1</v>
      </c>
      <c r="H85" s="239">
        <f>IF('Exp Database'!H85&gt;0,'Exp Database'!H85,'Exp Database'!J85)</f>
        <v>1.7659</v>
      </c>
      <c r="I85" s="242" t="str">
        <f t="shared" si="6"/>
        <v>System of Health Accounts</v>
      </c>
      <c r="J85" s="242">
        <f t="shared" si="6"/>
        <v>1.76566666666667</v>
      </c>
      <c r="K85" s="53" t="s">
        <v>452</v>
      </c>
      <c r="L85" s="53"/>
      <c r="M85">
        <f>IF(OR('Exp Database'!M85=Lists!$G$2,'Exp Database'!M85=Lists!$G$3,'Exp Database'!M85=0),0,IF($F85=Lists!$G$2,'Exp with units conversion'!$H85*'Exp Database'!M85*'Exp with units conversion'!$G85,'Exp Database'!M85*'Exp with units conversion'!$G85))</f>
        <v>1463292</v>
      </c>
      <c r="N85">
        <f>IF(OR('Exp Database'!N85=Lists!$G$2,'Exp Database'!N85=Lists!$G$3,'Exp Database'!N85=0),0,IF($F85=Lists!$G$2,'Exp with units conversion'!$H85*'Exp Database'!N85*'Exp with units conversion'!$G85,'Exp Database'!N85*'Exp with units conversion'!$G85))</f>
        <v>0</v>
      </c>
      <c r="O85">
        <f>IF(OR('Exp Database'!O85=Lists!$G$2,'Exp Database'!O85=Lists!$G$3,'Exp Database'!O85=0),0,IF($F85=Lists!$G$2,'Exp with units conversion'!$H85*'Exp Database'!O85*'Exp with units conversion'!$G85,'Exp Database'!O85*'Exp with units conversion'!$G85))</f>
        <v>0</v>
      </c>
      <c r="P85">
        <f>IF(OR('Exp Database'!P85=Lists!$G$2,'Exp Database'!P85=Lists!$G$3,'Exp Database'!P85=0),0,IF($F85=Lists!$G$2,'Exp with units conversion'!$H85*'Exp Database'!P85*'Exp with units conversion'!$G85,'Exp Database'!P85*'Exp with units conversion'!$G85))</f>
        <v>0</v>
      </c>
      <c r="Q85">
        <f>IF(OR('Exp Database'!Q85=Lists!$G$2,'Exp Database'!Q85=Lists!$G$3,'Exp Database'!Q85=0),0,IF($F85=Lists!$G$2,'Exp with units conversion'!$H85*'Exp Database'!Q85*'Exp with units conversion'!$G85,'Exp Database'!Q85*'Exp with units conversion'!$G85))</f>
        <v>1463292</v>
      </c>
      <c r="R85">
        <f>IF(OR('Exp Database'!R85=Lists!$G$2,'Exp Database'!R85=Lists!$G$3,'Exp Database'!R85=0),0,IF($F85=Lists!$G$2,'Exp with units conversion'!$H85*'Exp Database'!R85*'Exp with units conversion'!$G85,'Exp Database'!R85*'Exp with units conversion'!$G85))</f>
        <v>0</v>
      </c>
      <c r="S85">
        <f>IF(OR('Exp Database'!S85=Lists!$G$2,'Exp Database'!S85=Lists!$G$3,'Exp Database'!S85=0),0,IF($F85=Lists!$G$2,'Exp with units conversion'!$H85*'Exp Database'!S85*'Exp with units conversion'!$G85,'Exp Database'!S85*'Exp with units conversion'!$G85))</f>
        <v>0</v>
      </c>
      <c r="T85">
        <f>IF(OR('Exp Database'!T85=Lists!$G$2,'Exp Database'!T85=Lists!$G$3,'Exp Database'!T85=0),0,IF($F85=Lists!$G$2,'Exp with units conversion'!$H85*'Exp Database'!T85*'Exp with units conversion'!$G85,'Exp Database'!T85*'Exp with units conversion'!$G85))</f>
        <v>0</v>
      </c>
      <c r="U85">
        <f>IF(OR('Exp Database'!U85=Lists!$G$2,'Exp Database'!U85=Lists!$G$3,'Exp Database'!U85=0),0,IF($F85=Lists!$G$2,'Exp with units conversion'!$H85*'Exp Database'!U85*'Exp with units conversion'!$G85,'Exp Database'!U85*'Exp with units conversion'!$G85))</f>
        <v>0</v>
      </c>
      <c r="V85">
        <f>IF(OR('Exp Database'!V85=Lists!$G$2,'Exp Database'!V85=Lists!$G$3,'Exp Database'!V85=0),0,IF($F85=Lists!$G$2,'Exp with units conversion'!$H85*'Exp Database'!V85*'Exp with units conversion'!$G85,'Exp Database'!V85*'Exp with units conversion'!$G85))</f>
        <v>0</v>
      </c>
      <c r="W85">
        <f>IF(OR('Exp Database'!W85=Lists!$G$2,'Exp Database'!W85=Lists!$G$3,'Exp Database'!W85=0),0,IF($F85=Lists!$G$2,'Exp with units conversion'!$H85*'Exp Database'!W85*'Exp with units conversion'!$G85,'Exp Database'!W85*'Exp with units conversion'!$G85))</f>
        <v>0</v>
      </c>
      <c r="X85">
        <f>IF(OR('Exp Database'!X85=Lists!$G$2,'Exp Database'!X85=Lists!$G$3,'Exp Database'!X85=0),0,IF($F85=Lists!$G$2,'Exp with units conversion'!$H85*'Exp Database'!X85*'Exp with units conversion'!$G85,'Exp Database'!X85*'Exp with units conversion'!$G85))</f>
        <v>0</v>
      </c>
      <c r="Y85">
        <f>IF(OR('Exp Database'!Y85=Lists!$G$2,'Exp Database'!Y85=Lists!$G$3,'Exp Database'!Y85=0),0,IF($F85=Lists!$G$2,'Exp with units conversion'!$H85*'Exp Database'!Y85*'Exp with units conversion'!$G85,'Exp Database'!Y85*'Exp with units conversion'!$G85))</f>
        <v>0</v>
      </c>
      <c r="Z85">
        <f>IF(OR('Exp Database'!Z85=Lists!$G$2,'Exp Database'!Z85=Lists!$G$3,'Exp Database'!Z85=0),0,IF($F85=Lists!$G$2,'Exp with units conversion'!$H85*'Exp Database'!Z85*'Exp with units conversion'!$G85,'Exp Database'!Z85*'Exp with units conversion'!$G85))</f>
        <v>0</v>
      </c>
      <c r="AA85">
        <f>IF(OR('Exp Database'!AA85=Lists!$G$2,'Exp Database'!AA85=Lists!$G$3,'Exp Database'!AA85=0),0,IF($F85=Lists!$G$2,'Exp with units conversion'!$H85*'Exp Database'!AA85*'Exp with units conversion'!$G85,'Exp Database'!AA85*'Exp with units conversion'!$G85))</f>
        <v>0</v>
      </c>
      <c r="AB85">
        <f>IF(OR('Exp Database'!AB85=Lists!$G$2,'Exp Database'!AB85=Lists!$G$3,'Exp Database'!AB85=0),0,IF($F85=Lists!$G$2,'Exp with units conversion'!$H85*'Exp Database'!AB85*'Exp with units conversion'!$G85,'Exp Database'!AB85*'Exp with units conversion'!$G85))</f>
        <v>0</v>
      </c>
      <c r="AC85">
        <f>IF(OR('Exp Database'!AC85=Lists!$G$2,'Exp Database'!AC85=Lists!$G$3,'Exp Database'!AC85=0),0,IF($F85=Lists!$G$2,'Exp with units conversion'!$H85*'Exp Database'!AC85*'Exp with units conversion'!$G85,'Exp Database'!AC85*'Exp with units conversion'!$G85))</f>
        <v>0</v>
      </c>
      <c r="AD85">
        <f>IF(OR('Exp Database'!AD85=Lists!$G$2,'Exp Database'!AD85=Lists!$G$3,'Exp Database'!AD85=0),0,IF($F85=Lists!$G$2,'Exp with units conversion'!$H85*'Exp Database'!AD85*'Exp with units conversion'!$G85,'Exp Database'!AD85*'Exp with units conversion'!$G85))</f>
        <v>1463292</v>
      </c>
      <c r="AF85">
        <f t="shared" si="8"/>
        <v>1</v>
      </c>
    </row>
    <row r="86" spans="2:32">
      <c r="B86" t="str">
        <f t="shared" si="7"/>
        <v>Georgia2014</v>
      </c>
      <c r="C86" s="242" t="str">
        <f t="shared" si="6"/>
        <v>Georgia</v>
      </c>
      <c r="D86" s="243">
        <f t="shared" si="6"/>
        <v>2014</v>
      </c>
      <c r="E86" s="242" t="str">
        <f t="shared" si="6"/>
        <v>Calendar Year</v>
      </c>
      <c r="F86" s="242" t="str">
        <f t="shared" si="6"/>
        <v>US Dollars</v>
      </c>
      <c r="G86" s="238">
        <f>IF('Exp Database'!G86="Units ( x 1)",1,IF('Exp Database'!G86="Thousands (x 1,000)",1000,IF('Exp Database'!G86="Millions (x 1,000,000)",1000000,)))</f>
        <v>1</v>
      </c>
      <c r="H86" s="239">
        <f>IF('Exp Database'!H86&gt;0,'Exp Database'!H86,'Exp Database'!J86)</f>
        <v>1.7659</v>
      </c>
      <c r="I86" s="242" t="str">
        <f t="shared" si="6"/>
        <v>System of Health Accounts</v>
      </c>
      <c r="J86" s="242">
        <f t="shared" si="6"/>
        <v>1.76566666666667</v>
      </c>
      <c r="K86" s="53" t="s">
        <v>388</v>
      </c>
      <c r="L86" s="53"/>
      <c r="M86">
        <f>IF(OR('Exp Database'!M86=Lists!$G$2,'Exp Database'!M86=Lists!$G$3,'Exp Database'!M86=0),0,IF($F86=Lists!$G$2,'Exp with units conversion'!$H86*'Exp Database'!M86*'Exp with units conversion'!$G86,'Exp Database'!M86*'Exp with units conversion'!$G86))</f>
        <v>0</v>
      </c>
      <c r="N86">
        <f>IF(OR('Exp Database'!N86=Lists!$G$2,'Exp Database'!N86=Lists!$G$3,'Exp Database'!N86=0),0,IF($F86=Lists!$G$2,'Exp with units conversion'!$H86*'Exp Database'!N86*'Exp with units conversion'!$G86,'Exp Database'!N86*'Exp with units conversion'!$G86))</f>
        <v>0</v>
      </c>
      <c r="O86">
        <f>IF(OR('Exp Database'!O86=Lists!$G$2,'Exp Database'!O86=Lists!$G$3,'Exp Database'!O86=0),0,IF($F86=Lists!$G$2,'Exp with units conversion'!$H86*'Exp Database'!O86*'Exp with units conversion'!$G86,'Exp Database'!O86*'Exp with units conversion'!$G86))</f>
        <v>0</v>
      </c>
      <c r="P86">
        <f>IF(OR('Exp Database'!P86=Lists!$G$2,'Exp Database'!P86=Lists!$G$3,'Exp Database'!P86=0),0,IF($F86=Lists!$G$2,'Exp with units conversion'!$H86*'Exp Database'!P86*'Exp with units conversion'!$G86,'Exp Database'!P86*'Exp with units conversion'!$G86))</f>
        <v>0</v>
      </c>
      <c r="Q86">
        <f>IF(OR('Exp Database'!Q86=Lists!$G$2,'Exp Database'!Q86=Lists!$G$3,'Exp Database'!Q86=0),0,IF($F86=Lists!$G$2,'Exp with units conversion'!$H86*'Exp Database'!Q86*'Exp with units conversion'!$G86,'Exp Database'!Q86*'Exp with units conversion'!$G86))</f>
        <v>0</v>
      </c>
      <c r="R86">
        <f>IF(OR('Exp Database'!R86=Lists!$G$2,'Exp Database'!R86=Lists!$G$3,'Exp Database'!R86=0),0,IF($F86=Lists!$G$2,'Exp with units conversion'!$H86*'Exp Database'!R86*'Exp with units conversion'!$G86,'Exp Database'!R86*'Exp with units conversion'!$G86))</f>
        <v>0</v>
      </c>
      <c r="S86">
        <f>IF(OR('Exp Database'!S86=Lists!$G$2,'Exp Database'!S86=Lists!$G$3,'Exp Database'!S86=0),0,IF($F86=Lists!$G$2,'Exp with units conversion'!$H86*'Exp Database'!S86*'Exp with units conversion'!$G86,'Exp Database'!S86*'Exp with units conversion'!$G86))</f>
        <v>0</v>
      </c>
      <c r="T86">
        <f>IF(OR('Exp Database'!T86=Lists!$G$2,'Exp Database'!T86=Lists!$G$3,'Exp Database'!T86=0),0,IF($F86=Lists!$G$2,'Exp with units conversion'!$H86*'Exp Database'!T86*'Exp with units conversion'!$G86,'Exp Database'!T86*'Exp with units conversion'!$G86))</f>
        <v>0</v>
      </c>
      <c r="U86">
        <f>IF(OR('Exp Database'!U86=Lists!$G$2,'Exp Database'!U86=Lists!$G$3,'Exp Database'!U86=0),0,IF($F86=Lists!$G$2,'Exp with units conversion'!$H86*'Exp Database'!U86*'Exp with units conversion'!$G86,'Exp Database'!U86*'Exp with units conversion'!$G86))</f>
        <v>0</v>
      </c>
      <c r="V86">
        <f>IF(OR('Exp Database'!V86=Lists!$G$2,'Exp Database'!V86=Lists!$G$3,'Exp Database'!V86=0),0,IF($F86=Lists!$G$2,'Exp with units conversion'!$H86*'Exp Database'!V86*'Exp with units conversion'!$G86,'Exp Database'!V86*'Exp with units conversion'!$G86))</f>
        <v>0</v>
      </c>
      <c r="W86">
        <f>IF(OR('Exp Database'!W86=Lists!$G$2,'Exp Database'!W86=Lists!$G$3,'Exp Database'!W86=0),0,IF($F86=Lists!$G$2,'Exp with units conversion'!$H86*'Exp Database'!W86*'Exp with units conversion'!$G86,'Exp Database'!W86*'Exp with units conversion'!$G86))</f>
        <v>0</v>
      </c>
      <c r="X86">
        <f>IF(OR('Exp Database'!X86=Lists!$G$2,'Exp Database'!X86=Lists!$G$3,'Exp Database'!X86=0),0,IF($F86=Lists!$G$2,'Exp with units conversion'!$H86*'Exp Database'!X86*'Exp with units conversion'!$G86,'Exp Database'!X86*'Exp with units conversion'!$G86))</f>
        <v>0</v>
      </c>
      <c r="Y86">
        <f>IF(OR('Exp Database'!Y86=Lists!$G$2,'Exp Database'!Y86=Lists!$G$3,'Exp Database'!Y86=0),0,IF($F86=Lists!$G$2,'Exp with units conversion'!$H86*'Exp Database'!Y86*'Exp with units conversion'!$G86,'Exp Database'!Y86*'Exp with units conversion'!$G86))</f>
        <v>0</v>
      </c>
      <c r="Z86">
        <f>IF(OR('Exp Database'!Z86=Lists!$G$2,'Exp Database'!Z86=Lists!$G$3,'Exp Database'!Z86=0),0,IF($F86=Lists!$G$2,'Exp with units conversion'!$H86*'Exp Database'!Z86*'Exp with units conversion'!$G86,'Exp Database'!Z86*'Exp with units conversion'!$G86))</f>
        <v>0</v>
      </c>
      <c r="AA86">
        <f>IF(OR('Exp Database'!AA86=Lists!$G$2,'Exp Database'!AA86=Lists!$G$3,'Exp Database'!AA86=0),0,IF($F86=Lists!$G$2,'Exp with units conversion'!$H86*'Exp Database'!AA86*'Exp with units conversion'!$G86,'Exp Database'!AA86*'Exp with units conversion'!$G86))</f>
        <v>0</v>
      </c>
      <c r="AB86">
        <f>IF(OR('Exp Database'!AB86=Lists!$G$2,'Exp Database'!AB86=Lists!$G$3,'Exp Database'!AB86=0),0,IF($F86=Lists!$G$2,'Exp with units conversion'!$H86*'Exp Database'!AB86*'Exp with units conversion'!$G86,'Exp Database'!AB86*'Exp with units conversion'!$G86))</f>
        <v>0</v>
      </c>
      <c r="AC86">
        <f>IF(OR('Exp Database'!AC86=Lists!$G$2,'Exp Database'!AC86=Lists!$G$3,'Exp Database'!AC86=0),0,IF($F86=Lists!$G$2,'Exp with units conversion'!$H86*'Exp Database'!AC86*'Exp with units conversion'!$G86,'Exp Database'!AC86*'Exp with units conversion'!$G86))</f>
        <v>0</v>
      </c>
      <c r="AD86">
        <f>IF(OR('Exp Database'!AD86=Lists!$G$2,'Exp Database'!AD86=Lists!$G$3,'Exp Database'!AD86=0),0,IF($F86=Lists!$G$2,'Exp with units conversion'!$H86*'Exp Database'!AD86*'Exp with units conversion'!$G86,'Exp Database'!AD86*'Exp with units conversion'!$G86))</f>
        <v>0</v>
      </c>
      <c r="AF86">
        <f t="shared" si="8"/>
        <v>1</v>
      </c>
    </row>
    <row r="87" spans="2:32">
      <c r="B87" t="str">
        <f t="shared" si="7"/>
        <v>Georgia2014</v>
      </c>
      <c r="C87" s="242" t="str">
        <f t="shared" si="6"/>
        <v>Georgia</v>
      </c>
      <c r="D87" s="243">
        <f t="shared" si="6"/>
        <v>2014</v>
      </c>
      <c r="E87" s="242" t="str">
        <f t="shared" si="6"/>
        <v>Calendar Year</v>
      </c>
      <c r="F87" s="242" t="str">
        <f t="shared" si="6"/>
        <v>US Dollars</v>
      </c>
      <c r="G87" s="238">
        <f>IF('Exp Database'!G87="Units ( x 1)",1,IF('Exp Database'!G87="Thousands (x 1,000)",1000,IF('Exp Database'!G87="Millions (x 1,000,000)",1000000,)))</f>
        <v>1</v>
      </c>
      <c r="H87" s="239">
        <f>IF('Exp Database'!H87&gt;0,'Exp Database'!H87,'Exp Database'!J87)</f>
        <v>1.7659</v>
      </c>
      <c r="I87" s="242" t="str">
        <f t="shared" si="6"/>
        <v>System of Health Accounts</v>
      </c>
      <c r="J87" s="242">
        <f t="shared" si="6"/>
        <v>1.76566666666667</v>
      </c>
      <c r="K87" s="53" t="s">
        <v>280</v>
      </c>
      <c r="L87" s="53"/>
      <c r="M87">
        <f>IF(OR('Exp Database'!M87=Lists!$G$2,'Exp Database'!M87=Lists!$G$3,'Exp Database'!M87=0),0,IF($F87=Lists!$G$2,'Exp with units conversion'!$H87*'Exp Database'!M87*'Exp with units conversion'!$G87,'Exp Database'!M87*'Exp with units conversion'!$G87))</f>
        <v>0</v>
      </c>
      <c r="N87">
        <f>IF(OR('Exp Database'!N87=Lists!$G$2,'Exp Database'!N87=Lists!$G$3,'Exp Database'!N87=0),0,IF($F87=Lists!$G$2,'Exp with units conversion'!$H87*'Exp Database'!N87*'Exp with units conversion'!$G87,'Exp Database'!N87*'Exp with units conversion'!$G87))</f>
        <v>0</v>
      </c>
      <c r="O87">
        <f>IF(OR('Exp Database'!O87=Lists!$G$2,'Exp Database'!O87=Lists!$G$3,'Exp Database'!O87=0),0,IF($F87=Lists!$G$2,'Exp with units conversion'!$H87*'Exp Database'!O87*'Exp with units conversion'!$G87,'Exp Database'!O87*'Exp with units conversion'!$G87))</f>
        <v>0</v>
      </c>
      <c r="P87">
        <f>IF(OR('Exp Database'!P87=Lists!$G$2,'Exp Database'!P87=Lists!$G$3,'Exp Database'!P87=0),0,IF($F87=Lists!$G$2,'Exp with units conversion'!$H87*'Exp Database'!P87*'Exp with units conversion'!$G87,'Exp Database'!P87*'Exp with units conversion'!$G87))</f>
        <v>0</v>
      </c>
      <c r="Q87">
        <f>IF(OR('Exp Database'!Q87=Lists!$G$2,'Exp Database'!Q87=Lists!$G$3,'Exp Database'!Q87=0),0,IF($F87=Lists!$G$2,'Exp with units conversion'!$H87*'Exp Database'!Q87*'Exp with units conversion'!$G87,'Exp Database'!Q87*'Exp with units conversion'!$G87))</f>
        <v>0</v>
      </c>
      <c r="R87">
        <f>IF(OR('Exp Database'!R87=Lists!$G$2,'Exp Database'!R87=Lists!$G$3,'Exp Database'!R87=0),0,IF($F87=Lists!$G$2,'Exp with units conversion'!$H87*'Exp Database'!R87*'Exp with units conversion'!$G87,'Exp Database'!R87*'Exp with units conversion'!$G87))</f>
        <v>0</v>
      </c>
      <c r="S87">
        <f>IF(OR('Exp Database'!S87=Lists!$G$2,'Exp Database'!S87=Lists!$G$3,'Exp Database'!S87=0),0,IF($F87=Lists!$G$2,'Exp with units conversion'!$H87*'Exp Database'!S87*'Exp with units conversion'!$G87,'Exp Database'!S87*'Exp with units conversion'!$G87))</f>
        <v>0</v>
      </c>
      <c r="T87">
        <f>IF(OR('Exp Database'!T87=Lists!$G$2,'Exp Database'!T87=Lists!$G$3,'Exp Database'!T87=0),0,IF($F87=Lists!$G$2,'Exp with units conversion'!$H87*'Exp Database'!T87*'Exp with units conversion'!$G87,'Exp Database'!T87*'Exp with units conversion'!$G87))</f>
        <v>0</v>
      </c>
      <c r="U87">
        <f>IF(OR('Exp Database'!U87=Lists!$G$2,'Exp Database'!U87=Lists!$G$3,'Exp Database'!U87=0),0,IF($F87=Lists!$G$2,'Exp with units conversion'!$H87*'Exp Database'!U87*'Exp with units conversion'!$G87,'Exp Database'!U87*'Exp with units conversion'!$G87))</f>
        <v>0</v>
      </c>
      <c r="V87">
        <f>IF(OR('Exp Database'!V87=Lists!$G$2,'Exp Database'!V87=Lists!$G$3,'Exp Database'!V87=0),0,IF($F87=Lists!$G$2,'Exp with units conversion'!$H87*'Exp Database'!V87*'Exp with units conversion'!$G87,'Exp Database'!V87*'Exp with units conversion'!$G87))</f>
        <v>0</v>
      </c>
      <c r="W87">
        <f>IF(OR('Exp Database'!W87=Lists!$G$2,'Exp Database'!W87=Lists!$G$3,'Exp Database'!W87=0),0,IF($F87=Lists!$G$2,'Exp with units conversion'!$H87*'Exp Database'!W87*'Exp with units conversion'!$G87,'Exp Database'!W87*'Exp with units conversion'!$G87))</f>
        <v>0</v>
      </c>
      <c r="X87">
        <f>IF(OR('Exp Database'!X87=Lists!$G$2,'Exp Database'!X87=Lists!$G$3,'Exp Database'!X87=0),0,IF($F87=Lists!$G$2,'Exp with units conversion'!$H87*'Exp Database'!X87*'Exp with units conversion'!$G87,'Exp Database'!X87*'Exp with units conversion'!$G87))</f>
        <v>0</v>
      </c>
      <c r="Y87">
        <f>IF(OR('Exp Database'!Y87=Lists!$G$2,'Exp Database'!Y87=Lists!$G$3,'Exp Database'!Y87=0),0,IF($F87=Lists!$G$2,'Exp with units conversion'!$H87*'Exp Database'!Y87*'Exp with units conversion'!$G87,'Exp Database'!Y87*'Exp with units conversion'!$G87))</f>
        <v>0</v>
      </c>
      <c r="Z87">
        <f>IF(OR('Exp Database'!Z87=Lists!$G$2,'Exp Database'!Z87=Lists!$G$3,'Exp Database'!Z87=0),0,IF($F87=Lists!$G$2,'Exp with units conversion'!$H87*'Exp Database'!Z87*'Exp with units conversion'!$G87,'Exp Database'!Z87*'Exp with units conversion'!$G87))</f>
        <v>0</v>
      </c>
      <c r="AA87">
        <f>IF(OR('Exp Database'!AA87=Lists!$G$2,'Exp Database'!AA87=Lists!$G$3,'Exp Database'!AA87=0),0,IF($F87=Lists!$G$2,'Exp with units conversion'!$H87*'Exp Database'!AA87*'Exp with units conversion'!$G87,'Exp Database'!AA87*'Exp with units conversion'!$G87))</f>
        <v>0</v>
      </c>
      <c r="AB87">
        <f>IF(OR('Exp Database'!AB87=Lists!$G$2,'Exp Database'!AB87=Lists!$G$3,'Exp Database'!AB87=0),0,IF($F87=Lists!$G$2,'Exp with units conversion'!$H87*'Exp Database'!AB87*'Exp with units conversion'!$G87,'Exp Database'!AB87*'Exp with units conversion'!$G87))</f>
        <v>0</v>
      </c>
      <c r="AC87">
        <f>IF(OR('Exp Database'!AC87=Lists!$G$2,'Exp Database'!AC87=Lists!$G$3,'Exp Database'!AC87=0),0,IF($F87=Lists!$G$2,'Exp with units conversion'!$H87*'Exp Database'!AC87*'Exp with units conversion'!$G87,'Exp Database'!AC87*'Exp with units conversion'!$G87))</f>
        <v>0</v>
      </c>
      <c r="AD87">
        <f>IF(OR('Exp Database'!AD87=Lists!$G$2,'Exp Database'!AD87=Lists!$G$3,'Exp Database'!AD87=0),0,IF($F87=Lists!$G$2,'Exp with units conversion'!$H87*'Exp Database'!AD87*'Exp with units conversion'!$G87,'Exp Database'!AD87*'Exp with units conversion'!$G87))</f>
        <v>0</v>
      </c>
      <c r="AF87">
        <f t="shared" si="8"/>
        <v>1</v>
      </c>
    </row>
    <row r="88" spans="2:32">
      <c r="B88" t="str">
        <f t="shared" si="7"/>
        <v>Georgia2014</v>
      </c>
      <c r="C88" s="242" t="str">
        <f t="shared" si="6"/>
        <v>Georgia</v>
      </c>
      <c r="D88" s="243">
        <f t="shared" si="6"/>
        <v>2014</v>
      </c>
      <c r="E88" s="242" t="str">
        <f t="shared" si="6"/>
        <v>Calendar Year</v>
      </c>
      <c r="F88" s="242" t="str">
        <f t="shared" si="6"/>
        <v>US Dollars</v>
      </c>
      <c r="G88" s="238">
        <f>IF('Exp Database'!G88="Units ( x 1)",1,IF('Exp Database'!G88="Thousands (x 1,000)",1000,IF('Exp Database'!G88="Millions (x 1,000,000)",1000000,)))</f>
        <v>1</v>
      </c>
      <c r="H88" s="239">
        <f>IF('Exp Database'!H88&gt;0,'Exp Database'!H88,'Exp Database'!J88)</f>
        <v>1.7659</v>
      </c>
      <c r="I88" s="242" t="str">
        <f t="shared" si="6"/>
        <v>System of Health Accounts</v>
      </c>
      <c r="J88" s="242">
        <f t="shared" si="6"/>
        <v>1.76566666666667</v>
      </c>
      <c r="K88" s="53" t="s">
        <v>32</v>
      </c>
      <c r="L88" s="53"/>
      <c r="M88">
        <f>IF(OR('Exp Database'!M88=Lists!$G$2,'Exp Database'!M88=Lists!$G$3,'Exp Database'!M88=0),0,IF($F88=Lists!$G$2,'Exp with units conversion'!$H88*'Exp Database'!M88*'Exp with units conversion'!$G88,'Exp Database'!M88*'Exp with units conversion'!$G88))</f>
        <v>0</v>
      </c>
      <c r="N88">
        <f>IF(OR('Exp Database'!N88=Lists!$G$2,'Exp Database'!N88=Lists!$G$3,'Exp Database'!N88=0),0,IF($F88=Lists!$G$2,'Exp with units conversion'!$H88*'Exp Database'!N88*'Exp with units conversion'!$G88,'Exp Database'!N88*'Exp with units conversion'!$G88))</f>
        <v>0</v>
      </c>
      <c r="O88">
        <f>IF(OR('Exp Database'!O88=Lists!$G$2,'Exp Database'!O88=Lists!$G$3,'Exp Database'!O88=0),0,IF($F88=Lists!$G$2,'Exp with units conversion'!$H88*'Exp Database'!O88*'Exp with units conversion'!$G88,'Exp Database'!O88*'Exp with units conversion'!$G88))</f>
        <v>0</v>
      </c>
      <c r="P88">
        <f>IF(OR('Exp Database'!P88=Lists!$G$2,'Exp Database'!P88=Lists!$G$3,'Exp Database'!P88=0),0,IF($F88=Lists!$G$2,'Exp with units conversion'!$H88*'Exp Database'!P88*'Exp with units conversion'!$G88,'Exp Database'!P88*'Exp with units conversion'!$G88))</f>
        <v>0</v>
      </c>
      <c r="Q88">
        <f>IF(OR('Exp Database'!Q88=Lists!$G$2,'Exp Database'!Q88=Lists!$G$3,'Exp Database'!Q88=0),0,IF($F88=Lists!$G$2,'Exp with units conversion'!$H88*'Exp Database'!Q88*'Exp with units conversion'!$G88,'Exp Database'!Q88*'Exp with units conversion'!$G88))</f>
        <v>0</v>
      </c>
      <c r="R88">
        <f>IF(OR('Exp Database'!R88=Lists!$G$2,'Exp Database'!R88=Lists!$G$3,'Exp Database'!R88=0),0,IF($F88=Lists!$G$2,'Exp with units conversion'!$H88*'Exp Database'!R88*'Exp with units conversion'!$G88,'Exp Database'!R88*'Exp with units conversion'!$G88))</f>
        <v>0</v>
      </c>
      <c r="S88">
        <f>IF(OR('Exp Database'!S88=Lists!$G$2,'Exp Database'!S88=Lists!$G$3,'Exp Database'!S88=0),0,IF($F88=Lists!$G$2,'Exp with units conversion'!$H88*'Exp Database'!S88*'Exp with units conversion'!$G88,'Exp Database'!S88*'Exp with units conversion'!$G88))</f>
        <v>0</v>
      </c>
      <c r="T88">
        <f>IF(OR('Exp Database'!T88=Lists!$G$2,'Exp Database'!T88=Lists!$G$3,'Exp Database'!T88=0),0,IF($F88=Lists!$G$2,'Exp with units conversion'!$H88*'Exp Database'!T88*'Exp with units conversion'!$G88,'Exp Database'!T88*'Exp with units conversion'!$G88))</f>
        <v>0</v>
      </c>
      <c r="U88">
        <f>IF(OR('Exp Database'!U88=Lists!$G$2,'Exp Database'!U88=Lists!$G$3,'Exp Database'!U88=0),0,IF($F88=Lists!$G$2,'Exp with units conversion'!$H88*'Exp Database'!U88*'Exp with units conversion'!$G88,'Exp Database'!U88*'Exp with units conversion'!$G88))</f>
        <v>0</v>
      </c>
      <c r="V88">
        <f>IF(OR('Exp Database'!V88=Lists!$G$2,'Exp Database'!V88=Lists!$G$3,'Exp Database'!V88=0),0,IF($F88=Lists!$G$2,'Exp with units conversion'!$H88*'Exp Database'!V88*'Exp with units conversion'!$G88,'Exp Database'!V88*'Exp with units conversion'!$G88))</f>
        <v>0</v>
      </c>
      <c r="W88">
        <f>IF(OR('Exp Database'!W88=Lists!$G$2,'Exp Database'!W88=Lists!$G$3,'Exp Database'!W88=0),0,IF($F88=Lists!$G$2,'Exp with units conversion'!$H88*'Exp Database'!W88*'Exp with units conversion'!$G88,'Exp Database'!W88*'Exp with units conversion'!$G88))</f>
        <v>0</v>
      </c>
      <c r="X88">
        <f>IF(OR('Exp Database'!X88=Lists!$G$2,'Exp Database'!X88=Lists!$G$3,'Exp Database'!X88=0),0,IF($F88=Lists!$G$2,'Exp with units conversion'!$H88*'Exp Database'!X88*'Exp with units conversion'!$G88,'Exp Database'!X88*'Exp with units conversion'!$G88))</f>
        <v>0</v>
      </c>
      <c r="Y88">
        <f>IF(OR('Exp Database'!Y88=Lists!$G$2,'Exp Database'!Y88=Lists!$G$3,'Exp Database'!Y88=0),0,IF($F88=Lists!$G$2,'Exp with units conversion'!$H88*'Exp Database'!Y88*'Exp with units conversion'!$G88,'Exp Database'!Y88*'Exp with units conversion'!$G88))</f>
        <v>0</v>
      </c>
      <c r="Z88">
        <f>IF(OR('Exp Database'!Z88=Lists!$G$2,'Exp Database'!Z88=Lists!$G$3,'Exp Database'!Z88=0),0,IF($F88=Lists!$G$2,'Exp with units conversion'!$H88*'Exp Database'!Z88*'Exp with units conversion'!$G88,'Exp Database'!Z88*'Exp with units conversion'!$G88))</f>
        <v>0</v>
      </c>
      <c r="AA88">
        <f>IF(OR('Exp Database'!AA88=Lists!$G$2,'Exp Database'!AA88=Lists!$G$3,'Exp Database'!AA88=0),0,IF($F88=Lists!$G$2,'Exp with units conversion'!$H88*'Exp Database'!AA88*'Exp with units conversion'!$G88,'Exp Database'!AA88*'Exp with units conversion'!$G88))</f>
        <v>0</v>
      </c>
      <c r="AB88">
        <f>IF(OR('Exp Database'!AB88=Lists!$G$2,'Exp Database'!AB88=Lists!$G$3,'Exp Database'!AB88=0),0,IF($F88=Lists!$G$2,'Exp with units conversion'!$H88*'Exp Database'!AB88*'Exp with units conversion'!$G88,'Exp Database'!AB88*'Exp with units conversion'!$G88))</f>
        <v>0</v>
      </c>
      <c r="AC88">
        <f>IF(OR('Exp Database'!AC88=Lists!$G$2,'Exp Database'!AC88=Lists!$G$3,'Exp Database'!AC88=0),0,IF($F88=Lists!$G$2,'Exp with units conversion'!$H88*'Exp Database'!AC88*'Exp with units conversion'!$G88,'Exp Database'!AC88*'Exp with units conversion'!$G88))</f>
        <v>0</v>
      </c>
      <c r="AD88">
        <f>IF(OR('Exp Database'!AD88=Lists!$G$2,'Exp Database'!AD88=Lists!$G$3,'Exp Database'!AD88=0),0,IF($F88=Lists!$G$2,'Exp with units conversion'!$H88*'Exp Database'!AD88*'Exp with units conversion'!$G88,'Exp Database'!AD88*'Exp with units conversion'!$G88))</f>
        <v>0</v>
      </c>
      <c r="AF88">
        <f t="shared" si="8"/>
        <v>1</v>
      </c>
    </row>
    <row r="89" spans="2:32">
      <c r="B89" t="str">
        <f t="shared" si="7"/>
        <v>Georgia2014</v>
      </c>
      <c r="C89" s="242" t="str">
        <f t="shared" si="6"/>
        <v>Georgia</v>
      </c>
      <c r="D89" s="243">
        <f t="shared" si="6"/>
        <v>2014</v>
      </c>
      <c r="E89" s="242" t="str">
        <f t="shared" si="6"/>
        <v>Calendar Year</v>
      </c>
      <c r="F89" s="242" t="str">
        <f t="shared" si="6"/>
        <v>US Dollars</v>
      </c>
      <c r="G89" s="238">
        <f>IF('Exp Database'!G89="Units ( x 1)",1,IF('Exp Database'!G89="Thousands (x 1,000)",1000,IF('Exp Database'!G89="Millions (x 1,000,000)",1000000,)))</f>
        <v>1</v>
      </c>
      <c r="H89" s="239">
        <f>IF('Exp Database'!H89&gt;0,'Exp Database'!H89,'Exp Database'!J89)</f>
        <v>1.7659</v>
      </c>
      <c r="I89" s="242" t="str">
        <f t="shared" si="6"/>
        <v>System of Health Accounts</v>
      </c>
      <c r="J89" s="242">
        <f t="shared" si="6"/>
        <v>1.76566666666667</v>
      </c>
      <c r="K89" s="53" t="s">
        <v>298</v>
      </c>
      <c r="L89" s="53"/>
      <c r="M89">
        <f>IF(OR('Exp Database'!M89=Lists!$G$2,'Exp Database'!M89=Lists!$G$3,'Exp Database'!M89=0),0,IF($F89=Lists!$G$2,'Exp with units conversion'!$H89*'Exp Database'!M89*'Exp with units conversion'!$G89,'Exp Database'!M89*'Exp with units conversion'!$G89))</f>
        <v>1004571</v>
      </c>
      <c r="N89">
        <f>IF(OR('Exp Database'!N89=Lists!$G$2,'Exp Database'!N89=Lists!$G$3,'Exp Database'!N89=0),0,IF($F89=Lists!$G$2,'Exp with units conversion'!$H89*'Exp Database'!N89*'Exp with units conversion'!$G89,'Exp Database'!N89*'Exp with units conversion'!$G89))</f>
        <v>0</v>
      </c>
      <c r="O89">
        <f>IF(OR('Exp Database'!O89=Lists!$G$2,'Exp Database'!O89=Lists!$G$3,'Exp Database'!O89=0),0,IF($F89=Lists!$G$2,'Exp with units conversion'!$H89*'Exp Database'!O89*'Exp with units conversion'!$G89,'Exp Database'!O89*'Exp with units conversion'!$G89))</f>
        <v>0</v>
      </c>
      <c r="P89">
        <f>IF(OR('Exp Database'!P89=Lists!$G$2,'Exp Database'!P89=Lists!$G$3,'Exp Database'!P89=0),0,IF($F89=Lists!$G$2,'Exp with units conversion'!$H89*'Exp Database'!P89*'Exp with units conversion'!$G89,'Exp Database'!P89*'Exp with units conversion'!$G89))</f>
        <v>0</v>
      </c>
      <c r="Q89">
        <f>IF(OR('Exp Database'!Q89=Lists!$G$2,'Exp Database'!Q89=Lists!$G$3,'Exp Database'!Q89=0),0,IF($F89=Lists!$G$2,'Exp with units conversion'!$H89*'Exp Database'!Q89*'Exp with units conversion'!$G89,'Exp Database'!Q89*'Exp with units conversion'!$G89))</f>
        <v>1004571</v>
      </c>
      <c r="R89">
        <f>IF(OR('Exp Database'!R89=Lists!$G$2,'Exp Database'!R89=Lists!$G$3,'Exp Database'!R89=0),0,IF($F89=Lists!$G$2,'Exp with units conversion'!$H89*'Exp Database'!R89*'Exp with units conversion'!$G89,'Exp Database'!R89*'Exp with units conversion'!$G89))</f>
        <v>0</v>
      </c>
      <c r="S89">
        <f>IF(OR('Exp Database'!S89=Lists!$G$2,'Exp Database'!S89=Lists!$G$3,'Exp Database'!S89=0),0,IF($F89=Lists!$G$2,'Exp with units conversion'!$H89*'Exp Database'!S89*'Exp with units conversion'!$G89,'Exp Database'!S89*'Exp with units conversion'!$G89))</f>
        <v>0</v>
      </c>
      <c r="T89">
        <f>IF(OR('Exp Database'!T89=Lists!$G$2,'Exp Database'!T89=Lists!$G$3,'Exp Database'!T89=0),0,IF($F89=Lists!$G$2,'Exp with units conversion'!$H89*'Exp Database'!T89*'Exp with units conversion'!$G89,'Exp Database'!T89*'Exp with units conversion'!$G89))</f>
        <v>0</v>
      </c>
      <c r="U89">
        <f>IF(OR('Exp Database'!U89=Lists!$G$2,'Exp Database'!U89=Lists!$G$3,'Exp Database'!U89=0),0,IF($F89=Lists!$G$2,'Exp with units conversion'!$H89*'Exp Database'!U89*'Exp with units conversion'!$G89,'Exp Database'!U89*'Exp with units conversion'!$G89))</f>
        <v>0</v>
      </c>
      <c r="V89">
        <f>IF(OR('Exp Database'!V89=Lists!$G$2,'Exp Database'!V89=Lists!$G$3,'Exp Database'!V89=0),0,IF($F89=Lists!$G$2,'Exp with units conversion'!$H89*'Exp Database'!V89*'Exp with units conversion'!$G89,'Exp Database'!V89*'Exp with units conversion'!$G89))</f>
        <v>0</v>
      </c>
      <c r="W89">
        <f>IF(OR('Exp Database'!W89=Lists!$G$2,'Exp Database'!W89=Lists!$G$3,'Exp Database'!W89=0),0,IF($F89=Lists!$G$2,'Exp with units conversion'!$H89*'Exp Database'!W89*'Exp with units conversion'!$G89,'Exp Database'!W89*'Exp with units conversion'!$G89))</f>
        <v>0</v>
      </c>
      <c r="X89">
        <f>IF(OR('Exp Database'!X89=Lists!$G$2,'Exp Database'!X89=Lists!$G$3,'Exp Database'!X89=0),0,IF($F89=Lists!$G$2,'Exp with units conversion'!$H89*'Exp Database'!X89*'Exp with units conversion'!$G89,'Exp Database'!X89*'Exp with units conversion'!$G89))</f>
        <v>81782</v>
      </c>
      <c r="Y89">
        <f>IF(OR('Exp Database'!Y89=Lists!$G$2,'Exp Database'!Y89=Lists!$G$3,'Exp Database'!Y89=0),0,IF($F89=Lists!$G$2,'Exp with units conversion'!$H89*'Exp Database'!Y89*'Exp with units conversion'!$G89,'Exp Database'!Y89*'Exp with units conversion'!$G89))</f>
        <v>460132</v>
      </c>
      <c r="Z89">
        <f>IF(OR('Exp Database'!Z89=Lists!$G$2,'Exp Database'!Z89=Lists!$G$3,'Exp Database'!Z89=0),0,IF($F89=Lists!$G$2,'Exp with units conversion'!$H89*'Exp Database'!Z89*'Exp with units conversion'!$G89,'Exp Database'!Z89*'Exp with units conversion'!$G89))</f>
        <v>0</v>
      </c>
      <c r="AA89">
        <f>IF(OR('Exp Database'!AA89=Lists!$G$2,'Exp Database'!AA89=Lists!$G$3,'Exp Database'!AA89=0),0,IF($F89=Lists!$G$2,'Exp with units conversion'!$H89*'Exp Database'!AA89*'Exp with units conversion'!$G89,'Exp Database'!AA89*'Exp with units conversion'!$G89))</f>
        <v>0</v>
      </c>
      <c r="AB89">
        <f>IF(OR('Exp Database'!AB89=Lists!$G$2,'Exp Database'!AB89=Lists!$G$3,'Exp Database'!AB89=0),0,IF($F89=Lists!$G$2,'Exp with units conversion'!$H89*'Exp Database'!AB89*'Exp with units conversion'!$G89,'Exp Database'!AB89*'Exp with units conversion'!$G89))</f>
        <v>112517</v>
      </c>
      <c r="AC89">
        <f>IF(OR('Exp Database'!AC89=Lists!$G$2,'Exp Database'!AC89=Lists!$G$3,'Exp Database'!AC89=0),0,IF($F89=Lists!$G$2,'Exp with units conversion'!$H89*'Exp Database'!AC89*'Exp with units conversion'!$G89,'Exp Database'!AC89*'Exp with units conversion'!$G89))</f>
        <v>654431</v>
      </c>
      <c r="AD89">
        <f>IF(OR('Exp Database'!AD89=Lists!$G$2,'Exp Database'!AD89=Lists!$G$3,'Exp Database'!AD89=0),0,IF($F89=Lists!$G$2,'Exp with units conversion'!$H89*'Exp Database'!AD89*'Exp with units conversion'!$G89,'Exp Database'!AD89*'Exp with units conversion'!$G89))</f>
        <v>1659002</v>
      </c>
      <c r="AF89">
        <f t="shared" si="8"/>
        <v>1</v>
      </c>
    </row>
    <row r="90" spans="2:32">
      <c r="B90" t="str">
        <f t="shared" si="7"/>
        <v>Georgia2014</v>
      </c>
      <c r="C90" s="242" t="str">
        <f t="shared" si="6"/>
        <v>Georgia</v>
      </c>
      <c r="D90" s="243">
        <f t="shared" si="6"/>
        <v>2014</v>
      </c>
      <c r="E90" s="242" t="str">
        <f t="shared" si="6"/>
        <v>Calendar Year</v>
      </c>
      <c r="F90" s="242" t="str">
        <f t="shared" si="6"/>
        <v>US Dollars</v>
      </c>
      <c r="G90" s="238">
        <f>IF('Exp Database'!G90="Units ( x 1)",1,IF('Exp Database'!G90="Thousands (x 1,000)",1000,IF('Exp Database'!G90="Millions (x 1,000,000)",1000000,)))</f>
        <v>1</v>
      </c>
      <c r="H90" s="239">
        <f>IF('Exp Database'!H90&gt;0,'Exp Database'!H90,'Exp Database'!J90)</f>
        <v>1.7659</v>
      </c>
      <c r="I90" s="242" t="str">
        <f t="shared" si="6"/>
        <v>System of Health Accounts</v>
      </c>
      <c r="J90" s="242">
        <f t="shared" si="6"/>
        <v>1.76566666666667</v>
      </c>
      <c r="K90" s="53" t="s">
        <v>390</v>
      </c>
      <c r="L90" s="53"/>
      <c r="M90">
        <f>IF(OR('Exp Database'!M90=Lists!$G$2,'Exp Database'!M90=Lists!$G$3,'Exp Database'!M90=0),0,IF($F90=Lists!$G$2,'Exp with units conversion'!$H90*'Exp Database'!M90*'Exp with units conversion'!$G90,'Exp Database'!M90*'Exp with units conversion'!$G90))</f>
        <v>0</v>
      </c>
      <c r="N90">
        <f>IF(OR('Exp Database'!N90=Lists!$G$2,'Exp Database'!N90=Lists!$G$3,'Exp Database'!N90=0),0,IF($F90=Lists!$G$2,'Exp with units conversion'!$H90*'Exp Database'!N90*'Exp with units conversion'!$G90,'Exp Database'!N90*'Exp with units conversion'!$G90))</f>
        <v>0</v>
      </c>
      <c r="O90">
        <f>IF(OR('Exp Database'!O90=Lists!$G$2,'Exp Database'!O90=Lists!$G$3,'Exp Database'!O90=0),0,IF($F90=Lists!$G$2,'Exp with units conversion'!$H90*'Exp Database'!O90*'Exp with units conversion'!$G90,'Exp Database'!O90*'Exp with units conversion'!$G90))</f>
        <v>0</v>
      </c>
      <c r="P90">
        <f>IF(OR('Exp Database'!P90=Lists!$G$2,'Exp Database'!P90=Lists!$G$3,'Exp Database'!P90=0),0,IF($F90=Lists!$G$2,'Exp with units conversion'!$H90*'Exp Database'!P90*'Exp with units conversion'!$G90,'Exp Database'!P90*'Exp with units conversion'!$G90))</f>
        <v>0</v>
      </c>
      <c r="Q90">
        <f>IF(OR('Exp Database'!Q90=Lists!$G$2,'Exp Database'!Q90=Lists!$G$3,'Exp Database'!Q90=0),0,IF($F90=Lists!$G$2,'Exp with units conversion'!$H90*'Exp Database'!Q90*'Exp with units conversion'!$G90,'Exp Database'!Q90*'Exp with units conversion'!$G90))</f>
        <v>0</v>
      </c>
      <c r="R90">
        <f>IF(OR('Exp Database'!R90=Lists!$G$2,'Exp Database'!R90=Lists!$G$3,'Exp Database'!R90=0),0,IF($F90=Lists!$G$2,'Exp with units conversion'!$H90*'Exp Database'!R90*'Exp with units conversion'!$G90,'Exp Database'!R90*'Exp with units conversion'!$G90))</f>
        <v>0</v>
      </c>
      <c r="S90">
        <f>IF(OR('Exp Database'!S90=Lists!$G$2,'Exp Database'!S90=Lists!$G$3,'Exp Database'!S90=0),0,IF($F90=Lists!$G$2,'Exp with units conversion'!$H90*'Exp Database'!S90*'Exp with units conversion'!$G90,'Exp Database'!S90*'Exp with units conversion'!$G90))</f>
        <v>0</v>
      </c>
      <c r="T90">
        <f>IF(OR('Exp Database'!T90=Lists!$G$2,'Exp Database'!T90=Lists!$G$3,'Exp Database'!T90=0),0,IF($F90=Lists!$G$2,'Exp with units conversion'!$H90*'Exp Database'!T90*'Exp with units conversion'!$G90,'Exp Database'!T90*'Exp with units conversion'!$G90))</f>
        <v>0</v>
      </c>
      <c r="U90">
        <f>IF(OR('Exp Database'!U90=Lists!$G$2,'Exp Database'!U90=Lists!$G$3,'Exp Database'!U90=0),0,IF($F90=Lists!$G$2,'Exp with units conversion'!$H90*'Exp Database'!U90*'Exp with units conversion'!$G90,'Exp Database'!U90*'Exp with units conversion'!$G90))</f>
        <v>0</v>
      </c>
      <c r="V90">
        <f>IF(OR('Exp Database'!V90=Lists!$G$2,'Exp Database'!V90=Lists!$G$3,'Exp Database'!V90=0),0,IF($F90=Lists!$G$2,'Exp with units conversion'!$H90*'Exp Database'!V90*'Exp with units conversion'!$G90,'Exp Database'!V90*'Exp with units conversion'!$G90))</f>
        <v>0</v>
      </c>
      <c r="W90">
        <f>IF(OR('Exp Database'!W90=Lists!$G$2,'Exp Database'!W90=Lists!$G$3,'Exp Database'!W90=0),0,IF($F90=Lists!$G$2,'Exp with units conversion'!$H90*'Exp Database'!W90*'Exp with units conversion'!$G90,'Exp Database'!W90*'Exp with units conversion'!$G90))</f>
        <v>0</v>
      </c>
      <c r="X90">
        <f>IF(OR('Exp Database'!X90=Lists!$G$2,'Exp Database'!X90=Lists!$G$3,'Exp Database'!X90=0),0,IF($F90=Lists!$G$2,'Exp with units conversion'!$H90*'Exp Database'!X90*'Exp with units conversion'!$G90,'Exp Database'!X90*'Exp with units conversion'!$G90))</f>
        <v>29435</v>
      </c>
      <c r="Y90">
        <f>IF(OR('Exp Database'!Y90=Lists!$G$2,'Exp Database'!Y90=Lists!$G$3,'Exp Database'!Y90=0),0,IF($F90=Lists!$G$2,'Exp with units conversion'!$H90*'Exp Database'!Y90*'Exp with units conversion'!$G90,'Exp Database'!Y90*'Exp with units conversion'!$G90))</f>
        <v>237925</v>
      </c>
      <c r="Z90">
        <f>IF(OR('Exp Database'!Z90=Lists!$G$2,'Exp Database'!Z90=Lists!$G$3,'Exp Database'!Z90=0),0,IF($F90=Lists!$G$2,'Exp with units conversion'!$H90*'Exp Database'!Z90*'Exp with units conversion'!$G90,'Exp Database'!Z90*'Exp with units conversion'!$G90))</f>
        <v>0</v>
      </c>
      <c r="AA90">
        <f>IF(OR('Exp Database'!AA90=Lists!$G$2,'Exp Database'!AA90=Lists!$G$3,'Exp Database'!AA90=0),0,IF($F90=Lists!$G$2,'Exp with units conversion'!$H90*'Exp Database'!AA90*'Exp with units conversion'!$G90,'Exp Database'!AA90*'Exp with units conversion'!$G90))</f>
        <v>0</v>
      </c>
      <c r="AB90">
        <f>IF(OR('Exp Database'!AB90=Lists!$G$2,'Exp Database'!AB90=Lists!$G$3,'Exp Database'!AB90=0),0,IF($F90=Lists!$G$2,'Exp with units conversion'!$H90*'Exp Database'!AB90*'Exp with units conversion'!$G90,'Exp Database'!AB90*'Exp with units conversion'!$G90))</f>
        <v>97626</v>
      </c>
      <c r="AC90">
        <f>IF(OR('Exp Database'!AC90=Lists!$G$2,'Exp Database'!AC90=Lists!$G$3,'Exp Database'!AC90=0),0,IF($F90=Lists!$G$2,'Exp with units conversion'!$H90*'Exp Database'!AC90*'Exp with units conversion'!$G90,'Exp Database'!AC90*'Exp with units conversion'!$G90))</f>
        <v>364986</v>
      </c>
      <c r="AD90">
        <f>IF(OR('Exp Database'!AD90=Lists!$G$2,'Exp Database'!AD90=Lists!$G$3,'Exp Database'!AD90=0),0,IF($F90=Lists!$G$2,'Exp with units conversion'!$H90*'Exp Database'!AD90*'Exp with units conversion'!$G90,'Exp Database'!AD90*'Exp with units conversion'!$G90))</f>
        <v>364986</v>
      </c>
      <c r="AF90">
        <f t="shared" si="8"/>
        <v>1</v>
      </c>
    </row>
    <row r="91" spans="2:32">
      <c r="B91" t="str">
        <f t="shared" si="7"/>
        <v>Georgia2014</v>
      </c>
      <c r="C91" s="242" t="str">
        <f t="shared" si="6"/>
        <v>Georgia</v>
      </c>
      <c r="D91" s="243">
        <f t="shared" si="6"/>
        <v>2014</v>
      </c>
      <c r="E91" s="242" t="str">
        <f t="shared" si="6"/>
        <v>Calendar Year</v>
      </c>
      <c r="F91" s="242" t="str">
        <f t="shared" si="6"/>
        <v>US Dollars</v>
      </c>
      <c r="G91" s="238">
        <f>IF('Exp Database'!G91="Units ( x 1)",1,IF('Exp Database'!G91="Thousands (x 1,000)",1000,IF('Exp Database'!G91="Millions (x 1,000,000)",1000000,)))</f>
        <v>1</v>
      </c>
      <c r="H91" s="239">
        <f>IF('Exp Database'!H91&gt;0,'Exp Database'!H91,'Exp Database'!J91)</f>
        <v>1.7659</v>
      </c>
      <c r="I91" s="242" t="str">
        <f t="shared" si="6"/>
        <v>System of Health Accounts</v>
      </c>
      <c r="J91" s="242">
        <f t="shared" si="6"/>
        <v>1.76566666666667</v>
      </c>
      <c r="K91" s="53" t="s">
        <v>37</v>
      </c>
      <c r="L91" s="53"/>
      <c r="M91">
        <f>IF(OR('Exp Database'!M91=Lists!$G$2,'Exp Database'!M91=Lists!$G$3,'Exp Database'!M91=0),0,IF($F91=Lists!$G$2,'Exp with units conversion'!$H91*'Exp Database'!M91*'Exp with units conversion'!$G91,'Exp Database'!M91*'Exp with units conversion'!$G91))</f>
        <v>759342</v>
      </c>
      <c r="N91">
        <f>IF(OR('Exp Database'!N91=Lists!$G$2,'Exp Database'!N91=Lists!$G$3,'Exp Database'!N91=0),0,IF($F91=Lists!$G$2,'Exp with units conversion'!$H91*'Exp Database'!N91*'Exp with units conversion'!$G91,'Exp Database'!N91*'Exp with units conversion'!$G91))</f>
        <v>0</v>
      </c>
      <c r="O91">
        <f>IF(OR('Exp Database'!O91=Lists!$G$2,'Exp Database'!O91=Lists!$G$3,'Exp Database'!O91=0),0,IF($F91=Lists!$G$2,'Exp with units conversion'!$H91*'Exp Database'!O91*'Exp with units conversion'!$G91,'Exp Database'!O91*'Exp with units conversion'!$G91))</f>
        <v>0</v>
      </c>
      <c r="P91">
        <f>IF(OR('Exp Database'!P91=Lists!$G$2,'Exp Database'!P91=Lists!$G$3,'Exp Database'!P91=0),0,IF($F91=Lists!$G$2,'Exp with units conversion'!$H91*'Exp Database'!P91*'Exp with units conversion'!$G91,'Exp Database'!P91*'Exp with units conversion'!$G91))</f>
        <v>0</v>
      </c>
      <c r="Q91">
        <f>IF(OR('Exp Database'!Q91=Lists!$G$2,'Exp Database'!Q91=Lists!$G$3,'Exp Database'!Q91=0),0,IF($F91=Lists!$G$2,'Exp with units conversion'!$H91*'Exp Database'!Q91*'Exp with units conversion'!$G91,'Exp Database'!Q91*'Exp with units conversion'!$G91))</f>
        <v>759342</v>
      </c>
      <c r="R91">
        <f>IF(OR('Exp Database'!R91=Lists!$G$2,'Exp Database'!R91=Lists!$G$3,'Exp Database'!R91=0),0,IF($F91=Lists!$G$2,'Exp with units conversion'!$H91*'Exp Database'!R91*'Exp with units conversion'!$G91,'Exp Database'!R91*'Exp with units conversion'!$G91))</f>
        <v>0</v>
      </c>
      <c r="S91">
        <f>IF(OR('Exp Database'!S91=Lists!$G$2,'Exp Database'!S91=Lists!$G$3,'Exp Database'!S91=0),0,IF($F91=Lists!$G$2,'Exp with units conversion'!$H91*'Exp Database'!S91*'Exp with units conversion'!$G91,'Exp Database'!S91*'Exp with units conversion'!$G91))</f>
        <v>0</v>
      </c>
      <c r="T91">
        <f>IF(OR('Exp Database'!T91=Lists!$G$2,'Exp Database'!T91=Lists!$G$3,'Exp Database'!T91=0),0,IF($F91=Lists!$G$2,'Exp with units conversion'!$H91*'Exp Database'!T91*'Exp with units conversion'!$G91,'Exp Database'!T91*'Exp with units conversion'!$G91))</f>
        <v>0</v>
      </c>
      <c r="U91">
        <f>IF(OR('Exp Database'!U91=Lists!$G$2,'Exp Database'!U91=Lists!$G$3,'Exp Database'!U91=0),0,IF($F91=Lists!$G$2,'Exp with units conversion'!$H91*'Exp Database'!U91*'Exp with units conversion'!$G91,'Exp Database'!U91*'Exp with units conversion'!$G91))</f>
        <v>0</v>
      </c>
      <c r="V91">
        <f>IF(OR('Exp Database'!V91=Lists!$G$2,'Exp Database'!V91=Lists!$G$3,'Exp Database'!V91=0),0,IF($F91=Lists!$G$2,'Exp with units conversion'!$H91*'Exp Database'!V91*'Exp with units conversion'!$G91,'Exp Database'!V91*'Exp with units conversion'!$G91))</f>
        <v>0</v>
      </c>
      <c r="W91">
        <f>IF(OR('Exp Database'!W91=Lists!$G$2,'Exp Database'!W91=Lists!$G$3,'Exp Database'!W91=0),0,IF($F91=Lists!$G$2,'Exp with units conversion'!$H91*'Exp Database'!W91*'Exp with units conversion'!$G91,'Exp Database'!W91*'Exp with units conversion'!$G91))</f>
        <v>0</v>
      </c>
      <c r="X91">
        <f>IF(OR('Exp Database'!X91=Lists!$G$2,'Exp Database'!X91=Lists!$G$3,'Exp Database'!X91=0),0,IF($F91=Lists!$G$2,'Exp with units conversion'!$H91*'Exp Database'!X91*'Exp with units conversion'!$G91,'Exp Database'!X91*'Exp with units conversion'!$G91))</f>
        <v>47307</v>
      </c>
      <c r="Y91">
        <f>IF(OR('Exp Database'!Y91=Lists!$G$2,'Exp Database'!Y91=Lists!$G$3,'Exp Database'!Y91=0),0,IF($F91=Lists!$G$2,'Exp with units conversion'!$H91*'Exp Database'!Y91*'Exp with units conversion'!$G91,'Exp Database'!Y91*'Exp with units conversion'!$G91))</f>
        <v>85468</v>
      </c>
      <c r="Z91">
        <f>IF(OR('Exp Database'!Z91=Lists!$G$2,'Exp Database'!Z91=Lists!$G$3,'Exp Database'!Z91=0),0,IF($F91=Lists!$G$2,'Exp with units conversion'!$H91*'Exp Database'!Z91*'Exp with units conversion'!$G91,'Exp Database'!Z91*'Exp with units conversion'!$G91))</f>
        <v>0</v>
      </c>
      <c r="AA91">
        <f>IF(OR('Exp Database'!AA91=Lists!$G$2,'Exp Database'!AA91=Lists!$G$3,'Exp Database'!AA91=0),0,IF($F91=Lists!$G$2,'Exp with units conversion'!$H91*'Exp Database'!AA91*'Exp with units conversion'!$G91,'Exp Database'!AA91*'Exp with units conversion'!$G91))</f>
        <v>0</v>
      </c>
      <c r="AB91">
        <f>IF(OR('Exp Database'!AB91=Lists!$G$2,'Exp Database'!AB91=Lists!$G$3,'Exp Database'!AB91=0),0,IF($F91=Lists!$G$2,'Exp with units conversion'!$H91*'Exp Database'!AB91*'Exp with units conversion'!$G91,'Exp Database'!AB91*'Exp with units conversion'!$G91))</f>
        <v>0</v>
      </c>
      <c r="AC91">
        <f>IF(OR('Exp Database'!AC91=Lists!$G$2,'Exp Database'!AC91=Lists!$G$3,'Exp Database'!AC91=0),0,IF($F91=Lists!$G$2,'Exp with units conversion'!$H91*'Exp Database'!AC91*'Exp with units conversion'!$G91,'Exp Database'!AC91*'Exp with units conversion'!$G91))</f>
        <v>132775</v>
      </c>
      <c r="AD91">
        <f>IF(OR('Exp Database'!AD91=Lists!$G$2,'Exp Database'!AD91=Lists!$G$3,'Exp Database'!AD91=0),0,IF($F91=Lists!$G$2,'Exp with units conversion'!$H91*'Exp Database'!AD91*'Exp with units conversion'!$G91,'Exp Database'!AD91*'Exp with units conversion'!$G91))</f>
        <v>892117</v>
      </c>
      <c r="AF91">
        <f t="shared" si="8"/>
        <v>1</v>
      </c>
    </row>
    <row r="92" spans="2:32">
      <c r="B92" t="str">
        <f t="shared" si="7"/>
        <v>Georgia2014</v>
      </c>
      <c r="C92" s="242" t="str">
        <f t="shared" si="6"/>
        <v>Georgia</v>
      </c>
      <c r="D92" s="243">
        <f t="shared" si="6"/>
        <v>2014</v>
      </c>
      <c r="E92" s="242" t="str">
        <f t="shared" si="6"/>
        <v>Calendar Year</v>
      </c>
      <c r="F92" s="242" t="str">
        <f t="shared" si="6"/>
        <v>US Dollars</v>
      </c>
      <c r="G92" s="238">
        <f>IF('Exp Database'!G92="Units ( x 1)",1,IF('Exp Database'!G92="Thousands (x 1,000)",1000,IF('Exp Database'!G92="Millions (x 1,000,000)",1000000,)))</f>
        <v>1</v>
      </c>
      <c r="H92" s="239">
        <f>IF('Exp Database'!H92&gt;0,'Exp Database'!H92,'Exp Database'!J92)</f>
        <v>1.7659</v>
      </c>
      <c r="I92" s="242" t="str">
        <f t="shared" si="6"/>
        <v>System of Health Accounts</v>
      </c>
      <c r="J92" s="242">
        <f t="shared" si="6"/>
        <v>1.76566666666667</v>
      </c>
      <c r="K92" s="53" t="s">
        <v>281</v>
      </c>
      <c r="L92" s="53"/>
      <c r="M92">
        <f>IF(OR('Exp Database'!M92=Lists!$G$2,'Exp Database'!M92=Lists!$G$3,'Exp Database'!M92=0),0,IF($F92=Lists!$G$2,'Exp with units conversion'!$H92*'Exp Database'!M92*'Exp with units conversion'!$G92,'Exp Database'!M92*'Exp with units conversion'!$G92))</f>
        <v>0</v>
      </c>
      <c r="N92">
        <f>IF(OR('Exp Database'!N92=Lists!$G$2,'Exp Database'!N92=Lists!$G$3,'Exp Database'!N92=0),0,IF($F92=Lists!$G$2,'Exp with units conversion'!$H92*'Exp Database'!N92*'Exp with units conversion'!$G92,'Exp Database'!N92*'Exp with units conversion'!$G92))</f>
        <v>0</v>
      </c>
      <c r="O92">
        <f>IF(OR('Exp Database'!O92=Lists!$G$2,'Exp Database'!O92=Lists!$G$3,'Exp Database'!O92=0),0,IF($F92=Lists!$G$2,'Exp with units conversion'!$H92*'Exp Database'!O92*'Exp with units conversion'!$G92,'Exp Database'!O92*'Exp with units conversion'!$G92))</f>
        <v>0</v>
      </c>
      <c r="P92">
        <f>IF(OR('Exp Database'!P92=Lists!$G$2,'Exp Database'!P92=Lists!$G$3,'Exp Database'!P92=0),0,IF($F92=Lists!$G$2,'Exp with units conversion'!$H92*'Exp Database'!P92*'Exp with units conversion'!$G92,'Exp Database'!P92*'Exp with units conversion'!$G92))</f>
        <v>0</v>
      </c>
      <c r="Q92">
        <f>IF(OR('Exp Database'!Q92=Lists!$G$2,'Exp Database'!Q92=Lists!$G$3,'Exp Database'!Q92=0),0,IF($F92=Lists!$G$2,'Exp with units conversion'!$H92*'Exp Database'!Q92*'Exp with units conversion'!$G92,'Exp Database'!Q92*'Exp with units conversion'!$G92))</f>
        <v>0</v>
      </c>
      <c r="R92">
        <f>IF(OR('Exp Database'!R92=Lists!$G$2,'Exp Database'!R92=Lists!$G$3,'Exp Database'!R92=0),0,IF($F92=Lists!$G$2,'Exp with units conversion'!$H92*'Exp Database'!R92*'Exp with units conversion'!$G92,'Exp Database'!R92*'Exp with units conversion'!$G92))</f>
        <v>0</v>
      </c>
      <c r="S92">
        <f>IF(OR('Exp Database'!S92=Lists!$G$2,'Exp Database'!S92=Lists!$G$3,'Exp Database'!S92=0),0,IF($F92=Lists!$G$2,'Exp with units conversion'!$H92*'Exp Database'!S92*'Exp with units conversion'!$G92,'Exp Database'!S92*'Exp with units conversion'!$G92))</f>
        <v>0</v>
      </c>
      <c r="T92">
        <f>IF(OR('Exp Database'!T92=Lists!$G$2,'Exp Database'!T92=Lists!$G$3,'Exp Database'!T92=0),0,IF($F92=Lists!$G$2,'Exp with units conversion'!$H92*'Exp Database'!T92*'Exp with units conversion'!$G92,'Exp Database'!T92*'Exp with units conversion'!$G92))</f>
        <v>0</v>
      </c>
      <c r="U92">
        <f>IF(OR('Exp Database'!U92=Lists!$G$2,'Exp Database'!U92=Lists!$G$3,'Exp Database'!U92=0),0,IF($F92=Lists!$G$2,'Exp with units conversion'!$H92*'Exp Database'!U92*'Exp with units conversion'!$G92,'Exp Database'!U92*'Exp with units conversion'!$G92))</f>
        <v>0</v>
      </c>
      <c r="V92">
        <f>IF(OR('Exp Database'!V92=Lists!$G$2,'Exp Database'!V92=Lists!$G$3,'Exp Database'!V92=0),0,IF($F92=Lists!$G$2,'Exp with units conversion'!$H92*'Exp Database'!V92*'Exp with units conversion'!$G92,'Exp Database'!V92*'Exp with units conversion'!$G92))</f>
        <v>0</v>
      </c>
      <c r="W92">
        <f>IF(OR('Exp Database'!W92=Lists!$G$2,'Exp Database'!W92=Lists!$G$3,'Exp Database'!W92=0),0,IF($F92=Lists!$G$2,'Exp with units conversion'!$H92*'Exp Database'!W92*'Exp with units conversion'!$G92,'Exp Database'!W92*'Exp with units conversion'!$G92))</f>
        <v>0</v>
      </c>
      <c r="X92">
        <f>IF(OR('Exp Database'!X92=Lists!$G$2,'Exp Database'!X92=Lists!$G$3,'Exp Database'!X92=0),0,IF($F92=Lists!$G$2,'Exp with units conversion'!$H92*'Exp Database'!X92*'Exp with units conversion'!$G92,'Exp Database'!X92*'Exp with units conversion'!$G92))</f>
        <v>0</v>
      </c>
      <c r="Y92">
        <f>IF(OR('Exp Database'!Y92=Lists!$G$2,'Exp Database'!Y92=Lists!$G$3,'Exp Database'!Y92=0),0,IF($F92=Lists!$G$2,'Exp with units conversion'!$H92*'Exp Database'!Y92*'Exp with units conversion'!$G92,'Exp Database'!Y92*'Exp with units conversion'!$G92))</f>
        <v>0</v>
      </c>
      <c r="Z92">
        <f>IF(OR('Exp Database'!Z92=Lists!$G$2,'Exp Database'!Z92=Lists!$G$3,'Exp Database'!Z92=0),0,IF($F92=Lists!$G$2,'Exp with units conversion'!$H92*'Exp Database'!Z92*'Exp with units conversion'!$G92,'Exp Database'!Z92*'Exp with units conversion'!$G92))</f>
        <v>0</v>
      </c>
      <c r="AA92">
        <f>IF(OR('Exp Database'!AA92=Lists!$G$2,'Exp Database'!AA92=Lists!$G$3,'Exp Database'!AA92=0),0,IF($F92=Lists!$G$2,'Exp with units conversion'!$H92*'Exp Database'!AA92*'Exp with units conversion'!$G92,'Exp Database'!AA92*'Exp with units conversion'!$G92))</f>
        <v>0</v>
      </c>
      <c r="AB92">
        <f>IF(OR('Exp Database'!AB92=Lists!$G$2,'Exp Database'!AB92=Lists!$G$3,'Exp Database'!AB92=0),0,IF($F92=Lists!$G$2,'Exp with units conversion'!$H92*'Exp Database'!AB92*'Exp with units conversion'!$G92,'Exp Database'!AB92*'Exp with units conversion'!$G92))</f>
        <v>0</v>
      </c>
      <c r="AC92">
        <f>IF(OR('Exp Database'!AC92=Lists!$G$2,'Exp Database'!AC92=Lists!$G$3,'Exp Database'!AC92=0),0,IF($F92=Lists!$G$2,'Exp with units conversion'!$H92*'Exp Database'!AC92*'Exp with units conversion'!$G92,'Exp Database'!AC92*'Exp with units conversion'!$G92))</f>
        <v>0</v>
      </c>
      <c r="AD92">
        <f>IF(OR('Exp Database'!AD92=Lists!$G$2,'Exp Database'!AD92=Lists!$G$3,'Exp Database'!AD92=0),0,IF($F92=Lists!$G$2,'Exp with units conversion'!$H92*'Exp Database'!AD92*'Exp with units conversion'!$G92,'Exp Database'!AD92*'Exp with units conversion'!$G92))</f>
        <v>0</v>
      </c>
      <c r="AF92">
        <f t="shared" si="8"/>
        <v>1</v>
      </c>
    </row>
    <row r="93" spans="2:32">
      <c r="B93" t="str">
        <f t="shared" si="7"/>
        <v>Georgia2014</v>
      </c>
      <c r="C93" s="242" t="str">
        <f t="shared" si="6"/>
        <v>Georgia</v>
      </c>
      <c r="D93" s="243">
        <f t="shared" si="6"/>
        <v>2014</v>
      </c>
      <c r="E93" s="242" t="str">
        <f t="shared" si="6"/>
        <v>Calendar Year</v>
      </c>
      <c r="F93" s="242" t="str">
        <f t="shared" si="6"/>
        <v>US Dollars</v>
      </c>
      <c r="G93" s="238">
        <f>IF('Exp Database'!G93="Units ( x 1)",1,IF('Exp Database'!G93="Thousands (x 1,000)",1000,IF('Exp Database'!G93="Millions (x 1,000,000)",1000000,)))</f>
        <v>1</v>
      </c>
      <c r="H93" s="239">
        <f>IF('Exp Database'!H93&gt;0,'Exp Database'!H93,'Exp Database'!J93)</f>
        <v>1.7659</v>
      </c>
      <c r="I93" s="242" t="str">
        <f t="shared" si="6"/>
        <v>System of Health Accounts</v>
      </c>
      <c r="J93" s="242">
        <f t="shared" si="6"/>
        <v>1.76566666666667</v>
      </c>
      <c r="K93" s="53" t="s">
        <v>282</v>
      </c>
      <c r="L93" s="53"/>
      <c r="M93">
        <f>IF(OR('Exp Database'!M93=Lists!$G$2,'Exp Database'!M93=Lists!$G$3,'Exp Database'!M93=0),0,IF($F93=Lists!$G$2,'Exp with units conversion'!$H93*'Exp Database'!M93*'Exp with units conversion'!$G93,'Exp Database'!M93*'Exp with units conversion'!$G93))</f>
        <v>245229</v>
      </c>
      <c r="N93">
        <f>IF(OR('Exp Database'!N93=Lists!$G$2,'Exp Database'!N93=Lists!$G$3,'Exp Database'!N93=0),0,IF($F93=Lists!$G$2,'Exp with units conversion'!$H93*'Exp Database'!N93*'Exp with units conversion'!$G93,'Exp Database'!N93*'Exp with units conversion'!$G93))</f>
        <v>0</v>
      </c>
      <c r="O93">
        <f>IF(OR('Exp Database'!O93=Lists!$G$2,'Exp Database'!O93=Lists!$G$3,'Exp Database'!O93=0),0,IF($F93=Lists!$G$2,'Exp with units conversion'!$H93*'Exp Database'!O93*'Exp with units conversion'!$G93,'Exp Database'!O93*'Exp with units conversion'!$G93))</f>
        <v>0</v>
      </c>
      <c r="P93">
        <f>IF(OR('Exp Database'!P93=Lists!$G$2,'Exp Database'!P93=Lists!$G$3,'Exp Database'!P93=0),0,IF($F93=Lists!$G$2,'Exp with units conversion'!$H93*'Exp Database'!P93*'Exp with units conversion'!$G93,'Exp Database'!P93*'Exp with units conversion'!$G93))</f>
        <v>0</v>
      </c>
      <c r="Q93">
        <f>IF(OR('Exp Database'!Q93=Lists!$G$2,'Exp Database'!Q93=Lists!$G$3,'Exp Database'!Q93=0),0,IF($F93=Lists!$G$2,'Exp with units conversion'!$H93*'Exp Database'!Q93*'Exp with units conversion'!$G93,'Exp Database'!Q93*'Exp with units conversion'!$G93))</f>
        <v>245229</v>
      </c>
      <c r="R93">
        <f>IF(OR('Exp Database'!R93=Lists!$G$2,'Exp Database'!R93=Lists!$G$3,'Exp Database'!R93=0),0,IF($F93=Lists!$G$2,'Exp with units conversion'!$H93*'Exp Database'!R93*'Exp with units conversion'!$G93,'Exp Database'!R93*'Exp with units conversion'!$G93))</f>
        <v>0</v>
      </c>
      <c r="S93">
        <f>IF(OR('Exp Database'!S93=Lists!$G$2,'Exp Database'!S93=Lists!$G$3,'Exp Database'!S93=0),0,IF($F93=Lists!$G$2,'Exp with units conversion'!$H93*'Exp Database'!S93*'Exp with units conversion'!$G93,'Exp Database'!S93*'Exp with units conversion'!$G93))</f>
        <v>0</v>
      </c>
      <c r="T93">
        <f>IF(OR('Exp Database'!T93=Lists!$G$2,'Exp Database'!T93=Lists!$G$3,'Exp Database'!T93=0),0,IF($F93=Lists!$G$2,'Exp with units conversion'!$H93*'Exp Database'!T93*'Exp with units conversion'!$G93,'Exp Database'!T93*'Exp with units conversion'!$G93))</f>
        <v>0</v>
      </c>
      <c r="U93">
        <f>IF(OR('Exp Database'!U93=Lists!$G$2,'Exp Database'!U93=Lists!$G$3,'Exp Database'!U93=0),0,IF($F93=Lists!$G$2,'Exp with units conversion'!$H93*'Exp Database'!U93*'Exp with units conversion'!$G93,'Exp Database'!U93*'Exp with units conversion'!$G93))</f>
        <v>0</v>
      </c>
      <c r="V93">
        <f>IF(OR('Exp Database'!V93=Lists!$G$2,'Exp Database'!V93=Lists!$G$3,'Exp Database'!V93=0),0,IF($F93=Lists!$G$2,'Exp with units conversion'!$H93*'Exp Database'!V93*'Exp with units conversion'!$G93,'Exp Database'!V93*'Exp with units conversion'!$G93))</f>
        <v>0</v>
      </c>
      <c r="W93">
        <f>IF(OR('Exp Database'!W93=Lists!$G$2,'Exp Database'!W93=Lists!$G$3,'Exp Database'!W93=0),0,IF($F93=Lists!$G$2,'Exp with units conversion'!$H93*'Exp Database'!W93*'Exp with units conversion'!$G93,'Exp Database'!W93*'Exp with units conversion'!$G93))</f>
        <v>0</v>
      </c>
      <c r="X93">
        <f>IF(OR('Exp Database'!X93=Lists!$G$2,'Exp Database'!X93=Lists!$G$3,'Exp Database'!X93=0),0,IF($F93=Lists!$G$2,'Exp with units conversion'!$H93*'Exp Database'!X93*'Exp with units conversion'!$G93,'Exp Database'!X93*'Exp with units conversion'!$G93))</f>
        <v>5040</v>
      </c>
      <c r="Y93">
        <f>IF(OR('Exp Database'!Y93=Lists!$G$2,'Exp Database'!Y93=Lists!$G$3,'Exp Database'!Y93=0),0,IF($F93=Lists!$G$2,'Exp with units conversion'!$H93*'Exp Database'!Y93*'Exp with units conversion'!$G93,'Exp Database'!Y93*'Exp with units conversion'!$G93))</f>
        <v>136739</v>
      </c>
      <c r="Z93">
        <f>IF(OR('Exp Database'!Z93=Lists!$G$2,'Exp Database'!Z93=Lists!$G$3,'Exp Database'!Z93=0),0,IF($F93=Lists!$G$2,'Exp with units conversion'!$H93*'Exp Database'!Z93*'Exp with units conversion'!$G93,'Exp Database'!Z93*'Exp with units conversion'!$G93))</f>
        <v>0</v>
      </c>
      <c r="AA93">
        <f>IF(OR('Exp Database'!AA93=Lists!$G$2,'Exp Database'!AA93=Lists!$G$3,'Exp Database'!AA93=0),0,IF($F93=Lists!$G$2,'Exp with units conversion'!$H93*'Exp Database'!AA93*'Exp with units conversion'!$G93,'Exp Database'!AA93*'Exp with units conversion'!$G93))</f>
        <v>0</v>
      </c>
      <c r="AB93">
        <f>IF(OR('Exp Database'!AB93=Lists!$G$2,'Exp Database'!AB93=Lists!$G$3,'Exp Database'!AB93=0),0,IF($F93=Lists!$G$2,'Exp with units conversion'!$H93*'Exp Database'!AB93*'Exp with units conversion'!$G93,'Exp Database'!AB93*'Exp with units conversion'!$G93))</f>
        <v>14891</v>
      </c>
      <c r="AC93">
        <f>IF(OR('Exp Database'!AC93=Lists!$G$2,'Exp Database'!AC93=Lists!$G$3,'Exp Database'!AC93=0),0,IF($F93=Lists!$G$2,'Exp with units conversion'!$H93*'Exp Database'!AC93*'Exp with units conversion'!$G93,'Exp Database'!AC93*'Exp with units conversion'!$G93))</f>
        <v>156670</v>
      </c>
      <c r="AD93">
        <f>IF(OR('Exp Database'!AD93=Lists!$G$2,'Exp Database'!AD93=Lists!$G$3,'Exp Database'!AD93=0),0,IF($F93=Lists!$G$2,'Exp with units conversion'!$H93*'Exp Database'!AD93*'Exp with units conversion'!$G93,'Exp Database'!AD93*'Exp with units conversion'!$G93))</f>
        <v>401899</v>
      </c>
      <c r="AF93">
        <f t="shared" si="8"/>
        <v>1</v>
      </c>
    </row>
    <row r="94" spans="2:32">
      <c r="B94" t="str">
        <f t="shared" si="7"/>
        <v>Georgia2014</v>
      </c>
      <c r="C94" s="242" t="str">
        <f t="shared" ref="C94:J114" si="9">C$60</f>
        <v>Georgia</v>
      </c>
      <c r="D94" s="243">
        <f t="shared" si="9"/>
        <v>2014</v>
      </c>
      <c r="E94" s="242" t="str">
        <f t="shared" si="9"/>
        <v>Calendar Year</v>
      </c>
      <c r="F94" s="242" t="str">
        <f t="shared" si="9"/>
        <v>US Dollars</v>
      </c>
      <c r="G94" s="238">
        <f>IF('Exp Database'!G94="Units ( x 1)",1,IF('Exp Database'!G94="Thousands (x 1,000)",1000,IF('Exp Database'!G94="Millions (x 1,000,000)",1000000,)))</f>
        <v>1</v>
      </c>
      <c r="H94" s="239">
        <f>IF('Exp Database'!H94&gt;0,'Exp Database'!H94,'Exp Database'!J94)</f>
        <v>1.7659</v>
      </c>
      <c r="I94" s="242" t="str">
        <f t="shared" si="9"/>
        <v>System of Health Accounts</v>
      </c>
      <c r="J94" s="242">
        <f t="shared" si="9"/>
        <v>1.76566666666667</v>
      </c>
      <c r="K94" s="53" t="s">
        <v>299</v>
      </c>
      <c r="L94" s="53"/>
      <c r="M94">
        <f>IF(OR('Exp Database'!M94=Lists!$G$2,'Exp Database'!M94=Lists!$G$3,'Exp Database'!M94=0),0,IF($F94=Lists!$G$2,'Exp with units conversion'!$H94*'Exp Database'!M94*'Exp with units conversion'!$G94,'Exp Database'!M94*'Exp with units conversion'!$G94))</f>
        <v>0</v>
      </c>
      <c r="N94">
        <f>IF(OR('Exp Database'!N94=Lists!$G$2,'Exp Database'!N94=Lists!$G$3,'Exp Database'!N94=0),0,IF($F94=Lists!$G$2,'Exp with units conversion'!$H94*'Exp Database'!N94*'Exp with units conversion'!$G94,'Exp Database'!N94*'Exp with units conversion'!$G94))</f>
        <v>0</v>
      </c>
      <c r="O94">
        <f>IF(OR('Exp Database'!O94=Lists!$G$2,'Exp Database'!O94=Lists!$G$3,'Exp Database'!O94=0),0,IF($F94=Lists!$G$2,'Exp with units conversion'!$H94*'Exp Database'!O94*'Exp with units conversion'!$G94,'Exp Database'!O94*'Exp with units conversion'!$G94))</f>
        <v>0</v>
      </c>
      <c r="P94">
        <f>IF(OR('Exp Database'!P94=Lists!$G$2,'Exp Database'!P94=Lists!$G$3,'Exp Database'!P94=0),0,IF($F94=Lists!$G$2,'Exp with units conversion'!$H94*'Exp Database'!P94*'Exp with units conversion'!$G94,'Exp Database'!P94*'Exp with units conversion'!$G94))</f>
        <v>0</v>
      </c>
      <c r="Q94">
        <f>IF(OR('Exp Database'!Q94=Lists!$G$2,'Exp Database'!Q94=Lists!$G$3,'Exp Database'!Q94=0),0,IF($F94=Lists!$G$2,'Exp with units conversion'!$H94*'Exp Database'!Q94*'Exp with units conversion'!$G94,'Exp Database'!Q94*'Exp with units conversion'!$G94))</f>
        <v>0</v>
      </c>
      <c r="R94">
        <f>IF(OR('Exp Database'!R94=Lists!$G$2,'Exp Database'!R94=Lists!$G$3,'Exp Database'!R94=0),0,IF($F94=Lists!$G$2,'Exp with units conversion'!$H94*'Exp Database'!R94*'Exp with units conversion'!$G94,'Exp Database'!R94*'Exp with units conversion'!$G94))</f>
        <v>0</v>
      </c>
      <c r="S94">
        <f>IF(OR('Exp Database'!S94=Lists!$G$2,'Exp Database'!S94=Lists!$G$3,'Exp Database'!S94=0),0,IF($F94=Lists!$G$2,'Exp with units conversion'!$H94*'Exp Database'!S94*'Exp with units conversion'!$G94,'Exp Database'!S94*'Exp with units conversion'!$G94))</f>
        <v>0</v>
      </c>
      <c r="T94">
        <f>IF(OR('Exp Database'!T94=Lists!$G$2,'Exp Database'!T94=Lists!$G$3,'Exp Database'!T94=0),0,IF($F94=Lists!$G$2,'Exp with units conversion'!$H94*'Exp Database'!T94*'Exp with units conversion'!$G94,'Exp Database'!T94*'Exp with units conversion'!$G94))</f>
        <v>0</v>
      </c>
      <c r="U94">
        <f>IF(OR('Exp Database'!U94=Lists!$G$2,'Exp Database'!U94=Lists!$G$3,'Exp Database'!U94=0),0,IF($F94=Lists!$G$2,'Exp with units conversion'!$H94*'Exp Database'!U94*'Exp with units conversion'!$G94,'Exp Database'!U94*'Exp with units conversion'!$G94))</f>
        <v>0</v>
      </c>
      <c r="V94">
        <f>IF(OR('Exp Database'!V94=Lists!$G$2,'Exp Database'!V94=Lists!$G$3,'Exp Database'!V94=0),0,IF($F94=Lists!$G$2,'Exp with units conversion'!$H94*'Exp Database'!V94*'Exp with units conversion'!$G94,'Exp Database'!V94*'Exp with units conversion'!$G94))</f>
        <v>0</v>
      </c>
      <c r="W94">
        <f>IF(OR('Exp Database'!W94=Lists!$G$2,'Exp Database'!W94=Lists!$G$3,'Exp Database'!W94=0),0,IF($F94=Lists!$G$2,'Exp with units conversion'!$H94*'Exp Database'!W94*'Exp with units conversion'!$G94,'Exp Database'!W94*'Exp with units conversion'!$G94))</f>
        <v>0</v>
      </c>
      <c r="X94">
        <f>IF(OR('Exp Database'!X94=Lists!$G$2,'Exp Database'!X94=Lists!$G$3,'Exp Database'!X94=0),0,IF($F94=Lists!$G$2,'Exp with units conversion'!$H94*'Exp Database'!X94*'Exp with units conversion'!$G94,'Exp Database'!X94*'Exp with units conversion'!$G94))</f>
        <v>29555</v>
      </c>
      <c r="Y94">
        <f>IF(OR('Exp Database'!Y94=Lists!$G$2,'Exp Database'!Y94=Lists!$G$3,'Exp Database'!Y94=0),0,IF($F94=Lists!$G$2,'Exp with units conversion'!$H94*'Exp Database'!Y94*'Exp with units conversion'!$G94,'Exp Database'!Y94*'Exp with units conversion'!$G94))</f>
        <v>0</v>
      </c>
      <c r="Z94">
        <f>IF(OR('Exp Database'!Z94=Lists!$G$2,'Exp Database'!Z94=Lists!$G$3,'Exp Database'!Z94=0),0,IF($F94=Lists!$G$2,'Exp with units conversion'!$H94*'Exp Database'!Z94*'Exp with units conversion'!$G94,'Exp Database'!Z94*'Exp with units conversion'!$G94))</f>
        <v>0</v>
      </c>
      <c r="AA94">
        <f>IF(OR('Exp Database'!AA94=Lists!$G$2,'Exp Database'!AA94=Lists!$G$3,'Exp Database'!AA94=0),0,IF($F94=Lists!$G$2,'Exp with units conversion'!$H94*'Exp Database'!AA94*'Exp with units conversion'!$G94,'Exp Database'!AA94*'Exp with units conversion'!$G94))</f>
        <v>0</v>
      </c>
      <c r="AB94">
        <f>IF(OR('Exp Database'!AB94=Lists!$G$2,'Exp Database'!AB94=Lists!$G$3,'Exp Database'!AB94=0),0,IF($F94=Lists!$G$2,'Exp with units conversion'!$H94*'Exp Database'!AB94*'Exp with units conversion'!$G94,'Exp Database'!AB94*'Exp with units conversion'!$G94))</f>
        <v>255230</v>
      </c>
      <c r="AC94">
        <f>IF(OR('Exp Database'!AC94=Lists!$G$2,'Exp Database'!AC94=Lists!$G$3,'Exp Database'!AC94=0),0,IF($F94=Lists!$G$2,'Exp with units conversion'!$H94*'Exp Database'!AC94*'Exp with units conversion'!$G94,'Exp Database'!AC94*'Exp with units conversion'!$G94))</f>
        <v>284785</v>
      </c>
      <c r="AD94">
        <f>IF(OR('Exp Database'!AD94=Lists!$G$2,'Exp Database'!AD94=Lists!$G$3,'Exp Database'!AD94=0),0,IF($F94=Lists!$G$2,'Exp with units conversion'!$H94*'Exp Database'!AD94*'Exp with units conversion'!$G94,'Exp Database'!AD94*'Exp with units conversion'!$G94))</f>
        <v>284785</v>
      </c>
      <c r="AF94">
        <f t="shared" si="8"/>
        <v>1</v>
      </c>
    </row>
    <row r="95" spans="2:32">
      <c r="B95" t="str">
        <f t="shared" si="7"/>
        <v>Georgia2014</v>
      </c>
      <c r="C95" s="242" t="str">
        <f t="shared" si="9"/>
        <v>Georgia</v>
      </c>
      <c r="D95" s="243">
        <f t="shared" si="9"/>
        <v>2014</v>
      </c>
      <c r="E95" s="242" t="str">
        <f t="shared" si="9"/>
        <v>Calendar Year</v>
      </c>
      <c r="F95" s="242" t="str">
        <f t="shared" si="9"/>
        <v>US Dollars</v>
      </c>
      <c r="G95" s="238">
        <f>IF('Exp Database'!G95="Units ( x 1)",1,IF('Exp Database'!G95="Thousands (x 1,000)",1000,IF('Exp Database'!G95="Millions (x 1,000,000)",1000000,)))</f>
        <v>1</v>
      </c>
      <c r="H95" s="239">
        <f>IF('Exp Database'!H95&gt;0,'Exp Database'!H95,'Exp Database'!J95)</f>
        <v>1.7659</v>
      </c>
      <c r="I95" s="242" t="str">
        <f t="shared" si="9"/>
        <v>System of Health Accounts</v>
      </c>
      <c r="J95" s="242">
        <f t="shared" si="9"/>
        <v>1.76566666666667</v>
      </c>
      <c r="K95" s="53" t="s">
        <v>43</v>
      </c>
      <c r="L95" s="53"/>
      <c r="M95">
        <f>IF(OR('Exp Database'!M95=Lists!$G$2,'Exp Database'!M95=Lists!$G$3,'Exp Database'!M95=0),0,IF($F95=Lists!$G$2,'Exp with units conversion'!$H95*'Exp Database'!M95*'Exp with units conversion'!$G95,'Exp Database'!M95*'Exp with units conversion'!$G95))</f>
        <v>0</v>
      </c>
      <c r="N95">
        <f>IF(OR('Exp Database'!N95=Lists!$G$2,'Exp Database'!N95=Lists!$G$3,'Exp Database'!N95=0),0,IF($F95=Lists!$G$2,'Exp with units conversion'!$H95*'Exp Database'!N95*'Exp with units conversion'!$G95,'Exp Database'!N95*'Exp with units conversion'!$G95))</f>
        <v>0</v>
      </c>
      <c r="O95">
        <f>IF(OR('Exp Database'!O95=Lists!$G$2,'Exp Database'!O95=Lists!$G$3,'Exp Database'!O95=0),0,IF($F95=Lists!$G$2,'Exp with units conversion'!$H95*'Exp Database'!O95*'Exp with units conversion'!$G95,'Exp Database'!O95*'Exp with units conversion'!$G95))</f>
        <v>0</v>
      </c>
      <c r="P95">
        <f>IF(OR('Exp Database'!P95=Lists!$G$2,'Exp Database'!P95=Lists!$G$3,'Exp Database'!P95=0),0,IF($F95=Lists!$G$2,'Exp with units conversion'!$H95*'Exp Database'!P95*'Exp with units conversion'!$G95,'Exp Database'!P95*'Exp with units conversion'!$G95))</f>
        <v>0</v>
      </c>
      <c r="Q95">
        <f>IF(OR('Exp Database'!Q95=Lists!$G$2,'Exp Database'!Q95=Lists!$G$3,'Exp Database'!Q95=0),0,IF($F95=Lists!$G$2,'Exp with units conversion'!$H95*'Exp Database'!Q95*'Exp with units conversion'!$G95,'Exp Database'!Q95*'Exp with units conversion'!$G95))</f>
        <v>0</v>
      </c>
      <c r="R95">
        <f>IF(OR('Exp Database'!R95=Lists!$G$2,'Exp Database'!R95=Lists!$G$3,'Exp Database'!R95=0),0,IF($F95=Lists!$G$2,'Exp with units conversion'!$H95*'Exp Database'!R95*'Exp with units conversion'!$G95,'Exp Database'!R95*'Exp with units conversion'!$G95))</f>
        <v>0</v>
      </c>
      <c r="S95">
        <f>IF(OR('Exp Database'!S95=Lists!$G$2,'Exp Database'!S95=Lists!$G$3,'Exp Database'!S95=0),0,IF($F95=Lists!$G$2,'Exp with units conversion'!$H95*'Exp Database'!S95*'Exp with units conversion'!$G95,'Exp Database'!S95*'Exp with units conversion'!$G95))</f>
        <v>0</v>
      </c>
      <c r="T95">
        <f>IF(OR('Exp Database'!T95=Lists!$G$2,'Exp Database'!T95=Lists!$G$3,'Exp Database'!T95=0),0,IF($F95=Lists!$G$2,'Exp with units conversion'!$H95*'Exp Database'!T95*'Exp with units conversion'!$G95,'Exp Database'!T95*'Exp with units conversion'!$G95))</f>
        <v>0</v>
      </c>
      <c r="U95">
        <f>IF(OR('Exp Database'!U95=Lists!$G$2,'Exp Database'!U95=Lists!$G$3,'Exp Database'!U95=0),0,IF($F95=Lists!$G$2,'Exp with units conversion'!$H95*'Exp Database'!U95*'Exp with units conversion'!$G95,'Exp Database'!U95*'Exp with units conversion'!$G95))</f>
        <v>0</v>
      </c>
      <c r="V95">
        <f>IF(OR('Exp Database'!V95=Lists!$G$2,'Exp Database'!V95=Lists!$G$3,'Exp Database'!V95=0),0,IF($F95=Lists!$G$2,'Exp with units conversion'!$H95*'Exp Database'!V95*'Exp with units conversion'!$G95,'Exp Database'!V95*'Exp with units conversion'!$G95))</f>
        <v>0</v>
      </c>
      <c r="W95">
        <f>IF(OR('Exp Database'!W95=Lists!$G$2,'Exp Database'!W95=Lists!$G$3,'Exp Database'!W95=0),0,IF($F95=Lists!$G$2,'Exp with units conversion'!$H95*'Exp Database'!W95*'Exp with units conversion'!$G95,'Exp Database'!W95*'Exp with units conversion'!$G95))</f>
        <v>0</v>
      </c>
      <c r="X95">
        <f>IF(OR('Exp Database'!X95=Lists!$G$2,'Exp Database'!X95=Lists!$G$3,'Exp Database'!X95=0),0,IF($F95=Lists!$G$2,'Exp with units conversion'!$H95*'Exp Database'!X95*'Exp with units conversion'!$G95,'Exp Database'!X95*'Exp with units conversion'!$G95))</f>
        <v>11822</v>
      </c>
      <c r="Y95">
        <f>IF(OR('Exp Database'!Y95=Lists!$G$2,'Exp Database'!Y95=Lists!$G$3,'Exp Database'!Y95=0),0,IF($F95=Lists!$G$2,'Exp with units conversion'!$H95*'Exp Database'!Y95*'Exp with units conversion'!$G95,'Exp Database'!Y95*'Exp with units conversion'!$G95))</f>
        <v>0</v>
      </c>
      <c r="Z95">
        <f>IF(OR('Exp Database'!Z95=Lists!$G$2,'Exp Database'!Z95=Lists!$G$3,'Exp Database'!Z95=0),0,IF($F95=Lists!$G$2,'Exp with units conversion'!$H95*'Exp Database'!Z95*'Exp with units conversion'!$G95,'Exp Database'!Z95*'Exp with units conversion'!$G95))</f>
        <v>0</v>
      </c>
      <c r="AA95">
        <f>IF(OR('Exp Database'!AA95=Lists!$G$2,'Exp Database'!AA95=Lists!$G$3,'Exp Database'!AA95=0),0,IF($F95=Lists!$G$2,'Exp with units conversion'!$H95*'Exp Database'!AA95*'Exp with units conversion'!$G95,'Exp Database'!AA95*'Exp with units conversion'!$G95))</f>
        <v>0</v>
      </c>
      <c r="AB95">
        <f>IF(OR('Exp Database'!AB95=Lists!$G$2,'Exp Database'!AB95=Lists!$G$3,'Exp Database'!AB95=0),0,IF($F95=Lists!$G$2,'Exp with units conversion'!$H95*'Exp Database'!AB95*'Exp with units conversion'!$G95,'Exp Database'!AB95*'Exp with units conversion'!$G95))</f>
        <v>255230</v>
      </c>
      <c r="AC95">
        <f>IF(OR('Exp Database'!AC95=Lists!$G$2,'Exp Database'!AC95=Lists!$G$3,'Exp Database'!AC95=0),0,IF($F95=Lists!$G$2,'Exp with units conversion'!$H95*'Exp Database'!AC95*'Exp with units conversion'!$G95,'Exp Database'!AC95*'Exp with units conversion'!$G95))</f>
        <v>267052</v>
      </c>
      <c r="AD95">
        <f>IF(OR('Exp Database'!AD95=Lists!$G$2,'Exp Database'!AD95=Lists!$G$3,'Exp Database'!AD95=0),0,IF($F95=Lists!$G$2,'Exp with units conversion'!$H95*'Exp Database'!AD95*'Exp with units conversion'!$G95,'Exp Database'!AD95*'Exp with units conversion'!$G95))</f>
        <v>267052</v>
      </c>
      <c r="AF95">
        <f t="shared" si="8"/>
        <v>1</v>
      </c>
    </row>
    <row r="96" spans="2:32">
      <c r="B96" t="str">
        <f t="shared" si="7"/>
        <v>Georgia2014</v>
      </c>
      <c r="C96" s="242" t="str">
        <f t="shared" si="9"/>
        <v>Georgia</v>
      </c>
      <c r="D96" s="243">
        <f t="shared" si="9"/>
        <v>2014</v>
      </c>
      <c r="E96" s="242" t="str">
        <f t="shared" si="9"/>
        <v>Calendar Year</v>
      </c>
      <c r="F96" s="242" t="str">
        <f t="shared" si="9"/>
        <v>US Dollars</v>
      </c>
      <c r="G96" s="238">
        <f>IF('Exp Database'!G96="Units ( x 1)",1,IF('Exp Database'!G96="Thousands (x 1,000)",1000,IF('Exp Database'!G96="Millions (x 1,000,000)",1000000,)))</f>
        <v>1</v>
      </c>
      <c r="H96" s="239">
        <f>IF('Exp Database'!H96&gt;0,'Exp Database'!H96,'Exp Database'!J96)</f>
        <v>1.7659</v>
      </c>
      <c r="I96" s="242" t="str">
        <f t="shared" si="9"/>
        <v>System of Health Accounts</v>
      </c>
      <c r="J96" s="242">
        <f t="shared" si="9"/>
        <v>1.76566666666667</v>
      </c>
      <c r="K96" s="53" t="s">
        <v>45</v>
      </c>
      <c r="L96" s="53"/>
      <c r="M96">
        <f>IF(OR('Exp Database'!M96=Lists!$G$2,'Exp Database'!M96=Lists!$G$3,'Exp Database'!M96=0),0,IF($F96=Lists!$G$2,'Exp with units conversion'!$H96*'Exp Database'!M96*'Exp with units conversion'!$G96,'Exp Database'!M96*'Exp with units conversion'!$G96))</f>
        <v>0</v>
      </c>
      <c r="N96">
        <f>IF(OR('Exp Database'!N96=Lists!$G$2,'Exp Database'!N96=Lists!$G$3,'Exp Database'!N96=0),0,IF($F96=Lists!$G$2,'Exp with units conversion'!$H96*'Exp Database'!N96*'Exp with units conversion'!$G96,'Exp Database'!N96*'Exp with units conversion'!$G96))</f>
        <v>0</v>
      </c>
      <c r="O96">
        <f>IF(OR('Exp Database'!O96=Lists!$G$2,'Exp Database'!O96=Lists!$G$3,'Exp Database'!O96=0),0,IF($F96=Lists!$G$2,'Exp with units conversion'!$H96*'Exp Database'!O96*'Exp with units conversion'!$G96,'Exp Database'!O96*'Exp with units conversion'!$G96))</f>
        <v>0</v>
      </c>
      <c r="P96">
        <f>IF(OR('Exp Database'!P96=Lists!$G$2,'Exp Database'!P96=Lists!$G$3,'Exp Database'!P96=0),0,IF($F96=Lists!$G$2,'Exp with units conversion'!$H96*'Exp Database'!P96*'Exp with units conversion'!$G96,'Exp Database'!P96*'Exp with units conversion'!$G96))</f>
        <v>0</v>
      </c>
      <c r="Q96">
        <f>IF(OR('Exp Database'!Q96=Lists!$G$2,'Exp Database'!Q96=Lists!$G$3,'Exp Database'!Q96=0),0,IF($F96=Lists!$G$2,'Exp with units conversion'!$H96*'Exp Database'!Q96*'Exp with units conversion'!$G96,'Exp Database'!Q96*'Exp with units conversion'!$G96))</f>
        <v>0</v>
      </c>
      <c r="R96">
        <f>IF(OR('Exp Database'!R96=Lists!$G$2,'Exp Database'!R96=Lists!$G$3,'Exp Database'!R96=0),0,IF($F96=Lists!$G$2,'Exp with units conversion'!$H96*'Exp Database'!R96*'Exp with units conversion'!$G96,'Exp Database'!R96*'Exp with units conversion'!$G96))</f>
        <v>0</v>
      </c>
      <c r="S96">
        <f>IF(OR('Exp Database'!S96=Lists!$G$2,'Exp Database'!S96=Lists!$G$3,'Exp Database'!S96=0),0,IF($F96=Lists!$G$2,'Exp with units conversion'!$H96*'Exp Database'!S96*'Exp with units conversion'!$G96,'Exp Database'!S96*'Exp with units conversion'!$G96))</f>
        <v>0</v>
      </c>
      <c r="T96">
        <f>IF(OR('Exp Database'!T96=Lists!$G$2,'Exp Database'!T96=Lists!$G$3,'Exp Database'!T96=0),0,IF($F96=Lists!$G$2,'Exp with units conversion'!$H96*'Exp Database'!T96*'Exp with units conversion'!$G96,'Exp Database'!T96*'Exp with units conversion'!$G96))</f>
        <v>0</v>
      </c>
      <c r="U96">
        <f>IF(OR('Exp Database'!U96=Lists!$G$2,'Exp Database'!U96=Lists!$G$3,'Exp Database'!U96=0),0,IF($F96=Lists!$G$2,'Exp with units conversion'!$H96*'Exp Database'!U96*'Exp with units conversion'!$G96,'Exp Database'!U96*'Exp with units conversion'!$G96))</f>
        <v>0</v>
      </c>
      <c r="V96">
        <f>IF(OR('Exp Database'!V96=Lists!$G$2,'Exp Database'!V96=Lists!$G$3,'Exp Database'!V96=0),0,IF($F96=Lists!$G$2,'Exp with units conversion'!$H96*'Exp Database'!V96*'Exp with units conversion'!$G96,'Exp Database'!V96*'Exp with units conversion'!$G96))</f>
        <v>0</v>
      </c>
      <c r="W96">
        <f>IF(OR('Exp Database'!W96=Lists!$G$2,'Exp Database'!W96=Lists!$G$3,'Exp Database'!W96=0),0,IF($F96=Lists!$G$2,'Exp with units conversion'!$H96*'Exp Database'!W96*'Exp with units conversion'!$G96,'Exp Database'!W96*'Exp with units conversion'!$G96))</f>
        <v>0</v>
      </c>
      <c r="X96">
        <f>IF(OR('Exp Database'!X96=Lists!$G$2,'Exp Database'!X96=Lists!$G$3,'Exp Database'!X96=0),0,IF($F96=Lists!$G$2,'Exp with units conversion'!$H96*'Exp Database'!X96*'Exp with units conversion'!$G96,'Exp Database'!X96*'Exp with units conversion'!$G96))</f>
        <v>0</v>
      </c>
      <c r="Y96">
        <f>IF(OR('Exp Database'!Y96=Lists!$G$2,'Exp Database'!Y96=Lists!$G$3,'Exp Database'!Y96=0),0,IF($F96=Lists!$G$2,'Exp with units conversion'!$H96*'Exp Database'!Y96*'Exp with units conversion'!$G96,'Exp Database'!Y96*'Exp with units conversion'!$G96))</f>
        <v>0</v>
      </c>
      <c r="Z96">
        <f>IF(OR('Exp Database'!Z96=Lists!$G$2,'Exp Database'!Z96=Lists!$G$3,'Exp Database'!Z96=0),0,IF($F96=Lists!$G$2,'Exp with units conversion'!$H96*'Exp Database'!Z96*'Exp with units conversion'!$G96,'Exp Database'!Z96*'Exp with units conversion'!$G96))</f>
        <v>0</v>
      </c>
      <c r="AA96">
        <f>IF(OR('Exp Database'!AA96=Lists!$G$2,'Exp Database'!AA96=Lists!$G$3,'Exp Database'!AA96=0),0,IF($F96=Lists!$G$2,'Exp with units conversion'!$H96*'Exp Database'!AA96*'Exp with units conversion'!$G96,'Exp Database'!AA96*'Exp with units conversion'!$G96))</f>
        <v>0</v>
      </c>
      <c r="AB96">
        <f>IF(OR('Exp Database'!AB96=Lists!$G$2,'Exp Database'!AB96=Lists!$G$3,'Exp Database'!AB96=0),0,IF($F96=Lists!$G$2,'Exp with units conversion'!$H96*'Exp Database'!AB96*'Exp with units conversion'!$G96,'Exp Database'!AB96*'Exp with units conversion'!$G96))</f>
        <v>0</v>
      </c>
      <c r="AC96">
        <f>IF(OR('Exp Database'!AC96=Lists!$G$2,'Exp Database'!AC96=Lists!$G$3,'Exp Database'!AC96=0),0,IF($F96=Lists!$G$2,'Exp with units conversion'!$H96*'Exp Database'!AC96*'Exp with units conversion'!$G96,'Exp Database'!AC96*'Exp with units conversion'!$G96))</f>
        <v>0</v>
      </c>
      <c r="AD96">
        <f>IF(OR('Exp Database'!AD96=Lists!$G$2,'Exp Database'!AD96=Lists!$G$3,'Exp Database'!AD96=0),0,IF($F96=Lists!$G$2,'Exp with units conversion'!$H96*'Exp Database'!AD96*'Exp with units conversion'!$G96,'Exp Database'!AD96*'Exp with units conversion'!$G96))</f>
        <v>0</v>
      </c>
      <c r="AF96">
        <f t="shared" si="8"/>
        <v>1</v>
      </c>
    </row>
    <row r="97" spans="2:32">
      <c r="B97" t="str">
        <f t="shared" si="7"/>
        <v>Georgia2014</v>
      </c>
      <c r="C97" s="242" t="str">
        <f t="shared" si="9"/>
        <v>Georgia</v>
      </c>
      <c r="D97" s="243">
        <f t="shared" si="9"/>
        <v>2014</v>
      </c>
      <c r="E97" s="242" t="str">
        <f t="shared" si="9"/>
        <v>Calendar Year</v>
      </c>
      <c r="F97" s="242" t="str">
        <f t="shared" si="9"/>
        <v>US Dollars</v>
      </c>
      <c r="G97" s="238">
        <f>IF('Exp Database'!G97="Units ( x 1)",1,IF('Exp Database'!G97="Thousands (x 1,000)",1000,IF('Exp Database'!G97="Millions (x 1,000,000)",1000000,)))</f>
        <v>1</v>
      </c>
      <c r="H97" s="239">
        <f>IF('Exp Database'!H97&gt;0,'Exp Database'!H97,'Exp Database'!J97)</f>
        <v>1.7659</v>
      </c>
      <c r="I97" s="242" t="str">
        <f t="shared" si="9"/>
        <v>System of Health Accounts</v>
      </c>
      <c r="J97" s="242">
        <f t="shared" si="9"/>
        <v>1.76566666666667</v>
      </c>
      <c r="K97" s="53" t="s">
        <v>46</v>
      </c>
      <c r="L97" s="53"/>
      <c r="M97">
        <f>IF(OR('Exp Database'!M97=Lists!$G$2,'Exp Database'!M97=Lists!$G$3,'Exp Database'!M97=0),0,IF($F97=Lists!$G$2,'Exp with units conversion'!$H97*'Exp Database'!M97*'Exp with units conversion'!$G97,'Exp Database'!M97*'Exp with units conversion'!$G97))</f>
        <v>0</v>
      </c>
      <c r="N97">
        <f>IF(OR('Exp Database'!N97=Lists!$G$2,'Exp Database'!N97=Lists!$G$3,'Exp Database'!N97=0),0,IF($F97=Lists!$G$2,'Exp with units conversion'!$H97*'Exp Database'!N97*'Exp with units conversion'!$G97,'Exp Database'!N97*'Exp with units conversion'!$G97))</f>
        <v>0</v>
      </c>
      <c r="O97">
        <f>IF(OR('Exp Database'!O97=Lists!$G$2,'Exp Database'!O97=Lists!$G$3,'Exp Database'!O97=0),0,IF($F97=Lists!$G$2,'Exp with units conversion'!$H97*'Exp Database'!O97*'Exp with units conversion'!$G97,'Exp Database'!O97*'Exp with units conversion'!$G97))</f>
        <v>0</v>
      </c>
      <c r="P97">
        <f>IF(OR('Exp Database'!P97=Lists!$G$2,'Exp Database'!P97=Lists!$G$3,'Exp Database'!P97=0),0,IF($F97=Lists!$G$2,'Exp with units conversion'!$H97*'Exp Database'!P97*'Exp with units conversion'!$G97,'Exp Database'!P97*'Exp with units conversion'!$G97))</f>
        <v>0</v>
      </c>
      <c r="Q97">
        <f>IF(OR('Exp Database'!Q97=Lists!$G$2,'Exp Database'!Q97=Lists!$G$3,'Exp Database'!Q97=0),0,IF($F97=Lists!$G$2,'Exp with units conversion'!$H97*'Exp Database'!Q97*'Exp with units conversion'!$G97,'Exp Database'!Q97*'Exp with units conversion'!$G97))</f>
        <v>0</v>
      </c>
      <c r="R97">
        <f>IF(OR('Exp Database'!R97=Lists!$G$2,'Exp Database'!R97=Lists!$G$3,'Exp Database'!R97=0),0,IF($F97=Lists!$G$2,'Exp with units conversion'!$H97*'Exp Database'!R97*'Exp with units conversion'!$G97,'Exp Database'!R97*'Exp with units conversion'!$G97))</f>
        <v>0</v>
      </c>
      <c r="S97">
        <f>IF(OR('Exp Database'!S97=Lists!$G$2,'Exp Database'!S97=Lists!$G$3,'Exp Database'!S97=0),0,IF($F97=Lists!$G$2,'Exp with units conversion'!$H97*'Exp Database'!S97*'Exp with units conversion'!$G97,'Exp Database'!S97*'Exp with units conversion'!$G97))</f>
        <v>0</v>
      </c>
      <c r="T97">
        <f>IF(OR('Exp Database'!T97=Lists!$G$2,'Exp Database'!T97=Lists!$G$3,'Exp Database'!T97=0),0,IF($F97=Lists!$G$2,'Exp with units conversion'!$H97*'Exp Database'!T97*'Exp with units conversion'!$G97,'Exp Database'!T97*'Exp with units conversion'!$G97))</f>
        <v>0</v>
      </c>
      <c r="U97">
        <f>IF(OR('Exp Database'!U97=Lists!$G$2,'Exp Database'!U97=Lists!$G$3,'Exp Database'!U97=0),0,IF($F97=Lists!$G$2,'Exp with units conversion'!$H97*'Exp Database'!U97*'Exp with units conversion'!$G97,'Exp Database'!U97*'Exp with units conversion'!$G97))</f>
        <v>0</v>
      </c>
      <c r="V97">
        <f>IF(OR('Exp Database'!V97=Lists!$G$2,'Exp Database'!V97=Lists!$G$3,'Exp Database'!V97=0),0,IF($F97=Lists!$G$2,'Exp with units conversion'!$H97*'Exp Database'!V97*'Exp with units conversion'!$G97,'Exp Database'!V97*'Exp with units conversion'!$G97))</f>
        <v>0</v>
      </c>
      <c r="W97">
        <f>IF(OR('Exp Database'!W97=Lists!$G$2,'Exp Database'!W97=Lists!$G$3,'Exp Database'!W97=0),0,IF($F97=Lists!$G$2,'Exp with units conversion'!$H97*'Exp Database'!W97*'Exp with units conversion'!$G97,'Exp Database'!W97*'Exp with units conversion'!$G97))</f>
        <v>0</v>
      </c>
      <c r="X97">
        <f>IF(OR('Exp Database'!X97=Lists!$G$2,'Exp Database'!X97=Lists!$G$3,'Exp Database'!X97=0),0,IF($F97=Lists!$G$2,'Exp with units conversion'!$H97*'Exp Database'!X97*'Exp with units conversion'!$G97,'Exp Database'!X97*'Exp with units conversion'!$G97))</f>
        <v>0</v>
      </c>
      <c r="Y97">
        <f>IF(OR('Exp Database'!Y97=Lists!$G$2,'Exp Database'!Y97=Lists!$G$3,'Exp Database'!Y97=0),0,IF($F97=Lists!$G$2,'Exp with units conversion'!$H97*'Exp Database'!Y97*'Exp with units conversion'!$G97,'Exp Database'!Y97*'Exp with units conversion'!$G97))</f>
        <v>0</v>
      </c>
      <c r="Z97">
        <f>IF(OR('Exp Database'!Z97=Lists!$G$2,'Exp Database'!Z97=Lists!$G$3,'Exp Database'!Z97=0),0,IF($F97=Lists!$G$2,'Exp with units conversion'!$H97*'Exp Database'!Z97*'Exp with units conversion'!$G97,'Exp Database'!Z97*'Exp with units conversion'!$G97))</f>
        <v>0</v>
      </c>
      <c r="AA97">
        <f>IF(OR('Exp Database'!AA97=Lists!$G$2,'Exp Database'!AA97=Lists!$G$3,'Exp Database'!AA97=0),0,IF($F97=Lists!$G$2,'Exp with units conversion'!$H97*'Exp Database'!AA97*'Exp with units conversion'!$G97,'Exp Database'!AA97*'Exp with units conversion'!$G97))</f>
        <v>0</v>
      </c>
      <c r="AB97">
        <f>IF(OR('Exp Database'!AB97=Lists!$G$2,'Exp Database'!AB97=Lists!$G$3,'Exp Database'!AB97=0),0,IF($F97=Lists!$G$2,'Exp with units conversion'!$H97*'Exp Database'!AB97*'Exp with units conversion'!$G97,'Exp Database'!AB97*'Exp with units conversion'!$G97))</f>
        <v>0</v>
      </c>
      <c r="AC97">
        <f>IF(OR('Exp Database'!AC97=Lists!$G$2,'Exp Database'!AC97=Lists!$G$3,'Exp Database'!AC97=0),0,IF($F97=Lists!$G$2,'Exp with units conversion'!$H97*'Exp Database'!AC97*'Exp with units conversion'!$G97,'Exp Database'!AC97*'Exp with units conversion'!$G97))</f>
        <v>0</v>
      </c>
      <c r="AD97">
        <f>IF(OR('Exp Database'!AD97=Lists!$G$2,'Exp Database'!AD97=Lists!$G$3,'Exp Database'!AD97=0),0,IF($F97=Lists!$G$2,'Exp with units conversion'!$H97*'Exp Database'!AD97*'Exp with units conversion'!$G97,'Exp Database'!AD97*'Exp with units conversion'!$G97))</f>
        <v>0</v>
      </c>
      <c r="AF97">
        <f t="shared" si="8"/>
        <v>1</v>
      </c>
    </row>
    <row r="98" spans="2:32">
      <c r="B98" t="str">
        <f t="shared" si="7"/>
        <v>Georgia2014</v>
      </c>
      <c r="C98" s="242" t="str">
        <f t="shared" si="9"/>
        <v>Georgia</v>
      </c>
      <c r="D98" s="243">
        <f t="shared" si="9"/>
        <v>2014</v>
      </c>
      <c r="E98" s="242" t="str">
        <f t="shared" si="9"/>
        <v>Calendar Year</v>
      </c>
      <c r="F98" s="242" t="str">
        <f t="shared" si="9"/>
        <v>US Dollars</v>
      </c>
      <c r="G98" s="238">
        <f>IF('Exp Database'!G98="Units ( x 1)",1,IF('Exp Database'!G98="Thousands (x 1,000)",1000,IF('Exp Database'!G98="Millions (x 1,000,000)",1000000,)))</f>
        <v>1</v>
      </c>
      <c r="H98" s="239">
        <f>IF('Exp Database'!H98&gt;0,'Exp Database'!H98,'Exp Database'!J98)</f>
        <v>1.7659</v>
      </c>
      <c r="I98" s="242" t="str">
        <f t="shared" si="9"/>
        <v>System of Health Accounts</v>
      </c>
      <c r="J98" s="242">
        <f t="shared" si="9"/>
        <v>1.76566666666667</v>
      </c>
      <c r="K98" s="53" t="s">
        <v>453</v>
      </c>
      <c r="L98" s="53"/>
      <c r="M98">
        <f>IF(OR('Exp Database'!M98=Lists!$G$2,'Exp Database'!M98=Lists!$G$3,'Exp Database'!M98=0),0,IF($F98=Lists!$G$2,'Exp with units conversion'!$H98*'Exp Database'!M98*'Exp with units conversion'!$G98,'Exp Database'!M98*'Exp with units conversion'!$G98))</f>
        <v>0</v>
      </c>
      <c r="N98">
        <f>IF(OR('Exp Database'!N98=Lists!$G$2,'Exp Database'!N98=Lists!$G$3,'Exp Database'!N98=0),0,IF($F98=Lists!$G$2,'Exp with units conversion'!$H98*'Exp Database'!N98*'Exp with units conversion'!$G98,'Exp Database'!N98*'Exp with units conversion'!$G98))</f>
        <v>0</v>
      </c>
      <c r="O98">
        <f>IF(OR('Exp Database'!O98=Lists!$G$2,'Exp Database'!O98=Lists!$G$3,'Exp Database'!O98=0),0,IF($F98=Lists!$G$2,'Exp with units conversion'!$H98*'Exp Database'!O98*'Exp with units conversion'!$G98,'Exp Database'!O98*'Exp with units conversion'!$G98))</f>
        <v>0</v>
      </c>
      <c r="P98">
        <f>IF(OR('Exp Database'!P98=Lists!$G$2,'Exp Database'!P98=Lists!$G$3,'Exp Database'!P98=0),0,IF($F98=Lists!$G$2,'Exp with units conversion'!$H98*'Exp Database'!P98*'Exp with units conversion'!$G98,'Exp Database'!P98*'Exp with units conversion'!$G98))</f>
        <v>0</v>
      </c>
      <c r="Q98">
        <f>IF(OR('Exp Database'!Q98=Lists!$G$2,'Exp Database'!Q98=Lists!$G$3,'Exp Database'!Q98=0),0,IF($F98=Lists!$G$2,'Exp with units conversion'!$H98*'Exp Database'!Q98*'Exp with units conversion'!$G98,'Exp Database'!Q98*'Exp with units conversion'!$G98))</f>
        <v>0</v>
      </c>
      <c r="R98">
        <f>IF(OR('Exp Database'!R98=Lists!$G$2,'Exp Database'!R98=Lists!$G$3,'Exp Database'!R98=0),0,IF($F98=Lists!$G$2,'Exp with units conversion'!$H98*'Exp Database'!R98*'Exp with units conversion'!$G98,'Exp Database'!R98*'Exp with units conversion'!$G98))</f>
        <v>0</v>
      </c>
      <c r="S98">
        <f>IF(OR('Exp Database'!S98=Lists!$G$2,'Exp Database'!S98=Lists!$G$3,'Exp Database'!S98=0),0,IF($F98=Lists!$G$2,'Exp with units conversion'!$H98*'Exp Database'!S98*'Exp with units conversion'!$G98,'Exp Database'!S98*'Exp with units conversion'!$G98))</f>
        <v>0</v>
      </c>
      <c r="T98">
        <f>IF(OR('Exp Database'!T98=Lists!$G$2,'Exp Database'!T98=Lists!$G$3,'Exp Database'!T98=0),0,IF($F98=Lists!$G$2,'Exp with units conversion'!$H98*'Exp Database'!T98*'Exp with units conversion'!$G98,'Exp Database'!T98*'Exp with units conversion'!$G98))</f>
        <v>0</v>
      </c>
      <c r="U98">
        <f>IF(OR('Exp Database'!U98=Lists!$G$2,'Exp Database'!U98=Lists!$G$3,'Exp Database'!U98=0),0,IF($F98=Lists!$G$2,'Exp with units conversion'!$H98*'Exp Database'!U98*'Exp with units conversion'!$G98,'Exp Database'!U98*'Exp with units conversion'!$G98))</f>
        <v>0</v>
      </c>
      <c r="V98">
        <f>IF(OR('Exp Database'!V98=Lists!$G$2,'Exp Database'!V98=Lists!$G$3,'Exp Database'!V98=0),0,IF($F98=Lists!$G$2,'Exp with units conversion'!$H98*'Exp Database'!V98*'Exp with units conversion'!$G98,'Exp Database'!V98*'Exp with units conversion'!$G98))</f>
        <v>0</v>
      </c>
      <c r="W98">
        <f>IF(OR('Exp Database'!W98=Lists!$G$2,'Exp Database'!W98=Lists!$G$3,'Exp Database'!W98=0),0,IF($F98=Lists!$G$2,'Exp with units conversion'!$H98*'Exp Database'!W98*'Exp with units conversion'!$G98,'Exp Database'!W98*'Exp with units conversion'!$G98))</f>
        <v>0</v>
      </c>
      <c r="X98">
        <f>IF(OR('Exp Database'!X98=Lists!$G$2,'Exp Database'!X98=Lists!$G$3,'Exp Database'!X98=0),0,IF($F98=Lists!$G$2,'Exp with units conversion'!$H98*'Exp Database'!X98*'Exp with units conversion'!$G98,'Exp Database'!X98*'Exp with units conversion'!$G98))</f>
        <v>17733</v>
      </c>
      <c r="Y98">
        <f>IF(OR('Exp Database'!Y98=Lists!$G$2,'Exp Database'!Y98=Lists!$G$3,'Exp Database'!Y98=0),0,IF($F98=Lists!$G$2,'Exp with units conversion'!$H98*'Exp Database'!Y98*'Exp with units conversion'!$G98,'Exp Database'!Y98*'Exp with units conversion'!$G98))</f>
        <v>0</v>
      </c>
      <c r="Z98">
        <f>IF(OR('Exp Database'!Z98=Lists!$G$2,'Exp Database'!Z98=Lists!$G$3,'Exp Database'!Z98=0),0,IF($F98=Lists!$G$2,'Exp with units conversion'!$H98*'Exp Database'!Z98*'Exp with units conversion'!$G98,'Exp Database'!Z98*'Exp with units conversion'!$G98))</f>
        <v>0</v>
      </c>
      <c r="AA98">
        <f>IF(OR('Exp Database'!AA98=Lists!$G$2,'Exp Database'!AA98=Lists!$G$3,'Exp Database'!AA98=0),0,IF($F98=Lists!$G$2,'Exp with units conversion'!$H98*'Exp Database'!AA98*'Exp with units conversion'!$G98,'Exp Database'!AA98*'Exp with units conversion'!$G98))</f>
        <v>0</v>
      </c>
      <c r="AB98">
        <f>IF(OR('Exp Database'!AB98=Lists!$G$2,'Exp Database'!AB98=Lists!$G$3,'Exp Database'!AB98=0),0,IF($F98=Lists!$G$2,'Exp with units conversion'!$H98*'Exp Database'!AB98*'Exp with units conversion'!$G98,'Exp Database'!AB98*'Exp with units conversion'!$G98))</f>
        <v>0</v>
      </c>
      <c r="AC98">
        <f>IF(OR('Exp Database'!AC98=Lists!$G$2,'Exp Database'!AC98=Lists!$G$3,'Exp Database'!AC98=0),0,IF($F98=Lists!$G$2,'Exp with units conversion'!$H98*'Exp Database'!AC98*'Exp with units conversion'!$G98,'Exp Database'!AC98*'Exp with units conversion'!$G98))</f>
        <v>17733</v>
      </c>
      <c r="AD98">
        <f>IF(OR('Exp Database'!AD98=Lists!$G$2,'Exp Database'!AD98=Lists!$G$3,'Exp Database'!AD98=0),0,IF($F98=Lists!$G$2,'Exp with units conversion'!$H98*'Exp Database'!AD98*'Exp with units conversion'!$G98,'Exp Database'!AD98*'Exp with units conversion'!$G98))</f>
        <v>17733</v>
      </c>
      <c r="AF98">
        <f t="shared" si="8"/>
        <v>1</v>
      </c>
    </row>
    <row r="99" spans="2:32">
      <c r="B99" t="str">
        <f t="shared" si="7"/>
        <v>Georgia2014</v>
      </c>
      <c r="C99" s="242" t="str">
        <f t="shared" si="9"/>
        <v>Georgia</v>
      </c>
      <c r="D99" s="243">
        <f t="shared" si="9"/>
        <v>2014</v>
      </c>
      <c r="E99" s="242" t="str">
        <f t="shared" si="9"/>
        <v>Calendar Year</v>
      </c>
      <c r="F99" s="242" t="str">
        <f t="shared" si="9"/>
        <v>US Dollars</v>
      </c>
      <c r="G99" s="238">
        <f>IF('Exp Database'!G99="Units ( x 1)",1,IF('Exp Database'!G99="Thousands (x 1,000)",1000,IF('Exp Database'!G99="Millions (x 1,000,000)",1000000,)))</f>
        <v>1</v>
      </c>
      <c r="H99" s="239">
        <f>IF('Exp Database'!H99&gt;0,'Exp Database'!H99,'Exp Database'!J99)</f>
        <v>1.7659</v>
      </c>
      <c r="I99" s="242" t="str">
        <f t="shared" si="9"/>
        <v>System of Health Accounts</v>
      </c>
      <c r="J99" s="242">
        <f t="shared" si="9"/>
        <v>1.76566666666667</v>
      </c>
      <c r="K99" s="53" t="s">
        <v>300</v>
      </c>
      <c r="L99" s="53"/>
      <c r="M99">
        <f>IF(OR('Exp Database'!M99=Lists!$G$2,'Exp Database'!M99=Lists!$G$3,'Exp Database'!M99=0),0,IF($F99=Lists!$G$2,'Exp with units conversion'!$H99*'Exp Database'!M99*'Exp with units conversion'!$G99,'Exp Database'!M99*'Exp with units conversion'!$G99))</f>
        <v>607891</v>
      </c>
      <c r="N99">
        <f>IF(OR('Exp Database'!N99=Lists!$G$2,'Exp Database'!N99=Lists!$G$3,'Exp Database'!N99=0),0,IF($F99=Lists!$G$2,'Exp with units conversion'!$H99*'Exp Database'!N99*'Exp with units conversion'!$G99,'Exp Database'!N99*'Exp with units conversion'!$G99))</f>
        <v>0</v>
      </c>
      <c r="O99">
        <f>IF(OR('Exp Database'!O99=Lists!$G$2,'Exp Database'!O99=Lists!$G$3,'Exp Database'!O99=0),0,IF($F99=Lists!$G$2,'Exp with units conversion'!$H99*'Exp Database'!O99*'Exp with units conversion'!$G99,'Exp Database'!O99*'Exp with units conversion'!$G99))</f>
        <v>0</v>
      </c>
      <c r="P99">
        <f>IF(OR('Exp Database'!P99=Lists!$G$2,'Exp Database'!P99=Lists!$G$3,'Exp Database'!P99=0),0,IF($F99=Lists!$G$2,'Exp with units conversion'!$H99*'Exp Database'!P99*'Exp with units conversion'!$G99,'Exp Database'!P99*'Exp with units conversion'!$G99))</f>
        <v>0</v>
      </c>
      <c r="Q99">
        <f>IF(OR('Exp Database'!Q99=Lists!$G$2,'Exp Database'!Q99=Lists!$G$3,'Exp Database'!Q99=0),0,IF($F99=Lists!$G$2,'Exp with units conversion'!$H99*'Exp Database'!Q99*'Exp with units conversion'!$G99,'Exp Database'!Q99*'Exp with units conversion'!$G99))</f>
        <v>607891</v>
      </c>
      <c r="R99">
        <f>IF(OR('Exp Database'!R99=Lists!$G$2,'Exp Database'!R99=Lists!$G$3,'Exp Database'!R99=0),0,IF($F99=Lists!$G$2,'Exp with units conversion'!$H99*'Exp Database'!R99*'Exp with units conversion'!$G99,'Exp Database'!R99*'Exp with units conversion'!$G99))</f>
        <v>0</v>
      </c>
      <c r="S99">
        <f>IF(OR('Exp Database'!S99=Lists!$G$2,'Exp Database'!S99=Lists!$G$3,'Exp Database'!S99=0),0,IF($F99=Lists!$G$2,'Exp with units conversion'!$H99*'Exp Database'!S99*'Exp with units conversion'!$G99,'Exp Database'!S99*'Exp with units conversion'!$G99))</f>
        <v>0</v>
      </c>
      <c r="T99">
        <f>IF(OR('Exp Database'!T99=Lists!$G$2,'Exp Database'!T99=Lists!$G$3,'Exp Database'!T99=0),0,IF($F99=Lists!$G$2,'Exp with units conversion'!$H99*'Exp Database'!T99*'Exp with units conversion'!$G99,'Exp Database'!T99*'Exp with units conversion'!$G99))</f>
        <v>0</v>
      </c>
      <c r="U99">
        <f>IF(OR('Exp Database'!U99=Lists!$G$2,'Exp Database'!U99=Lists!$G$3,'Exp Database'!U99=0),0,IF($F99=Lists!$G$2,'Exp with units conversion'!$H99*'Exp Database'!U99*'Exp with units conversion'!$G99,'Exp Database'!U99*'Exp with units conversion'!$G99))</f>
        <v>0</v>
      </c>
      <c r="V99">
        <f>IF(OR('Exp Database'!V99=Lists!$G$2,'Exp Database'!V99=Lists!$G$3,'Exp Database'!V99=0),0,IF($F99=Lists!$G$2,'Exp with units conversion'!$H99*'Exp Database'!V99*'Exp with units conversion'!$G99,'Exp Database'!V99*'Exp with units conversion'!$G99))</f>
        <v>0</v>
      </c>
      <c r="W99">
        <f>IF(OR('Exp Database'!W99=Lists!$G$2,'Exp Database'!W99=Lists!$G$3,'Exp Database'!W99=0),0,IF($F99=Lists!$G$2,'Exp with units conversion'!$H99*'Exp Database'!W99*'Exp with units conversion'!$G99,'Exp Database'!W99*'Exp with units conversion'!$G99))</f>
        <v>0</v>
      </c>
      <c r="X99">
        <f>IF(OR('Exp Database'!X99=Lists!$G$2,'Exp Database'!X99=Lists!$G$3,'Exp Database'!X99=0),0,IF($F99=Lists!$G$2,'Exp with units conversion'!$H99*'Exp Database'!X99*'Exp with units conversion'!$G99,'Exp Database'!X99*'Exp with units conversion'!$G99))</f>
        <v>227811</v>
      </c>
      <c r="Y99">
        <f>IF(OR('Exp Database'!Y99=Lists!$G$2,'Exp Database'!Y99=Lists!$G$3,'Exp Database'!Y99=0),0,IF($F99=Lists!$G$2,'Exp with units conversion'!$H99*'Exp Database'!Y99*'Exp with units conversion'!$G99,'Exp Database'!Y99*'Exp with units conversion'!$G99))</f>
        <v>139282</v>
      </c>
      <c r="Z99">
        <f>IF(OR('Exp Database'!Z99=Lists!$G$2,'Exp Database'!Z99=Lists!$G$3,'Exp Database'!Z99=0),0,IF($F99=Lists!$G$2,'Exp with units conversion'!$H99*'Exp Database'!Z99*'Exp with units conversion'!$G99,'Exp Database'!Z99*'Exp with units conversion'!$G99))</f>
        <v>0</v>
      </c>
      <c r="AA99">
        <f>IF(OR('Exp Database'!AA99=Lists!$G$2,'Exp Database'!AA99=Lists!$G$3,'Exp Database'!AA99=0),0,IF($F99=Lists!$G$2,'Exp with units conversion'!$H99*'Exp Database'!AA99*'Exp with units conversion'!$G99,'Exp Database'!AA99*'Exp with units conversion'!$G99))</f>
        <v>1000</v>
      </c>
      <c r="AB99">
        <f>IF(OR('Exp Database'!AB99=Lists!$G$2,'Exp Database'!AB99=Lists!$G$3,'Exp Database'!AB99=0),0,IF($F99=Lists!$G$2,'Exp with units conversion'!$H99*'Exp Database'!AB99*'Exp with units conversion'!$G99,'Exp Database'!AB99*'Exp with units conversion'!$G99))</f>
        <v>2660</v>
      </c>
      <c r="AC99">
        <f>IF(OR('Exp Database'!AC99=Lists!$G$2,'Exp Database'!AC99=Lists!$G$3,'Exp Database'!AC99=0),0,IF($F99=Lists!$G$2,'Exp with units conversion'!$H99*'Exp Database'!AC99*'Exp with units conversion'!$G99,'Exp Database'!AC99*'Exp with units conversion'!$G99))</f>
        <v>370753</v>
      </c>
      <c r="AD99">
        <f>IF(OR('Exp Database'!AD99=Lists!$G$2,'Exp Database'!AD99=Lists!$G$3,'Exp Database'!AD99=0),0,IF($F99=Lists!$G$2,'Exp with units conversion'!$H99*'Exp Database'!AD99*'Exp with units conversion'!$G99,'Exp Database'!AD99*'Exp with units conversion'!$G99))</f>
        <v>978644</v>
      </c>
      <c r="AF99">
        <f t="shared" si="8"/>
        <v>1</v>
      </c>
    </row>
    <row r="100" spans="2:32">
      <c r="B100" t="str">
        <f t="shared" si="7"/>
        <v>Georgia2014</v>
      </c>
      <c r="C100" s="242" t="str">
        <f t="shared" si="9"/>
        <v>Georgia</v>
      </c>
      <c r="D100" s="243">
        <f t="shared" si="9"/>
        <v>2014</v>
      </c>
      <c r="E100" s="242" t="str">
        <f t="shared" si="9"/>
        <v>Calendar Year</v>
      </c>
      <c r="F100" s="242" t="str">
        <f t="shared" si="9"/>
        <v>US Dollars</v>
      </c>
      <c r="G100" s="238">
        <f>IF('Exp Database'!G100="Units ( x 1)",1,IF('Exp Database'!G100="Thousands (x 1,000)",1000,IF('Exp Database'!G100="Millions (x 1,000,000)",1000000,)))</f>
        <v>1</v>
      </c>
      <c r="H100" s="239">
        <f>IF('Exp Database'!H100&gt;0,'Exp Database'!H100,'Exp Database'!J100)</f>
        <v>1.7659</v>
      </c>
      <c r="I100" s="242" t="str">
        <f t="shared" si="9"/>
        <v>System of Health Accounts</v>
      </c>
      <c r="J100" s="242">
        <f t="shared" si="9"/>
        <v>1.76566666666667</v>
      </c>
      <c r="K100" s="53" t="s">
        <v>283</v>
      </c>
      <c r="L100" s="53"/>
      <c r="M100">
        <f>IF(OR('Exp Database'!M100=Lists!$G$2,'Exp Database'!M100=Lists!$G$3,'Exp Database'!M100=0),0,IF($F100=Lists!$G$2,'Exp with units conversion'!$H100*'Exp Database'!M100*'Exp with units conversion'!$G100,'Exp Database'!M100*'Exp with units conversion'!$G100))</f>
        <v>0</v>
      </c>
      <c r="N100">
        <f>IF(OR('Exp Database'!N100=Lists!$G$2,'Exp Database'!N100=Lists!$G$3,'Exp Database'!N100=0),0,IF($F100=Lists!$G$2,'Exp with units conversion'!$H100*'Exp Database'!N100*'Exp with units conversion'!$G100,'Exp Database'!N100*'Exp with units conversion'!$G100))</f>
        <v>0</v>
      </c>
      <c r="O100">
        <f>IF(OR('Exp Database'!O100=Lists!$G$2,'Exp Database'!O100=Lists!$G$3,'Exp Database'!O100=0),0,IF($F100=Lists!$G$2,'Exp with units conversion'!$H100*'Exp Database'!O100*'Exp with units conversion'!$G100,'Exp Database'!O100*'Exp with units conversion'!$G100))</f>
        <v>0</v>
      </c>
      <c r="P100">
        <f>IF(OR('Exp Database'!P100=Lists!$G$2,'Exp Database'!P100=Lists!$G$3,'Exp Database'!P100=0),0,IF($F100=Lists!$G$2,'Exp with units conversion'!$H100*'Exp Database'!P100*'Exp with units conversion'!$G100,'Exp Database'!P100*'Exp with units conversion'!$G100))</f>
        <v>0</v>
      </c>
      <c r="Q100">
        <f>IF(OR('Exp Database'!Q100=Lists!$G$2,'Exp Database'!Q100=Lists!$G$3,'Exp Database'!Q100=0),0,IF($F100=Lists!$G$2,'Exp with units conversion'!$H100*'Exp Database'!Q100*'Exp with units conversion'!$G100,'Exp Database'!Q100*'Exp with units conversion'!$G100))</f>
        <v>0</v>
      </c>
      <c r="R100">
        <f>IF(OR('Exp Database'!R100=Lists!$G$2,'Exp Database'!R100=Lists!$G$3,'Exp Database'!R100=0),0,IF($F100=Lists!$G$2,'Exp with units conversion'!$H100*'Exp Database'!R100*'Exp with units conversion'!$G100,'Exp Database'!R100*'Exp with units conversion'!$G100))</f>
        <v>0</v>
      </c>
      <c r="S100">
        <f>IF(OR('Exp Database'!S100=Lists!$G$2,'Exp Database'!S100=Lists!$G$3,'Exp Database'!S100=0),0,IF($F100=Lists!$G$2,'Exp with units conversion'!$H100*'Exp Database'!S100*'Exp with units conversion'!$G100,'Exp Database'!S100*'Exp with units conversion'!$G100))</f>
        <v>0</v>
      </c>
      <c r="T100">
        <f>IF(OR('Exp Database'!T100=Lists!$G$2,'Exp Database'!T100=Lists!$G$3,'Exp Database'!T100=0),0,IF($F100=Lists!$G$2,'Exp with units conversion'!$H100*'Exp Database'!T100*'Exp with units conversion'!$G100,'Exp Database'!T100*'Exp with units conversion'!$G100))</f>
        <v>0</v>
      </c>
      <c r="U100">
        <f>IF(OR('Exp Database'!U100=Lists!$G$2,'Exp Database'!U100=Lists!$G$3,'Exp Database'!U100=0),0,IF($F100=Lists!$G$2,'Exp with units conversion'!$H100*'Exp Database'!U100*'Exp with units conversion'!$G100,'Exp Database'!U100*'Exp with units conversion'!$G100))</f>
        <v>0</v>
      </c>
      <c r="V100">
        <f>IF(OR('Exp Database'!V100=Lists!$G$2,'Exp Database'!V100=Lists!$G$3,'Exp Database'!V100=0),0,IF($F100=Lists!$G$2,'Exp with units conversion'!$H100*'Exp Database'!V100*'Exp with units conversion'!$G100,'Exp Database'!V100*'Exp with units conversion'!$G100))</f>
        <v>0</v>
      </c>
      <c r="W100">
        <f>IF(OR('Exp Database'!W100=Lists!$G$2,'Exp Database'!W100=Lists!$G$3,'Exp Database'!W100=0),0,IF($F100=Lists!$G$2,'Exp with units conversion'!$H100*'Exp Database'!W100*'Exp with units conversion'!$G100,'Exp Database'!W100*'Exp with units conversion'!$G100))</f>
        <v>0</v>
      </c>
      <c r="X100">
        <f>IF(OR('Exp Database'!X100=Lists!$G$2,'Exp Database'!X100=Lists!$G$3,'Exp Database'!X100=0),0,IF($F100=Lists!$G$2,'Exp with units conversion'!$H100*'Exp Database'!X100*'Exp with units conversion'!$G100,'Exp Database'!X100*'Exp with units conversion'!$G100))</f>
        <v>0</v>
      </c>
      <c r="Y100">
        <f>IF(OR('Exp Database'!Y100=Lists!$G$2,'Exp Database'!Y100=Lists!$G$3,'Exp Database'!Y100=0),0,IF($F100=Lists!$G$2,'Exp with units conversion'!$H100*'Exp Database'!Y100*'Exp with units conversion'!$G100,'Exp Database'!Y100*'Exp with units conversion'!$G100))</f>
        <v>0</v>
      </c>
      <c r="Z100">
        <f>IF(OR('Exp Database'!Z100=Lists!$G$2,'Exp Database'!Z100=Lists!$G$3,'Exp Database'!Z100=0),0,IF($F100=Lists!$G$2,'Exp with units conversion'!$H100*'Exp Database'!Z100*'Exp with units conversion'!$G100,'Exp Database'!Z100*'Exp with units conversion'!$G100))</f>
        <v>0</v>
      </c>
      <c r="AA100">
        <f>IF(OR('Exp Database'!AA100=Lists!$G$2,'Exp Database'!AA100=Lists!$G$3,'Exp Database'!AA100=0),0,IF($F100=Lists!$G$2,'Exp with units conversion'!$H100*'Exp Database'!AA100*'Exp with units conversion'!$G100,'Exp Database'!AA100*'Exp with units conversion'!$G100))</f>
        <v>0</v>
      </c>
      <c r="AB100">
        <f>IF(OR('Exp Database'!AB100=Lists!$G$2,'Exp Database'!AB100=Lists!$G$3,'Exp Database'!AB100=0),0,IF($F100=Lists!$G$2,'Exp with units conversion'!$H100*'Exp Database'!AB100*'Exp with units conversion'!$G100,'Exp Database'!AB100*'Exp with units conversion'!$G100))</f>
        <v>2660</v>
      </c>
      <c r="AC100">
        <f>IF(OR('Exp Database'!AC100=Lists!$G$2,'Exp Database'!AC100=Lists!$G$3,'Exp Database'!AC100=0),0,IF($F100=Lists!$G$2,'Exp with units conversion'!$H100*'Exp Database'!AC100*'Exp with units conversion'!$G100,'Exp Database'!AC100*'Exp with units conversion'!$G100))</f>
        <v>2660</v>
      </c>
      <c r="AD100">
        <f>IF(OR('Exp Database'!AD100=Lists!$G$2,'Exp Database'!AD100=Lists!$G$3,'Exp Database'!AD100=0),0,IF($F100=Lists!$G$2,'Exp with units conversion'!$H100*'Exp Database'!AD100*'Exp with units conversion'!$G100,'Exp Database'!AD100*'Exp with units conversion'!$G100))</f>
        <v>2660</v>
      </c>
      <c r="AF100">
        <f t="shared" si="8"/>
        <v>1</v>
      </c>
    </row>
    <row r="101" spans="2:32">
      <c r="B101" t="str">
        <f t="shared" si="7"/>
        <v>Georgia2014</v>
      </c>
      <c r="C101" s="242" t="str">
        <f t="shared" si="9"/>
        <v>Georgia</v>
      </c>
      <c r="D101" s="243">
        <f t="shared" si="9"/>
        <v>2014</v>
      </c>
      <c r="E101" s="242" t="str">
        <f t="shared" si="9"/>
        <v>Calendar Year</v>
      </c>
      <c r="F101" s="242" t="str">
        <f t="shared" si="9"/>
        <v>US Dollars</v>
      </c>
      <c r="G101" s="238">
        <f>IF('Exp Database'!G101="Units ( x 1)",1,IF('Exp Database'!G101="Thousands (x 1,000)",1000,IF('Exp Database'!G101="Millions (x 1,000,000)",1000000,)))</f>
        <v>1</v>
      </c>
      <c r="H101" s="239">
        <f>IF('Exp Database'!H101&gt;0,'Exp Database'!H101,'Exp Database'!J101)</f>
        <v>1.7659</v>
      </c>
      <c r="I101" s="242" t="str">
        <f t="shared" si="9"/>
        <v>System of Health Accounts</v>
      </c>
      <c r="J101" s="242">
        <f t="shared" si="9"/>
        <v>1.76566666666667</v>
      </c>
      <c r="K101" s="53" t="s">
        <v>55</v>
      </c>
      <c r="L101" s="53"/>
      <c r="M101">
        <f>IF(OR('Exp Database'!M101=Lists!$G$2,'Exp Database'!M101=Lists!$G$3,'Exp Database'!M101=0),0,IF($F101=Lists!$G$2,'Exp with units conversion'!$H101*'Exp Database'!M101*'Exp with units conversion'!$G101,'Exp Database'!M101*'Exp with units conversion'!$G101))</f>
        <v>0</v>
      </c>
      <c r="N101">
        <f>IF(OR('Exp Database'!N101=Lists!$G$2,'Exp Database'!N101=Lists!$G$3,'Exp Database'!N101=0),0,IF($F101=Lists!$G$2,'Exp with units conversion'!$H101*'Exp Database'!N101*'Exp with units conversion'!$G101,'Exp Database'!N101*'Exp with units conversion'!$G101))</f>
        <v>0</v>
      </c>
      <c r="O101">
        <f>IF(OR('Exp Database'!O101=Lists!$G$2,'Exp Database'!O101=Lists!$G$3,'Exp Database'!O101=0),0,IF($F101=Lists!$G$2,'Exp with units conversion'!$H101*'Exp Database'!O101*'Exp with units conversion'!$G101,'Exp Database'!O101*'Exp with units conversion'!$G101))</f>
        <v>0</v>
      </c>
      <c r="P101">
        <f>IF(OR('Exp Database'!P101=Lists!$G$2,'Exp Database'!P101=Lists!$G$3,'Exp Database'!P101=0),0,IF($F101=Lists!$G$2,'Exp with units conversion'!$H101*'Exp Database'!P101*'Exp with units conversion'!$G101,'Exp Database'!P101*'Exp with units conversion'!$G101))</f>
        <v>0</v>
      </c>
      <c r="Q101">
        <f>IF(OR('Exp Database'!Q101=Lists!$G$2,'Exp Database'!Q101=Lists!$G$3,'Exp Database'!Q101=0),0,IF($F101=Lists!$G$2,'Exp with units conversion'!$H101*'Exp Database'!Q101*'Exp with units conversion'!$G101,'Exp Database'!Q101*'Exp with units conversion'!$G101))</f>
        <v>0</v>
      </c>
      <c r="R101">
        <f>IF(OR('Exp Database'!R101=Lists!$G$2,'Exp Database'!R101=Lists!$G$3,'Exp Database'!R101=0),0,IF($F101=Lists!$G$2,'Exp with units conversion'!$H101*'Exp Database'!R101*'Exp with units conversion'!$G101,'Exp Database'!R101*'Exp with units conversion'!$G101))</f>
        <v>0</v>
      </c>
      <c r="S101">
        <f>IF(OR('Exp Database'!S101=Lists!$G$2,'Exp Database'!S101=Lists!$G$3,'Exp Database'!S101=0),0,IF($F101=Lists!$G$2,'Exp with units conversion'!$H101*'Exp Database'!S101*'Exp with units conversion'!$G101,'Exp Database'!S101*'Exp with units conversion'!$G101))</f>
        <v>0</v>
      </c>
      <c r="T101">
        <f>IF(OR('Exp Database'!T101=Lists!$G$2,'Exp Database'!T101=Lists!$G$3,'Exp Database'!T101=0),0,IF($F101=Lists!$G$2,'Exp with units conversion'!$H101*'Exp Database'!T101*'Exp with units conversion'!$G101,'Exp Database'!T101*'Exp with units conversion'!$G101))</f>
        <v>0</v>
      </c>
      <c r="U101">
        <f>IF(OR('Exp Database'!U101=Lists!$G$2,'Exp Database'!U101=Lists!$G$3,'Exp Database'!U101=0),0,IF($F101=Lists!$G$2,'Exp with units conversion'!$H101*'Exp Database'!U101*'Exp with units conversion'!$G101,'Exp Database'!U101*'Exp with units conversion'!$G101))</f>
        <v>0</v>
      </c>
      <c r="V101">
        <f>IF(OR('Exp Database'!V101=Lists!$G$2,'Exp Database'!V101=Lists!$G$3,'Exp Database'!V101=0),0,IF($F101=Lists!$G$2,'Exp with units conversion'!$H101*'Exp Database'!V101*'Exp with units conversion'!$G101,'Exp Database'!V101*'Exp with units conversion'!$G101))</f>
        <v>0</v>
      </c>
      <c r="W101">
        <f>IF(OR('Exp Database'!W101=Lists!$G$2,'Exp Database'!W101=Lists!$G$3,'Exp Database'!W101=0),0,IF($F101=Lists!$G$2,'Exp with units conversion'!$H101*'Exp Database'!W101*'Exp with units conversion'!$G101,'Exp Database'!W101*'Exp with units conversion'!$G101))</f>
        <v>0</v>
      </c>
      <c r="X101">
        <f>IF(OR('Exp Database'!X101=Lists!$G$2,'Exp Database'!X101=Lists!$G$3,'Exp Database'!X101=0),0,IF($F101=Lists!$G$2,'Exp with units conversion'!$H101*'Exp Database'!X101*'Exp with units conversion'!$G101,'Exp Database'!X101*'Exp with units conversion'!$G101))</f>
        <v>0</v>
      </c>
      <c r="Y101">
        <f>IF(OR('Exp Database'!Y101=Lists!$G$2,'Exp Database'!Y101=Lists!$G$3,'Exp Database'!Y101=0),0,IF($F101=Lists!$G$2,'Exp with units conversion'!$H101*'Exp Database'!Y101*'Exp with units conversion'!$G101,'Exp Database'!Y101*'Exp with units conversion'!$G101))</f>
        <v>0</v>
      </c>
      <c r="Z101">
        <f>IF(OR('Exp Database'!Z101=Lists!$G$2,'Exp Database'!Z101=Lists!$G$3,'Exp Database'!Z101=0),0,IF($F101=Lists!$G$2,'Exp with units conversion'!$H101*'Exp Database'!Z101*'Exp with units conversion'!$G101,'Exp Database'!Z101*'Exp with units conversion'!$G101))</f>
        <v>0</v>
      </c>
      <c r="AA101">
        <f>IF(OR('Exp Database'!AA101=Lists!$G$2,'Exp Database'!AA101=Lists!$G$3,'Exp Database'!AA101=0),0,IF($F101=Lists!$G$2,'Exp with units conversion'!$H101*'Exp Database'!AA101*'Exp with units conversion'!$G101,'Exp Database'!AA101*'Exp with units conversion'!$G101))</f>
        <v>0</v>
      </c>
      <c r="AB101">
        <f>IF(OR('Exp Database'!AB101=Lists!$G$2,'Exp Database'!AB101=Lists!$G$3,'Exp Database'!AB101=0),0,IF($F101=Lists!$G$2,'Exp with units conversion'!$H101*'Exp Database'!AB101*'Exp with units conversion'!$G101,'Exp Database'!AB101*'Exp with units conversion'!$G101))</f>
        <v>0</v>
      </c>
      <c r="AC101">
        <f>IF(OR('Exp Database'!AC101=Lists!$G$2,'Exp Database'!AC101=Lists!$G$3,'Exp Database'!AC101=0),0,IF($F101=Lists!$G$2,'Exp with units conversion'!$H101*'Exp Database'!AC101*'Exp with units conversion'!$G101,'Exp Database'!AC101*'Exp with units conversion'!$G101))</f>
        <v>0</v>
      </c>
      <c r="AD101">
        <f>IF(OR('Exp Database'!AD101=Lists!$G$2,'Exp Database'!AD101=Lists!$G$3,'Exp Database'!AD101=0),0,IF($F101=Lists!$G$2,'Exp with units conversion'!$H101*'Exp Database'!AD101*'Exp with units conversion'!$G101,'Exp Database'!AD101*'Exp with units conversion'!$G101))</f>
        <v>0</v>
      </c>
      <c r="AF101">
        <f t="shared" si="8"/>
        <v>1</v>
      </c>
    </row>
    <row r="102" spans="2:32">
      <c r="B102" t="str">
        <f t="shared" si="7"/>
        <v>Georgia2014</v>
      </c>
      <c r="C102" s="242" t="str">
        <f t="shared" si="9"/>
        <v>Georgia</v>
      </c>
      <c r="D102" s="243">
        <f t="shared" si="9"/>
        <v>2014</v>
      </c>
      <c r="E102" s="242" t="str">
        <f t="shared" si="9"/>
        <v>Calendar Year</v>
      </c>
      <c r="F102" s="242" t="str">
        <f t="shared" si="9"/>
        <v>US Dollars</v>
      </c>
      <c r="G102" s="238">
        <f>IF('Exp Database'!G102="Units ( x 1)",1,IF('Exp Database'!G102="Thousands (x 1,000)",1000,IF('Exp Database'!G102="Millions (x 1,000,000)",1000000,)))</f>
        <v>1</v>
      </c>
      <c r="H102" s="239">
        <f>IF('Exp Database'!H102&gt;0,'Exp Database'!H102,'Exp Database'!J102)</f>
        <v>1.7659</v>
      </c>
      <c r="I102" s="242" t="str">
        <f t="shared" si="9"/>
        <v>System of Health Accounts</v>
      </c>
      <c r="J102" s="242">
        <f t="shared" si="9"/>
        <v>1.76566666666667</v>
      </c>
      <c r="K102" s="53" t="s">
        <v>57</v>
      </c>
      <c r="L102" s="53"/>
      <c r="M102">
        <f>IF(OR('Exp Database'!M102=Lists!$G$2,'Exp Database'!M102=Lists!$G$3,'Exp Database'!M102=0),0,IF($F102=Lists!$G$2,'Exp with units conversion'!$H102*'Exp Database'!M102*'Exp with units conversion'!$G102,'Exp Database'!M102*'Exp with units conversion'!$G102))</f>
        <v>0</v>
      </c>
      <c r="N102">
        <f>IF(OR('Exp Database'!N102=Lists!$G$2,'Exp Database'!N102=Lists!$G$3,'Exp Database'!N102=0),0,IF($F102=Lists!$G$2,'Exp with units conversion'!$H102*'Exp Database'!N102*'Exp with units conversion'!$G102,'Exp Database'!N102*'Exp with units conversion'!$G102))</f>
        <v>0</v>
      </c>
      <c r="O102">
        <f>IF(OR('Exp Database'!O102=Lists!$G$2,'Exp Database'!O102=Lists!$G$3,'Exp Database'!O102=0),0,IF($F102=Lists!$G$2,'Exp with units conversion'!$H102*'Exp Database'!O102*'Exp with units conversion'!$G102,'Exp Database'!O102*'Exp with units conversion'!$G102))</f>
        <v>0</v>
      </c>
      <c r="P102">
        <f>IF(OR('Exp Database'!P102=Lists!$G$2,'Exp Database'!P102=Lists!$G$3,'Exp Database'!P102=0),0,IF($F102=Lists!$G$2,'Exp with units conversion'!$H102*'Exp Database'!P102*'Exp with units conversion'!$G102,'Exp Database'!P102*'Exp with units conversion'!$G102))</f>
        <v>0</v>
      </c>
      <c r="Q102">
        <f>IF(OR('Exp Database'!Q102=Lists!$G$2,'Exp Database'!Q102=Lists!$G$3,'Exp Database'!Q102=0),0,IF($F102=Lists!$G$2,'Exp with units conversion'!$H102*'Exp Database'!Q102*'Exp with units conversion'!$G102,'Exp Database'!Q102*'Exp with units conversion'!$G102))</f>
        <v>0</v>
      </c>
      <c r="R102">
        <f>IF(OR('Exp Database'!R102=Lists!$G$2,'Exp Database'!R102=Lists!$G$3,'Exp Database'!R102=0),0,IF($F102=Lists!$G$2,'Exp with units conversion'!$H102*'Exp Database'!R102*'Exp with units conversion'!$G102,'Exp Database'!R102*'Exp with units conversion'!$G102))</f>
        <v>0</v>
      </c>
      <c r="S102">
        <f>IF(OR('Exp Database'!S102=Lists!$G$2,'Exp Database'!S102=Lists!$G$3,'Exp Database'!S102=0),0,IF($F102=Lists!$G$2,'Exp with units conversion'!$H102*'Exp Database'!S102*'Exp with units conversion'!$G102,'Exp Database'!S102*'Exp with units conversion'!$G102))</f>
        <v>0</v>
      </c>
      <c r="T102">
        <f>IF(OR('Exp Database'!T102=Lists!$G$2,'Exp Database'!T102=Lists!$G$3,'Exp Database'!T102=0),0,IF($F102=Lists!$G$2,'Exp with units conversion'!$H102*'Exp Database'!T102*'Exp with units conversion'!$G102,'Exp Database'!T102*'Exp with units conversion'!$G102))</f>
        <v>0</v>
      </c>
      <c r="U102">
        <f>IF(OR('Exp Database'!U102=Lists!$G$2,'Exp Database'!U102=Lists!$G$3,'Exp Database'!U102=0),0,IF($F102=Lists!$G$2,'Exp with units conversion'!$H102*'Exp Database'!U102*'Exp with units conversion'!$G102,'Exp Database'!U102*'Exp with units conversion'!$G102))</f>
        <v>0</v>
      </c>
      <c r="V102">
        <f>IF(OR('Exp Database'!V102=Lists!$G$2,'Exp Database'!V102=Lists!$G$3,'Exp Database'!V102=0),0,IF($F102=Lists!$G$2,'Exp with units conversion'!$H102*'Exp Database'!V102*'Exp with units conversion'!$G102,'Exp Database'!V102*'Exp with units conversion'!$G102))</f>
        <v>0</v>
      </c>
      <c r="W102">
        <f>IF(OR('Exp Database'!W102=Lists!$G$2,'Exp Database'!W102=Lists!$G$3,'Exp Database'!W102=0),0,IF($F102=Lists!$G$2,'Exp with units conversion'!$H102*'Exp Database'!W102*'Exp with units conversion'!$G102,'Exp Database'!W102*'Exp with units conversion'!$G102))</f>
        <v>0</v>
      </c>
      <c r="X102">
        <f>IF(OR('Exp Database'!X102=Lists!$G$2,'Exp Database'!X102=Lists!$G$3,'Exp Database'!X102=0),0,IF($F102=Lists!$G$2,'Exp with units conversion'!$H102*'Exp Database'!X102*'Exp with units conversion'!$G102,'Exp Database'!X102*'Exp with units conversion'!$G102))</f>
        <v>21502</v>
      </c>
      <c r="Y102">
        <f>IF(OR('Exp Database'!Y102=Lists!$G$2,'Exp Database'!Y102=Lists!$G$3,'Exp Database'!Y102=0),0,IF($F102=Lists!$G$2,'Exp with units conversion'!$H102*'Exp Database'!Y102*'Exp with units conversion'!$G102,'Exp Database'!Y102*'Exp with units conversion'!$G102))</f>
        <v>0</v>
      </c>
      <c r="Z102">
        <f>IF(OR('Exp Database'!Z102=Lists!$G$2,'Exp Database'!Z102=Lists!$G$3,'Exp Database'!Z102=0),0,IF($F102=Lists!$G$2,'Exp with units conversion'!$H102*'Exp Database'!Z102*'Exp with units conversion'!$G102,'Exp Database'!Z102*'Exp with units conversion'!$G102))</f>
        <v>0</v>
      </c>
      <c r="AA102">
        <f>IF(OR('Exp Database'!AA102=Lists!$G$2,'Exp Database'!AA102=Lists!$G$3,'Exp Database'!AA102=0),0,IF($F102=Lists!$G$2,'Exp with units conversion'!$H102*'Exp Database'!AA102*'Exp with units conversion'!$G102,'Exp Database'!AA102*'Exp with units conversion'!$G102))</f>
        <v>0</v>
      </c>
      <c r="AB102">
        <f>IF(OR('Exp Database'!AB102=Lists!$G$2,'Exp Database'!AB102=Lists!$G$3,'Exp Database'!AB102=0),0,IF($F102=Lists!$G$2,'Exp with units conversion'!$H102*'Exp Database'!AB102*'Exp with units conversion'!$G102,'Exp Database'!AB102*'Exp with units conversion'!$G102))</f>
        <v>0</v>
      </c>
      <c r="AC102">
        <f>IF(OR('Exp Database'!AC102=Lists!$G$2,'Exp Database'!AC102=Lists!$G$3,'Exp Database'!AC102=0),0,IF($F102=Lists!$G$2,'Exp with units conversion'!$H102*'Exp Database'!AC102*'Exp with units conversion'!$G102,'Exp Database'!AC102*'Exp with units conversion'!$G102))</f>
        <v>21502</v>
      </c>
      <c r="AD102">
        <f>IF(OR('Exp Database'!AD102=Lists!$G$2,'Exp Database'!AD102=Lists!$G$3,'Exp Database'!AD102=0),0,IF($F102=Lists!$G$2,'Exp with units conversion'!$H102*'Exp Database'!AD102*'Exp with units conversion'!$G102,'Exp Database'!AD102*'Exp with units conversion'!$G102))</f>
        <v>21502</v>
      </c>
      <c r="AF102">
        <f t="shared" si="8"/>
        <v>1</v>
      </c>
    </row>
    <row r="103" spans="2:32">
      <c r="B103" t="str">
        <f t="shared" si="7"/>
        <v>Georgia2014</v>
      </c>
      <c r="C103" s="242" t="str">
        <f t="shared" si="9"/>
        <v>Georgia</v>
      </c>
      <c r="D103" s="243">
        <f t="shared" si="9"/>
        <v>2014</v>
      </c>
      <c r="E103" s="242" t="str">
        <f t="shared" si="9"/>
        <v>Calendar Year</v>
      </c>
      <c r="F103" s="242" t="str">
        <f t="shared" si="9"/>
        <v>US Dollars</v>
      </c>
      <c r="G103" s="238">
        <f>IF('Exp Database'!G103="Units ( x 1)",1,IF('Exp Database'!G103="Thousands (x 1,000)",1000,IF('Exp Database'!G103="Millions (x 1,000,000)",1000000,)))</f>
        <v>1</v>
      </c>
      <c r="H103" s="239">
        <f>IF('Exp Database'!H103&gt;0,'Exp Database'!H103,'Exp Database'!J103)</f>
        <v>1.7659</v>
      </c>
      <c r="I103" s="242" t="str">
        <f t="shared" si="9"/>
        <v>System of Health Accounts</v>
      </c>
      <c r="J103" s="242">
        <f t="shared" si="9"/>
        <v>1.76566666666667</v>
      </c>
      <c r="K103" s="53" t="s">
        <v>350</v>
      </c>
      <c r="L103" s="53"/>
      <c r="M103">
        <f>IF(OR('Exp Database'!M103=Lists!$G$2,'Exp Database'!M103=Lists!$G$3,'Exp Database'!M103=0),0,IF($F103=Lists!$G$2,'Exp with units conversion'!$H103*'Exp Database'!M103*'Exp with units conversion'!$G103,'Exp Database'!M103*'Exp with units conversion'!$G103))</f>
        <v>0</v>
      </c>
      <c r="N103">
        <f>IF(OR('Exp Database'!N103=Lists!$G$2,'Exp Database'!N103=Lists!$G$3,'Exp Database'!N103=0),0,IF($F103=Lists!$G$2,'Exp with units conversion'!$H103*'Exp Database'!N103*'Exp with units conversion'!$G103,'Exp Database'!N103*'Exp with units conversion'!$G103))</f>
        <v>0</v>
      </c>
      <c r="O103">
        <f>IF(OR('Exp Database'!O103=Lists!$G$2,'Exp Database'!O103=Lists!$G$3,'Exp Database'!O103=0),0,IF($F103=Lists!$G$2,'Exp with units conversion'!$H103*'Exp Database'!O103*'Exp with units conversion'!$G103,'Exp Database'!O103*'Exp with units conversion'!$G103))</f>
        <v>0</v>
      </c>
      <c r="P103">
        <f>IF(OR('Exp Database'!P103=Lists!$G$2,'Exp Database'!P103=Lists!$G$3,'Exp Database'!P103=0),0,IF($F103=Lists!$G$2,'Exp with units conversion'!$H103*'Exp Database'!P103*'Exp with units conversion'!$G103,'Exp Database'!P103*'Exp with units conversion'!$G103))</f>
        <v>0</v>
      </c>
      <c r="Q103">
        <f>IF(OR('Exp Database'!Q103=Lists!$G$2,'Exp Database'!Q103=Lists!$G$3,'Exp Database'!Q103=0),0,IF($F103=Lists!$G$2,'Exp with units conversion'!$H103*'Exp Database'!Q103*'Exp with units conversion'!$G103,'Exp Database'!Q103*'Exp with units conversion'!$G103))</f>
        <v>0</v>
      </c>
      <c r="R103">
        <f>IF(OR('Exp Database'!R103=Lists!$G$2,'Exp Database'!R103=Lists!$G$3,'Exp Database'!R103=0),0,IF($F103=Lists!$G$2,'Exp with units conversion'!$H103*'Exp Database'!R103*'Exp with units conversion'!$G103,'Exp Database'!R103*'Exp with units conversion'!$G103))</f>
        <v>0</v>
      </c>
      <c r="S103">
        <f>IF(OR('Exp Database'!S103=Lists!$G$2,'Exp Database'!S103=Lists!$G$3,'Exp Database'!S103=0),0,IF($F103=Lists!$G$2,'Exp with units conversion'!$H103*'Exp Database'!S103*'Exp with units conversion'!$G103,'Exp Database'!S103*'Exp with units conversion'!$G103))</f>
        <v>0</v>
      </c>
      <c r="T103">
        <f>IF(OR('Exp Database'!T103=Lists!$G$2,'Exp Database'!T103=Lists!$G$3,'Exp Database'!T103=0),0,IF($F103=Lists!$G$2,'Exp with units conversion'!$H103*'Exp Database'!T103*'Exp with units conversion'!$G103,'Exp Database'!T103*'Exp with units conversion'!$G103))</f>
        <v>0</v>
      </c>
      <c r="U103">
        <f>IF(OR('Exp Database'!U103=Lists!$G$2,'Exp Database'!U103=Lists!$G$3,'Exp Database'!U103=0),0,IF($F103=Lists!$G$2,'Exp with units conversion'!$H103*'Exp Database'!U103*'Exp with units conversion'!$G103,'Exp Database'!U103*'Exp with units conversion'!$G103))</f>
        <v>0</v>
      </c>
      <c r="V103">
        <f>IF(OR('Exp Database'!V103=Lists!$G$2,'Exp Database'!V103=Lists!$G$3,'Exp Database'!V103=0),0,IF($F103=Lists!$G$2,'Exp with units conversion'!$H103*'Exp Database'!V103*'Exp with units conversion'!$G103,'Exp Database'!V103*'Exp with units conversion'!$G103))</f>
        <v>0</v>
      </c>
      <c r="W103">
        <f>IF(OR('Exp Database'!W103=Lists!$G$2,'Exp Database'!W103=Lists!$G$3,'Exp Database'!W103=0),0,IF($F103=Lists!$G$2,'Exp with units conversion'!$H103*'Exp Database'!W103*'Exp with units conversion'!$G103,'Exp Database'!W103*'Exp with units conversion'!$G103))</f>
        <v>0</v>
      </c>
      <c r="X103">
        <f>IF(OR('Exp Database'!X103=Lists!$G$2,'Exp Database'!X103=Lists!$G$3,'Exp Database'!X103=0),0,IF($F103=Lists!$G$2,'Exp with units conversion'!$H103*'Exp Database'!X103*'Exp with units conversion'!$G103,'Exp Database'!X103*'Exp with units conversion'!$G103))</f>
        <v>206309</v>
      </c>
      <c r="Y103">
        <f>IF(OR('Exp Database'!Y103=Lists!$G$2,'Exp Database'!Y103=Lists!$G$3,'Exp Database'!Y103=0),0,IF($F103=Lists!$G$2,'Exp with units conversion'!$H103*'Exp Database'!Y103*'Exp with units conversion'!$G103,'Exp Database'!Y103*'Exp with units conversion'!$G103))</f>
        <v>139282</v>
      </c>
      <c r="Z103">
        <f>IF(OR('Exp Database'!Z103=Lists!$G$2,'Exp Database'!Z103=Lists!$G$3,'Exp Database'!Z103=0),0,IF($F103=Lists!$G$2,'Exp with units conversion'!$H103*'Exp Database'!Z103*'Exp with units conversion'!$G103,'Exp Database'!Z103*'Exp with units conversion'!$G103))</f>
        <v>0</v>
      </c>
      <c r="AA103">
        <f>IF(OR('Exp Database'!AA103=Lists!$G$2,'Exp Database'!AA103=Lists!$G$3,'Exp Database'!AA103=0),0,IF($F103=Lists!$G$2,'Exp with units conversion'!$H103*'Exp Database'!AA103*'Exp with units conversion'!$G103,'Exp Database'!AA103*'Exp with units conversion'!$G103))</f>
        <v>0</v>
      </c>
      <c r="AB103">
        <f>IF(OR('Exp Database'!AB103=Lists!$G$2,'Exp Database'!AB103=Lists!$G$3,'Exp Database'!AB103=0),0,IF($F103=Lists!$G$2,'Exp with units conversion'!$H103*'Exp Database'!AB103*'Exp with units conversion'!$G103,'Exp Database'!AB103*'Exp with units conversion'!$G103))</f>
        <v>0</v>
      </c>
      <c r="AC103">
        <f>IF(OR('Exp Database'!AC103=Lists!$G$2,'Exp Database'!AC103=Lists!$G$3,'Exp Database'!AC103=0),0,IF($F103=Lists!$G$2,'Exp with units conversion'!$H103*'Exp Database'!AC103*'Exp with units conversion'!$G103,'Exp Database'!AC103*'Exp with units conversion'!$G103))</f>
        <v>345591</v>
      </c>
      <c r="AD103">
        <f>IF(OR('Exp Database'!AD103=Lists!$G$2,'Exp Database'!AD103=Lists!$G$3,'Exp Database'!AD103=0),0,IF($F103=Lists!$G$2,'Exp with units conversion'!$H103*'Exp Database'!AD103*'Exp with units conversion'!$G103,'Exp Database'!AD103*'Exp with units conversion'!$G103))</f>
        <v>345591</v>
      </c>
      <c r="AF103">
        <f t="shared" si="8"/>
        <v>1</v>
      </c>
    </row>
    <row r="104" spans="2:32">
      <c r="B104" t="str">
        <f t="shared" si="7"/>
        <v>Georgia2014</v>
      </c>
      <c r="C104" s="242" t="str">
        <f t="shared" si="9"/>
        <v>Georgia</v>
      </c>
      <c r="D104" s="243">
        <f t="shared" si="9"/>
        <v>2014</v>
      </c>
      <c r="E104" s="242" t="str">
        <f t="shared" si="9"/>
        <v>Calendar Year</v>
      </c>
      <c r="F104" s="242" t="str">
        <f t="shared" si="9"/>
        <v>US Dollars</v>
      </c>
      <c r="G104" s="238">
        <f>IF('Exp Database'!G104="Units ( x 1)",1,IF('Exp Database'!G104="Thousands (x 1,000)",1000,IF('Exp Database'!G104="Millions (x 1,000,000)",1000000,)))</f>
        <v>1</v>
      </c>
      <c r="H104" s="239">
        <f>IF('Exp Database'!H104&gt;0,'Exp Database'!H104,'Exp Database'!J104)</f>
        <v>1.7659</v>
      </c>
      <c r="I104" s="242" t="str">
        <f t="shared" si="9"/>
        <v>System of Health Accounts</v>
      </c>
      <c r="J104" s="242">
        <f t="shared" si="9"/>
        <v>1.76566666666667</v>
      </c>
      <c r="K104" s="53" t="s">
        <v>351</v>
      </c>
      <c r="L104" s="53"/>
      <c r="M104">
        <f>IF(OR('Exp Database'!M104=Lists!$G$2,'Exp Database'!M104=Lists!$G$3,'Exp Database'!M104=0),0,IF($F104=Lists!$G$2,'Exp with units conversion'!$H104*'Exp Database'!M104*'Exp with units conversion'!$G104,'Exp Database'!M104*'Exp with units conversion'!$G104))</f>
        <v>607891</v>
      </c>
      <c r="N104">
        <f>IF(OR('Exp Database'!N104=Lists!$G$2,'Exp Database'!N104=Lists!$G$3,'Exp Database'!N104=0),0,IF($F104=Lists!$G$2,'Exp with units conversion'!$H104*'Exp Database'!N104*'Exp with units conversion'!$G104,'Exp Database'!N104*'Exp with units conversion'!$G104))</f>
        <v>0</v>
      </c>
      <c r="O104">
        <f>IF(OR('Exp Database'!O104=Lists!$G$2,'Exp Database'!O104=Lists!$G$3,'Exp Database'!O104=0),0,IF($F104=Lists!$G$2,'Exp with units conversion'!$H104*'Exp Database'!O104*'Exp with units conversion'!$G104,'Exp Database'!O104*'Exp with units conversion'!$G104))</f>
        <v>0</v>
      </c>
      <c r="P104">
        <f>IF(OR('Exp Database'!P104=Lists!$G$2,'Exp Database'!P104=Lists!$G$3,'Exp Database'!P104=0),0,IF($F104=Lists!$G$2,'Exp with units conversion'!$H104*'Exp Database'!P104*'Exp with units conversion'!$G104,'Exp Database'!P104*'Exp with units conversion'!$G104))</f>
        <v>0</v>
      </c>
      <c r="Q104">
        <f>IF(OR('Exp Database'!Q104=Lists!$G$2,'Exp Database'!Q104=Lists!$G$3,'Exp Database'!Q104=0),0,IF($F104=Lists!$G$2,'Exp with units conversion'!$H104*'Exp Database'!Q104*'Exp with units conversion'!$G104,'Exp Database'!Q104*'Exp with units conversion'!$G104))</f>
        <v>607891</v>
      </c>
      <c r="R104">
        <f>IF(OR('Exp Database'!R104=Lists!$G$2,'Exp Database'!R104=Lists!$G$3,'Exp Database'!R104=0),0,IF($F104=Lists!$G$2,'Exp with units conversion'!$H104*'Exp Database'!R104*'Exp with units conversion'!$G104,'Exp Database'!R104*'Exp with units conversion'!$G104))</f>
        <v>0</v>
      </c>
      <c r="S104">
        <f>IF(OR('Exp Database'!S104=Lists!$G$2,'Exp Database'!S104=Lists!$G$3,'Exp Database'!S104=0),0,IF($F104=Lists!$G$2,'Exp with units conversion'!$H104*'Exp Database'!S104*'Exp with units conversion'!$G104,'Exp Database'!S104*'Exp with units conversion'!$G104))</f>
        <v>0</v>
      </c>
      <c r="T104">
        <f>IF(OR('Exp Database'!T104=Lists!$G$2,'Exp Database'!T104=Lists!$G$3,'Exp Database'!T104=0),0,IF($F104=Lists!$G$2,'Exp with units conversion'!$H104*'Exp Database'!T104*'Exp with units conversion'!$G104,'Exp Database'!T104*'Exp with units conversion'!$G104))</f>
        <v>0</v>
      </c>
      <c r="U104">
        <f>IF(OR('Exp Database'!U104=Lists!$G$2,'Exp Database'!U104=Lists!$G$3,'Exp Database'!U104=0),0,IF($F104=Lists!$G$2,'Exp with units conversion'!$H104*'Exp Database'!U104*'Exp with units conversion'!$G104,'Exp Database'!U104*'Exp with units conversion'!$G104))</f>
        <v>0</v>
      </c>
      <c r="V104">
        <f>IF(OR('Exp Database'!V104=Lists!$G$2,'Exp Database'!V104=Lists!$G$3,'Exp Database'!V104=0),0,IF($F104=Lists!$G$2,'Exp with units conversion'!$H104*'Exp Database'!V104*'Exp with units conversion'!$G104,'Exp Database'!V104*'Exp with units conversion'!$G104))</f>
        <v>0</v>
      </c>
      <c r="W104">
        <f>IF(OR('Exp Database'!W104=Lists!$G$2,'Exp Database'!W104=Lists!$G$3,'Exp Database'!W104=0),0,IF($F104=Lists!$G$2,'Exp with units conversion'!$H104*'Exp Database'!W104*'Exp with units conversion'!$G104,'Exp Database'!W104*'Exp with units conversion'!$G104))</f>
        <v>0</v>
      </c>
      <c r="X104">
        <f>IF(OR('Exp Database'!X104=Lists!$G$2,'Exp Database'!X104=Lists!$G$3,'Exp Database'!X104=0),0,IF($F104=Lists!$G$2,'Exp with units conversion'!$H104*'Exp Database'!X104*'Exp with units conversion'!$G104,'Exp Database'!X104*'Exp with units conversion'!$G104))</f>
        <v>0</v>
      </c>
      <c r="Y104">
        <f>IF(OR('Exp Database'!Y104=Lists!$G$2,'Exp Database'!Y104=Lists!$G$3,'Exp Database'!Y104=0),0,IF($F104=Lists!$G$2,'Exp with units conversion'!$H104*'Exp Database'!Y104*'Exp with units conversion'!$G104,'Exp Database'!Y104*'Exp with units conversion'!$G104))</f>
        <v>0</v>
      </c>
      <c r="Z104">
        <f>IF(OR('Exp Database'!Z104=Lists!$G$2,'Exp Database'!Z104=Lists!$G$3,'Exp Database'!Z104=0),0,IF($F104=Lists!$G$2,'Exp with units conversion'!$H104*'Exp Database'!Z104*'Exp with units conversion'!$G104,'Exp Database'!Z104*'Exp with units conversion'!$G104))</f>
        <v>0</v>
      </c>
      <c r="AA104">
        <f>IF(OR('Exp Database'!AA104=Lists!$G$2,'Exp Database'!AA104=Lists!$G$3,'Exp Database'!AA104=0),0,IF($F104=Lists!$G$2,'Exp with units conversion'!$H104*'Exp Database'!AA104*'Exp with units conversion'!$G104,'Exp Database'!AA104*'Exp with units conversion'!$G104))</f>
        <v>1000</v>
      </c>
      <c r="AB104">
        <f>IF(OR('Exp Database'!AB104=Lists!$G$2,'Exp Database'!AB104=Lists!$G$3,'Exp Database'!AB104=0),0,IF($F104=Lists!$G$2,'Exp with units conversion'!$H104*'Exp Database'!AB104*'Exp with units conversion'!$G104,'Exp Database'!AB104*'Exp with units conversion'!$G104))</f>
        <v>0</v>
      </c>
      <c r="AC104">
        <f>IF(OR('Exp Database'!AC104=Lists!$G$2,'Exp Database'!AC104=Lists!$G$3,'Exp Database'!AC104=0),0,IF($F104=Lists!$G$2,'Exp with units conversion'!$H104*'Exp Database'!AC104*'Exp with units conversion'!$G104,'Exp Database'!AC104*'Exp with units conversion'!$G104))</f>
        <v>1000</v>
      </c>
      <c r="AD104">
        <f>IF(OR('Exp Database'!AD104=Lists!$G$2,'Exp Database'!AD104=Lists!$G$3,'Exp Database'!AD104=0),0,IF($F104=Lists!$G$2,'Exp with units conversion'!$H104*'Exp Database'!AD104*'Exp with units conversion'!$G104,'Exp Database'!AD104*'Exp with units conversion'!$G104))</f>
        <v>608891</v>
      </c>
      <c r="AF104">
        <f t="shared" si="8"/>
        <v>1</v>
      </c>
    </row>
    <row r="105" spans="2:32">
      <c r="B105" t="str">
        <f t="shared" si="7"/>
        <v>Georgia2014</v>
      </c>
      <c r="C105" s="242" t="str">
        <f t="shared" si="9"/>
        <v>Georgia</v>
      </c>
      <c r="D105" s="243">
        <f t="shared" si="9"/>
        <v>2014</v>
      </c>
      <c r="E105" s="242" t="str">
        <f t="shared" si="9"/>
        <v>Calendar Year</v>
      </c>
      <c r="F105" s="242" t="str">
        <f t="shared" si="9"/>
        <v>US Dollars</v>
      </c>
      <c r="G105" s="238">
        <f>IF('Exp Database'!G105="Units ( x 1)",1,IF('Exp Database'!G105="Thousands (x 1,000)",1000,IF('Exp Database'!G105="Millions (x 1,000,000)",1000000,)))</f>
        <v>1</v>
      </c>
      <c r="H105" s="239">
        <f>IF('Exp Database'!H105&gt;0,'Exp Database'!H105,'Exp Database'!J105)</f>
        <v>1.7659</v>
      </c>
      <c r="I105" s="242" t="str">
        <f t="shared" si="9"/>
        <v>System of Health Accounts</v>
      </c>
      <c r="J105" s="242">
        <f t="shared" si="9"/>
        <v>1.76566666666667</v>
      </c>
      <c r="K105" s="53" t="s">
        <v>397</v>
      </c>
      <c r="L105" s="53"/>
      <c r="M105">
        <f>IF(OR('Exp Database'!M105=Lists!$G$2,'Exp Database'!M105=Lists!$G$3,'Exp Database'!M105=0),0,IF($F105=Lists!$G$2,'Exp with units conversion'!$H105*'Exp Database'!M105*'Exp with units conversion'!$G105,'Exp Database'!M105*'Exp with units conversion'!$G105))</f>
        <v>0</v>
      </c>
      <c r="N105">
        <f>IF(OR('Exp Database'!N105=Lists!$G$2,'Exp Database'!N105=Lists!$G$3,'Exp Database'!N105=0),0,IF($F105=Lists!$G$2,'Exp with units conversion'!$H105*'Exp Database'!N105*'Exp with units conversion'!$G105,'Exp Database'!N105*'Exp with units conversion'!$G105))</f>
        <v>0</v>
      </c>
      <c r="O105">
        <f>IF(OR('Exp Database'!O105=Lists!$G$2,'Exp Database'!O105=Lists!$G$3,'Exp Database'!O105=0),0,IF($F105=Lists!$G$2,'Exp with units conversion'!$H105*'Exp Database'!O105*'Exp with units conversion'!$G105,'Exp Database'!O105*'Exp with units conversion'!$G105))</f>
        <v>0</v>
      </c>
      <c r="P105">
        <f>IF(OR('Exp Database'!P105=Lists!$G$2,'Exp Database'!P105=Lists!$G$3,'Exp Database'!P105=0),0,IF($F105=Lists!$G$2,'Exp with units conversion'!$H105*'Exp Database'!P105*'Exp with units conversion'!$G105,'Exp Database'!P105*'Exp with units conversion'!$G105))</f>
        <v>0</v>
      </c>
      <c r="Q105">
        <f>IF(OR('Exp Database'!Q105=Lists!$G$2,'Exp Database'!Q105=Lists!$G$3,'Exp Database'!Q105=0),0,IF($F105=Lists!$G$2,'Exp with units conversion'!$H105*'Exp Database'!Q105*'Exp with units conversion'!$G105,'Exp Database'!Q105*'Exp with units conversion'!$G105))</f>
        <v>0</v>
      </c>
      <c r="R105">
        <f>IF(OR('Exp Database'!R105=Lists!$G$2,'Exp Database'!R105=Lists!$G$3,'Exp Database'!R105=0),0,IF($F105=Lists!$G$2,'Exp with units conversion'!$H105*'Exp Database'!R105*'Exp with units conversion'!$G105,'Exp Database'!R105*'Exp with units conversion'!$G105))</f>
        <v>0</v>
      </c>
      <c r="S105">
        <f>IF(OR('Exp Database'!S105=Lists!$G$2,'Exp Database'!S105=Lists!$G$3,'Exp Database'!S105=0),0,IF($F105=Lists!$G$2,'Exp with units conversion'!$H105*'Exp Database'!S105*'Exp with units conversion'!$G105,'Exp Database'!S105*'Exp with units conversion'!$G105))</f>
        <v>0</v>
      </c>
      <c r="T105">
        <f>IF(OR('Exp Database'!T105=Lists!$G$2,'Exp Database'!T105=Lists!$G$3,'Exp Database'!T105=0),0,IF($F105=Lists!$G$2,'Exp with units conversion'!$H105*'Exp Database'!T105*'Exp with units conversion'!$G105,'Exp Database'!T105*'Exp with units conversion'!$G105))</f>
        <v>0</v>
      </c>
      <c r="U105">
        <f>IF(OR('Exp Database'!U105=Lists!$G$2,'Exp Database'!U105=Lists!$G$3,'Exp Database'!U105=0),0,IF($F105=Lists!$G$2,'Exp with units conversion'!$H105*'Exp Database'!U105*'Exp with units conversion'!$G105,'Exp Database'!U105*'Exp with units conversion'!$G105))</f>
        <v>0</v>
      </c>
      <c r="V105">
        <f>IF(OR('Exp Database'!V105=Lists!$G$2,'Exp Database'!V105=Lists!$G$3,'Exp Database'!V105=0),0,IF($F105=Lists!$G$2,'Exp with units conversion'!$H105*'Exp Database'!V105*'Exp with units conversion'!$G105,'Exp Database'!V105*'Exp with units conversion'!$G105))</f>
        <v>0</v>
      </c>
      <c r="W105">
        <f>IF(OR('Exp Database'!W105=Lists!$G$2,'Exp Database'!W105=Lists!$G$3,'Exp Database'!W105=0),0,IF($F105=Lists!$G$2,'Exp with units conversion'!$H105*'Exp Database'!W105*'Exp with units conversion'!$G105,'Exp Database'!W105*'Exp with units conversion'!$G105))</f>
        <v>0</v>
      </c>
      <c r="X105">
        <f>IF(OR('Exp Database'!X105=Lists!$G$2,'Exp Database'!X105=Lists!$G$3,'Exp Database'!X105=0),0,IF($F105=Lists!$G$2,'Exp with units conversion'!$H105*'Exp Database'!X105*'Exp with units conversion'!$G105,'Exp Database'!X105*'Exp with units conversion'!$G105))</f>
        <v>4325</v>
      </c>
      <c r="Y105">
        <f>IF(OR('Exp Database'!Y105=Lists!$G$2,'Exp Database'!Y105=Lists!$G$3,'Exp Database'!Y105=0),0,IF($F105=Lists!$G$2,'Exp with units conversion'!$H105*'Exp Database'!Y105*'Exp with units conversion'!$G105,'Exp Database'!Y105*'Exp with units conversion'!$G105))</f>
        <v>0</v>
      </c>
      <c r="Z105">
        <f>IF(OR('Exp Database'!Z105=Lists!$G$2,'Exp Database'!Z105=Lists!$G$3,'Exp Database'!Z105=0),0,IF($F105=Lists!$G$2,'Exp with units conversion'!$H105*'Exp Database'!Z105*'Exp with units conversion'!$G105,'Exp Database'!Z105*'Exp with units conversion'!$G105))</f>
        <v>0</v>
      </c>
      <c r="AA105">
        <f>IF(OR('Exp Database'!AA105=Lists!$G$2,'Exp Database'!AA105=Lists!$G$3,'Exp Database'!AA105=0),0,IF($F105=Lists!$G$2,'Exp with units conversion'!$H105*'Exp Database'!AA105*'Exp with units conversion'!$G105,'Exp Database'!AA105*'Exp with units conversion'!$G105))</f>
        <v>0</v>
      </c>
      <c r="AB105">
        <f>IF(OR('Exp Database'!AB105=Lists!$G$2,'Exp Database'!AB105=Lists!$G$3,'Exp Database'!AB105=0),0,IF($F105=Lists!$G$2,'Exp with units conversion'!$H105*'Exp Database'!AB105*'Exp with units conversion'!$G105,'Exp Database'!AB105*'Exp with units conversion'!$G105))</f>
        <v>9272</v>
      </c>
      <c r="AC105">
        <f>IF(OR('Exp Database'!AC105=Lists!$G$2,'Exp Database'!AC105=Lists!$G$3,'Exp Database'!AC105=0),0,IF($F105=Lists!$G$2,'Exp with units conversion'!$H105*'Exp Database'!AC105*'Exp with units conversion'!$G105,'Exp Database'!AC105*'Exp with units conversion'!$G105))</f>
        <v>13597</v>
      </c>
      <c r="AD105">
        <f>IF(OR('Exp Database'!AD105=Lists!$G$2,'Exp Database'!AD105=Lists!$G$3,'Exp Database'!AD105=0),0,IF($F105=Lists!$G$2,'Exp with units conversion'!$H105*'Exp Database'!AD105*'Exp with units conversion'!$G105,'Exp Database'!AD105*'Exp with units conversion'!$G105))</f>
        <v>13597</v>
      </c>
      <c r="AF105">
        <f t="shared" si="8"/>
        <v>1</v>
      </c>
    </row>
    <row r="106" spans="2:32">
      <c r="B106" t="str">
        <f t="shared" si="7"/>
        <v>Georgia2014</v>
      </c>
      <c r="C106" s="242" t="str">
        <f t="shared" si="9"/>
        <v>Georgia</v>
      </c>
      <c r="D106" s="243">
        <f t="shared" si="9"/>
        <v>2014</v>
      </c>
      <c r="E106" s="242" t="str">
        <f t="shared" si="9"/>
        <v>Calendar Year</v>
      </c>
      <c r="F106" s="242" t="str">
        <f t="shared" si="9"/>
        <v>US Dollars</v>
      </c>
      <c r="G106" s="238">
        <f>IF('Exp Database'!G106="Units ( x 1)",1,IF('Exp Database'!G106="Thousands (x 1,000)",1000,IF('Exp Database'!G106="Millions (x 1,000,000)",1000000,)))</f>
        <v>1</v>
      </c>
      <c r="H106" s="239">
        <f>IF('Exp Database'!H106&gt;0,'Exp Database'!H106,'Exp Database'!J106)</f>
        <v>1.7659</v>
      </c>
      <c r="I106" s="242" t="str">
        <f t="shared" si="9"/>
        <v>System of Health Accounts</v>
      </c>
      <c r="J106" s="242">
        <f t="shared" si="9"/>
        <v>1.76566666666667</v>
      </c>
      <c r="K106" s="53" t="s">
        <v>415</v>
      </c>
      <c r="L106" s="53"/>
      <c r="M106">
        <f>IF(OR('Exp Database'!M106=Lists!$G$2,'Exp Database'!M106=Lists!$G$3,'Exp Database'!M106=0),0,IF($F106=Lists!$G$2,'Exp with units conversion'!$H106*'Exp Database'!M106*'Exp with units conversion'!$G106,'Exp Database'!M106*'Exp with units conversion'!$G106))</f>
        <v>0</v>
      </c>
      <c r="N106">
        <f>IF(OR('Exp Database'!N106=Lists!$G$2,'Exp Database'!N106=Lists!$G$3,'Exp Database'!N106=0),0,IF($F106=Lists!$G$2,'Exp with units conversion'!$H106*'Exp Database'!N106*'Exp with units conversion'!$G106,'Exp Database'!N106*'Exp with units conversion'!$G106))</f>
        <v>0</v>
      </c>
      <c r="O106">
        <f>IF(OR('Exp Database'!O106=Lists!$G$2,'Exp Database'!O106=Lists!$G$3,'Exp Database'!O106=0),0,IF($F106=Lists!$G$2,'Exp with units conversion'!$H106*'Exp Database'!O106*'Exp with units conversion'!$G106,'Exp Database'!O106*'Exp with units conversion'!$G106))</f>
        <v>0</v>
      </c>
      <c r="P106">
        <f>IF(OR('Exp Database'!P106=Lists!$G$2,'Exp Database'!P106=Lists!$G$3,'Exp Database'!P106=0),0,IF($F106=Lists!$G$2,'Exp with units conversion'!$H106*'Exp Database'!P106*'Exp with units conversion'!$G106,'Exp Database'!P106*'Exp with units conversion'!$G106))</f>
        <v>0</v>
      </c>
      <c r="Q106">
        <f>IF(OR('Exp Database'!Q106=Lists!$G$2,'Exp Database'!Q106=Lists!$G$3,'Exp Database'!Q106=0),0,IF($F106=Lists!$G$2,'Exp with units conversion'!$H106*'Exp Database'!Q106*'Exp with units conversion'!$G106,'Exp Database'!Q106*'Exp with units conversion'!$G106))</f>
        <v>0</v>
      </c>
      <c r="R106">
        <f>IF(OR('Exp Database'!R106=Lists!$G$2,'Exp Database'!R106=Lists!$G$3,'Exp Database'!R106=0),0,IF($F106=Lists!$G$2,'Exp with units conversion'!$H106*'Exp Database'!R106*'Exp with units conversion'!$G106,'Exp Database'!R106*'Exp with units conversion'!$G106))</f>
        <v>0</v>
      </c>
      <c r="S106">
        <f>IF(OR('Exp Database'!S106=Lists!$G$2,'Exp Database'!S106=Lists!$G$3,'Exp Database'!S106=0),0,IF($F106=Lists!$G$2,'Exp with units conversion'!$H106*'Exp Database'!S106*'Exp with units conversion'!$G106,'Exp Database'!S106*'Exp with units conversion'!$G106))</f>
        <v>0</v>
      </c>
      <c r="T106">
        <f>IF(OR('Exp Database'!T106=Lists!$G$2,'Exp Database'!T106=Lists!$G$3,'Exp Database'!T106=0),0,IF($F106=Lists!$G$2,'Exp with units conversion'!$H106*'Exp Database'!T106*'Exp with units conversion'!$G106,'Exp Database'!T106*'Exp with units conversion'!$G106))</f>
        <v>0</v>
      </c>
      <c r="U106">
        <f>IF(OR('Exp Database'!U106=Lists!$G$2,'Exp Database'!U106=Lists!$G$3,'Exp Database'!U106=0),0,IF($F106=Lists!$G$2,'Exp with units conversion'!$H106*'Exp Database'!U106*'Exp with units conversion'!$G106,'Exp Database'!U106*'Exp with units conversion'!$G106))</f>
        <v>0</v>
      </c>
      <c r="V106">
        <f>IF(OR('Exp Database'!V106=Lists!$G$2,'Exp Database'!V106=Lists!$G$3,'Exp Database'!V106=0),0,IF($F106=Lists!$G$2,'Exp with units conversion'!$H106*'Exp Database'!V106*'Exp with units conversion'!$G106,'Exp Database'!V106*'Exp with units conversion'!$G106))</f>
        <v>0</v>
      </c>
      <c r="W106">
        <f>IF(OR('Exp Database'!W106=Lists!$G$2,'Exp Database'!W106=Lists!$G$3,'Exp Database'!W106=0),0,IF($F106=Lists!$G$2,'Exp with units conversion'!$H106*'Exp Database'!W106*'Exp with units conversion'!$G106,'Exp Database'!W106*'Exp with units conversion'!$G106))</f>
        <v>0</v>
      </c>
      <c r="X106">
        <f>IF(OR('Exp Database'!X106=Lists!$G$2,'Exp Database'!X106=Lists!$G$3,'Exp Database'!X106=0),0,IF($F106=Lists!$G$2,'Exp with units conversion'!$H106*'Exp Database'!X106*'Exp with units conversion'!$G106,'Exp Database'!X106*'Exp with units conversion'!$G106))</f>
        <v>0</v>
      </c>
      <c r="Y106">
        <f>IF(OR('Exp Database'!Y106=Lists!$G$2,'Exp Database'!Y106=Lists!$G$3,'Exp Database'!Y106=0),0,IF($F106=Lists!$G$2,'Exp with units conversion'!$H106*'Exp Database'!Y106*'Exp with units conversion'!$G106,'Exp Database'!Y106*'Exp with units conversion'!$G106))</f>
        <v>0</v>
      </c>
      <c r="Z106">
        <f>IF(OR('Exp Database'!Z106=Lists!$G$2,'Exp Database'!Z106=Lists!$G$3,'Exp Database'!Z106=0),0,IF($F106=Lists!$G$2,'Exp with units conversion'!$H106*'Exp Database'!Z106*'Exp with units conversion'!$G106,'Exp Database'!Z106*'Exp with units conversion'!$G106))</f>
        <v>0</v>
      </c>
      <c r="AA106">
        <f>IF(OR('Exp Database'!AA106=Lists!$G$2,'Exp Database'!AA106=Lists!$G$3,'Exp Database'!AA106=0),0,IF($F106=Lists!$G$2,'Exp with units conversion'!$H106*'Exp Database'!AA106*'Exp with units conversion'!$G106,'Exp Database'!AA106*'Exp with units conversion'!$G106))</f>
        <v>0</v>
      </c>
      <c r="AB106">
        <f>IF(OR('Exp Database'!AB106=Lists!$G$2,'Exp Database'!AB106=Lists!$G$3,'Exp Database'!AB106=0),0,IF($F106=Lists!$G$2,'Exp with units conversion'!$H106*'Exp Database'!AB106*'Exp with units conversion'!$G106,'Exp Database'!AB106*'Exp with units conversion'!$G106))</f>
        <v>0</v>
      </c>
      <c r="AC106">
        <f>IF(OR('Exp Database'!AC106=Lists!$G$2,'Exp Database'!AC106=Lists!$G$3,'Exp Database'!AC106=0),0,IF($F106=Lists!$G$2,'Exp with units conversion'!$H106*'Exp Database'!AC106*'Exp with units conversion'!$G106,'Exp Database'!AC106*'Exp with units conversion'!$G106))</f>
        <v>0</v>
      </c>
      <c r="AD106">
        <f>IF(OR('Exp Database'!AD106=Lists!$G$2,'Exp Database'!AD106=Lists!$G$3,'Exp Database'!AD106=0),0,IF($F106=Lists!$G$2,'Exp with units conversion'!$H106*'Exp Database'!AD106*'Exp with units conversion'!$G106,'Exp Database'!AD106*'Exp with units conversion'!$G106))</f>
        <v>0</v>
      </c>
      <c r="AF106">
        <f t="shared" si="8"/>
        <v>1</v>
      </c>
    </row>
    <row r="107" spans="2:32">
      <c r="B107" t="str">
        <f t="shared" si="7"/>
        <v>Georgia2014</v>
      </c>
      <c r="C107" s="242" t="str">
        <f t="shared" si="9"/>
        <v>Georgia</v>
      </c>
      <c r="D107" s="243">
        <f t="shared" si="9"/>
        <v>2014</v>
      </c>
      <c r="E107" s="242" t="str">
        <f t="shared" si="9"/>
        <v>Calendar Year</v>
      </c>
      <c r="F107" s="242" t="str">
        <f t="shared" si="9"/>
        <v>US Dollars</v>
      </c>
      <c r="G107" s="238">
        <f>IF('Exp Database'!G107="Units ( x 1)",1,IF('Exp Database'!G107="Thousands (x 1,000)",1000,IF('Exp Database'!G107="Millions (x 1,000,000)",1000000,)))</f>
        <v>1</v>
      </c>
      <c r="H107" s="239">
        <f>IF('Exp Database'!H107&gt;0,'Exp Database'!H107,'Exp Database'!J107)</f>
        <v>1.7659</v>
      </c>
      <c r="I107" s="242" t="str">
        <f t="shared" si="9"/>
        <v>System of Health Accounts</v>
      </c>
      <c r="J107" s="242">
        <f t="shared" si="9"/>
        <v>1.76566666666667</v>
      </c>
      <c r="K107" s="53" t="s">
        <v>399</v>
      </c>
      <c r="L107" s="53"/>
      <c r="M107">
        <f>IF(OR('Exp Database'!M107=Lists!$G$2,'Exp Database'!M107=Lists!$G$3,'Exp Database'!M107=0),0,IF($F107=Lists!$G$2,'Exp with units conversion'!$H107*'Exp Database'!M107*'Exp with units conversion'!$G107,'Exp Database'!M107*'Exp with units conversion'!$G107))</f>
        <v>0</v>
      </c>
      <c r="N107">
        <f>IF(OR('Exp Database'!N107=Lists!$G$2,'Exp Database'!N107=Lists!$G$3,'Exp Database'!N107=0),0,IF($F107=Lists!$G$2,'Exp with units conversion'!$H107*'Exp Database'!N107*'Exp with units conversion'!$G107,'Exp Database'!N107*'Exp with units conversion'!$G107))</f>
        <v>0</v>
      </c>
      <c r="O107">
        <f>IF(OR('Exp Database'!O107=Lists!$G$2,'Exp Database'!O107=Lists!$G$3,'Exp Database'!O107=0),0,IF($F107=Lists!$G$2,'Exp with units conversion'!$H107*'Exp Database'!O107*'Exp with units conversion'!$G107,'Exp Database'!O107*'Exp with units conversion'!$G107))</f>
        <v>0</v>
      </c>
      <c r="P107">
        <f>IF(OR('Exp Database'!P107=Lists!$G$2,'Exp Database'!P107=Lists!$G$3,'Exp Database'!P107=0),0,IF($F107=Lists!$G$2,'Exp with units conversion'!$H107*'Exp Database'!P107*'Exp with units conversion'!$G107,'Exp Database'!P107*'Exp with units conversion'!$G107))</f>
        <v>0</v>
      </c>
      <c r="Q107">
        <f>IF(OR('Exp Database'!Q107=Lists!$G$2,'Exp Database'!Q107=Lists!$G$3,'Exp Database'!Q107=0),0,IF($F107=Lists!$G$2,'Exp with units conversion'!$H107*'Exp Database'!Q107*'Exp with units conversion'!$G107,'Exp Database'!Q107*'Exp with units conversion'!$G107))</f>
        <v>0</v>
      </c>
      <c r="R107">
        <f>IF(OR('Exp Database'!R107=Lists!$G$2,'Exp Database'!R107=Lists!$G$3,'Exp Database'!R107=0),0,IF($F107=Lists!$G$2,'Exp with units conversion'!$H107*'Exp Database'!R107*'Exp with units conversion'!$G107,'Exp Database'!R107*'Exp with units conversion'!$G107))</f>
        <v>0</v>
      </c>
      <c r="S107">
        <f>IF(OR('Exp Database'!S107=Lists!$G$2,'Exp Database'!S107=Lists!$G$3,'Exp Database'!S107=0),0,IF($F107=Lists!$G$2,'Exp with units conversion'!$H107*'Exp Database'!S107*'Exp with units conversion'!$G107,'Exp Database'!S107*'Exp with units conversion'!$G107))</f>
        <v>0</v>
      </c>
      <c r="T107">
        <f>IF(OR('Exp Database'!T107=Lists!$G$2,'Exp Database'!T107=Lists!$G$3,'Exp Database'!T107=0),0,IF($F107=Lists!$G$2,'Exp with units conversion'!$H107*'Exp Database'!T107*'Exp with units conversion'!$G107,'Exp Database'!T107*'Exp with units conversion'!$G107))</f>
        <v>0</v>
      </c>
      <c r="U107">
        <f>IF(OR('Exp Database'!U107=Lists!$G$2,'Exp Database'!U107=Lists!$G$3,'Exp Database'!U107=0),0,IF($F107=Lists!$G$2,'Exp with units conversion'!$H107*'Exp Database'!U107*'Exp with units conversion'!$G107,'Exp Database'!U107*'Exp with units conversion'!$G107))</f>
        <v>0</v>
      </c>
      <c r="V107">
        <f>IF(OR('Exp Database'!V107=Lists!$G$2,'Exp Database'!V107=Lists!$G$3,'Exp Database'!V107=0),0,IF($F107=Lists!$G$2,'Exp with units conversion'!$H107*'Exp Database'!V107*'Exp with units conversion'!$G107,'Exp Database'!V107*'Exp with units conversion'!$G107))</f>
        <v>0</v>
      </c>
      <c r="W107">
        <f>IF(OR('Exp Database'!W107=Lists!$G$2,'Exp Database'!W107=Lists!$G$3,'Exp Database'!W107=0),0,IF($F107=Lists!$G$2,'Exp with units conversion'!$H107*'Exp Database'!W107*'Exp with units conversion'!$G107,'Exp Database'!W107*'Exp with units conversion'!$G107))</f>
        <v>0</v>
      </c>
      <c r="X107">
        <f>IF(OR('Exp Database'!X107=Lists!$G$2,'Exp Database'!X107=Lists!$G$3,'Exp Database'!X107=0),0,IF($F107=Lists!$G$2,'Exp with units conversion'!$H107*'Exp Database'!X107*'Exp with units conversion'!$G107,'Exp Database'!X107*'Exp with units conversion'!$G107))</f>
        <v>0</v>
      </c>
      <c r="Y107">
        <f>IF(OR('Exp Database'!Y107=Lists!$G$2,'Exp Database'!Y107=Lists!$G$3,'Exp Database'!Y107=0),0,IF($F107=Lists!$G$2,'Exp with units conversion'!$H107*'Exp Database'!Y107*'Exp with units conversion'!$G107,'Exp Database'!Y107*'Exp with units conversion'!$G107))</f>
        <v>0</v>
      </c>
      <c r="Z107">
        <f>IF(OR('Exp Database'!Z107=Lists!$G$2,'Exp Database'!Z107=Lists!$G$3,'Exp Database'!Z107=0),0,IF($F107=Lists!$G$2,'Exp with units conversion'!$H107*'Exp Database'!Z107*'Exp with units conversion'!$G107,'Exp Database'!Z107*'Exp with units conversion'!$G107))</f>
        <v>0</v>
      </c>
      <c r="AA107">
        <f>IF(OR('Exp Database'!AA107=Lists!$G$2,'Exp Database'!AA107=Lists!$G$3,'Exp Database'!AA107=0),0,IF($F107=Lists!$G$2,'Exp with units conversion'!$H107*'Exp Database'!AA107*'Exp with units conversion'!$G107,'Exp Database'!AA107*'Exp with units conversion'!$G107))</f>
        <v>0</v>
      </c>
      <c r="AB107">
        <f>IF(OR('Exp Database'!AB107=Lists!$G$2,'Exp Database'!AB107=Lists!$G$3,'Exp Database'!AB107=0),0,IF($F107=Lists!$G$2,'Exp with units conversion'!$H107*'Exp Database'!AB107*'Exp with units conversion'!$G107,'Exp Database'!AB107*'Exp with units conversion'!$G107))</f>
        <v>0</v>
      </c>
      <c r="AC107">
        <f>IF(OR('Exp Database'!AC107=Lists!$G$2,'Exp Database'!AC107=Lists!$G$3,'Exp Database'!AC107=0),0,IF($F107=Lists!$G$2,'Exp with units conversion'!$H107*'Exp Database'!AC107*'Exp with units conversion'!$G107,'Exp Database'!AC107*'Exp with units conversion'!$G107))</f>
        <v>0</v>
      </c>
      <c r="AD107">
        <f>IF(OR('Exp Database'!AD107=Lists!$G$2,'Exp Database'!AD107=Lists!$G$3,'Exp Database'!AD107=0),0,IF($F107=Lists!$G$2,'Exp with units conversion'!$H107*'Exp Database'!AD107*'Exp with units conversion'!$G107,'Exp Database'!AD107*'Exp with units conversion'!$G107))</f>
        <v>0</v>
      </c>
      <c r="AF107">
        <f t="shared" si="8"/>
        <v>1</v>
      </c>
    </row>
    <row r="108" spans="2:32">
      <c r="B108" t="str">
        <f t="shared" si="7"/>
        <v>Georgia2014</v>
      </c>
      <c r="C108" s="242" t="str">
        <f t="shared" si="9"/>
        <v>Georgia</v>
      </c>
      <c r="D108" s="243">
        <f t="shared" si="9"/>
        <v>2014</v>
      </c>
      <c r="E108" s="242" t="str">
        <f t="shared" si="9"/>
        <v>Calendar Year</v>
      </c>
      <c r="F108" s="242" t="str">
        <f t="shared" si="9"/>
        <v>US Dollars</v>
      </c>
      <c r="G108" s="238">
        <f>IF('Exp Database'!G108="Units ( x 1)",1,IF('Exp Database'!G108="Thousands (x 1,000)",1000,IF('Exp Database'!G108="Millions (x 1,000,000)",1000000,)))</f>
        <v>1</v>
      </c>
      <c r="H108" s="239">
        <f>IF('Exp Database'!H108&gt;0,'Exp Database'!H108,'Exp Database'!J108)</f>
        <v>1.7659</v>
      </c>
      <c r="I108" s="242" t="str">
        <f t="shared" si="9"/>
        <v>System of Health Accounts</v>
      </c>
      <c r="J108" s="242">
        <f t="shared" si="9"/>
        <v>1.76566666666667</v>
      </c>
      <c r="K108" s="53" t="s">
        <v>400</v>
      </c>
      <c r="L108" s="53"/>
      <c r="M108">
        <f>IF(OR('Exp Database'!M108=Lists!$G$2,'Exp Database'!M108=Lists!$G$3,'Exp Database'!M108=0),0,IF($F108=Lists!$G$2,'Exp with units conversion'!$H108*'Exp Database'!M108*'Exp with units conversion'!$G108,'Exp Database'!M108*'Exp with units conversion'!$G108))</f>
        <v>0</v>
      </c>
      <c r="N108">
        <f>IF(OR('Exp Database'!N108=Lists!$G$2,'Exp Database'!N108=Lists!$G$3,'Exp Database'!N108=0),0,IF($F108=Lists!$G$2,'Exp with units conversion'!$H108*'Exp Database'!N108*'Exp with units conversion'!$G108,'Exp Database'!N108*'Exp with units conversion'!$G108))</f>
        <v>0</v>
      </c>
      <c r="O108">
        <f>IF(OR('Exp Database'!O108=Lists!$G$2,'Exp Database'!O108=Lists!$G$3,'Exp Database'!O108=0),0,IF($F108=Lists!$G$2,'Exp with units conversion'!$H108*'Exp Database'!O108*'Exp with units conversion'!$G108,'Exp Database'!O108*'Exp with units conversion'!$G108))</f>
        <v>0</v>
      </c>
      <c r="P108">
        <f>IF(OR('Exp Database'!P108=Lists!$G$2,'Exp Database'!P108=Lists!$G$3,'Exp Database'!P108=0),0,IF($F108=Lists!$G$2,'Exp with units conversion'!$H108*'Exp Database'!P108*'Exp with units conversion'!$G108,'Exp Database'!P108*'Exp with units conversion'!$G108))</f>
        <v>0</v>
      </c>
      <c r="Q108">
        <f>IF(OR('Exp Database'!Q108=Lists!$G$2,'Exp Database'!Q108=Lists!$G$3,'Exp Database'!Q108=0),0,IF($F108=Lists!$G$2,'Exp with units conversion'!$H108*'Exp Database'!Q108*'Exp with units conversion'!$G108,'Exp Database'!Q108*'Exp with units conversion'!$G108))</f>
        <v>0</v>
      </c>
      <c r="R108">
        <f>IF(OR('Exp Database'!R108=Lists!$G$2,'Exp Database'!R108=Lists!$G$3,'Exp Database'!R108=0),0,IF($F108=Lists!$G$2,'Exp with units conversion'!$H108*'Exp Database'!R108*'Exp with units conversion'!$G108,'Exp Database'!R108*'Exp with units conversion'!$G108))</f>
        <v>0</v>
      </c>
      <c r="S108">
        <f>IF(OR('Exp Database'!S108=Lists!$G$2,'Exp Database'!S108=Lists!$G$3,'Exp Database'!S108=0),0,IF($F108=Lists!$G$2,'Exp with units conversion'!$H108*'Exp Database'!S108*'Exp with units conversion'!$G108,'Exp Database'!S108*'Exp with units conversion'!$G108))</f>
        <v>0</v>
      </c>
      <c r="T108">
        <f>IF(OR('Exp Database'!T108=Lists!$G$2,'Exp Database'!T108=Lists!$G$3,'Exp Database'!T108=0),0,IF($F108=Lists!$G$2,'Exp with units conversion'!$H108*'Exp Database'!T108*'Exp with units conversion'!$G108,'Exp Database'!T108*'Exp with units conversion'!$G108))</f>
        <v>0</v>
      </c>
      <c r="U108">
        <f>IF(OR('Exp Database'!U108=Lists!$G$2,'Exp Database'!U108=Lists!$G$3,'Exp Database'!U108=0),0,IF($F108=Lists!$G$2,'Exp with units conversion'!$H108*'Exp Database'!U108*'Exp with units conversion'!$G108,'Exp Database'!U108*'Exp with units conversion'!$G108))</f>
        <v>0</v>
      </c>
      <c r="V108">
        <f>IF(OR('Exp Database'!V108=Lists!$G$2,'Exp Database'!V108=Lists!$G$3,'Exp Database'!V108=0),0,IF($F108=Lists!$G$2,'Exp with units conversion'!$H108*'Exp Database'!V108*'Exp with units conversion'!$G108,'Exp Database'!V108*'Exp with units conversion'!$G108))</f>
        <v>0</v>
      </c>
      <c r="W108">
        <f>IF(OR('Exp Database'!W108=Lists!$G$2,'Exp Database'!W108=Lists!$G$3,'Exp Database'!W108=0),0,IF($F108=Lists!$G$2,'Exp with units conversion'!$H108*'Exp Database'!W108*'Exp with units conversion'!$G108,'Exp Database'!W108*'Exp with units conversion'!$G108))</f>
        <v>0</v>
      </c>
      <c r="X108">
        <f>IF(OR('Exp Database'!X108=Lists!$G$2,'Exp Database'!X108=Lists!$G$3,'Exp Database'!X108=0),0,IF($F108=Lists!$G$2,'Exp with units conversion'!$H108*'Exp Database'!X108*'Exp with units conversion'!$G108,'Exp Database'!X108*'Exp with units conversion'!$G108))</f>
        <v>0</v>
      </c>
      <c r="Y108">
        <f>IF(OR('Exp Database'!Y108=Lists!$G$2,'Exp Database'!Y108=Lists!$G$3,'Exp Database'!Y108=0),0,IF($F108=Lists!$G$2,'Exp with units conversion'!$H108*'Exp Database'!Y108*'Exp with units conversion'!$G108,'Exp Database'!Y108*'Exp with units conversion'!$G108))</f>
        <v>0</v>
      </c>
      <c r="Z108">
        <f>IF(OR('Exp Database'!Z108=Lists!$G$2,'Exp Database'!Z108=Lists!$G$3,'Exp Database'!Z108=0),0,IF($F108=Lists!$G$2,'Exp with units conversion'!$H108*'Exp Database'!Z108*'Exp with units conversion'!$G108,'Exp Database'!Z108*'Exp with units conversion'!$G108))</f>
        <v>0</v>
      </c>
      <c r="AA108">
        <f>IF(OR('Exp Database'!AA108=Lists!$G$2,'Exp Database'!AA108=Lists!$G$3,'Exp Database'!AA108=0),0,IF($F108=Lists!$G$2,'Exp with units conversion'!$H108*'Exp Database'!AA108*'Exp with units conversion'!$G108,'Exp Database'!AA108*'Exp with units conversion'!$G108))</f>
        <v>0</v>
      </c>
      <c r="AB108">
        <f>IF(OR('Exp Database'!AB108=Lists!$G$2,'Exp Database'!AB108=Lists!$G$3,'Exp Database'!AB108=0),0,IF($F108=Lists!$G$2,'Exp with units conversion'!$H108*'Exp Database'!AB108*'Exp with units conversion'!$G108,'Exp Database'!AB108*'Exp with units conversion'!$G108))</f>
        <v>0</v>
      </c>
      <c r="AC108">
        <f>IF(OR('Exp Database'!AC108=Lists!$G$2,'Exp Database'!AC108=Lists!$G$3,'Exp Database'!AC108=0),0,IF($F108=Lists!$G$2,'Exp with units conversion'!$H108*'Exp Database'!AC108*'Exp with units conversion'!$G108,'Exp Database'!AC108*'Exp with units conversion'!$G108))</f>
        <v>0</v>
      </c>
      <c r="AD108">
        <f>IF(OR('Exp Database'!AD108=Lists!$G$2,'Exp Database'!AD108=Lists!$G$3,'Exp Database'!AD108=0),0,IF($F108=Lists!$G$2,'Exp with units conversion'!$H108*'Exp Database'!AD108*'Exp with units conversion'!$G108,'Exp Database'!AD108*'Exp with units conversion'!$G108))</f>
        <v>0</v>
      </c>
      <c r="AF108">
        <f t="shared" si="8"/>
        <v>1</v>
      </c>
    </row>
    <row r="109" spans="2:32">
      <c r="B109" t="str">
        <f t="shared" si="7"/>
        <v>Georgia2014</v>
      </c>
      <c r="C109" s="242" t="str">
        <f t="shared" si="9"/>
        <v>Georgia</v>
      </c>
      <c r="D109" s="243">
        <f t="shared" si="9"/>
        <v>2014</v>
      </c>
      <c r="E109" s="242" t="str">
        <f t="shared" si="9"/>
        <v>Calendar Year</v>
      </c>
      <c r="F109" s="242" t="str">
        <f t="shared" si="9"/>
        <v>US Dollars</v>
      </c>
      <c r="G109" s="238">
        <f>IF('Exp Database'!G109="Units ( x 1)",1,IF('Exp Database'!G109="Thousands (x 1,000)",1000,IF('Exp Database'!G109="Millions (x 1,000,000)",1000000,)))</f>
        <v>1</v>
      </c>
      <c r="H109" s="239">
        <f>IF('Exp Database'!H109&gt;0,'Exp Database'!H109,'Exp Database'!J109)</f>
        <v>1.7659</v>
      </c>
      <c r="I109" s="242" t="str">
        <f t="shared" si="9"/>
        <v>System of Health Accounts</v>
      </c>
      <c r="J109" s="242">
        <f t="shared" si="9"/>
        <v>1.76566666666667</v>
      </c>
      <c r="K109" s="53" t="s">
        <v>415</v>
      </c>
      <c r="L109" s="53"/>
      <c r="M109">
        <f>IF(OR('Exp Database'!M109=Lists!$G$2,'Exp Database'!M109=Lists!$G$3,'Exp Database'!M109=0),0,IF($F109=Lists!$G$2,'Exp with units conversion'!$H109*'Exp Database'!M109*'Exp with units conversion'!$G109,'Exp Database'!M109*'Exp with units conversion'!$G109))</f>
        <v>0</v>
      </c>
      <c r="N109">
        <f>IF(OR('Exp Database'!N109=Lists!$G$2,'Exp Database'!N109=Lists!$G$3,'Exp Database'!N109=0),0,IF($F109=Lists!$G$2,'Exp with units conversion'!$H109*'Exp Database'!N109*'Exp with units conversion'!$G109,'Exp Database'!N109*'Exp with units conversion'!$G109))</f>
        <v>0</v>
      </c>
      <c r="O109">
        <f>IF(OR('Exp Database'!O109=Lists!$G$2,'Exp Database'!O109=Lists!$G$3,'Exp Database'!O109=0),0,IF($F109=Lists!$G$2,'Exp with units conversion'!$H109*'Exp Database'!O109*'Exp with units conversion'!$G109,'Exp Database'!O109*'Exp with units conversion'!$G109))</f>
        <v>0</v>
      </c>
      <c r="P109">
        <f>IF(OR('Exp Database'!P109=Lists!$G$2,'Exp Database'!P109=Lists!$G$3,'Exp Database'!P109=0),0,IF($F109=Lists!$G$2,'Exp with units conversion'!$H109*'Exp Database'!P109*'Exp with units conversion'!$G109,'Exp Database'!P109*'Exp with units conversion'!$G109))</f>
        <v>0</v>
      </c>
      <c r="Q109">
        <f>IF(OR('Exp Database'!Q109=Lists!$G$2,'Exp Database'!Q109=Lists!$G$3,'Exp Database'!Q109=0),0,IF($F109=Lists!$G$2,'Exp with units conversion'!$H109*'Exp Database'!Q109*'Exp with units conversion'!$G109,'Exp Database'!Q109*'Exp with units conversion'!$G109))</f>
        <v>0</v>
      </c>
      <c r="R109">
        <f>IF(OR('Exp Database'!R109=Lists!$G$2,'Exp Database'!R109=Lists!$G$3,'Exp Database'!R109=0),0,IF($F109=Lists!$G$2,'Exp with units conversion'!$H109*'Exp Database'!R109*'Exp with units conversion'!$G109,'Exp Database'!R109*'Exp with units conversion'!$G109))</f>
        <v>0</v>
      </c>
      <c r="S109">
        <f>IF(OR('Exp Database'!S109=Lists!$G$2,'Exp Database'!S109=Lists!$G$3,'Exp Database'!S109=0),0,IF($F109=Lists!$G$2,'Exp with units conversion'!$H109*'Exp Database'!S109*'Exp with units conversion'!$G109,'Exp Database'!S109*'Exp with units conversion'!$G109))</f>
        <v>0</v>
      </c>
      <c r="T109">
        <f>IF(OR('Exp Database'!T109=Lists!$G$2,'Exp Database'!T109=Lists!$G$3,'Exp Database'!T109=0),0,IF($F109=Lists!$G$2,'Exp with units conversion'!$H109*'Exp Database'!T109*'Exp with units conversion'!$G109,'Exp Database'!T109*'Exp with units conversion'!$G109))</f>
        <v>0</v>
      </c>
      <c r="U109">
        <f>IF(OR('Exp Database'!U109=Lists!$G$2,'Exp Database'!U109=Lists!$G$3,'Exp Database'!U109=0),0,IF($F109=Lists!$G$2,'Exp with units conversion'!$H109*'Exp Database'!U109*'Exp with units conversion'!$G109,'Exp Database'!U109*'Exp with units conversion'!$G109))</f>
        <v>0</v>
      </c>
      <c r="V109">
        <f>IF(OR('Exp Database'!V109=Lists!$G$2,'Exp Database'!V109=Lists!$G$3,'Exp Database'!V109=0),0,IF($F109=Lists!$G$2,'Exp with units conversion'!$H109*'Exp Database'!V109*'Exp with units conversion'!$G109,'Exp Database'!V109*'Exp with units conversion'!$G109))</f>
        <v>0</v>
      </c>
      <c r="W109">
        <f>IF(OR('Exp Database'!W109=Lists!$G$2,'Exp Database'!W109=Lists!$G$3,'Exp Database'!W109=0),0,IF($F109=Lists!$G$2,'Exp with units conversion'!$H109*'Exp Database'!W109*'Exp with units conversion'!$G109,'Exp Database'!W109*'Exp with units conversion'!$G109))</f>
        <v>0</v>
      </c>
      <c r="X109">
        <f>IF(OR('Exp Database'!X109=Lists!$G$2,'Exp Database'!X109=Lists!$G$3,'Exp Database'!X109=0),0,IF($F109=Lists!$G$2,'Exp with units conversion'!$H109*'Exp Database'!X109*'Exp with units conversion'!$G109,'Exp Database'!X109*'Exp with units conversion'!$G109))</f>
        <v>0</v>
      </c>
      <c r="Y109">
        <f>IF(OR('Exp Database'!Y109=Lists!$G$2,'Exp Database'!Y109=Lists!$G$3,'Exp Database'!Y109=0),0,IF($F109=Lists!$G$2,'Exp with units conversion'!$H109*'Exp Database'!Y109*'Exp with units conversion'!$G109,'Exp Database'!Y109*'Exp with units conversion'!$G109))</f>
        <v>0</v>
      </c>
      <c r="Z109">
        <f>IF(OR('Exp Database'!Z109=Lists!$G$2,'Exp Database'!Z109=Lists!$G$3,'Exp Database'!Z109=0),0,IF($F109=Lists!$G$2,'Exp with units conversion'!$H109*'Exp Database'!Z109*'Exp with units conversion'!$G109,'Exp Database'!Z109*'Exp with units conversion'!$G109))</f>
        <v>0</v>
      </c>
      <c r="AA109">
        <f>IF(OR('Exp Database'!AA109=Lists!$G$2,'Exp Database'!AA109=Lists!$G$3,'Exp Database'!AA109=0),0,IF($F109=Lists!$G$2,'Exp with units conversion'!$H109*'Exp Database'!AA109*'Exp with units conversion'!$G109,'Exp Database'!AA109*'Exp with units conversion'!$G109))</f>
        <v>0</v>
      </c>
      <c r="AB109">
        <f>IF(OR('Exp Database'!AB109=Lists!$G$2,'Exp Database'!AB109=Lists!$G$3,'Exp Database'!AB109=0),0,IF($F109=Lists!$G$2,'Exp with units conversion'!$H109*'Exp Database'!AB109*'Exp with units conversion'!$G109,'Exp Database'!AB109*'Exp with units conversion'!$G109))</f>
        <v>1575</v>
      </c>
      <c r="AC109">
        <f>IF(OR('Exp Database'!AC109=Lists!$G$2,'Exp Database'!AC109=Lists!$G$3,'Exp Database'!AC109=0),0,IF($F109=Lists!$G$2,'Exp with units conversion'!$H109*'Exp Database'!AC109*'Exp with units conversion'!$G109,'Exp Database'!AC109*'Exp with units conversion'!$G109))</f>
        <v>1575</v>
      </c>
      <c r="AD109">
        <f>IF(OR('Exp Database'!AD109=Lists!$G$2,'Exp Database'!AD109=Lists!$G$3,'Exp Database'!AD109=0),0,IF($F109=Lists!$G$2,'Exp with units conversion'!$H109*'Exp Database'!AD109*'Exp with units conversion'!$G109,'Exp Database'!AD109*'Exp with units conversion'!$G109))</f>
        <v>1575</v>
      </c>
      <c r="AF109">
        <f t="shared" si="8"/>
        <v>1</v>
      </c>
    </row>
    <row r="110" spans="2:32">
      <c r="B110" t="str">
        <f t="shared" si="7"/>
        <v>Georgia2014</v>
      </c>
      <c r="C110" s="242" t="str">
        <f t="shared" si="9"/>
        <v>Georgia</v>
      </c>
      <c r="D110" s="243">
        <f t="shared" si="9"/>
        <v>2014</v>
      </c>
      <c r="E110" s="242" t="str">
        <f t="shared" si="9"/>
        <v>Calendar Year</v>
      </c>
      <c r="F110" s="242" t="str">
        <f t="shared" si="9"/>
        <v>US Dollars</v>
      </c>
      <c r="G110" s="238">
        <f>IF('Exp Database'!G110="Units ( x 1)",1,IF('Exp Database'!G110="Thousands (x 1,000)",1000,IF('Exp Database'!G110="Millions (x 1,000,000)",1000000,)))</f>
        <v>1</v>
      </c>
      <c r="H110" s="239">
        <f>IF('Exp Database'!H110&gt;0,'Exp Database'!H110,'Exp Database'!J110)</f>
        <v>1.7659</v>
      </c>
      <c r="I110" s="242" t="str">
        <f t="shared" si="9"/>
        <v>System of Health Accounts</v>
      </c>
      <c r="J110" s="242">
        <f t="shared" si="9"/>
        <v>1.76566666666667</v>
      </c>
      <c r="K110" s="53" t="s">
        <v>399</v>
      </c>
      <c r="L110" s="53"/>
      <c r="M110">
        <f>IF(OR('Exp Database'!M110=Lists!$G$2,'Exp Database'!M110=Lists!$G$3,'Exp Database'!M110=0),0,IF($F110=Lists!$G$2,'Exp with units conversion'!$H110*'Exp Database'!M110*'Exp with units conversion'!$G110,'Exp Database'!M110*'Exp with units conversion'!$G110))</f>
        <v>0</v>
      </c>
      <c r="N110">
        <f>IF(OR('Exp Database'!N110=Lists!$G$2,'Exp Database'!N110=Lists!$G$3,'Exp Database'!N110=0),0,IF($F110=Lists!$G$2,'Exp with units conversion'!$H110*'Exp Database'!N110*'Exp with units conversion'!$G110,'Exp Database'!N110*'Exp with units conversion'!$G110))</f>
        <v>0</v>
      </c>
      <c r="O110">
        <f>IF(OR('Exp Database'!O110=Lists!$G$2,'Exp Database'!O110=Lists!$G$3,'Exp Database'!O110=0),0,IF($F110=Lists!$G$2,'Exp with units conversion'!$H110*'Exp Database'!O110*'Exp with units conversion'!$G110,'Exp Database'!O110*'Exp with units conversion'!$G110))</f>
        <v>0</v>
      </c>
      <c r="P110">
        <f>IF(OR('Exp Database'!P110=Lists!$G$2,'Exp Database'!P110=Lists!$G$3,'Exp Database'!P110=0),0,IF($F110=Lists!$G$2,'Exp with units conversion'!$H110*'Exp Database'!P110*'Exp with units conversion'!$G110,'Exp Database'!P110*'Exp with units conversion'!$G110))</f>
        <v>0</v>
      </c>
      <c r="Q110">
        <f>IF(OR('Exp Database'!Q110=Lists!$G$2,'Exp Database'!Q110=Lists!$G$3,'Exp Database'!Q110=0),0,IF($F110=Lists!$G$2,'Exp with units conversion'!$H110*'Exp Database'!Q110*'Exp with units conversion'!$G110,'Exp Database'!Q110*'Exp with units conversion'!$G110))</f>
        <v>0</v>
      </c>
      <c r="R110">
        <f>IF(OR('Exp Database'!R110=Lists!$G$2,'Exp Database'!R110=Lists!$G$3,'Exp Database'!R110=0),0,IF($F110=Lists!$G$2,'Exp with units conversion'!$H110*'Exp Database'!R110*'Exp with units conversion'!$G110,'Exp Database'!R110*'Exp with units conversion'!$G110))</f>
        <v>0</v>
      </c>
      <c r="S110">
        <f>IF(OR('Exp Database'!S110=Lists!$G$2,'Exp Database'!S110=Lists!$G$3,'Exp Database'!S110=0),0,IF($F110=Lists!$G$2,'Exp with units conversion'!$H110*'Exp Database'!S110*'Exp with units conversion'!$G110,'Exp Database'!S110*'Exp with units conversion'!$G110))</f>
        <v>0</v>
      </c>
      <c r="T110">
        <f>IF(OR('Exp Database'!T110=Lists!$G$2,'Exp Database'!T110=Lists!$G$3,'Exp Database'!T110=0),0,IF($F110=Lists!$G$2,'Exp with units conversion'!$H110*'Exp Database'!T110*'Exp with units conversion'!$G110,'Exp Database'!T110*'Exp with units conversion'!$G110))</f>
        <v>0</v>
      </c>
      <c r="U110">
        <f>IF(OR('Exp Database'!U110=Lists!$G$2,'Exp Database'!U110=Lists!$G$3,'Exp Database'!U110=0),0,IF($F110=Lists!$G$2,'Exp with units conversion'!$H110*'Exp Database'!U110*'Exp with units conversion'!$G110,'Exp Database'!U110*'Exp with units conversion'!$G110))</f>
        <v>0</v>
      </c>
      <c r="V110">
        <f>IF(OR('Exp Database'!V110=Lists!$G$2,'Exp Database'!V110=Lists!$G$3,'Exp Database'!V110=0),0,IF($F110=Lists!$G$2,'Exp with units conversion'!$H110*'Exp Database'!V110*'Exp with units conversion'!$G110,'Exp Database'!V110*'Exp with units conversion'!$G110))</f>
        <v>0</v>
      </c>
      <c r="W110">
        <f>IF(OR('Exp Database'!W110=Lists!$G$2,'Exp Database'!W110=Lists!$G$3,'Exp Database'!W110=0),0,IF($F110=Lists!$G$2,'Exp with units conversion'!$H110*'Exp Database'!W110*'Exp with units conversion'!$G110,'Exp Database'!W110*'Exp with units conversion'!$G110))</f>
        <v>0</v>
      </c>
      <c r="X110">
        <f>IF(OR('Exp Database'!X110=Lists!$G$2,'Exp Database'!X110=Lists!$G$3,'Exp Database'!X110=0),0,IF($F110=Lists!$G$2,'Exp with units conversion'!$H110*'Exp Database'!X110*'Exp with units conversion'!$G110,'Exp Database'!X110*'Exp with units conversion'!$G110))</f>
        <v>4325</v>
      </c>
      <c r="Y110">
        <f>IF(OR('Exp Database'!Y110=Lists!$G$2,'Exp Database'!Y110=Lists!$G$3,'Exp Database'!Y110=0),0,IF($F110=Lists!$G$2,'Exp with units conversion'!$H110*'Exp Database'!Y110*'Exp with units conversion'!$G110,'Exp Database'!Y110*'Exp with units conversion'!$G110))</f>
        <v>0</v>
      </c>
      <c r="Z110">
        <f>IF(OR('Exp Database'!Z110=Lists!$G$2,'Exp Database'!Z110=Lists!$G$3,'Exp Database'!Z110=0),0,IF($F110=Lists!$G$2,'Exp with units conversion'!$H110*'Exp Database'!Z110*'Exp with units conversion'!$G110,'Exp Database'!Z110*'Exp with units conversion'!$G110))</f>
        <v>0</v>
      </c>
      <c r="AA110">
        <f>IF(OR('Exp Database'!AA110=Lists!$G$2,'Exp Database'!AA110=Lists!$G$3,'Exp Database'!AA110=0),0,IF($F110=Lists!$G$2,'Exp with units conversion'!$H110*'Exp Database'!AA110*'Exp with units conversion'!$G110,'Exp Database'!AA110*'Exp with units conversion'!$G110))</f>
        <v>0</v>
      </c>
      <c r="AB110">
        <f>IF(OR('Exp Database'!AB110=Lists!$G$2,'Exp Database'!AB110=Lists!$G$3,'Exp Database'!AB110=0),0,IF($F110=Lists!$G$2,'Exp with units conversion'!$H110*'Exp Database'!AB110*'Exp with units conversion'!$G110,'Exp Database'!AB110*'Exp with units conversion'!$G110))</f>
        <v>7697</v>
      </c>
      <c r="AC110">
        <f>IF(OR('Exp Database'!AC110=Lists!$G$2,'Exp Database'!AC110=Lists!$G$3,'Exp Database'!AC110=0),0,IF($F110=Lists!$G$2,'Exp with units conversion'!$H110*'Exp Database'!AC110*'Exp with units conversion'!$G110,'Exp Database'!AC110*'Exp with units conversion'!$G110))</f>
        <v>12022</v>
      </c>
      <c r="AD110">
        <f>IF(OR('Exp Database'!AD110=Lists!$G$2,'Exp Database'!AD110=Lists!$G$3,'Exp Database'!AD110=0),0,IF($F110=Lists!$G$2,'Exp with units conversion'!$H110*'Exp Database'!AD110*'Exp with units conversion'!$G110,'Exp Database'!AD110*'Exp with units conversion'!$G110))</f>
        <v>12022</v>
      </c>
      <c r="AF110">
        <f t="shared" si="8"/>
        <v>1</v>
      </c>
    </row>
    <row r="111" spans="2:32">
      <c r="B111" t="str">
        <f t="shared" si="7"/>
        <v>Georgia2014</v>
      </c>
      <c r="C111" s="242" t="str">
        <f t="shared" si="9"/>
        <v>Georgia</v>
      </c>
      <c r="D111" s="243">
        <f t="shared" si="9"/>
        <v>2014</v>
      </c>
      <c r="E111" s="242" t="str">
        <f t="shared" si="9"/>
        <v>Calendar Year</v>
      </c>
      <c r="F111" s="242" t="str">
        <f t="shared" si="9"/>
        <v>US Dollars</v>
      </c>
      <c r="G111" s="238">
        <f>IF('Exp Database'!G111="Units ( x 1)",1,IF('Exp Database'!G111="Thousands (x 1,000)",1000,IF('Exp Database'!G111="Millions (x 1,000,000)",1000000,)))</f>
        <v>1</v>
      </c>
      <c r="H111" s="239">
        <f>IF('Exp Database'!H111&gt;0,'Exp Database'!H111,'Exp Database'!J111)</f>
        <v>1.7659</v>
      </c>
      <c r="I111" s="242" t="str">
        <f t="shared" si="9"/>
        <v>System of Health Accounts</v>
      </c>
      <c r="J111" s="242">
        <f t="shared" si="9"/>
        <v>1.76566666666667</v>
      </c>
      <c r="K111" s="53" t="s">
        <v>400</v>
      </c>
      <c r="L111" s="53"/>
      <c r="M111">
        <f>IF(OR('Exp Database'!M111=Lists!$G$2,'Exp Database'!M111=Lists!$G$3,'Exp Database'!M111=0),0,IF($F111=Lists!$G$2,'Exp with units conversion'!$H111*'Exp Database'!M111*'Exp with units conversion'!$G111,'Exp Database'!M111*'Exp with units conversion'!$G111))</f>
        <v>0</v>
      </c>
      <c r="N111">
        <f>IF(OR('Exp Database'!N111=Lists!$G$2,'Exp Database'!N111=Lists!$G$3,'Exp Database'!N111=0),0,IF($F111=Lists!$G$2,'Exp with units conversion'!$H111*'Exp Database'!N111*'Exp with units conversion'!$G111,'Exp Database'!N111*'Exp with units conversion'!$G111))</f>
        <v>0</v>
      </c>
      <c r="O111">
        <f>IF(OR('Exp Database'!O111=Lists!$G$2,'Exp Database'!O111=Lists!$G$3,'Exp Database'!O111=0),0,IF($F111=Lists!$G$2,'Exp with units conversion'!$H111*'Exp Database'!O111*'Exp with units conversion'!$G111,'Exp Database'!O111*'Exp with units conversion'!$G111))</f>
        <v>0</v>
      </c>
      <c r="P111">
        <f>IF(OR('Exp Database'!P111=Lists!$G$2,'Exp Database'!P111=Lists!$G$3,'Exp Database'!P111=0),0,IF($F111=Lists!$G$2,'Exp with units conversion'!$H111*'Exp Database'!P111*'Exp with units conversion'!$G111,'Exp Database'!P111*'Exp with units conversion'!$G111))</f>
        <v>0</v>
      </c>
      <c r="Q111">
        <f>IF(OR('Exp Database'!Q111=Lists!$G$2,'Exp Database'!Q111=Lists!$G$3,'Exp Database'!Q111=0),0,IF($F111=Lists!$G$2,'Exp with units conversion'!$H111*'Exp Database'!Q111*'Exp with units conversion'!$G111,'Exp Database'!Q111*'Exp with units conversion'!$G111))</f>
        <v>0</v>
      </c>
      <c r="R111">
        <f>IF(OR('Exp Database'!R111=Lists!$G$2,'Exp Database'!R111=Lists!$G$3,'Exp Database'!R111=0),0,IF($F111=Lists!$G$2,'Exp with units conversion'!$H111*'Exp Database'!R111*'Exp with units conversion'!$G111,'Exp Database'!R111*'Exp with units conversion'!$G111))</f>
        <v>0</v>
      </c>
      <c r="S111">
        <f>IF(OR('Exp Database'!S111=Lists!$G$2,'Exp Database'!S111=Lists!$G$3,'Exp Database'!S111=0),0,IF($F111=Lists!$G$2,'Exp with units conversion'!$H111*'Exp Database'!S111*'Exp with units conversion'!$G111,'Exp Database'!S111*'Exp with units conversion'!$G111))</f>
        <v>0</v>
      </c>
      <c r="T111">
        <f>IF(OR('Exp Database'!T111=Lists!$G$2,'Exp Database'!T111=Lists!$G$3,'Exp Database'!T111=0),0,IF($F111=Lists!$G$2,'Exp with units conversion'!$H111*'Exp Database'!T111*'Exp with units conversion'!$G111,'Exp Database'!T111*'Exp with units conversion'!$G111))</f>
        <v>0</v>
      </c>
      <c r="U111">
        <f>IF(OR('Exp Database'!U111=Lists!$G$2,'Exp Database'!U111=Lists!$G$3,'Exp Database'!U111=0),0,IF($F111=Lists!$G$2,'Exp with units conversion'!$H111*'Exp Database'!U111*'Exp with units conversion'!$G111,'Exp Database'!U111*'Exp with units conversion'!$G111))</f>
        <v>0</v>
      </c>
      <c r="V111">
        <f>IF(OR('Exp Database'!V111=Lists!$G$2,'Exp Database'!V111=Lists!$G$3,'Exp Database'!V111=0),0,IF($F111=Lists!$G$2,'Exp with units conversion'!$H111*'Exp Database'!V111*'Exp with units conversion'!$G111,'Exp Database'!V111*'Exp with units conversion'!$G111))</f>
        <v>0</v>
      </c>
      <c r="W111">
        <f>IF(OR('Exp Database'!W111=Lists!$G$2,'Exp Database'!W111=Lists!$G$3,'Exp Database'!W111=0),0,IF($F111=Lists!$G$2,'Exp with units conversion'!$H111*'Exp Database'!W111*'Exp with units conversion'!$G111,'Exp Database'!W111*'Exp with units conversion'!$G111))</f>
        <v>0</v>
      </c>
      <c r="X111">
        <f>IF(OR('Exp Database'!X111=Lists!$G$2,'Exp Database'!X111=Lists!$G$3,'Exp Database'!X111=0),0,IF($F111=Lists!$G$2,'Exp with units conversion'!$H111*'Exp Database'!X111*'Exp with units conversion'!$G111,'Exp Database'!X111*'Exp with units conversion'!$G111))</f>
        <v>0</v>
      </c>
      <c r="Y111">
        <f>IF(OR('Exp Database'!Y111=Lists!$G$2,'Exp Database'!Y111=Lists!$G$3,'Exp Database'!Y111=0),0,IF($F111=Lists!$G$2,'Exp with units conversion'!$H111*'Exp Database'!Y111*'Exp with units conversion'!$G111,'Exp Database'!Y111*'Exp with units conversion'!$G111))</f>
        <v>0</v>
      </c>
      <c r="Z111">
        <f>IF(OR('Exp Database'!Z111=Lists!$G$2,'Exp Database'!Z111=Lists!$G$3,'Exp Database'!Z111=0),0,IF($F111=Lists!$G$2,'Exp with units conversion'!$H111*'Exp Database'!Z111*'Exp with units conversion'!$G111,'Exp Database'!Z111*'Exp with units conversion'!$G111))</f>
        <v>0</v>
      </c>
      <c r="AA111">
        <f>IF(OR('Exp Database'!AA111=Lists!$G$2,'Exp Database'!AA111=Lists!$G$3,'Exp Database'!AA111=0),0,IF($F111=Lists!$G$2,'Exp with units conversion'!$H111*'Exp Database'!AA111*'Exp with units conversion'!$G111,'Exp Database'!AA111*'Exp with units conversion'!$G111))</f>
        <v>0</v>
      </c>
      <c r="AB111">
        <f>IF(OR('Exp Database'!AB111=Lists!$G$2,'Exp Database'!AB111=Lists!$G$3,'Exp Database'!AB111=0),0,IF($F111=Lists!$G$2,'Exp with units conversion'!$H111*'Exp Database'!AB111*'Exp with units conversion'!$G111,'Exp Database'!AB111*'Exp with units conversion'!$G111))</f>
        <v>0</v>
      </c>
      <c r="AC111">
        <f>IF(OR('Exp Database'!AC111=Lists!$G$2,'Exp Database'!AC111=Lists!$G$3,'Exp Database'!AC111=0),0,IF($F111=Lists!$G$2,'Exp with units conversion'!$H111*'Exp Database'!AC111*'Exp with units conversion'!$G111,'Exp Database'!AC111*'Exp with units conversion'!$G111))</f>
        <v>0</v>
      </c>
      <c r="AD111">
        <f>IF(OR('Exp Database'!AD111=Lists!$G$2,'Exp Database'!AD111=Lists!$G$3,'Exp Database'!AD111=0),0,IF($F111=Lists!$G$2,'Exp with units conversion'!$H111*'Exp Database'!AD111*'Exp with units conversion'!$G111,'Exp Database'!AD111*'Exp with units conversion'!$G111))</f>
        <v>0</v>
      </c>
      <c r="AF111">
        <f t="shared" si="8"/>
        <v>1</v>
      </c>
    </row>
    <row r="112" spans="2:32">
      <c r="B112" t="str">
        <f t="shared" si="7"/>
        <v>Georgia2014</v>
      </c>
      <c r="C112" s="246" t="str">
        <f t="shared" si="9"/>
        <v>Georgia</v>
      </c>
      <c r="D112" s="247">
        <f t="shared" si="9"/>
        <v>2014</v>
      </c>
      <c r="E112" s="246" t="str">
        <f t="shared" si="9"/>
        <v>Calendar Year</v>
      </c>
      <c r="F112" s="246" t="str">
        <f t="shared" si="9"/>
        <v>US Dollars</v>
      </c>
      <c r="G112" s="238">
        <f>IF('Exp Database'!G112="Units ( x 1)",1,IF('Exp Database'!G112="Thousands (x 1,000)",1000,IF('Exp Database'!G112="Millions (x 1,000,000)",1000000,)))</f>
        <v>1</v>
      </c>
      <c r="H112" s="239">
        <f>IF('Exp Database'!H112&gt;0,'Exp Database'!H112,'Exp Database'!J112)</f>
        <v>1.7659</v>
      </c>
      <c r="I112" s="246" t="str">
        <f t="shared" si="9"/>
        <v>System of Health Accounts</v>
      </c>
      <c r="J112" s="246">
        <f t="shared" si="9"/>
        <v>1.76566666666667</v>
      </c>
      <c r="K112" s="237" t="s">
        <v>262</v>
      </c>
      <c r="L112" s="237"/>
      <c r="M112">
        <f>IF(OR('Exp Database'!M112=Lists!$G$2,'Exp Database'!M112=Lists!$G$3,'Exp Database'!M112=0),0,IF($F112=Lists!$G$2,'Exp with units conversion'!$H112*'Exp Database'!M112*'Exp with units conversion'!$G112,'Exp Database'!M112*'Exp with units conversion'!$G112))</f>
        <v>8049749</v>
      </c>
      <c r="N112">
        <f>IF(OR('Exp Database'!N112=Lists!$G$2,'Exp Database'!N112=Lists!$G$3,'Exp Database'!N112=0),0,IF($F112=Lists!$G$2,'Exp with units conversion'!$H112*'Exp Database'!N112*'Exp with units conversion'!$G112,'Exp Database'!N112*'Exp with units conversion'!$G112))</f>
        <v>117033</v>
      </c>
      <c r="O112">
        <f>IF(OR('Exp Database'!O112=Lists!$G$2,'Exp Database'!O112=Lists!$G$3,'Exp Database'!O112=0),0,IF($F112=Lists!$G$2,'Exp with units conversion'!$H112*'Exp Database'!O112*'Exp with units conversion'!$G112,'Exp Database'!O112*'Exp with units conversion'!$G112))</f>
        <v>0</v>
      </c>
      <c r="P112">
        <f>IF(OR('Exp Database'!P112=Lists!$G$2,'Exp Database'!P112=Lists!$G$3,'Exp Database'!P112=0),0,IF($F112=Lists!$G$2,'Exp with units conversion'!$H112*'Exp Database'!P112*'Exp with units conversion'!$G112,'Exp Database'!P112*'Exp with units conversion'!$G112))</f>
        <v>0</v>
      </c>
      <c r="Q112">
        <f>IF(OR('Exp Database'!Q112=Lists!$G$2,'Exp Database'!Q112=Lists!$G$3,'Exp Database'!Q112=0),0,IF($F112=Lists!$G$2,'Exp with units conversion'!$H112*'Exp Database'!Q112*'Exp with units conversion'!$G112,'Exp Database'!Q112*'Exp with units conversion'!$G112))</f>
        <v>8166782</v>
      </c>
      <c r="R112">
        <f>IF(OR('Exp Database'!R112=Lists!$G$2,'Exp Database'!R112=Lists!$G$3,'Exp Database'!R112=0),0,IF($F112=Lists!$G$2,'Exp with units conversion'!$H112*'Exp Database'!R112*'Exp with units conversion'!$G112,'Exp Database'!R112*'Exp with units conversion'!$G112))</f>
        <v>0</v>
      </c>
      <c r="S112">
        <f>IF(OR('Exp Database'!S112=Lists!$G$2,'Exp Database'!S112=Lists!$G$3,'Exp Database'!S112=0),0,IF($F112=Lists!$G$2,'Exp with units conversion'!$H112*'Exp Database'!S112*'Exp with units conversion'!$G112,'Exp Database'!S112*'Exp with units conversion'!$G112))</f>
        <v>1774080</v>
      </c>
      <c r="T112">
        <f>IF(OR('Exp Database'!T112=Lists!$G$2,'Exp Database'!T112=Lists!$G$3,'Exp Database'!T112=0),0,IF($F112=Lists!$G$2,'Exp with units conversion'!$H112*'Exp Database'!T112*'Exp with units conversion'!$G112,'Exp Database'!T112*'Exp with units conversion'!$G112))</f>
        <v>0</v>
      </c>
      <c r="U112">
        <f>IF(OR('Exp Database'!U112=Lists!$G$2,'Exp Database'!U112=Lists!$G$3,'Exp Database'!U112=0),0,IF($F112=Lists!$G$2,'Exp with units conversion'!$H112*'Exp Database'!U112*'Exp with units conversion'!$G112,'Exp Database'!U112*'Exp with units conversion'!$G112))</f>
        <v>0</v>
      </c>
      <c r="V112">
        <f>IF(OR('Exp Database'!V112=Lists!$G$2,'Exp Database'!V112=Lists!$G$3,'Exp Database'!V112=0),0,IF($F112=Lists!$G$2,'Exp with units conversion'!$H112*'Exp Database'!V112*'Exp with units conversion'!$G112,'Exp Database'!V112*'Exp with units conversion'!$G112))</f>
        <v>1774080</v>
      </c>
      <c r="W112">
        <f>IF(OR('Exp Database'!W112=Lists!$G$2,'Exp Database'!W112=Lists!$G$3,'Exp Database'!W112=0),0,IF($F112=Lists!$G$2,'Exp with units conversion'!$H112*'Exp Database'!W112*'Exp with units conversion'!$G112,'Exp Database'!W112*'Exp with units conversion'!$G112))</f>
        <v>0</v>
      </c>
      <c r="X112">
        <f>IF(OR('Exp Database'!X112=Lists!$G$2,'Exp Database'!X112=Lists!$G$3,'Exp Database'!X112=0),0,IF($F112=Lists!$G$2,'Exp with units conversion'!$H112*'Exp Database'!X112*'Exp with units conversion'!$G112,'Exp Database'!X112*'Exp with units conversion'!$G112))</f>
        <v>534955</v>
      </c>
      <c r="Y112">
        <f>IF(OR('Exp Database'!Y112=Lists!$G$2,'Exp Database'!Y112=Lists!$G$3,'Exp Database'!Y112=0),0,IF($F112=Lists!$G$2,'Exp with units conversion'!$H112*'Exp Database'!Y112*'Exp with units conversion'!$G112,'Exp Database'!Y112*'Exp with units conversion'!$G112))</f>
        <v>5870655</v>
      </c>
      <c r="Z112">
        <f>IF(OR('Exp Database'!Z112=Lists!$G$2,'Exp Database'!Z112=Lists!$G$3,'Exp Database'!Z112=0),0,IF($F112=Lists!$G$2,'Exp with units conversion'!$H112*'Exp Database'!Z112*'Exp with units conversion'!$G112,'Exp Database'!Z112*'Exp with units conversion'!$G112))</f>
        <v>0</v>
      </c>
      <c r="AA112">
        <f>IF(OR('Exp Database'!AA112=Lists!$G$2,'Exp Database'!AA112=Lists!$G$3,'Exp Database'!AA112=0),0,IF($F112=Lists!$G$2,'Exp with units conversion'!$H112*'Exp Database'!AA112*'Exp with units conversion'!$G112,'Exp Database'!AA112*'Exp with units conversion'!$G112))</f>
        <v>221406</v>
      </c>
      <c r="AB112">
        <f>IF(OR('Exp Database'!AB112=Lists!$G$2,'Exp Database'!AB112=Lists!$G$3,'Exp Database'!AB112=0),0,IF($F112=Lists!$G$2,'Exp with units conversion'!$H112*'Exp Database'!AB112*'Exp with units conversion'!$G112,'Exp Database'!AB112*'Exp with units conversion'!$G112))</f>
        <v>394641</v>
      </c>
      <c r="AC112">
        <f>IF(OR('Exp Database'!AC112=Lists!$G$2,'Exp Database'!AC112=Lists!$G$3,'Exp Database'!AC112=0),0,IF($F112=Lists!$G$2,'Exp with units conversion'!$H112*'Exp Database'!AC112*'Exp with units conversion'!$G112,'Exp Database'!AC112*'Exp with units conversion'!$G112))</f>
        <v>7021657</v>
      </c>
      <c r="AD112">
        <f>IF(OR('Exp Database'!AD112=Lists!$G$2,'Exp Database'!AD112=Lists!$G$3,'Exp Database'!AD112=0),0,IF($F112=Lists!$G$2,'Exp with units conversion'!$H112*'Exp Database'!AD112*'Exp with units conversion'!$G112,'Exp Database'!AD112*'Exp with units conversion'!$G112))</f>
        <v>16962519</v>
      </c>
      <c r="AF112">
        <f t="shared" si="8"/>
        <v>1</v>
      </c>
    </row>
    <row r="113" spans="2:32">
      <c r="B113" t="str">
        <f t="shared" si="7"/>
        <v>Georgia2014</v>
      </c>
      <c r="C113" s="246" t="str">
        <f t="shared" si="9"/>
        <v>Georgia</v>
      </c>
      <c r="D113" s="247">
        <f t="shared" si="9"/>
        <v>2014</v>
      </c>
      <c r="E113" s="246" t="str">
        <f t="shared" si="9"/>
        <v>Calendar Year</v>
      </c>
      <c r="F113" s="246" t="str">
        <f t="shared" si="9"/>
        <v>US Dollars</v>
      </c>
      <c r="G113" s="238">
        <f>IF('Exp Database'!G113="Units ( x 1)",1,IF('Exp Database'!G113="Thousands (x 1,000)",1000,IF('Exp Database'!G113="Millions (x 1,000,000)",1000000,)))</f>
        <v>1</v>
      </c>
      <c r="H113" s="239">
        <f>IF('Exp Database'!H113&gt;0,'Exp Database'!H113,'Exp Database'!J113)</f>
        <v>1.7659</v>
      </c>
      <c r="I113" s="246" t="str">
        <f t="shared" si="9"/>
        <v>System of Health Accounts</v>
      </c>
      <c r="J113" s="246">
        <f t="shared" si="9"/>
        <v>1.76566666666667</v>
      </c>
      <c r="K113" s="237" t="s">
        <v>413</v>
      </c>
      <c r="L113" s="237"/>
      <c r="M113">
        <f>IF(OR('Exp Database'!M113=Lists!$G$2,'Exp Database'!M113=Lists!$G$3,'Exp Database'!M113=0),0,IF($F113=Lists!$G$2,'Exp with units conversion'!$H113*'Exp Database'!M113*'Exp with units conversion'!$G113,'Exp Database'!M113*'Exp with units conversion'!$G113))</f>
        <v>8049749</v>
      </c>
      <c r="N113">
        <f>IF(OR('Exp Database'!N113=Lists!$G$2,'Exp Database'!N113=Lists!$G$3,'Exp Database'!N113=0),0,IF($F113=Lists!$G$2,'Exp with units conversion'!$H113*'Exp Database'!N113*'Exp with units conversion'!$G113,'Exp Database'!N113*'Exp with units conversion'!$G113))</f>
        <v>117033</v>
      </c>
      <c r="O113">
        <f>IF(OR('Exp Database'!O113=Lists!$G$2,'Exp Database'!O113=Lists!$G$3,'Exp Database'!O113=0),0,IF($F113=Lists!$G$2,'Exp with units conversion'!$H113*'Exp Database'!O113*'Exp with units conversion'!$G113,'Exp Database'!O113*'Exp with units conversion'!$G113))</f>
        <v>0</v>
      </c>
      <c r="P113">
        <f>IF(OR('Exp Database'!P113=Lists!$G$2,'Exp Database'!P113=Lists!$G$3,'Exp Database'!P113=0),0,IF($F113=Lists!$G$2,'Exp with units conversion'!$H113*'Exp Database'!P113*'Exp with units conversion'!$G113,'Exp Database'!P113*'Exp with units conversion'!$G113))</f>
        <v>0</v>
      </c>
      <c r="Q113">
        <f>IF(OR('Exp Database'!Q113=Lists!$G$2,'Exp Database'!Q113=Lists!$G$3,'Exp Database'!Q113=0),0,IF($F113=Lists!$G$2,'Exp with units conversion'!$H113*'Exp Database'!Q113*'Exp with units conversion'!$G113,'Exp Database'!Q113*'Exp with units conversion'!$G113))</f>
        <v>8166782</v>
      </c>
      <c r="R113">
        <f>IF(OR('Exp Database'!R113=Lists!$G$2,'Exp Database'!R113=Lists!$G$3,'Exp Database'!R113=0),0,IF($F113=Lists!$G$2,'Exp with units conversion'!$H113*'Exp Database'!R113*'Exp with units conversion'!$G113,'Exp Database'!R113*'Exp with units conversion'!$G113))</f>
        <v>0</v>
      </c>
      <c r="S113">
        <f>IF(OR('Exp Database'!S113=Lists!$G$2,'Exp Database'!S113=Lists!$G$3,'Exp Database'!S113=0),0,IF($F113=Lists!$G$2,'Exp with units conversion'!$H113*'Exp Database'!S113*'Exp with units conversion'!$G113,'Exp Database'!S113*'Exp with units conversion'!$G113))</f>
        <v>1774080</v>
      </c>
      <c r="T113">
        <f>IF(OR('Exp Database'!T113=Lists!$G$2,'Exp Database'!T113=Lists!$G$3,'Exp Database'!T113=0),0,IF($F113=Lists!$G$2,'Exp with units conversion'!$H113*'Exp Database'!T113*'Exp with units conversion'!$G113,'Exp Database'!T113*'Exp with units conversion'!$G113))</f>
        <v>0</v>
      </c>
      <c r="U113">
        <f>IF(OR('Exp Database'!U113=Lists!$G$2,'Exp Database'!U113=Lists!$G$3,'Exp Database'!U113=0),0,IF($F113=Lists!$G$2,'Exp with units conversion'!$H113*'Exp Database'!U113*'Exp with units conversion'!$G113,'Exp Database'!U113*'Exp with units conversion'!$G113))</f>
        <v>0</v>
      </c>
      <c r="V113">
        <f>IF(OR('Exp Database'!V113=Lists!$G$2,'Exp Database'!V113=Lists!$G$3,'Exp Database'!V113=0),0,IF($F113=Lists!$G$2,'Exp with units conversion'!$H113*'Exp Database'!V113*'Exp with units conversion'!$G113,'Exp Database'!V113*'Exp with units conversion'!$G113))</f>
        <v>1774080</v>
      </c>
      <c r="W113">
        <f>IF(OR('Exp Database'!W113=Lists!$G$2,'Exp Database'!W113=Lists!$G$3,'Exp Database'!W113=0),0,IF($F113=Lists!$G$2,'Exp with units conversion'!$H113*'Exp Database'!W113*'Exp with units conversion'!$G113,'Exp Database'!W113*'Exp with units conversion'!$G113))</f>
        <v>0</v>
      </c>
      <c r="X113">
        <f>IF(OR('Exp Database'!X113=Lists!$G$2,'Exp Database'!X113=Lists!$G$3,'Exp Database'!X113=0),0,IF($F113=Lists!$G$2,'Exp with units conversion'!$H113*'Exp Database'!X113*'Exp with units conversion'!$G113,'Exp Database'!X113*'Exp with units conversion'!$G113))</f>
        <v>530630</v>
      </c>
      <c r="Y113">
        <f>IF(OR('Exp Database'!Y113=Lists!$G$2,'Exp Database'!Y113=Lists!$G$3,'Exp Database'!Y113=0),0,IF($F113=Lists!$G$2,'Exp with units conversion'!$H113*'Exp Database'!Y113*'Exp with units conversion'!$G113,'Exp Database'!Y113*'Exp with units conversion'!$G113))</f>
        <v>5870655</v>
      </c>
      <c r="Z113">
        <f>IF(OR('Exp Database'!Z113=Lists!$G$2,'Exp Database'!Z113=Lists!$G$3,'Exp Database'!Z113=0),0,IF($F113=Lists!$G$2,'Exp with units conversion'!$H113*'Exp Database'!Z113*'Exp with units conversion'!$G113,'Exp Database'!Z113*'Exp with units conversion'!$G113))</f>
        <v>0</v>
      </c>
      <c r="AA113">
        <f>IF(OR('Exp Database'!AA113=Lists!$G$2,'Exp Database'!AA113=Lists!$G$3,'Exp Database'!AA113=0),0,IF($F113=Lists!$G$2,'Exp with units conversion'!$H113*'Exp Database'!AA113*'Exp with units conversion'!$G113,'Exp Database'!AA113*'Exp with units conversion'!$G113))</f>
        <v>221406</v>
      </c>
      <c r="AB113">
        <f>IF(OR('Exp Database'!AB113=Lists!$G$2,'Exp Database'!AB113=Lists!$G$3,'Exp Database'!AB113=0),0,IF($F113=Lists!$G$2,'Exp with units conversion'!$H113*'Exp Database'!AB113*'Exp with units conversion'!$G113,'Exp Database'!AB113*'Exp with units conversion'!$G113))</f>
        <v>385369</v>
      </c>
      <c r="AC113">
        <f>IF(OR('Exp Database'!AC113=Lists!$G$2,'Exp Database'!AC113=Lists!$G$3,'Exp Database'!AC113=0),0,IF($F113=Lists!$G$2,'Exp with units conversion'!$H113*'Exp Database'!AC113*'Exp with units conversion'!$G113,'Exp Database'!AC113*'Exp with units conversion'!$G113))</f>
        <v>7008060</v>
      </c>
      <c r="AD113">
        <f>IF(OR('Exp Database'!AD113=Lists!$G$2,'Exp Database'!AD113=Lists!$G$3,'Exp Database'!AD113=0),0,IF($F113=Lists!$G$2,'Exp with units conversion'!$H113*'Exp Database'!AD113*'Exp with units conversion'!$G113,'Exp Database'!AD113*'Exp with units conversion'!$G113))</f>
        <v>16948922</v>
      </c>
      <c r="AF113">
        <f t="shared" si="8"/>
        <v>1</v>
      </c>
    </row>
    <row r="114" spans="2:32">
      <c r="B114" t="str">
        <f t="shared" si="7"/>
        <v>Georgia2013</v>
      </c>
      <c r="C114" s="238" t="str">
        <f t="shared" si="9"/>
        <v>Georgia</v>
      </c>
      <c r="D114" s="238">
        <v>2013</v>
      </c>
      <c r="E114" s="238" t="str">
        <f>'2013'!B2</f>
        <v>Calendar Year</v>
      </c>
      <c r="F114" s="238" t="str">
        <f>'2013'!B5</f>
        <v>US Dollars</v>
      </c>
      <c r="G114" s="238">
        <f>IF('Exp Database'!G114="Units ( x 1)",1,IF('Exp Database'!G114="Thousands (x 1,000)",1000,IF('Exp Database'!G114="Millions (x 1,000,000)",1000000,)))</f>
        <v>1</v>
      </c>
      <c r="H114" s="239">
        <f>IF('Exp Database'!H114&gt;0,'Exp Database'!H114,'Exp Database'!J114)</f>
        <v>1.6634</v>
      </c>
      <c r="I114" s="238" t="str">
        <f>'2013'!B8</f>
        <v>PEPFAR Expenditure analysis</v>
      </c>
      <c r="J114" s="238">
        <f>VLOOKUP('Exp with units conversion'!C114,'Exchange Rates'!$A$2:$O$195,15,0)</f>
        <v>1.6633500000000001</v>
      </c>
      <c r="K114" t="s">
        <v>295</v>
      </c>
      <c r="M114">
        <f>IF(OR('Exp Database'!M114=Lists!$G$2,'Exp Database'!M114=Lists!$G$3,'Exp Database'!M114=0),0,IF($F114=Lists!$G$2,'Exp with units conversion'!$H114*'Exp Database'!M114*'Exp with units conversion'!$G114,'Exp Database'!M114*'Exp with units conversion'!$G114))</f>
        <v>0</v>
      </c>
      <c r="N114">
        <f>IF(OR('Exp Database'!N114=Lists!$G$2,'Exp Database'!N114=Lists!$G$3,'Exp Database'!N114=0),0,IF($F114=Lists!$G$2,'Exp with units conversion'!$H114*'Exp Database'!N114*'Exp with units conversion'!$G114,'Exp Database'!N114*'Exp with units conversion'!$G114))</f>
        <v>0</v>
      </c>
      <c r="O114">
        <f>IF(OR('Exp Database'!O114=Lists!$G$2,'Exp Database'!O114=Lists!$G$3,'Exp Database'!O114=0),0,IF($F114=Lists!$G$2,'Exp with units conversion'!$H114*'Exp Database'!O114*'Exp with units conversion'!$G114,'Exp Database'!O114*'Exp with units conversion'!$G114))</f>
        <v>0</v>
      </c>
      <c r="P114">
        <f>IF(OR('Exp Database'!P114=Lists!$G$2,'Exp Database'!P114=Lists!$G$3,'Exp Database'!P114=0),0,IF($F114=Lists!$G$2,'Exp with units conversion'!$H114*'Exp Database'!P114*'Exp with units conversion'!$G114,'Exp Database'!P114*'Exp with units conversion'!$G114))</f>
        <v>0</v>
      </c>
      <c r="Q114">
        <f>IF(OR('Exp Database'!Q114=Lists!$G$2,'Exp Database'!Q114=Lists!$G$3,'Exp Database'!Q114=0),0,IF($F114=Lists!$G$2,'Exp with units conversion'!$H114*'Exp Database'!Q114*'Exp with units conversion'!$G114,'Exp Database'!Q114*'Exp with units conversion'!$G114))</f>
        <v>0</v>
      </c>
      <c r="R114">
        <f>IF(OR('Exp Database'!R114=Lists!$G$2,'Exp Database'!R114=Lists!$G$3,'Exp Database'!R114=0),0,IF($F114=Lists!$G$2,'Exp with units conversion'!$H114*'Exp Database'!R114*'Exp with units conversion'!$G114,'Exp Database'!R114*'Exp with units conversion'!$G114))</f>
        <v>0</v>
      </c>
      <c r="S114">
        <f>IF(OR('Exp Database'!S114=Lists!$G$2,'Exp Database'!S114=Lists!$G$3,'Exp Database'!S114=0),0,IF($F114=Lists!$G$2,'Exp with units conversion'!$H114*'Exp Database'!S114*'Exp with units conversion'!$G114,'Exp Database'!S114*'Exp with units conversion'!$G114))</f>
        <v>0</v>
      </c>
      <c r="T114">
        <f>IF(OR('Exp Database'!T114=Lists!$G$2,'Exp Database'!T114=Lists!$G$3,'Exp Database'!T114=0),0,IF($F114=Lists!$G$2,'Exp with units conversion'!$H114*'Exp Database'!T114*'Exp with units conversion'!$G114,'Exp Database'!T114*'Exp with units conversion'!$G114))</f>
        <v>0</v>
      </c>
      <c r="U114">
        <f>IF(OR('Exp Database'!U114=Lists!$G$2,'Exp Database'!U114=Lists!$G$3,'Exp Database'!U114=0),0,IF($F114=Lists!$G$2,'Exp with units conversion'!$H114*'Exp Database'!U114*'Exp with units conversion'!$G114,'Exp Database'!U114*'Exp with units conversion'!$G114))</f>
        <v>0</v>
      </c>
      <c r="V114">
        <f>IF(OR('Exp Database'!V114=Lists!$G$2,'Exp Database'!V114=Lists!$G$3,'Exp Database'!V114=0),0,IF($F114=Lists!$G$2,'Exp with units conversion'!$H114*'Exp Database'!V114*'Exp with units conversion'!$G114,'Exp Database'!V114*'Exp with units conversion'!$G114))</f>
        <v>0</v>
      </c>
      <c r="W114">
        <f>IF(OR('Exp Database'!W114=Lists!$G$2,'Exp Database'!W114=Lists!$G$3,'Exp Database'!W114=0),0,IF($F114=Lists!$G$2,'Exp with units conversion'!$H114*'Exp Database'!W114*'Exp with units conversion'!$G114,'Exp Database'!W114*'Exp with units conversion'!$G114))</f>
        <v>0</v>
      </c>
      <c r="X114">
        <f>IF(OR('Exp Database'!X114=Lists!$G$2,'Exp Database'!X114=Lists!$G$3,'Exp Database'!X114=0),0,IF($F114=Lists!$G$2,'Exp with units conversion'!$H114*'Exp Database'!X114*'Exp with units conversion'!$G114,'Exp Database'!X114*'Exp with units conversion'!$G114))</f>
        <v>98292</v>
      </c>
      <c r="Y114">
        <f>IF(OR('Exp Database'!Y114=Lists!$G$2,'Exp Database'!Y114=Lists!$G$3,'Exp Database'!Y114=0),0,IF($F114=Lists!$G$2,'Exp with units conversion'!$H114*'Exp Database'!Y114*'Exp with units conversion'!$G114,'Exp Database'!Y114*'Exp with units conversion'!$G114))</f>
        <v>265941</v>
      </c>
      <c r="Z114">
        <f>IF(OR('Exp Database'!Z114=Lists!$G$2,'Exp Database'!Z114=Lists!$G$3,'Exp Database'!Z114=0),0,IF($F114=Lists!$G$2,'Exp with units conversion'!$H114*'Exp Database'!Z114*'Exp with units conversion'!$G114,'Exp Database'!Z114*'Exp with units conversion'!$G114))</f>
        <v>0</v>
      </c>
      <c r="AA114">
        <f>IF(OR('Exp Database'!AA114=Lists!$G$2,'Exp Database'!AA114=Lists!$G$3,'Exp Database'!AA114=0),0,IF($F114=Lists!$G$2,'Exp with units conversion'!$H114*'Exp Database'!AA114*'Exp with units conversion'!$G114,'Exp Database'!AA114*'Exp with units conversion'!$G114))</f>
        <v>0</v>
      </c>
      <c r="AB114">
        <f>IF(OR('Exp Database'!AB114=Lists!$G$2,'Exp Database'!AB114=Lists!$G$3,'Exp Database'!AB114=0),0,IF($F114=Lists!$G$2,'Exp with units conversion'!$H114*'Exp Database'!AB114*'Exp with units conversion'!$G114,'Exp Database'!AB114*'Exp with units conversion'!$G114))</f>
        <v>0</v>
      </c>
      <c r="AC114">
        <f>IF(OR('Exp Database'!AC114=Lists!$G$2,'Exp Database'!AC114=Lists!$G$3,'Exp Database'!AC114=0),0,IF($F114=Lists!$G$2,'Exp with units conversion'!$H114*'Exp Database'!AC114*'Exp with units conversion'!$G114,'Exp Database'!AC114*'Exp with units conversion'!$G114))</f>
        <v>364233</v>
      </c>
      <c r="AD114">
        <f>IF(OR('Exp Database'!AD114=Lists!$G$2,'Exp Database'!AD114=Lists!$G$3,'Exp Database'!AD114=0),0,IF($F114=Lists!$G$2,'Exp with units conversion'!$H114*'Exp Database'!AD114*'Exp with units conversion'!$G114,'Exp Database'!AD114*'Exp with units conversion'!$G114))</f>
        <v>364233</v>
      </c>
      <c r="AF114">
        <f t="shared" si="8"/>
        <v>1</v>
      </c>
    </row>
    <row r="115" spans="2:32">
      <c r="B115" t="str">
        <f t="shared" si="7"/>
        <v>Georgia2013</v>
      </c>
      <c r="C115" s="238" t="str">
        <f t="shared" ref="C115:C178" si="10">C$60</f>
        <v>Georgia</v>
      </c>
      <c r="D115" s="238">
        <v>2013</v>
      </c>
      <c r="E115" s="249" t="str">
        <f>E$114</f>
        <v>Calendar Year</v>
      </c>
      <c r="F115" s="249" t="str">
        <f t="shared" ref="F115:J130" si="11">F$114</f>
        <v>US Dollars</v>
      </c>
      <c r="G115" s="238">
        <f>IF('Exp Database'!G115="Units ( x 1)",1,IF('Exp Database'!G115="Thousands (x 1,000)",1000,IF('Exp Database'!G115="Millions (x 1,000,000)",1000000,)))</f>
        <v>1</v>
      </c>
      <c r="H115" s="239">
        <f>IF('Exp Database'!H115&gt;0,'Exp Database'!H115,'Exp Database'!J115)</f>
        <v>1.6634</v>
      </c>
      <c r="I115" s="249" t="str">
        <f t="shared" si="11"/>
        <v>PEPFAR Expenditure analysis</v>
      </c>
      <c r="J115" s="249">
        <f t="shared" si="11"/>
        <v>1.6633500000000001</v>
      </c>
      <c r="K115" t="s">
        <v>2</v>
      </c>
      <c r="M115">
        <f>IF(OR('Exp Database'!M115=Lists!$G$2,'Exp Database'!M115=Lists!$G$3,'Exp Database'!M115=0),0,IF($F115=Lists!$G$2,'Exp with units conversion'!$H115*'Exp Database'!M115*'Exp with units conversion'!$G115,'Exp Database'!M115*'Exp with units conversion'!$G115))</f>
        <v>0</v>
      </c>
      <c r="N115">
        <f>IF(OR('Exp Database'!N115=Lists!$G$2,'Exp Database'!N115=Lists!$G$3,'Exp Database'!N115=0),0,IF($F115=Lists!$G$2,'Exp with units conversion'!$H115*'Exp Database'!N115*'Exp with units conversion'!$G115,'Exp Database'!N115*'Exp with units conversion'!$G115))</f>
        <v>0</v>
      </c>
      <c r="O115">
        <f>IF(OR('Exp Database'!O115=Lists!$G$2,'Exp Database'!O115=Lists!$G$3,'Exp Database'!O115=0),0,IF($F115=Lists!$G$2,'Exp with units conversion'!$H115*'Exp Database'!O115*'Exp with units conversion'!$G115,'Exp Database'!O115*'Exp with units conversion'!$G115))</f>
        <v>0</v>
      </c>
      <c r="P115">
        <f>IF(OR('Exp Database'!P115=Lists!$G$2,'Exp Database'!P115=Lists!$G$3,'Exp Database'!P115=0),0,IF($F115=Lists!$G$2,'Exp with units conversion'!$H115*'Exp Database'!P115*'Exp with units conversion'!$G115,'Exp Database'!P115*'Exp with units conversion'!$G115))</f>
        <v>0</v>
      </c>
      <c r="Q115">
        <f>IF(OR('Exp Database'!Q115=Lists!$G$2,'Exp Database'!Q115=Lists!$G$3,'Exp Database'!Q115=0),0,IF($F115=Lists!$G$2,'Exp with units conversion'!$H115*'Exp Database'!Q115*'Exp with units conversion'!$G115,'Exp Database'!Q115*'Exp with units conversion'!$G115))</f>
        <v>0</v>
      </c>
      <c r="R115">
        <f>IF(OR('Exp Database'!R115=Lists!$G$2,'Exp Database'!R115=Lists!$G$3,'Exp Database'!R115=0),0,IF($F115=Lists!$G$2,'Exp with units conversion'!$H115*'Exp Database'!R115*'Exp with units conversion'!$G115,'Exp Database'!R115*'Exp with units conversion'!$G115))</f>
        <v>0</v>
      </c>
      <c r="S115">
        <f>IF(OR('Exp Database'!S115=Lists!$G$2,'Exp Database'!S115=Lists!$G$3,'Exp Database'!S115=0),0,IF($F115=Lists!$G$2,'Exp with units conversion'!$H115*'Exp Database'!S115*'Exp with units conversion'!$G115,'Exp Database'!S115*'Exp with units conversion'!$G115))</f>
        <v>0</v>
      </c>
      <c r="T115">
        <f>IF(OR('Exp Database'!T115=Lists!$G$2,'Exp Database'!T115=Lists!$G$3,'Exp Database'!T115=0),0,IF($F115=Lists!$G$2,'Exp with units conversion'!$H115*'Exp Database'!T115*'Exp with units conversion'!$G115,'Exp Database'!T115*'Exp with units conversion'!$G115))</f>
        <v>0</v>
      </c>
      <c r="U115">
        <f>IF(OR('Exp Database'!U115=Lists!$G$2,'Exp Database'!U115=Lists!$G$3,'Exp Database'!U115=0),0,IF($F115=Lists!$G$2,'Exp with units conversion'!$H115*'Exp Database'!U115*'Exp with units conversion'!$G115,'Exp Database'!U115*'Exp with units conversion'!$G115))</f>
        <v>0</v>
      </c>
      <c r="V115">
        <f>IF(OR('Exp Database'!V115=Lists!$G$2,'Exp Database'!V115=Lists!$G$3,'Exp Database'!V115=0),0,IF($F115=Lists!$G$2,'Exp with units conversion'!$H115*'Exp Database'!V115*'Exp with units conversion'!$G115,'Exp Database'!V115*'Exp with units conversion'!$G115))</f>
        <v>0</v>
      </c>
      <c r="W115">
        <f>IF(OR('Exp Database'!W115=Lists!$G$2,'Exp Database'!W115=Lists!$G$3,'Exp Database'!W115=0),0,IF($F115=Lists!$G$2,'Exp with units conversion'!$H115*'Exp Database'!W115*'Exp with units conversion'!$G115,'Exp Database'!W115*'Exp with units conversion'!$G115))</f>
        <v>0</v>
      </c>
      <c r="X115">
        <f>IF(OR('Exp Database'!X115=Lists!$G$2,'Exp Database'!X115=Lists!$G$3,'Exp Database'!X115=0),0,IF($F115=Lists!$G$2,'Exp with units conversion'!$H115*'Exp Database'!X115*'Exp with units conversion'!$G115,'Exp Database'!X115*'Exp with units conversion'!$G115))</f>
        <v>0</v>
      </c>
      <c r="Y115">
        <f>IF(OR('Exp Database'!Y115=Lists!$G$2,'Exp Database'!Y115=Lists!$G$3,'Exp Database'!Y115=0),0,IF($F115=Lists!$G$2,'Exp with units conversion'!$H115*'Exp Database'!Y115*'Exp with units conversion'!$G115,'Exp Database'!Y115*'Exp with units conversion'!$G115))</f>
        <v>0</v>
      </c>
      <c r="Z115">
        <f>IF(OR('Exp Database'!Z115=Lists!$G$2,'Exp Database'!Z115=Lists!$G$3,'Exp Database'!Z115=0),0,IF($F115=Lists!$G$2,'Exp with units conversion'!$H115*'Exp Database'!Z115*'Exp with units conversion'!$G115,'Exp Database'!Z115*'Exp with units conversion'!$G115))</f>
        <v>0</v>
      </c>
      <c r="AA115">
        <f>IF(OR('Exp Database'!AA115=Lists!$G$2,'Exp Database'!AA115=Lists!$G$3,'Exp Database'!AA115=0),0,IF($F115=Lists!$G$2,'Exp with units conversion'!$H115*'Exp Database'!AA115*'Exp with units conversion'!$G115,'Exp Database'!AA115*'Exp with units conversion'!$G115))</f>
        <v>0</v>
      </c>
      <c r="AB115">
        <f>IF(OR('Exp Database'!AB115=Lists!$G$2,'Exp Database'!AB115=Lists!$G$3,'Exp Database'!AB115=0),0,IF($F115=Lists!$G$2,'Exp with units conversion'!$H115*'Exp Database'!AB115*'Exp with units conversion'!$G115,'Exp Database'!AB115*'Exp with units conversion'!$G115))</f>
        <v>0</v>
      </c>
      <c r="AC115">
        <f>IF(OR('Exp Database'!AC115=Lists!$G$2,'Exp Database'!AC115=Lists!$G$3,'Exp Database'!AC115=0),0,IF($F115=Lists!$G$2,'Exp with units conversion'!$H115*'Exp Database'!AC115*'Exp with units conversion'!$G115,'Exp Database'!AC115*'Exp with units conversion'!$G115))</f>
        <v>0</v>
      </c>
      <c r="AD115">
        <f>IF(OR('Exp Database'!AD115=Lists!$G$2,'Exp Database'!AD115=Lists!$G$3,'Exp Database'!AD115=0),0,IF($F115=Lists!$G$2,'Exp with units conversion'!$H115*'Exp Database'!AD115*'Exp with units conversion'!$G115,'Exp Database'!AD115*'Exp with units conversion'!$G115))</f>
        <v>0</v>
      </c>
      <c r="AF115">
        <f t="shared" si="8"/>
        <v>1</v>
      </c>
    </row>
    <row r="116" spans="2:32">
      <c r="B116" t="str">
        <f t="shared" si="7"/>
        <v>Georgia2013</v>
      </c>
      <c r="C116" s="238" t="str">
        <f t="shared" si="10"/>
        <v>Georgia</v>
      </c>
      <c r="D116" s="238">
        <v>2013</v>
      </c>
      <c r="E116" s="249" t="str">
        <f t="shared" ref="E116:J147" si="12">E$114</f>
        <v>Calendar Year</v>
      </c>
      <c r="F116" s="249" t="str">
        <f t="shared" si="11"/>
        <v>US Dollars</v>
      </c>
      <c r="G116" s="238">
        <f>IF('Exp Database'!G116="Units ( x 1)",1,IF('Exp Database'!G116="Thousands (x 1,000)",1000,IF('Exp Database'!G116="Millions (x 1,000,000)",1000000,)))</f>
        <v>1</v>
      </c>
      <c r="H116" s="239">
        <f>IF('Exp Database'!H116&gt;0,'Exp Database'!H116,'Exp Database'!J116)</f>
        <v>1.6634</v>
      </c>
      <c r="I116" s="249" t="str">
        <f t="shared" si="11"/>
        <v>PEPFAR Expenditure analysis</v>
      </c>
      <c r="J116" s="249">
        <f t="shared" si="11"/>
        <v>1.6633500000000001</v>
      </c>
      <c r="K116" t="s">
        <v>365</v>
      </c>
      <c r="M116">
        <f>IF(OR('Exp Database'!M116=Lists!$G$2,'Exp Database'!M116=Lists!$G$3,'Exp Database'!M116=0),0,IF($F116=Lists!$G$2,'Exp with units conversion'!$H116*'Exp Database'!M116*'Exp with units conversion'!$G116,'Exp Database'!M116*'Exp with units conversion'!$G116))</f>
        <v>0</v>
      </c>
      <c r="N116">
        <f>IF(OR('Exp Database'!N116=Lists!$G$2,'Exp Database'!N116=Lists!$G$3,'Exp Database'!N116=0),0,IF($F116=Lists!$G$2,'Exp with units conversion'!$H116*'Exp Database'!N116*'Exp with units conversion'!$G116,'Exp Database'!N116*'Exp with units conversion'!$G116))</f>
        <v>0</v>
      </c>
      <c r="O116">
        <f>IF(OR('Exp Database'!O116=Lists!$G$2,'Exp Database'!O116=Lists!$G$3,'Exp Database'!O116=0),0,IF($F116=Lists!$G$2,'Exp with units conversion'!$H116*'Exp Database'!O116*'Exp with units conversion'!$G116,'Exp Database'!O116*'Exp with units conversion'!$G116))</f>
        <v>0</v>
      </c>
      <c r="P116">
        <f>IF(OR('Exp Database'!P116=Lists!$G$2,'Exp Database'!P116=Lists!$G$3,'Exp Database'!P116=0),0,IF($F116=Lists!$G$2,'Exp with units conversion'!$H116*'Exp Database'!P116*'Exp with units conversion'!$G116,'Exp Database'!P116*'Exp with units conversion'!$G116))</f>
        <v>0</v>
      </c>
      <c r="Q116">
        <f>IF(OR('Exp Database'!Q116=Lists!$G$2,'Exp Database'!Q116=Lists!$G$3,'Exp Database'!Q116=0),0,IF($F116=Lists!$G$2,'Exp with units conversion'!$H116*'Exp Database'!Q116*'Exp with units conversion'!$G116,'Exp Database'!Q116*'Exp with units conversion'!$G116))</f>
        <v>0</v>
      </c>
      <c r="R116">
        <f>IF(OR('Exp Database'!R116=Lists!$G$2,'Exp Database'!R116=Lists!$G$3,'Exp Database'!R116=0),0,IF($F116=Lists!$G$2,'Exp with units conversion'!$H116*'Exp Database'!R116*'Exp with units conversion'!$G116,'Exp Database'!R116*'Exp with units conversion'!$G116))</f>
        <v>0</v>
      </c>
      <c r="S116">
        <f>IF(OR('Exp Database'!S116=Lists!$G$2,'Exp Database'!S116=Lists!$G$3,'Exp Database'!S116=0),0,IF($F116=Lists!$G$2,'Exp with units conversion'!$H116*'Exp Database'!S116*'Exp with units conversion'!$G116,'Exp Database'!S116*'Exp with units conversion'!$G116))</f>
        <v>0</v>
      </c>
      <c r="T116">
        <f>IF(OR('Exp Database'!T116=Lists!$G$2,'Exp Database'!T116=Lists!$G$3,'Exp Database'!T116=0),0,IF($F116=Lists!$G$2,'Exp with units conversion'!$H116*'Exp Database'!T116*'Exp with units conversion'!$G116,'Exp Database'!T116*'Exp with units conversion'!$G116))</f>
        <v>0</v>
      </c>
      <c r="U116">
        <f>IF(OR('Exp Database'!U116=Lists!$G$2,'Exp Database'!U116=Lists!$G$3,'Exp Database'!U116=0),0,IF($F116=Lists!$G$2,'Exp with units conversion'!$H116*'Exp Database'!U116*'Exp with units conversion'!$G116,'Exp Database'!U116*'Exp with units conversion'!$G116))</f>
        <v>0</v>
      </c>
      <c r="V116">
        <f>IF(OR('Exp Database'!V116=Lists!$G$2,'Exp Database'!V116=Lists!$G$3,'Exp Database'!V116=0),0,IF($F116=Lists!$G$2,'Exp with units conversion'!$H116*'Exp Database'!V116*'Exp with units conversion'!$G116,'Exp Database'!V116*'Exp with units conversion'!$G116))</f>
        <v>0</v>
      </c>
      <c r="W116">
        <f>IF(OR('Exp Database'!W116=Lists!$G$2,'Exp Database'!W116=Lists!$G$3,'Exp Database'!W116=0),0,IF($F116=Lists!$G$2,'Exp with units conversion'!$H116*'Exp Database'!W116*'Exp with units conversion'!$G116,'Exp Database'!W116*'Exp with units conversion'!$G116))</f>
        <v>0</v>
      </c>
      <c r="X116">
        <f>IF(OR('Exp Database'!X116=Lists!$G$2,'Exp Database'!X116=Lists!$G$3,'Exp Database'!X116=0),0,IF($F116=Lists!$G$2,'Exp with units conversion'!$H116*'Exp Database'!X116*'Exp with units conversion'!$G116,'Exp Database'!X116*'Exp with units conversion'!$G116))</f>
        <v>0</v>
      </c>
      <c r="Y116">
        <f>IF(OR('Exp Database'!Y116=Lists!$G$2,'Exp Database'!Y116=Lists!$G$3,'Exp Database'!Y116=0),0,IF($F116=Lists!$G$2,'Exp with units conversion'!$H116*'Exp Database'!Y116*'Exp with units conversion'!$G116,'Exp Database'!Y116*'Exp with units conversion'!$G116))</f>
        <v>0</v>
      </c>
      <c r="Z116">
        <f>IF(OR('Exp Database'!Z116=Lists!$G$2,'Exp Database'!Z116=Lists!$G$3,'Exp Database'!Z116=0),0,IF($F116=Lists!$G$2,'Exp with units conversion'!$H116*'Exp Database'!Z116*'Exp with units conversion'!$G116,'Exp Database'!Z116*'Exp with units conversion'!$G116))</f>
        <v>0</v>
      </c>
      <c r="AA116">
        <f>IF(OR('Exp Database'!AA116=Lists!$G$2,'Exp Database'!AA116=Lists!$G$3,'Exp Database'!AA116=0),0,IF($F116=Lists!$G$2,'Exp with units conversion'!$H116*'Exp Database'!AA116*'Exp with units conversion'!$G116,'Exp Database'!AA116*'Exp with units conversion'!$G116))</f>
        <v>0</v>
      </c>
      <c r="AB116">
        <f>IF(OR('Exp Database'!AB116=Lists!$G$2,'Exp Database'!AB116=Lists!$G$3,'Exp Database'!AB116=0),0,IF($F116=Lists!$G$2,'Exp with units conversion'!$H116*'Exp Database'!AB116*'Exp with units conversion'!$G116,'Exp Database'!AB116*'Exp with units conversion'!$G116))</f>
        <v>0</v>
      </c>
      <c r="AC116">
        <f>IF(OR('Exp Database'!AC116=Lists!$G$2,'Exp Database'!AC116=Lists!$G$3,'Exp Database'!AC116=0),0,IF($F116=Lists!$G$2,'Exp with units conversion'!$H116*'Exp Database'!AC116*'Exp with units conversion'!$G116,'Exp Database'!AC116*'Exp with units conversion'!$G116))</f>
        <v>0</v>
      </c>
      <c r="AD116">
        <f>IF(OR('Exp Database'!AD116=Lists!$G$2,'Exp Database'!AD116=Lists!$G$3,'Exp Database'!AD116=0),0,IF($F116=Lists!$G$2,'Exp with units conversion'!$H116*'Exp Database'!AD116*'Exp with units conversion'!$G116,'Exp Database'!AD116*'Exp with units conversion'!$G116))</f>
        <v>0</v>
      </c>
      <c r="AF116">
        <f t="shared" si="8"/>
        <v>1</v>
      </c>
    </row>
    <row r="117" spans="2:32">
      <c r="B117" t="str">
        <f t="shared" si="7"/>
        <v>Georgia2013</v>
      </c>
      <c r="C117" s="238" t="str">
        <f t="shared" si="10"/>
        <v>Georgia</v>
      </c>
      <c r="D117" s="238">
        <v>2013</v>
      </c>
      <c r="E117" s="249" t="str">
        <f t="shared" si="12"/>
        <v>Calendar Year</v>
      </c>
      <c r="F117" s="249" t="str">
        <f t="shared" si="11"/>
        <v>US Dollars</v>
      </c>
      <c r="G117" s="238">
        <f>IF('Exp Database'!G117="Units ( x 1)",1,IF('Exp Database'!G117="Thousands (x 1,000)",1000,IF('Exp Database'!G117="Millions (x 1,000,000)",1000000,)))</f>
        <v>1</v>
      </c>
      <c r="H117" s="239">
        <f>IF('Exp Database'!H117&gt;0,'Exp Database'!H117,'Exp Database'!J117)</f>
        <v>1.6634</v>
      </c>
      <c r="I117" s="249" t="str">
        <f t="shared" si="11"/>
        <v>PEPFAR Expenditure analysis</v>
      </c>
      <c r="J117" s="249">
        <f t="shared" si="11"/>
        <v>1.6633500000000001</v>
      </c>
      <c r="K117" t="s">
        <v>5</v>
      </c>
      <c r="M117">
        <f>IF(OR('Exp Database'!M117=Lists!$G$2,'Exp Database'!M117=Lists!$G$3,'Exp Database'!M117=0),0,IF($F117=Lists!$G$2,'Exp with units conversion'!$H117*'Exp Database'!M117*'Exp with units conversion'!$G117,'Exp Database'!M117*'Exp with units conversion'!$G117))</f>
        <v>0</v>
      </c>
      <c r="N117">
        <f>IF(OR('Exp Database'!N117=Lists!$G$2,'Exp Database'!N117=Lists!$G$3,'Exp Database'!N117=0),0,IF($F117=Lists!$G$2,'Exp with units conversion'!$H117*'Exp Database'!N117*'Exp with units conversion'!$G117,'Exp Database'!N117*'Exp with units conversion'!$G117))</f>
        <v>0</v>
      </c>
      <c r="O117">
        <f>IF(OR('Exp Database'!O117=Lists!$G$2,'Exp Database'!O117=Lists!$G$3,'Exp Database'!O117=0),0,IF($F117=Lists!$G$2,'Exp with units conversion'!$H117*'Exp Database'!O117*'Exp with units conversion'!$G117,'Exp Database'!O117*'Exp with units conversion'!$G117))</f>
        <v>0</v>
      </c>
      <c r="P117">
        <f>IF(OR('Exp Database'!P117=Lists!$G$2,'Exp Database'!P117=Lists!$G$3,'Exp Database'!P117=0),0,IF($F117=Lists!$G$2,'Exp with units conversion'!$H117*'Exp Database'!P117*'Exp with units conversion'!$G117,'Exp Database'!P117*'Exp with units conversion'!$G117))</f>
        <v>0</v>
      </c>
      <c r="Q117">
        <f>IF(OR('Exp Database'!Q117=Lists!$G$2,'Exp Database'!Q117=Lists!$G$3,'Exp Database'!Q117=0),0,IF($F117=Lists!$G$2,'Exp with units conversion'!$H117*'Exp Database'!Q117*'Exp with units conversion'!$G117,'Exp Database'!Q117*'Exp with units conversion'!$G117))</f>
        <v>0</v>
      </c>
      <c r="R117">
        <f>IF(OR('Exp Database'!R117=Lists!$G$2,'Exp Database'!R117=Lists!$G$3,'Exp Database'!R117=0),0,IF($F117=Lists!$G$2,'Exp with units conversion'!$H117*'Exp Database'!R117*'Exp with units conversion'!$G117,'Exp Database'!R117*'Exp with units conversion'!$G117))</f>
        <v>0</v>
      </c>
      <c r="S117">
        <f>IF(OR('Exp Database'!S117=Lists!$G$2,'Exp Database'!S117=Lists!$G$3,'Exp Database'!S117=0),0,IF($F117=Lists!$G$2,'Exp with units conversion'!$H117*'Exp Database'!S117*'Exp with units conversion'!$G117,'Exp Database'!S117*'Exp with units conversion'!$G117))</f>
        <v>0</v>
      </c>
      <c r="T117">
        <f>IF(OR('Exp Database'!T117=Lists!$G$2,'Exp Database'!T117=Lists!$G$3,'Exp Database'!T117=0),0,IF($F117=Lists!$G$2,'Exp with units conversion'!$H117*'Exp Database'!T117*'Exp with units conversion'!$G117,'Exp Database'!T117*'Exp with units conversion'!$G117))</f>
        <v>0</v>
      </c>
      <c r="U117">
        <f>IF(OR('Exp Database'!U117=Lists!$G$2,'Exp Database'!U117=Lists!$G$3,'Exp Database'!U117=0),0,IF($F117=Lists!$G$2,'Exp with units conversion'!$H117*'Exp Database'!U117*'Exp with units conversion'!$G117,'Exp Database'!U117*'Exp with units conversion'!$G117))</f>
        <v>0</v>
      </c>
      <c r="V117">
        <f>IF(OR('Exp Database'!V117=Lists!$G$2,'Exp Database'!V117=Lists!$G$3,'Exp Database'!V117=0),0,IF($F117=Lists!$G$2,'Exp with units conversion'!$H117*'Exp Database'!V117*'Exp with units conversion'!$G117,'Exp Database'!V117*'Exp with units conversion'!$G117))</f>
        <v>0</v>
      </c>
      <c r="W117">
        <f>IF(OR('Exp Database'!W117=Lists!$G$2,'Exp Database'!W117=Lists!$G$3,'Exp Database'!W117=0),0,IF($F117=Lists!$G$2,'Exp with units conversion'!$H117*'Exp Database'!W117*'Exp with units conversion'!$G117,'Exp Database'!W117*'Exp with units conversion'!$G117))</f>
        <v>0</v>
      </c>
      <c r="X117">
        <f>IF(OR('Exp Database'!X117=Lists!$G$2,'Exp Database'!X117=Lists!$G$3,'Exp Database'!X117=0),0,IF($F117=Lists!$G$2,'Exp with units conversion'!$H117*'Exp Database'!X117*'Exp with units conversion'!$G117,'Exp Database'!X117*'Exp with units conversion'!$G117))</f>
        <v>0</v>
      </c>
      <c r="Y117">
        <f>IF(OR('Exp Database'!Y117=Lists!$G$2,'Exp Database'!Y117=Lists!$G$3,'Exp Database'!Y117=0),0,IF($F117=Lists!$G$2,'Exp with units conversion'!$H117*'Exp Database'!Y117*'Exp with units conversion'!$G117,'Exp Database'!Y117*'Exp with units conversion'!$G117))</f>
        <v>0</v>
      </c>
      <c r="Z117">
        <f>IF(OR('Exp Database'!Z117=Lists!$G$2,'Exp Database'!Z117=Lists!$G$3,'Exp Database'!Z117=0),0,IF($F117=Lists!$G$2,'Exp with units conversion'!$H117*'Exp Database'!Z117*'Exp with units conversion'!$G117,'Exp Database'!Z117*'Exp with units conversion'!$G117))</f>
        <v>0</v>
      </c>
      <c r="AA117">
        <f>IF(OR('Exp Database'!AA117=Lists!$G$2,'Exp Database'!AA117=Lists!$G$3,'Exp Database'!AA117=0),0,IF($F117=Lists!$G$2,'Exp with units conversion'!$H117*'Exp Database'!AA117*'Exp with units conversion'!$G117,'Exp Database'!AA117*'Exp with units conversion'!$G117))</f>
        <v>0</v>
      </c>
      <c r="AB117">
        <f>IF(OR('Exp Database'!AB117=Lists!$G$2,'Exp Database'!AB117=Lists!$G$3,'Exp Database'!AB117=0),0,IF($F117=Lists!$G$2,'Exp with units conversion'!$H117*'Exp Database'!AB117*'Exp with units conversion'!$G117,'Exp Database'!AB117*'Exp with units conversion'!$G117))</f>
        <v>0</v>
      </c>
      <c r="AC117">
        <f>IF(OR('Exp Database'!AC117=Lists!$G$2,'Exp Database'!AC117=Lists!$G$3,'Exp Database'!AC117=0),0,IF($F117=Lists!$G$2,'Exp with units conversion'!$H117*'Exp Database'!AC117*'Exp with units conversion'!$G117,'Exp Database'!AC117*'Exp with units conversion'!$G117))</f>
        <v>0</v>
      </c>
      <c r="AD117">
        <f>IF(OR('Exp Database'!AD117=Lists!$G$2,'Exp Database'!AD117=Lists!$G$3,'Exp Database'!AD117=0),0,IF($F117=Lists!$G$2,'Exp with units conversion'!$H117*'Exp Database'!AD117*'Exp with units conversion'!$G117,'Exp Database'!AD117*'Exp with units conversion'!$G117))</f>
        <v>0</v>
      </c>
      <c r="AF117">
        <f t="shared" si="8"/>
        <v>1</v>
      </c>
    </row>
    <row r="118" spans="2:32">
      <c r="B118" t="str">
        <f t="shared" si="7"/>
        <v>Georgia2013</v>
      </c>
      <c r="C118" s="238" t="str">
        <f t="shared" si="10"/>
        <v>Georgia</v>
      </c>
      <c r="D118" s="238">
        <v>2013</v>
      </c>
      <c r="E118" s="249" t="str">
        <f t="shared" si="12"/>
        <v>Calendar Year</v>
      </c>
      <c r="F118" s="249" t="str">
        <f t="shared" si="11"/>
        <v>US Dollars</v>
      </c>
      <c r="G118" s="238">
        <f>IF('Exp Database'!G118="Units ( x 1)",1,IF('Exp Database'!G118="Thousands (x 1,000)",1000,IF('Exp Database'!G118="Millions (x 1,000,000)",1000000,)))</f>
        <v>1</v>
      </c>
      <c r="H118" s="239">
        <f>IF('Exp Database'!H118&gt;0,'Exp Database'!H118,'Exp Database'!J118)</f>
        <v>1.6634</v>
      </c>
      <c r="I118" s="249" t="str">
        <f t="shared" si="11"/>
        <v>PEPFAR Expenditure analysis</v>
      </c>
      <c r="J118" s="249">
        <f t="shared" si="11"/>
        <v>1.6633500000000001</v>
      </c>
      <c r="K118" t="s">
        <v>367</v>
      </c>
      <c r="M118">
        <f>IF(OR('Exp Database'!M118=Lists!$G$2,'Exp Database'!M118=Lists!$G$3,'Exp Database'!M118=0),0,IF($F118=Lists!$G$2,'Exp with units conversion'!$H118*'Exp Database'!M118*'Exp with units conversion'!$G118,'Exp Database'!M118*'Exp with units conversion'!$G118))</f>
        <v>0</v>
      </c>
      <c r="N118">
        <f>IF(OR('Exp Database'!N118=Lists!$G$2,'Exp Database'!N118=Lists!$G$3,'Exp Database'!N118=0),0,IF($F118=Lists!$G$2,'Exp with units conversion'!$H118*'Exp Database'!N118*'Exp with units conversion'!$G118,'Exp Database'!N118*'Exp with units conversion'!$G118))</f>
        <v>0</v>
      </c>
      <c r="O118">
        <f>IF(OR('Exp Database'!O118=Lists!$G$2,'Exp Database'!O118=Lists!$G$3,'Exp Database'!O118=0),0,IF($F118=Lists!$G$2,'Exp with units conversion'!$H118*'Exp Database'!O118*'Exp with units conversion'!$G118,'Exp Database'!O118*'Exp with units conversion'!$G118))</f>
        <v>0</v>
      </c>
      <c r="P118">
        <f>IF(OR('Exp Database'!P118=Lists!$G$2,'Exp Database'!P118=Lists!$G$3,'Exp Database'!P118=0),0,IF($F118=Lists!$G$2,'Exp with units conversion'!$H118*'Exp Database'!P118*'Exp with units conversion'!$G118,'Exp Database'!P118*'Exp with units conversion'!$G118))</f>
        <v>0</v>
      </c>
      <c r="Q118">
        <f>IF(OR('Exp Database'!Q118=Lists!$G$2,'Exp Database'!Q118=Lists!$G$3,'Exp Database'!Q118=0),0,IF($F118=Lists!$G$2,'Exp with units conversion'!$H118*'Exp Database'!Q118*'Exp with units conversion'!$G118,'Exp Database'!Q118*'Exp with units conversion'!$G118))</f>
        <v>0</v>
      </c>
      <c r="R118">
        <f>IF(OR('Exp Database'!R118=Lists!$G$2,'Exp Database'!R118=Lists!$G$3,'Exp Database'!R118=0),0,IF($F118=Lists!$G$2,'Exp with units conversion'!$H118*'Exp Database'!R118*'Exp with units conversion'!$G118,'Exp Database'!R118*'Exp with units conversion'!$G118))</f>
        <v>0</v>
      </c>
      <c r="S118">
        <f>IF(OR('Exp Database'!S118=Lists!$G$2,'Exp Database'!S118=Lists!$G$3,'Exp Database'!S118=0),0,IF($F118=Lists!$G$2,'Exp with units conversion'!$H118*'Exp Database'!S118*'Exp with units conversion'!$G118,'Exp Database'!S118*'Exp with units conversion'!$G118))</f>
        <v>0</v>
      </c>
      <c r="T118">
        <f>IF(OR('Exp Database'!T118=Lists!$G$2,'Exp Database'!T118=Lists!$G$3,'Exp Database'!T118=0),0,IF($F118=Lists!$G$2,'Exp with units conversion'!$H118*'Exp Database'!T118*'Exp with units conversion'!$G118,'Exp Database'!T118*'Exp with units conversion'!$G118))</f>
        <v>0</v>
      </c>
      <c r="U118">
        <f>IF(OR('Exp Database'!U118=Lists!$G$2,'Exp Database'!U118=Lists!$G$3,'Exp Database'!U118=0),0,IF($F118=Lists!$G$2,'Exp with units conversion'!$H118*'Exp Database'!U118*'Exp with units conversion'!$G118,'Exp Database'!U118*'Exp with units conversion'!$G118))</f>
        <v>0</v>
      </c>
      <c r="V118">
        <f>IF(OR('Exp Database'!V118=Lists!$G$2,'Exp Database'!V118=Lists!$G$3,'Exp Database'!V118=0),0,IF($F118=Lists!$G$2,'Exp with units conversion'!$H118*'Exp Database'!V118*'Exp with units conversion'!$G118,'Exp Database'!V118*'Exp with units conversion'!$G118))</f>
        <v>0</v>
      </c>
      <c r="W118">
        <f>IF(OR('Exp Database'!W118=Lists!$G$2,'Exp Database'!W118=Lists!$G$3,'Exp Database'!W118=0),0,IF($F118=Lists!$G$2,'Exp with units conversion'!$H118*'Exp Database'!W118*'Exp with units conversion'!$G118,'Exp Database'!W118*'Exp with units conversion'!$G118))</f>
        <v>0</v>
      </c>
      <c r="X118">
        <f>IF(OR('Exp Database'!X118=Lists!$G$2,'Exp Database'!X118=Lists!$G$3,'Exp Database'!X118=0),0,IF($F118=Lists!$G$2,'Exp with units conversion'!$H118*'Exp Database'!X118*'Exp with units conversion'!$G118,'Exp Database'!X118*'Exp with units conversion'!$G118))</f>
        <v>0</v>
      </c>
      <c r="Y118">
        <f>IF(OR('Exp Database'!Y118=Lists!$G$2,'Exp Database'!Y118=Lists!$G$3,'Exp Database'!Y118=0),0,IF($F118=Lists!$G$2,'Exp with units conversion'!$H118*'Exp Database'!Y118*'Exp with units conversion'!$G118,'Exp Database'!Y118*'Exp with units conversion'!$G118))</f>
        <v>0</v>
      </c>
      <c r="Z118">
        <f>IF(OR('Exp Database'!Z118=Lists!$G$2,'Exp Database'!Z118=Lists!$G$3,'Exp Database'!Z118=0),0,IF($F118=Lists!$G$2,'Exp with units conversion'!$H118*'Exp Database'!Z118*'Exp with units conversion'!$G118,'Exp Database'!Z118*'Exp with units conversion'!$G118))</f>
        <v>0</v>
      </c>
      <c r="AA118">
        <f>IF(OR('Exp Database'!AA118=Lists!$G$2,'Exp Database'!AA118=Lists!$G$3,'Exp Database'!AA118=0),0,IF($F118=Lists!$G$2,'Exp with units conversion'!$H118*'Exp Database'!AA118*'Exp with units conversion'!$G118,'Exp Database'!AA118*'Exp with units conversion'!$G118))</f>
        <v>0</v>
      </c>
      <c r="AB118">
        <f>IF(OR('Exp Database'!AB118=Lists!$G$2,'Exp Database'!AB118=Lists!$G$3,'Exp Database'!AB118=0),0,IF($F118=Lists!$G$2,'Exp with units conversion'!$H118*'Exp Database'!AB118*'Exp with units conversion'!$G118,'Exp Database'!AB118*'Exp with units conversion'!$G118))</f>
        <v>0</v>
      </c>
      <c r="AC118">
        <f>IF(OR('Exp Database'!AC118=Lists!$G$2,'Exp Database'!AC118=Lists!$G$3,'Exp Database'!AC118=0),0,IF($F118=Lists!$G$2,'Exp with units conversion'!$H118*'Exp Database'!AC118*'Exp with units conversion'!$G118,'Exp Database'!AC118*'Exp with units conversion'!$G118))</f>
        <v>0</v>
      </c>
      <c r="AD118">
        <f>IF(OR('Exp Database'!AD118=Lists!$G$2,'Exp Database'!AD118=Lists!$G$3,'Exp Database'!AD118=0),0,IF($F118=Lists!$G$2,'Exp with units conversion'!$H118*'Exp Database'!AD118*'Exp with units conversion'!$G118,'Exp Database'!AD118*'Exp with units conversion'!$G118))</f>
        <v>0</v>
      </c>
      <c r="AF118">
        <f t="shared" si="8"/>
        <v>1</v>
      </c>
    </row>
    <row r="119" spans="2:32">
      <c r="B119" t="str">
        <f t="shared" si="7"/>
        <v>Georgia2013</v>
      </c>
      <c r="C119" s="238" t="str">
        <f t="shared" si="10"/>
        <v>Georgia</v>
      </c>
      <c r="D119" s="238">
        <v>2013</v>
      </c>
      <c r="E119" s="249" t="str">
        <f t="shared" si="12"/>
        <v>Calendar Year</v>
      </c>
      <c r="F119" s="249" t="str">
        <f t="shared" si="11"/>
        <v>US Dollars</v>
      </c>
      <c r="G119" s="238">
        <f>IF('Exp Database'!G119="Units ( x 1)",1,IF('Exp Database'!G119="Thousands (x 1,000)",1000,IF('Exp Database'!G119="Millions (x 1,000,000)",1000000,)))</f>
        <v>1</v>
      </c>
      <c r="H119" s="239">
        <f>IF('Exp Database'!H119&gt;0,'Exp Database'!H119,'Exp Database'!J119)</f>
        <v>1.6634</v>
      </c>
      <c r="I119" s="249" t="str">
        <f t="shared" si="11"/>
        <v>PEPFAR Expenditure analysis</v>
      </c>
      <c r="J119" s="249">
        <f t="shared" si="11"/>
        <v>1.6633500000000001</v>
      </c>
      <c r="K119" t="s">
        <v>368</v>
      </c>
      <c r="M119">
        <f>IF(OR('Exp Database'!M119=Lists!$G$2,'Exp Database'!M119=Lists!$G$3,'Exp Database'!M119=0),0,IF($F119=Lists!$G$2,'Exp with units conversion'!$H119*'Exp Database'!M119*'Exp with units conversion'!$G119,'Exp Database'!M119*'Exp with units conversion'!$G119))</f>
        <v>0</v>
      </c>
      <c r="N119">
        <f>IF(OR('Exp Database'!N119=Lists!$G$2,'Exp Database'!N119=Lists!$G$3,'Exp Database'!N119=0),0,IF($F119=Lists!$G$2,'Exp with units conversion'!$H119*'Exp Database'!N119*'Exp with units conversion'!$G119,'Exp Database'!N119*'Exp with units conversion'!$G119))</f>
        <v>0</v>
      </c>
      <c r="O119">
        <f>IF(OR('Exp Database'!O119=Lists!$G$2,'Exp Database'!O119=Lists!$G$3,'Exp Database'!O119=0),0,IF($F119=Lists!$G$2,'Exp with units conversion'!$H119*'Exp Database'!O119*'Exp with units conversion'!$G119,'Exp Database'!O119*'Exp with units conversion'!$G119))</f>
        <v>0</v>
      </c>
      <c r="P119">
        <f>IF(OR('Exp Database'!P119=Lists!$G$2,'Exp Database'!P119=Lists!$G$3,'Exp Database'!P119=0),0,IF($F119=Lists!$G$2,'Exp with units conversion'!$H119*'Exp Database'!P119*'Exp with units conversion'!$G119,'Exp Database'!P119*'Exp with units conversion'!$G119))</f>
        <v>0</v>
      </c>
      <c r="Q119">
        <f>IF(OR('Exp Database'!Q119=Lists!$G$2,'Exp Database'!Q119=Lists!$G$3,'Exp Database'!Q119=0),0,IF($F119=Lists!$G$2,'Exp with units conversion'!$H119*'Exp Database'!Q119*'Exp with units conversion'!$G119,'Exp Database'!Q119*'Exp with units conversion'!$G119))</f>
        <v>0</v>
      </c>
      <c r="R119">
        <f>IF(OR('Exp Database'!R119=Lists!$G$2,'Exp Database'!R119=Lists!$G$3,'Exp Database'!R119=0),0,IF($F119=Lists!$G$2,'Exp with units conversion'!$H119*'Exp Database'!R119*'Exp with units conversion'!$G119,'Exp Database'!R119*'Exp with units conversion'!$G119))</f>
        <v>0</v>
      </c>
      <c r="S119">
        <f>IF(OR('Exp Database'!S119=Lists!$G$2,'Exp Database'!S119=Lists!$G$3,'Exp Database'!S119=0),0,IF($F119=Lists!$G$2,'Exp with units conversion'!$H119*'Exp Database'!S119*'Exp with units conversion'!$G119,'Exp Database'!S119*'Exp with units conversion'!$G119))</f>
        <v>0</v>
      </c>
      <c r="T119">
        <f>IF(OR('Exp Database'!T119=Lists!$G$2,'Exp Database'!T119=Lists!$G$3,'Exp Database'!T119=0),0,IF($F119=Lists!$G$2,'Exp with units conversion'!$H119*'Exp Database'!T119*'Exp with units conversion'!$G119,'Exp Database'!T119*'Exp with units conversion'!$G119))</f>
        <v>0</v>
      </c>
      <c r="U119">
        <f>IF(OR('Exp Database'!U119=Lists!$G$2,'Exp Database'!U119=Lists!$G$3,'Exp Database'!U119=0),0,IF($F119=Lists!$G$2,'Exp with units conversion'!$H119*'Exp Database'!U119*'Exp with units conversion'!$G119,'Exp Database'!U119*'Exp with units conversion'!$G119))</f>
        <v>0</v>
      </c>
      <c r="V119">
        <f>IF(OR('Exp Database'!V119=Lists!$G$2,'Exp Database'!V119=Lists!$G$3,'Exp Database'!V119=0),0,IF($F119=Lists!$G$2,'Exp with units conversion'!$H119*'Exp Database'!V119*'Exp with units conversion'!$G119,'Exp Database'!V119*'Exp with units conversion'!$G119))</f>
        <v>0</v>
      </c>
      <c r="W119">
        <f>IF(OR('Exp Database'!W119=Lists!$G$2,'Exp Database'!W119=Lists!$G$3,'Exp Database'!W119=0),0,IF($F119=Lists!$G$2,'Exp with units conversion'!$H119*'Exp Database'!W119*'Exp with units conversion'!$G119,'Exp Database'!W119*'Exp with units conversion'!$G119))</f>
        <v>0</v>
      </c>
      <c r="X119">
        <f>IF(OR('Exp Database'!X119=Lists!$G$2,'Exp Database'!X119=Lists!$G$3,'Exp Database'!X119=0),0,IF($F119=Lists!$G$2,'Exp with units conversion'!$H119*'Exp Database'!X119*'Exp with units conversion'!$G119,'Exp Database'!X119*'Exp with units conversion'!$G119))</f>
        <v>31121</v>
      </c>
      <c r="Y119">
        <f>IF(OR('Exp Database'!Y119=Lists!$G$2,'Exp Database'!Y119=Lists!$G$3,'Exp Database'!Y119=0),0,IF($F119=Lists!$G$2,'Exp with units conversion'!$H119*'Exp Database'!Y119*'Exp with units conversion'!$G119,'Exp Database'!Y119*'Exp with units conversion'!$G119))</f>
        <v>52070</v>
      </c>
      <c r="Z119">
        <f>IF(OR('Exp Database'!Z119=Lists!$G$2,'Exp Database'!Z119=Lists!$G$3,'Exp Database'!Z119=0),0,IF($F119=Lists!$G$2,'Exp with units conversion'!$H119*'Exp Database'!Z119*'Exp with units conversion'!$G119,'Exp Database'!Z119*'Exp with units conversion'!$G119))</f>
        <v>0</v>
      </c>
      <c r="AA119">
        <f>IF(OR('Exp Database'!AA119=Lists!$G$2,'Exp Database'!AA119=Lists!$G$3,'Exp Database'!AA119=0),0,IF($F119=Lists!$G$2,'Exp with units conversion'!$H119*'Exp Database'!AA119*'Exp with units conversion'!$G119,'Exp Database'!AA119*'Exp with units conversion'!$G119))</f>
        <v>0</v>
      </c>
      <c r="AB119">
        <f>IF(OR('Exp Database'!AB119=Lists!$G$2,'Exp Database'!AB119=Lists!$G$3,'Exp Database'!AB119=0),0,IF($F119=Lists!$G$2,'Exp with units conversion'!$H119*'Exp Database'!AB119*'Exp with units conversion'!$G119,'Exp Database'!AB119*'Exp with units conversion'!$G119))</f>
        <v>0</v>
      </c>
      <c r="AC119">
        <f>IF(OR('Exp Database'!AC119=Lists!$G$2,'Exp Database'!AC119=Lists!$G$3,'Exp Database'!AC119=0),0,IF($F119=Lists!$G$2,'Exp with units conversion'!$H119*'Exp Database'!AC119*'Exp with units conversion'!$G119,'Exp Database'!AC119*'Exp with units conversion'!$G119))</f>
        <v>83191</v>
      </c>
      <c r="AD119">
        <f>IF(OR('Exp Database'!AD119=Lists!$G$2,'Exp Database'!AD119=Lists!$G$3,'Exp Database'!AD119=0),0,IF($F119=Lists!$G$2,'Exp with units conversion'!$H119*'Exp Database'!AD119*'Exp with units conversion'!$G119,'Exp Database'!AD119*'Exp with units conversion'!$G119))</f>
        <v>83191</v>
      </c>
      <c r="AF119">
        <f t="shared" si="8"/>
        <v>1</v>
      </c>
    </row>
    <row r="120" spans="2:32">
      <c r="B120" t="str">
        <f t="shared" si="7"/>
        <v>Georgia2013</v>
      </c>
      <c r="C120" s="238" t="str">
        <f t="shared" si="10"/>
        <v>Georgia</v>
      </c>
      <c r="D120" s="238">
        <v>2013</v>
      </c>
      <c r="E120" s="249" t="str">
        <f t="shared" si="12"/>
        <v>Calendar Year</v>
      </c>
      <c r="F120" s="249" t="str">
        <f t="shared" si="11"/>
        <v>US Dollars</v>
      </c>
      <c r="G120" s="238">
        <f>IF('Exp Database'!G120="Units ( x 1)",1,IF('Exp Database'!G120="Thousands (x 1,000)",1000,IF('Exp Database'!G120="Millions (x 1,000,000)",1000000,)))</f>
        <v>1</v>
      </c>
      <c r="H120" s="239">
        <f>IF('Exp Database'!H120&gt;0,'Exp Database'!H120,'Exp Database'!J120)</f>
        <v>1.6634</v>
      </c>
      <c r="I120" s="249" t="str">
        <f t="shared" si="11"/>
        <v>PEPFAR Expenditure analysis</v>
      </c>
      <c r="J120" s="249">
        <f t="shared" si="11"/>
        <v>1.6633500000000001</v>
      </c>
      <c r="K120" t="s">
        <v>369</v>
      </c>
      <c r="M120">
        <f>IF(OR('Exp Database'!M120=Lists!$G$2,'Exp Database'!M120=Lists!$G$3,'Exp Database'!M120=0),0,IF($F120=Lists!$G$2,'Exp with units conversion'!$H120*'Exp Database'!M120*'Exp with units conversion'!$G120,'Exp Database'!M120*'Exp with units conversion'!$G120))</f>
        <v>0</v>
      </c>
      <c r="N120">
        <f>IF(OR('Exp Database'!N120=Lists!$G$2,'Exp Database'!N120=Lists!$G$3,'Exp Database'!N120=0),0,IF($F120=Lists!$G$2,'Exp with units conversion'!$H120*'Exp Database'!N120*'Exp with units conversion'!$G120,'Exp Database'!N120*'Exp with units conversion'!$G120))</f>
        <v>0</v>
      </c>
      <c r="O120">
        <f>IF(OR('Exp Database'!O120=Lists!$G$2,'Exp Database'!O120=Lists!$G$3,'Exp Database'!O120=0),0,IF($F120=Lists!$G$2,'Exp with units conversion'!$H120*'Exp Database'!O120*'Exp with units conversion'!$G120,'Exp Database'!O120*'Exp with units conversion'!$G120))</f>
        <v>0</v>
      </c>
      <c r="P120">
        <f>IF(OR('Exp Database'!P120=Lists!$G$2,'Exp Database'!P120=Lists!$G$3,'Exp Database'!P120=0),0,IF($F120=Lists!$G$2,'Exp with units conversion'!$H120*'Exp Database'!P120*'Exp with units conversion'!$G120,'Exp Database'!P120*'Exp with units conversion'!$G120))</f>
        <v>0</v>
      </c>
      <c r="Q120">
        <f>IF(OR('Exp Database'!Q120=Lists!$G$2,'Exp Database'!Q120=Lists!$G$3,'Exp Database'!Q120=0),0,IF($F120=Lists!$G$2,'Exp with units conversion'!$H120*'Exp Database'!Q120*'Exp with units conversion'!$G120,'Exp Database'!Q120*'Exp with units conversion'!$G120))</f>
        <v>0</v>
      </c>
      <c r="R120">
        <f>IF(OR('Exp Database'!R120=Lists!$G$2,'Exp Database'!R120=Lists!$G$3,'Exp Database'!R120=0),0,IF($F120=Lists!$G$2,'Exp with units conversion'!$H120*'Exp Database'!R120*'Exp with units conversion'!$G120,'Exp Database'!R120*'Exp with units conversion'!$G120))</f>
        <v>0</v>
      </c>
      <c r="S120">
        <f>IF(OR('Exp Database'!S120=Lists!$G$2,'Exp Database'!S120=Lists!$G$3,'Exp Database'!S120=0),0,IF($F120=Lists!$G$2,'Exp with units conversion'!$H120*'Exp Database'!S120*'Exp with units conversion'!$G120,'Exp Database'!S120*'Exp with units conversion'!$G120))</f>
        <v>0</v>
      </c>
      <c r="T120">
        <f>IF(OR('Exp Database'!T120=Lists!$G$2,'Exp Database'!T120=Lists!$G$3,'Exp Database'!T120=0),0,IF($F120=Lists!$G$2,'Exp with units conversion'!$H120*'Exp Database'!T120*'Exp with units conversion'!$G120,'Exp Database'!T120*'Exp with units conversion'!$G120))</f>
        <v>0</v>
      </c>
      <c r="U120">
        <f>IF(OR('Exp Database'!U120=Lists!$G$2,'Exp Database'!U120=Lists!$G$3,'Exp Database'!U120=0),0,IF($F120=Lists!$G$2,'Exp with units conversion'!$H120*'Exp Database'!U120*'Exp with units conversion'!$G120,'Exp Database'!U120*'Exp with units conversion'!$G120))</f>
        <v>0</v>
      </c>
      <c r="V120">
        <f>IF(OR('Exp Database'!V120=Lists!$G$2,'Exp Database'!V120=Lists!$G$3,'Exp Database'!V120=0),0,IF($F120=Lists!$G$2,'Exp with units conversion'!$H120*'Exp Database'!V120*'Exp with units conversion'!$G120,'Exp Database'!V120*'Exp with units conversion'!$G120))</f>
        <v>0</v>
      </c>
      <c r="W120">
        <f>IF(OR('Exp Database'!W120=Lists!$G$2,'Exp Database'!W120=Lists!$G$3,'Exp Database'!W120=0),0,IF($F120=Lists!$G$2,'Exp with units conversion'!$H120*'Exp Database'!W120*'Exp with units conversion'!$G120,'Exp Database'!W120*'Exp with units conversion'!$G120))</f>
        <v>0</v>
      </c>
      <c r="X120">
        <f>IF(OR('Exp Database'!X120=Lists!$G$2,'Exp Database'!X120=Lists!$G$3,'Exp Database'!X120=0),0,IF($F120=Lists!$G$2,'Exp with units conversion'!$H120*'Exp Database'!X120*'Exp with units conversion'!$G120,'Exp Database'!X120*'Exp with units conversion'!$G120))</f>
        <v>58352</v>
      </c>
      <c r="Y120">
        <f>IF(OR('Exp Database'!Y120=Lists!$G$2,'Exp Database'!Y120=Lists!$G$3,'Exp Database'!Y120=0),0,IF($F120=Lists!$G$2,'Exp with units conversion'!$H120*'Exp Database'!Y120*'Exp with units conversion'!$G120,'Exp Database'!Y120*'Exp with units conversion'!$G120))</f>
        <v>61450</v>
      </c>
      <c r="Z120">
        <f>IF(OR('Exp Database'!Z120=Lists!$G$2,'Exp Database'!Z120=Lists!$G$3,'Exp Database'!Z120=0),0,IF($F120=Lists!$G$2,'Exp with units conversion'!$H120*'Exp Database'!Z120*'Exp with units conversion'!$G120,'Exp Database'!Z120*'Exp with units conversion'!$G120))</f>
        <v>0</v>
      </c>
      <c r="AA120">
        <f>IF(OR('Exp Database'!AA120=Lists!$G$2,'Exp Database'!AA120=Lists!$G$3,'Exp Database'!AA120=0),0,IF($F120=Lists!$G$2,'Exp with units conversion'!$H120*'Exp Database'!AA120*'Exp with units conversion'!$G120,'Exp Database'!AA120*'Exp with units conversion'!$G120))</f>
        <v>0</v>
      </c>
      <c r="AB120">
        <f>IF(OR('Exp Database'!AB120=Lists!$G$2,'Exp Database'!AB120=Lists!$G$3,'Exp Database'!AB120=0),0,IF($F120=Lists!$G$2,'Exp with units conversion'!$H120*'Exp Database'!AB120*'Exp with units conversion'!$G120,'Exp Database'!AB120*'Exp with units conversion'!$G120))</f>
        <v>0</v>
      </c>
      <c r="AC120">
        <f>IF(OR('Exp Database'!AC120=Lists!$G$2,'Exp Database'!AC120=Lists!$G$3,'Exp Database'!AC120=0),0,IF($F120=Lists!$G$2,'Exp with units conversion'!$H120*'Exp Database'!AC120*'Exp with units conversion'!$G120,'Exp Database'!AC120*'Exp with units conversion'!$G120))</f>
        <v>119802</v>
      </c>
      <c r="AD120">
        <f>IF(OR('Exp Database'!AD120=Lists!$G$2,'Exp Database'!AD120=Lists!$G$3,'Exp Database'!AD120=0),0,IF($F120=Lists!$G$2,'Exp with units conversion'!$H120*'Exp Database'!AD120*'Exp with units conversion'!$G120,'Exp Database'!AD120*'Exp with units conversion'!$G120))</f>
        <v>119802</v>
      </c>
      <c r="AF120">
        <f t="shared" si="8"/>
        <v>1</v>
      </c>
    </row>
    <row r="121" spans="2:32">
      <c r="B121" t="str">
        <f t="shared" si="7"/>
        <v>Georgia2013</v>
      </c>
      <c r="C121" s="238" t="str">
        <f t="shared" si="10"/>
        <v>Georgia</v>
      </c>
      <c r="D121" s="238">
        <v>2013</v>
      </c>
      <c r="E121" s="249" t="str">
        <f t="shared" si="12"/>
        <v>Calendar Year</v>
      </c>
      <c r="F121" s="249" t="str">
        <f t="shared" si="11"/>
        <v>US Dollars</v>
      </c>
      <c r="G121" s="238">
        <f>IF('Exp Database'!G121="Units ( x 1)",1,IF('Exp Database'!G121="Thousands (x 1,000)",1000,IF('Exp Database'!G121="Millions (x 1,000,000)",1000000,)))</f>
        <v>1</v>
      </c>
      <c r="H121" s="239">
        <f>IF('Exp Database'!H121&gt;0,'Exp Database'!H121,'Exp Database'!J121)</f>
        <v>1.6634</v>
      </c>
      <c r="I121" s="249" t="str">
        <f t="shared" si="11"/>
        <v>PEPFAR Expenditure analysis</v>
      </c>
      <c r="J121" s="249">
        <f t="shared" si="11"/>
        <v>1.6633500000000001</v>
      </c>
      <c r="K121" t="s">
        <v>370</v>
      </c>
      <c r="M121">
        <f>IF(OR('Exp Database'!M121=Lists!$G$2,'Exp Database'!M121=Lists!$G$3,'Exp Database'!M121=0),0,IF($F121=Lists!$G$2,'Exp with units conversion'!$H121*'Exp Database'!M121*'Exp with units conversion'!$G121,'Exp Database'!M121*'Exp with units conversion'!$G121))</f>
        <v>0</v>
      </c>
      <c r="N121">
        <f>IF(OR('Exp Database'!N121=Lists!$G$2,'Exp Database'!N121=Lists!$G$3,'Exp Database'!N121=0),0,IF($F121=Lists!$G$2,'Exp with units conversion'!$H121*'Exp Database'!N121*'Exp with units conversion'!$G121,'Exp Database'!N121*'Exp with units conversion'!$G121))</f>
        <v>0</v>
      </c>
      <c r="O121">
        <f>IF(OR('Exp Database'!O121=Lists!$G$2,'Exp Database'!O121=Lists!$G$3,'Exp Database'!O121=0),0,IF($F121=Lists!$G$2,'Exp with units conversion'!$H121*'Exp Database'!O121*'Exp with units conversion'!$G121,'Exp Database'!O121*'Exp with units conversion'!$G121))</f>
        <v>0</v>
      </c>
      <c r="P121">
        <f>IF(OR('Exp Database'!P121=Lists!$G$2,'Exp Database'!P121=Lists!$G$3,'Exp Database'!P121=0),0,IF($F121=Lists!$G$2,'Exp with units conversion'!$H121*'Exp Database'!P121*'Exp with units conversion'!$G121,'Exp Database'!P121*'Exp with units conversion'!$G121))</f>
        <v>0</v>
      </c>
      <c r="Q121">
        <f>IF(OR('Exp Database'!Q121=Lists!$G$2,'Exp Database'!Q121=Lists!$G$3,'Exp Database'!Q121=0),0,IF($F121=Lists!$G$2,'Exp with units conversion'!$H121*'Exp Database'!Q121*'Exp with units conversion'!$G121,'Exp Database'!Q121*'Exp with units conversion'!$G121))</f>
        <v>0</v>
      </c>
      <c r="R121">
        <f>IF(OR('Exp Database'!R121=Lists!$G$2,'Exp Database'!R121=Lists!$G$3,'Exp Database'!R121=0),0,IF($F121=Lists!$G$2,'Exp with units conversion'!$H121*'Exp Database'!R121*'Exp with units conversion'!$G121,'Exp Database'!R121*'Exp with units conversion'!$G121))</f>
        <v>0</v>
      </c>
      <c r="S121">
        <f>IF(OR('Exp Database'!S121=Lists!$G$2,'Exp Database'!S121=Lists!$G$3,'Exp Database'!S121=0),0,IF($F121=Lists!$G$2,'Exp with units conversion'!$H121*'Exp Database'!S121*'Exp with units conversion'!$G121,'Exp Database'!S121*'Exp with units conversion'!$G121))</f>
        <v>0</v>
      </c>
      <c r="T121">
        <f>IF(OR('Exp Database'!T121=Lists!$G$2,'Exp Database'!T121=Lists!$G$3,'Exp Database'!T121=0),0,IF($F121=Lists!$G$2,'Exp with units conversion'!$H121*'Exp Database'!T121*'Exp with units conversion'!$G121,'Exp Database'!T121*'Exp with units conversion'!$G121))</f>
        <v>0</v>
      </c>
      <c r="U121">
        <f>IF(OR('Exp Database'!U121=Lists!$G$2,'Exp Database'!U121=Lists!$G$3,'Exp Database'!U121=0),0,IF($F121=Lists!$G$2,'Exp with units conversion'!$H121*'Exp Database'!U121*'Exp with units conversion'!$G121,'Exp Database'!U121*'Exp with units conversion'!$G121))</f>
        <v>0</v>
      </c>
      <c r="V121">
        <f>IF(OR('Exp Database'!V121=Lists!$G$2,'Exp Database'!V121=Lists!$G$3,'Exp Database'!V121=0),0,IF($F121=Lists!$G$2,'Exp with units conversion'!$H121*'Exp Database'!V121*'Exp with units conversion'!$G121,'Exp Database'!V121*'Exp with units conversion'!$G121))</f>
        <v>0</v>
      </c>
      <c r="W121">
        <f>IF(OR('Exp Database'!W121=Lists!$G$2,'Exp Database'!W121=Lists!$G$3,'Exp Database'!W121=0),0,IF($F121=Lists!$G$2,'Exp with units conversion'!$H121*'Exp Database'!W121*'Exp with units conversion'!$G121,'Exp Database'!W121*'Exp with units conversion'!$G121))</f>
        <v>0</v>
      </c>
      <c r="X121">
        <f>IF(OR('Exp Database'!X121=Lists!$G$2,'Exp Database'!X121=Lists!$G$3,'Exp Database'!X121=0),0,IF($F121=Lists!$G$2,'Exp with units conversion'!$H121*'Exp Database'!X121*'Exp with units conversion'!$G121,'Exp Database'!X121*'Exp with units conversion'!$G121))</f>
        <v>0</v>
      </c>
      <c r="Y121">
        <f>IF(OR('Exp Database'!Y121=Lists!$G$2,'Exp Database'!Y121=Lists!$G$3,'Exp Database'!Y121=0),0,IF($F121=Lists!$G$2,'Exp with units conversion'!$H121*'Exp Database'!Y121*'Exp with units conversion'!$G121,'Exp Database'!Y121*'Exp with units conversion'!$G121))</f>
        <v>0</v>
      </c>
      <c r="Z121">
        <f>IF(OR('Exp Database'!Z121=Lists!$G$2,'Exp Database'!Z121=Lists!$G$3,'Exp Database'!Z121=0),0,IF($F121=Lists!$G$2,'Exp with units conversion'!$H121*'Exp Database'!Z121*'Exp with units conversion'!$G121,'Exp Database'!Z121*'Exp with units conversion'!$G121))</f>
        <v>0</v>
      </c>
      <c r="AA121">
        <f>IF(OR('Exp Database'!AA121=Lists!$G$2,'Exp Database'!AA121=Lists!$G$3,'Exp Database'!AA121=0),0,IF($F121=Lists!$G$2,'Exp with units conversion'!$H121*'Exp Database'!AA121*'Exp with units conversion'!$G121,'Exp Database'!AA121*'Exp with units conversion'!$G121))</f>
        <v>0</v>
      </c>
      <c r="AB121">
        <f>IF(OR('Exp Database'!AB121=Lists!$G$2,'Exp Database'!AB121=Lists!$G$3,'Exp Database'!AB121=0),0,IF($F121=Lists!$G$2,'Exp with units conversion'!$H121*'Exp Database'!AB121*'Exp with units conversion'!$G121,'Exp Database'!AB121*'Exp with units conversion'!$G121))</f>
        <v>0</v>
      </c>
      <c r="AC121">
        <f>IF(OR('Exp Database'!AC121=Lists!$G$2,'Exp Database'!AC121=Lists!$G$3,'Exp Database'!AC121=0),0,IF($F121=Lists!$G$2,'Exp with units conversion'!$H121*'Exp Database'!AC121*'Exp with units conversion'!$G121,'Exp Database'!AC121*'Exp with units conversion'!$G121))</f>
        <v>0</v>
      </c>
      <c r="AD121">
        <f>IF(OR('Exp Database'!AD121=Lists!$G$2,'Exp Database'!AD121=Lists!$G$3,'Exp Database'!AD121=0),0,IF($F121=Lists!$G$2,'Exp with units conversion'!$H121*'Exp Database'!AD121*'Exp with units conversion'!$G121,'Exp Database'!AD121*'Exp with units conversion'!$G121))</f>
        <v>0</v>
      </c>
      <c r="AF121">
        <f t="shared" si="8"/>
        <v>1</v>
      </c>
    </row>
    <row r="122" spans="2:32">
      <c r="B122" t="str">
        <f t="shared" si="7"/>
        <v>Georgia2013</v>
      </c>
      <c r="C122" s="238" t="str">
        <f t="shared" si="10"/>
        <v>Georgia</v>
      </c>
      <c r="D122" s="238">
        <v>2013</v>
      </c>
      <c r="E122" s="249" t="str">
        <f t="shared" si="12"/>
        <v>Calendar Year</v>
      </c>
      <c r="F122" s="249" t="str">
        <f t="shared" si="11"/>
        <v>US Dollars</v>
      </c>
      <c r="G122" s="238">
        <f>IF('Exp Database'!G122="Units ( x 1)",1,IF('Exp Database'!G122="Thousands (x 1,000)",1000,IF('Exp Database'!G122="Millions (x 1,000,000)",1000000,)))</f>
        <v>1</v>
      </c>
      <c r="H122" s="239">
        <f>IF('Exp Database'!H122&gt;0,'Exp Database'!H122,'Exp Database'!J122)</f>
        <v>1.6634</v>
      </c>
      <c r="I122" s="249" t="str">
        <f t="shared" si="11"/>
        <v>PEPFAR Expenditure analysis</v>
      </c>
      <c r="J122" s="249">
        <f t="shared" si="11"/>
        <v>1.6633500000000001</v>
      </c>
      <c r="K122" t="s">
        <v>372</v>
      </c>
      <c r="M122">
        <f>IF(OR('Exp Database'!M122=Lists!$G$2,'Exp Database'!M122=Lists!$G$3,'Exp Database'!M122=0),0,IF($F122=Lists!$G$2,'Exp with units conversion'!$H122*'Exp Database'!M122*'Exp with units conversion'!$G122,'Exp Database'!M122*'Exp with units conversion'!$G122))</f>
        <v>0</v>
      </c>
      <c r="N122">
        <f>IF(OR('Exp Database'!N122=Lists!$G$2,'Exp Database'!N122=Lists!$G$3,'Exp Database'!N122=0),0,IF($F122=Lists!$G$2,'Exp with units conversion'!$H122*'Exp Database'!N122*'Exp with units conversion'!$G122,'Exp Database'!N122*'Exp with units conversion'!$G122))</f>
        <v>0</v>
      </c>
      <c r="O122">
        <f>IF(OR('Exp Database'!O122=Lists!$G$2,'Exp Database'!O122=Lists!$G$3,'Exp Database'!O122=0),0,IF($F122=Lists!$G$2,'Exp with units conversion'!$H122*'Exp Database'!O122*'Exp with units conversion'!$G122,'Exp Database'!O122*'Exp with units conversion'!$G122))</f>
        <v>0</v>
      </c>
      <c r="P122">
        <f>IF(OR('Exp Database'!P122=Lists!$G$2,'Exp Database'!P122=Lists!$G$3,'Exp Database'!P122=0),0,IF($F122=Lists!$G$2,'Exp with units conversion'!$H122*'Exp Database'!P122*'Exp with units conversion'!$G122,'Exp Database'!P122*'Exp with units conversion'!$G122))</f>
        <v>0</v>
      </c>
      <c r="Q122">
        <f>IF(OR('Exp Database'!Q122=Lists!$G$2,'Exp Database'!Q122=Lists!$G$3,'Exp Database'!Q122=0),0,IF($F122=Lists!$G$2,'Exp with units conversion'!$H122*'Exp Database'!Q122*'Exp with units conversion'!$G122,'Exp Database'!Q122*'Exp with units conversion'!$G122))</f>
        <v>0</v>
      </c>
      <c r="R122">
        <f>IF(OR('Exp Database'!R122=Lists!$G$2,'Exp Database'!R122=Lists!$G$3,'Exp Database'!R122=0),0,IF($F122=Lists!$G$2,'Exp with units conversion'!$H122*'Exp Database'!R122*'Exp with units conversion'!$G122,'Exp Database'!R122*'Exp with units conversion'!$G122))</f>
        <v>0</v>
      </c>
      <c r="S122">
        <f>IF(OR('Exp Database'!S122=Lists!$G$2,'Exp Database'!S122=Lists!$G$3,'Exp Database'!S122=0),0,IF($F122=Lists!$G$2,'Exp with units conversion'!$H122*'Exp Database'!S122*'Exp with units conversion'!$G122,'Exp Database'!S122*'Exp with units conversion'!$G122))</f>
        <v>0</v>
      </c>
      <c r="T122">
        <f>IF(OR('Exp Database'!T122=Lists!$G$2,'Exp Database'!T122=Lists!$G$3,'Exp Database'!T122=0),0,IF($F122=Lists!$G$2,'Exp with units conversion'!$H122*'Exp Database'!T122*'Exp with units conversion'!$G122,'Exp Database'!T122*'Exp with units conversion'!$G122))</f>
        <v>0</v>
      </c>
      <c r="U122">
        <f>IF(OR('Exp Database'!U122=Lists!$G$2,'Exp Database'!U122=Lists!$G$3,'Exp Database'!U122=0),0,IF($F122=Lists!$G$2,'Exp with units conversion'!$H122*'Exp Database'!U122*'Exp with units conversion'!$G122,'Exp Database'!U122*'Exp with units conversion'!$G122))</f>
        <v>0</v>
      </c>
      <c r="V122">
        <f>IF(OR('Exp Database'!V122=Lists!$G$2,'Exp Database'!V122=Lists!$G$3,'Exp Database'!V122=0),0,IF($F122=Lists!$G$2,'Exp with units conversion'!$H122*'Exp Database'!V122*'Exp with units conversion'!$G122,'Exp Database'!V122*'Exp with units conversion'!$G122))</f>
        <v>0</v>
      </c>
      <c r="W122">
        <f>IF(OR('Exp Database'!W122=Lists!$G$2,'Exp Database'!W122=Lists!$G$3,'Exp Database'!W122=0),0,IF($F122=Lists!$G$2,'Exp with units conversion'!$H122*'Exp Database'!W122*'Exp with units conversion'!$G122,'Exp Database'!W122*'Exp with units conversion'!$G122))</f>
        <v>0</v>
      </c>
      <c r="X122">
        <f>IF(OR('Exp Database'!X122=Lists!$G$2,'Exp Database'!X122=Lists!$G$3,'Exp Database'!X122=0),0,IF($F122=Lists!$G$2,'Exp with units conversion'!$H122*'Exp Database'!X122*'Exp with units conversion'!$G122,'Exp Database'!X122*'Exp with units conversion'!$G122))</f>
        <v>0</v>
      </c>
      <c r="Y122">
        <f>IF(OR('Exp Database'!Y122=Lists!$G$2,'Exp Database'!Y122=Lists!$G$3,'Exp Database'!Y122=0),0,IF($F122=Lists!$G$2,'Exp with units conversion'!$H122*'Exp Database'!Y122*'Exp with units conversion'!$G122,'Exp Database'!Y122*'Exp with units conversion'!$G122))</f>
        <v>152421</v>
      </c>
      <c r="Z122">
        <f>IF(OR('Exp Database'!Z122=Lists!$G$2,'Exp Database'!Z122=Lists!$G$3,'Exp Database'!Z122=0),0,IF($F122=Lists!$G$2,'Exp with units conversion'!$H122*'Exp Database'!Z122*'Exp with units conversion'!$G122,'Exp Database'!Z122*'Exp with units conversion'!$G122))</f>
        <v>0</v>
      </c>
      <c r="AA122">
        <f>IF(OR('Exp Database'!AA122=Lists!$G$2,'Exp Database'!AA122=Lists!$G$3,'Exp Database'!AA122=0),0,IF($F122=Lists!$G$2,'Exp with units conversion'!$H122*'Exp Database'!AA122*'Exp with units conversion'!$G122,'Exp Database'!AA122*'Exp with units conversion'!$G122))</f>
        <v>0</v>
      </c>
      <c r="AB122">
        <f>IF(OR('Exp Database'!AB122=Lists!$G$2,'Exp Database'!AB122=Lists!$G$3,'Exp Database'!AB122=0),0,IF($F122=Lists!$G$2,'Exp with units conversion'!$H122*'Exp Database'!AB122*'Exp with units conversion'!$G122,'Exp Database'!AB122*'Exp with units conversion'!$G122))</f>
        <v>0</v>
      </c>
      <c r="AC122">
        <f>IF(OR('Exp Database'!AC122=Lists!$G$2,'Exp Database'!AC122=Lists!$G$3,'Exp Database'!AC122=0),0,IF($F122=Lists!$G$2,'Exp with units conversion'!$H122*'Exp Database'!AC122*'Exp with units conversion'!$G122,'Exp Database'!AC122*'Exp with units conversion'!$G122))</f>
        <v>152421</v>
      </c>
      <c r="AD122">
        <f>IF(OR('Exp Database'!AD122=Lists!$G$2,'Exp Database'!AD122=Lists!$G$3,'Exp Database'!AD122=0),0,IF($F122=Lists!$G$2,'Exp with units conversion'!$H122*'Exp Database'!AD122*'Exp with units conversion'!$G122,'Exp Database'!AD122*'Exp with units conversion'!$G122))</f>
        <v>152421</v>
      </c>
      <c r="AF122">
        <f t="shared" si="8"/>
        <v>1</v>
      </c>
    </row>
    <row r="123" spans="2:32">
      <c r="B123" t="str">
        <f t="shared" si="7"/>
        <v>Georgia2013</v>
      </c>
      <c r="C123" s="238" t="str">
        <f t="shared" si="10"/>
        <v>Georgia</v>
      </c>
      <c r="D123" s="238">
        <v>2013</v>
      </c>
      <c r="E123" s="249" t="str">
        <f t="shared" si="12"/>
        <v>Calendar Year</v>
      </c>
      <c r="F123" s="249" t="str">
        <f t="shared" si="11"/>
        <v>US Dollars</v>
      </c>
      <c r="G123" s="238">
        <f>IF('Exp Database'!G123="Units ( x 1)",1,IF('Exp Database'!G123="Thousands (x 1,000)",1000,IF('Exp Database'!G123="Millions (x 1,000,000)",1000000,)))</f>
        <v>1</v>
      </c>
      <c r="H123" s="239">
        <f>IF('Exp Database'!H123&gt;0,'Exp Database'!H123,'Exp Database'!J123)</f>
        <v>1.6634</v>
      </c>
      <c r="I123" s="249" t="str">
        <f t="shared" si="11"/>
        <v>PEPFAR Expenditure analysis</v>
      </c>
      <c r="J123" s="249">
        <f t="shared" si="11"/>
        <v>1.6633500000000001</v>
      </c>
      <c r="K123" t="s">
        <v>373</v>
      </c>
      <c r="M123">
        <f>IF(OR('Exp Database'!M123=Lists!$G$2,'Exp Database'!M123=Lists!$G$3,'Exp Database'!M123=0),0,IF($F123=Lists!$G$2,'Exp with units conversion'!$H123*'Exp Database'!M123*'Exp with units conversion'!$G123,'Exp Database'!M123*'Exp with units conversion'!$G123))</f>
        <v>0</v>
      </c>
      <c r="N123">
        <f>IF(OR('Exp Database'!N123=Lists!$G$2,'Exp Database'!N123=Lists!$G$3,'Exp Database'!N123=0),0,IF($F123=Lists!$G$2,'Exp with units conversion'!$H123*'Exp Database'!N123*'Exp with units conversion'!$G123,'Exp Database'!N123*'Exp with units conversion'!$G123))</f>
        <v>0</v>
      </c>
      <c r="O123">
        <f>IF(OR('Exp Database'!O123=Lists!$G$2,'Exp Database'!O123=Lists!$G$3,'Exp Database'!O123=0),0,IF($F123=Lists!$G$2,'Exp with units conversion'!$H123*'Exp Database'!O123*'Exp with units conversion'!$G123,'Exp Database'!O123*'Exp with units conversion'!$G123))</f>
        <v>0</v>
      </c>
      <c r="P123">
        <f>IF(OR('Exp Database'!P123=Lists!$G$2,'Exp Database'!P123=Lists!$G$3,'Exp Database'!P123=0),0,IF($F123=Lists!$G$2,'Exp with units conversion'!$H123*'Exp Database'!P123*'Exp with units conversion'!$G123,'Exp Database'!P123*'Exp with units conversion'!$G123))</f>
        <v>0</v>
      </c>
      <c r="Q123">
        <f>IF(OR('Exp Database'!Q123=Lists!$G$2,'Exp Database'!Q123=Lists!$G$3,'Exp Database'!Q123=0),0,IF($F123=Lists!$G$2,'Exp with units conversion'!$H123*'Exp Database'!Q123*'Exp with units conversion'!$G123,'Exp Database'!Q123*'Exp with units conversion'!$G123))</f>
        <v>0</v>
      </c>
      <c r="R123">
        <f>IF(OR('Exp Database'!R123=Lists!$G$2,'Exp Database'!R123=Lists!$G$3,'Exp Database'!R123=0),0,IF($F123=Lists!$G$2,'Exp with units conversion'!$H123*'Exp Database'!R123*'Exp with units conversion'!$G123,'Exp Database'!R123*'Exp with units conversion'!$G123))</f>
        <v>0</v>
      </c>
      <c r="S123">
        <f>IF(OR('Exp Database'!S123=Lists!$G$2,'Exp Database'!S123=Lists!$G$3,'Exp Database'!S123=0),0,IF($F123=Lists!$G$2,'Exp with units conversion'!$H123*'Exp Database'!S123*'Exp with units conversion'!$G123,'Exp Database'!S123*'Exp with units conversion'!$G123))</f>
        <v>0</v>
      </c>
      <c r="T123">
        <f>IF(OR('Exp Database'!T123=Lists!$G$2,'Exp Database'!T123=Lists!$G$3,'Exp Database'!T123=0),0,IF($F123=Lists!$G$2,'Exp with units conversion'!$H123*'Exp Database'!T123*'Exp with units conversion'!$G123,'Exp Database'!T123*'Exp with units conversion'!$G123))</f>
        <v>0</v>
      </c>
      <c r="U123">
        <f>IF(OR('Exp Database'!U123=Lists!$G$2,'Exp Database'!U123=Lists!$G$3,'Exp Database'!U123=0),0,IF($F123=Lists!$G$2,'Exp with units conversion'!$H123*'Exp Database'!U123*'Exp with units conversion'!$G123,'Exp Database'!U123*'Exp with units conversion'!$G123))</f>
        <v>0</v>
      </c>
      <c r="V123">
        <f>IF(OR('Exp Database'!V123=Lists!$G$2,'Exp Database'!V123=Lists!$G$3,'Exp Database'!V123=0),0,IF($F123=Lists!$G$2,'Exp with units conversion'!$H123*'Exp Database'!V123*'Exp with units conversion'!$G123,'Exp Database'!V123*'Exp with units conversion'!$G123))</f>
        <v>0</v>
      </c>
      <c r="W123">
        <f>IF(OR('Exp Database'!W123=Lists!$G$2,'Exp Database'!W123=Lists!$G$3,'Exp Database'!W123=0),0,IF($F123=Lists!$G$2,'Exp with units conversion'!$H123*'Exp Database'!W123*'Exp with units conversion'!$G123,'Exp Database'!W123*'Exp with units conversion'!$G123))</f>
        <v>0</v>
      </c>
      <c r="X123">
        <f>IF(OR('Exp Database'!X123=Lists!$G$2,'Exp Database'!X123=Lists!$G$3,'Exp Database'!X123=0),0,IF($F123=Lists!$G$2,'Exp with units conversion'!$H123*'Exp Database'!X123*'Exp with units conversion'!$G123,'Exp Database'!X123*'Exp with units conversion'!$G123))</f>
        <v>8819</v>
      </c>
      <c r="Y123">
        <f>IF(OR('Exp Database'!Y123=Lists!$G$2,'Exp Database'!Y123=Lists!$G$3,'Exp Database'!Y123=0),0,IF($F123=Lists!$G$2,'Exp with units conversion'!$H123*'Exp Database'!Y123*'Exp with units conversion'!$G123,'Exp Database'!Y123*'Exp with units conversion'!$G123))</f>
        <v>0</v>
      </c>
      <c r="Z123">
        <f>IF(OR('Exp Database'!Z123=Lists!$G$2,'Exp Database'!Z123=Lists!$G$3,'Exp Database'!Z123=0),0,IF($F123=Lists!$G$2,'Exp with units conversion'!$H123*'Exp Database'!Z123*'Exp with units conversion'!$G123,'Exp Database'!Z123*'Exp with units conversion'!$G123))</f>
        <v>0</v>
      </c>
      <c r="AA123">
        <f>IF(OR('Exp Database'!AA123=Lists!$G$2,'Exp Database'!AA123=Lists!$G$3,'Exp Database'!AA123=0),0,IF($F123=Lists!$G$2,'Exp with units conversion'!$H123*'Exp Database'!AA123*'Exp with units conversion'!$G123,'Exp Database'!AA123*'Exp with units conversion'!$G123))</f>
        <v>0</v>
      </c>
      <c r="AB123">
        <f>IF(OR('Exp Database'!AB123=Lists!$G$2,'Exp Database'!AB123=Lists!$G$3,'Exp Database'!AB123=0),0,IF($F123=Lists!$G$2,'Exp with units conversion'!$H123*'Exp Database'!AB123*'Exp with units conversion'!$G123,'Exp Database'!AB123*'Exp with units conversion'!$G123))</f>
        <v>0</v>
      </c>
      <c r="AC123">
        <f>IF(OR('Exp Database'!AC123=Lists!$G$2,'Exp Database'!AC123=Lists!$G$3,'Exp Database'!AC123=0),0,IF($F123=Lists!$G$2,'Exp with units conversion'!$H123*'Exp Database'!AC123*'Exp with units conversion'!$G123,'Exp Database'!AC123*'Exp with units conversion'!$G123))</f>
        <v>8819</v>
      </c>
      <c r="AD123">
        <f>IF(OR('Exp Database'!AD123=Lists!$G$2,'Exp Database'!AD123=Lists!$G$3,'Exp Database'!AD123=0),0,IF($F123=Lists!$G$2,'Exp with units conversion'!$H123*'Exp Database'!AD123*'Exp with units conversion'!$G123,'Exp Database'!AD123*'Exp with units conversion'!$G123))</f>
        <v>8819</v>
      </c>
      <c r="AF123">
        <f t="shared" si="8"/>
        <v>1</v>
      </c>
    </row>
    <row r="124" spans="2:32">
      <c r="B124" t="str">
        <f t="shared" si="7"/>
        <v>Georgia2013</v>
      </c>
      <c r="C124" s="238" t="str">
        <f t="shared" si="10"/>
        <v>Georgia</v>
      </c>
      <c r="D124" s="238">
        <v>2013</v>
      </c>
      <c r="E124" s="249" t="str">
        <f t="shared" si="12"/>
        <v>Calendar Year</v>
      </c>
      <c r="F124" s="249" t="str">
        <f t="shared" si="11"/>
        <v>US Dollars</v>
      </c>
      <c r="G124" s="238">
        <f>IF('Exp Database'!G124="Units ( x 1)",1,IF('Exp Database'!G124="Thousands (x 1,000)",1000,IF('Exp Database'!G124="Millions (x 1,000,000)",1000000,)))</f>
        <v>1</v>
      </c>
      <c r="H124" s="239">
        <f>IF('Exp Database'!H124&gt;0,'Exp Database'!H124,'Exp Database'!J124)</f>
        <v>1.6634</v>
      </c>
      <c r="I124" s="249" t="str">
        <f t="shared" si="11"/>
        <v>PEPFAR Expenditure analysis</v>
      </c>
      <c r="J124" s="249">
        <f t="shared" si="11"/>
        <v>1.6633500000000001</v>
      </c>
      <c r="K124" t="s">
        <v>374</v>
      </c>
      <c r="M124">
        <f>IF(OR('Exp Database'!M124=Lists!$G$2,'Exp Database'!M124=Lists!$G$3,'Exp Database'!M124=0),0,IF($F124=Lists!$G$2,'Exp with units conversion'!$H124*'Exp Database'!M124*'Exp with units conversion'!$G124,'Exp Database'!M124*'Exp with units conversion'!$G124))</f>
        <v>0</v>
      </c>
      <c r="N124">
        <f>IF(OR('Exp Database'!N124=Lists!$G$2,'Exp Database'!N124=Lists!$G$3,'Exp Database'!N124=0),0,IF($F124=Lists!$G$2,'Exp with units conversion'!$H124*'Exp Database'!N124*'Exp with units conversion'!$G124,'Exp Database'!N124*'Exp with units conversion'!$G124))</f>
        <v>0</v>
      </c>
      <c r="O124">
        <f>IF(OR('Exp Database'!O124=Lists!$G$2,'Exp Database'!O124=Lists!$G$3,'Exp Database'!O124=0),0,IF($F124=Lists!$G$2,'Exp with units conversion'!$H124*'Exp Database'!O124*'Exp with units conversion'!$G124,'Exp Database'!O124*'Exp with units conversion'!$G124))</f>
        <v>0</v>
      </c>
      <c r="P124">
        <f>IF(OR('Exp Database'!P124=Lists!$G$2,'Exp Database'!P124=Lists!$G$3,'Exp Database'!P124=0),0,IF($F124=Lists!$G$2,'Exp with units conversion'!$H124*'Exp Database'!P124*'Exp with units conversion'!$G124,'Exp Database'!P124*'Exp with units conversion'!$G124))</f>
        <v>0</v>
      </c>
      <c r="Q124">
        <f>IF(OR('Exp Database'!Q124=Lists!$G$2,'Exp Database'!Q124=Lists!$G$3,'Exp Database'!Q124=0),0,IF($F124=Lists!$G$2,'Exp with units conversion'!$H124*'Exp Database'!Q124*'Exp with units conversion'!$G124,'Exp Database'!Q124*'Exp with units conversion'!$G124))</f>
        <v>0</v>
      </c>
      <c r="R124">
        <f>IF(OR('Exp Database'!R124=Lists!$G$2,'Exp Database'!R124=Lists!$G$3,'Exp Database'!R124=0),0,IF($F124=Lists!$G$2,'Exp with units conversion'!$H124*'Exp Database'!R124*'Exp with units conversion'!$G124,'Exp Database'!R124*'Exp with units conversion'!$G124))</f>
        <v>0</v>
      </c>
      <c r="S124">
        <f>IF(OR('Exp Database'!S124=Lists!$G$2,'Exp Database'!S124=Lists!$G$3,'Exp Database'!S124=0),0,IF($F124=Lists!$G$2,'Exp with units conversion'!$H124*'Exp Database'!S124*'Exp with units conversion'!$G124,'Exp Database'!S124*'Exp with units conversion'!$G124))</f>
        <v>0</v>
      </c>
      <c r="T124">
        <f>IF(OR('Exp Database'!T124=Lists!$G$2,'Exp Database'!T124=Lists!$G$3,'Exp Database'!T124=0),0,IF($F124=Lists!$G$2,'Exp with units conversion'!$H124*'Exp Database'!T124*'Exp with units conversion'!$G124,'Exp Database'!T124*'Exp with units conversion'!$G124))</f>
        <v>0</v>
      </c>
      <c r="U124">
        <f>IF(OR('Exp Database'!U124=Lists!$G$2,'Exp Database'!U124=Lists!$G$3,'Exp Database'!U124=0),0,IF($F124=Lists!$G$2,'Exp with units conversion'!$H124*'Exp Database'!U124*'Exp with units conversion'!$G124,'Exp Database'!U124*'Exp with units conversion'!$G124))</f>
        <v>0</v>
      </c>
      <c r="V124">
        <f>IF(OR('Exp Database'!V124=Lists!$G$2,'Exp Database'!V124=Lists!$G$3,'Exp Database'!V124=0),0,IF($F124=Lists!$G$2,'Exp with units conversion'!$H124*'Exp Database'!V124*'Exp with units conversion'!$G124,'Exp Database'!V124*'Exp with units conversion'!$G124))</f>
        <v>0</v>
      </c>
      <c r="W124">
        <f>IF(OR('Exp Database'!W124=Lists!$G$2,'Exp Database'!W124=Lists!$G$3,'Exp Database'!W124=0),0,IF($F124=Lists!$G$2,'Exp with units conversion'!$H124*'Exp Database'!W124*'Exp with units conversion'!$G124,'Exp Database'!W124*'Exp with units conversion'!$G124))</f>
        <v>0</v>
      </c>
      <c r="X124">
        <f>IF(OR('Exp Database'!X124=Lists!$G$2,'Exp Database'!X124=Lists!$G$3,'Exp Database'!X124=0),0,IF($F124=Lists!$G$2,'Exp with units conversion'!$H124*'Exp Database'!X124*'Exp with units conversion'!$G124,'Exp Database'!X124*'Exp with units conversion'!$G124))</f>
        <v>0</v>
      </c>
      <c r="Y124">
        <f>IF(OR('Exp Database'!Y124=Lists!$G$2,'Exp Database'!Y124=Lists!$G$3,'Exp Database'!Y124=0),0,IF($F124=Lists!$G$2,'Exp with units conversion'!$H124*'Exp Database'!Y124*'Exp with units conversion'!$G124,'Exp Database'!Y124*'Exp with units conversion'!$G124))</f>
        <v>0</v>
      </c>
      <c r="Z124">
        <f>IF(OR('Exp Database'!Z124=Lists!$G$2,'Exp Database'!Z124=Lists!$G$3,'Exp Database'!Z124=0),0,IF($F124=Lists!$G$2,'Exp with units conversion'!$H124*'Exp Database'!Z124*'Exp with units conversion'!$G124,'Exp Database'!Z124*'Exp with units conversion'!$G124))</f>
        <v>0</v>
      </c>
      <c r="AA124">
        <f>IF(OR('Exp Database'!AA124=Lists!$G$2,'Exp Database'!AA124=Lists!$G$3,'Exp Database'!AA124=0),0,IF($F124=Lists!$G$2,'Exp with units conversion'!$H124*'Exp Database'!AA124*'Exp with units conversion'!$G124,'Exp Database'!AA124*'Exp with units conversion'!$G124))</f>
        <v>0</v>
      </c>
      <c r="AB124">
        <f>IF(OR('Exp Database'!AB124=Lists!$G$2,'Exp Database'!AB124=Lists!$G$3,'Exp Database'!AB124=0),0,IF($F124=Lists!$G$2,'Exp with units conversion'!$H124*'Exp Database'!AB124*'Exp with units conversion'!$G124,'Exp Database'!AB124*'Exp with units conversion'!$G124))</f>
        <v>0</v>
      </c>
      <c r="AC124">
        <f>IF(OR('Exp Database'!AC124=Lists!$G$2,'Exp Database'!AC124=Lists!$G$3,'Exp Database'!AC124=0),0,IF($F124=Lists!$G$2,'Exp with units conversion'!$H124*'Exp Database'!AC124*'Exp with units conversion'!$G124,'Exp Database'!AC124*'Exp with units conversion'!$G124))</f>
        <v>0</v>
      </c>
      <c r="AD124">
        <f>IF(OR('Exp Database'!AD124=Lists!$G$2,'Exp Database'!AD124=Lists!$G$3,'Exp Database'!AD124=0),0,IF($F124=Lists!$G$2,'Exp with units conversion'!$H124*'Exp Database'!AD124*'Exp with units conversion'!$G124,'Exp Database'!AD124*'Exp with units conversion'!$G124))</f>
        <v>0</v>
      </c>
      <c r="AF124">
        <f t="shared" si="8"/>
        <v>1</v>
      </c>
    </row>
    <row r="125" spans="2:32">
      <c r="B125" t="str">
        <f t="shared" si="7"/>
        <v>Georgia2013</v>
      </c>
      <c r="C125" s="238" t="str">
        <f t="shared" si="10"/>
        <v>Georgia</v>
      </c>
      <c r="D125" s="238">
        <v>2013</v>
      </c>
      <c r="E125" s="249" t="str">
        <f t="shared" si="12"/>
        <v>Calendar Year</v>
      </c>
      <c r="F125" s="249" t="str">
        <f t="shared" si="11"/>
        <v>US Dollars</v>
      </c>
      <c r="G125" s="238">
        <f>IF('Exp Database'!G125="Units ( x 1)",1,IF('Exp Database'!G125="Thousands (x 1,000)",1000,IF('Exp Database'!G125="Millions (x 1,000,000)",1000000,)))</f>
        <v>1</v>
      </c>
      <c r="H125" s="239">
        <f>IF('Exp Database'!H125&gt;0,'Exp Database'!H125,'Exp Database'!J125)</f>
        <v>1.6634</v>
      </c>
      <c r="I125" s="249" t="str">
        <f t="shared" si="11"/>
        <v>PEPFAR Expenditure analysis</v>
      </c>
      <c r="J125" s="249">
        <f t="shared" si="11"/>
        <v>1.6633500000000001</v>
      </c>
      <c r="K125" t="s">
        <v>376</v>
      </c>
      <c r="M125">
        <f>IF(OR('Exp Database'!M125=Lists!$G$2,'Exp Database'!M125=Lists!$G$3,'Exp Database'!M125=0),0,IF($F125=Lists!$G$2,'Exp with units conversion'!$H125*'Exp Database'!M125*'Exp with units conversion'!$G125,'Exp Database'!M125*'Exp with units conversion'!$G125))</f>
        <v>0</v>
      </c>
      <c r="N125">
        <f>IF(OR('Exp Database'!N125=Lists!$G$2,'Exp Database'!N125=Lists!$G$3,'Exp Database'!N125=0),0,IF($F125=Lists!$G$2,'Exp with units conversion'!$H125*'Exp Database'!N125*'Exp with units conversion'!$G125,'Exp Database'!N125*'Exp with units conversion'!$G125))</f>
        <v>0</v>
      </c>
      <c r="O125">
        <f>IF(OR('Exp Database'!O125=Lists!$G$2,'Exp Database'!O125=Lists!$G$3,'Exp Database'!O125=0),0,IF($F125=Lists!$G$2,'Exp with units conversion'!$H125*'Exp Database'!O125*'Exp with units conversion'!$G125,'Exp Database'!O125*'Exp with units conversion'!$G125))</f>
        <v>0</v>
      </c>
      <c r="P125">
        <f>IF(OR('Exp Database'!P125=Lists!$G$2,'Exp Database'!P125=Lists!$G$3,'Exp Database'!P125=0),0,IF($F125=Lists!$G$2,'Exp with units conversion'!$H125*'Exp Database'!P125*'Exp with units conversion'!$G125,'Exp Database'!P125*'Exp with units conversion'!$G125))</f>
        <v>0</v>
      </c>
      <c r="Q125">
        <f>IF(OR('Exp Database'!Q125=Lists!$G$2,'Exp Database'!Q125=Lists!$G$3,'Exp Database'!Q125=0),0,IF($F125=Lists!$G$2,'Exp with units conversion'!$H125*'Exp Database'!Q125*'Exp with units conversion'!$G125,'Exp Database'!Q125*'Exp with units conversion'!$G125))</f>
        <v>0</v>
      </c>
      <c r="R125">
        <f>IF(OR('Exp Database'!R125=Lists!$G$2,'Exp Database'!R125=Lists!$G$3,'Exp Database'!R125=0),0,IF($F125=Lists!$G$2,'Exp with units conversion'!$H125*'Exp Database'!R125*'Exp with units conversion'!$G125,'Exp Database'!R125*'Exp with units conversion'!$G125))</f>
        <v>0</v>
      </c>
      <c r="S125">
        <f>IF(OR('Exp Database'!S125=Lists!$G$2,'Exp Database'!S125=Lists!$G$3,'Exp Database'!S125=0),0,IF($F125=Lists!$G$2,'Exp with units conversion'!$H125*'Exp Database'!S125*'Exp with units conversion'!$G125,'Exp Database'!S125*'Exp with units conversion'!$G125))</f>
        <v>0</v>
      </c>
      <c r="T125">
        <f>IF(OR('Exp Database'!T125=Lists!$G$2,'Exp Database'!T125=Lists!$G$3,'Exp Database'!T125=0),0,IF($F125=Lists!$G$2,'Exp with units conversion'!$H125*'Exp Database'!T125*'Exp with units conversion'!$G125,'Exp Database'!T125*'Exp with units conversion'!$G125))</f>
        <v>0</v>
      </c>
      <c r="U125">
        <f>IF(OR('Exp Database'!U125=Lists!$G$2,'Exp Database'!U125=Lists!$G$3,'Exp Database'!U125=0),0,IF($F125=Lists!$G$2,'Exp with units conversion'!$H125*'Exp Database'!U125*'Exp with units conversion'!$G125,'Exp Database'!U125*'Exp with units conversion'!$G125))</f>
        <v>0</v>
      </c>
      <c r="V125">
        <f>IF(OR('Exp Database'!V125=Lists!$G$2,'Exp Database'!V125=Lists!$G$3,'Exp Database'!V125=0),0,IF($F125=Lists!$G$2,'Exp with units conversion'!$H125*'Exp Database'!V125*'Exp with units conversion'!$G125,'Exp Database'!V125*'Exp with units conversion'!$G125))</f>
        <v>0</v>
      </c>
      <c r="W125">
        <f>IF(OR('Exp Database'!W125=Lists!$G$2,'Exp Database'!W125=Lists!$G$3,'Exp Database'!W125=0),0,IF($F125=Lists!$G$2,'Exp with units conversion'!$H125*'Exp Database'!W125*'Exp with units conversion'!$G125,'Exp Database'!W125*'Exp with units conversion'!$G125))</f>
        <v>0</v>
      </c>
      <c r="X125">
        <f>IF(OR('Exp Database'!X125=Lists!$G$2,'Exp Database'!X125=Lists!$G$3,'Exp Database'!X125=0),0,IF($F125=Lists!$G$2,'Exp with units conversion'!$H125*'Exp Database'!X125*'Exp with units conversion'!$G125,'Exp Database'!X125*'Exp with units conversion'!$G125))</f>
        <v>0</v>
      </c>
      <c r="Y125">
        <f>IF(OR('Exp Database'!Y125=Lists!$G$2,'Exp Database'!Y125=Lists!$G$3,'Exp Database'!Y125=0),0,IF($F125=Lists!$G$2,'Exp with units conversion'!$H125*'Exp Database'!Y125*'Exp with units conversion'!$G125,'Exp Database'!Y125*'Exp with units conversion'!$G125))</f>
        <v>0</v>
      </c>
      <c r="Z125">
        <f>IF(OR('Exp Database'!Z125=Lists!$G$2,'Exp Database'!Z125=Lists!$G$3,'Exp Database'!Z125=0),0,IF($F125=Lists!$G$2,'Exp with units conversion'!$H125*'Exp Database'!Z125*'Exp with units conversion'!$G125,'Exp Database'!Z125*'Exp with units conversion'!$G125))</f>
        <v>0</v>
      </c>
      <c r="AA125">
        <f>IF(OR('Exp Database'!AA125=Lists!$G$2,'Exp Database'!AA125=Lists!$G$3,'Exp Database'!AA125=0),0,IF($F125=Lists!$G$2,'Exp with units conversion'!$H125*'Exp Database'!AA125*'Exp with units conversion'!$G125,'Exp Database'!AA125*'Exp with units conversion'!$G125))</f>
        <v>0</v>
      </c>
      <c r="AB125">
        <f>IF(OR('Exp Database'!AB125=Lists!$G$2,'Exp Database'!AB125=Lists!$G$3,'Exp Database'!AB125=0),0,IF($F125=Lists!$G$2,'Exp with units conversion'!$H125*'Exp Database'!AB125*'Exp with units conversion'!$G125,'Exp Database'!AB125*'Exp with units conversion'!$G125))</f>
        <v>0</v>
      </c>
      <c r="AC125">
        <f>IF(OR('Exp Database'!AC125=Lists!$G$2,'Exp Database'!AC125=Lists!$G$3,'Exp Database'!AC125=0),0,IF($F125=Lists!$G$2,'Exp with units conversion'!$H125*'Exp Database'!AC125*'Exp with units conversion'!$G125,'Exp Database'!AC125*'Exp with units conversion'!$G125))</f>
        <v>0</v>
      </c>
      <c r="AD125">
        <f>IF(OR('Exp Database'!AD125=Lists!$G$2,'Exp Database'!AD125=Lists!$G$3,'Exp Database'!AD125=0),0,IF($F125=Lists!$G$2,'Exp with units conversion'!$H125*'Exp Database'!AD125*'Exp with units conversion'!$G125,'Exp Database'!AD125*'Exp with units conversion'!$G125))</f>
        <v>0</v>
      </c>
      <c r="AF125">
        <f t="shared" si="8"/>
        <v>1</v>
      </c>
    </row>
    <row r="126" spans="2:32">
      <c r="B126" t="str">
        <f t="shared" si="7"/>
        <v>Georgia2013</v>
      </c>
      <c r="C126" s="238" t="str">
        <f t="shared" si="10"/>
        <v>Georgia</v>
      </c>
      <c r="D126" s="238">
        <v>2013</v>
      </c>
      <c r="E126" s="249" t="str">
        <f t="shared" si="12"/>
        <v>Calendar Year</v>
      </c>
      <c r="F126" s="249" t="str">
        <f t="shared" si="11"/>
        <v>US Dollars</v>
      </c>
      <c r="G126" s="238">
        <f>IF('Exp Database'!G126="Units ( x 1)",1,IF('Exp Database'!G126="Thousands (x 1,000)",1000,IF('Exp Database'!G126="Millions (x 1,000,000)",1000000,)))</f>
        <v>1</v>
      </c>
      <c r="H126" s="239">
        <f>IF('Exp Database'!H126&gt;0,'Exp Database'!H126,'Exp Database'!J126)</f>
        <v>1.6634</v>
      </c>
      <c r="I126" s="249" t="str">
        <f t="shared" si="11"/>
        <v>PEPFAR Expenditure analysis</v>
      </c>
      <c r="J126" s="249">
        <f t="shared" si="11"/>
        <v>1.6633500000000001</v>
      </c>
      <c r="K126" t="s">
        <v>14</v>
      </c>
      <c r="M126">
        <f>IF(OR('Exp Database'!M126=Lists!$G$2,'Exp Database'!M126=Lists!$G$3,'Exp Database'!M126=0),0,IF($F126=Lists!$G$2,'Exp with units conversion'!$H126*'Exp Database'!M126*'Exp with units conversion'!$G126,'Exp Database'!M126*'Exp with units conversion'!$G126))</f>
        <v>1609861</v>
      </c>
      <c r="N126">
        <f>IF(OR('Exp Database'!N126=Lists!$G$2,'Exp Database'!N126=Lists!$G$3,'Exp Database'!N126=0),0,IF($F126=Lists!$G$2,'Exp with units conversion'!$H126*'Exp Database'!N126*'Exp with units conversion'!$G126,'Exp Database'!N126*'Exp with units conversion'!$G126))</f>
        <v>0</v>
      </c>
      <c r="O126">
        <f>IF(OR('Exp Database'!O126=Lists!$G$2,'Exp Database'!O126=Lists!$G$3,'Exp Database'!O126=0),0,IF($F126=Lists!$G$2,'Exp with units conversion'!$H126*'Exp Database'!O126*'Exp with units conversion'!$G126,'Exp Database'!O126*'Exp with units conversion'!$G126))</f>
        <v>0</v>
      </c>
      <c r="P126">
        <f>IF(OR('Exp Database'!P126=Lists!$G$2,'Exp Database'!P126=Lists!$G$3,'Exp Database'!P126=0),0,IF($F126=Lists!$G$2,'Exp with units conversion'!$H126*'Exp Database'!P126*'Exp with units conversion'!$G126,'Exp Database'!P126*'Exp with units conversion'!$G126))</f>
        <v>0</v>
      </c>
      <c r="Q126">
        <f>IF(OR('Exp Database'!Q126=Lists!$G$2,'Exp Database'!Q126=Lists!$G$3,'Exp Database'!Q126=0),0,IF($F126=Lists!$G$2,'Exp with units conversion'!$H126*'Exp Database'!Q126*'Exp with units conversion'!$G126,'Exp Database'!Q126*'Exp with units conversion'!$G126))</f>
        <v>1609861</v>
      </c>
      <c r="R126">
        <f>IF(OR('Exp Database'!R126=Lists!$G$2,'Exp Database'!R126=Lists!$G$3,'Exp Database'!R126=0),0,IF($F126=Lists!$G$2,'Exp with units conversion'!$H126*'Exp Database'!R126*'Exp with units conversion'!$G126,'Exp Database'!R126*'Exp with units conversion'!$G126))</f>
        <v>0</v>
      </c>
      <c r="S126">
        <f>IF(OR('Exp Database'!S126=Lists!$G$2,'Exp Database'!S126=Lists!$G$3,'Exp Database'!S126=0),0,IF($F126=Lists!$G$2,'Exp with units conversion'!$H126*'Exp Database'!S126*'Exp with units conversion'!$G126,'Exp Database'!S126*'Exp with units conversion'!$G126))</f>
        <v>1603891</v>
      </c>
      <c r="T126">
        <f>IF(OR('Exp Database'!T126=Lists!$G$2,'Exp Database'!T126=Lists!$G$3,'Exp Database'!T126=0),0,IF($F126=Lists!$G$2,'Exp with units conversion'!$H126*'Exp Database'!T126*'Exp with units conversion'!$G126,'Exp Database'!T126*'Exp with units conversion'!$G126))</f>
        <v>0</v>
      </c>
      <c r="U126">
        <f>IF(OR('Exp Database'!U126=Lists!$G$2,'Exp Database'!U126=Lists!$G$3,'Exp Database'!U126=0),0,IF($F126=Lists!$G$2,'Exp with units conversion'!$H126*'Exp Database'!U126*'Exp with units conversion'!$G126,'Exp Database'!U126*'Exp with units conversion'!$G126))</f>
        <v>0</v>
      </c>
      <c r="V126">
        <f>IF(OR('Exp Database'!V126=Lists!$G$2,'Exp Database'!V126=Lists!$G$3,'Exp Database'!V126=0),0,IF($F126=Lists!$G$2,'Exp with units conversion'!$H126*'Exp Database'!V126*'Exp with units conversion'!$G126,'Exp Database'!V126*'Exp with units conversion'!$G126))</f>
        <v>1603891</v>
      </c>
      <c r="W126">
        <f>IF(OR('Exp Database'!W126=Lists!$G$2,'Exp Database'!W126=Lists!$G$3,'Exp Database'!W126=0),0,IF($F126=Lists!$G$2,'Exp with units conversion'!$H126*'Exp Database'!W126*'Exp with units conversion'!$G126,'Exp Database'!W126*'Exp with units conversion'!$G126))</f>
        <v>0</v>
      </c>
      <c r="X126">
        <f>IF(OR('Exp Database'!X126=Lists!$G$2,'Exp Database'!X126=Lists!$G$3,'Exp Database'!X126=0),0,IF($F126=Lists!$G$2,'Exp with units conversion'!$H126*'Exp Database'!X126*'Exp with units conversion'!$G126,'Exp Database'!X126*'Exp with units conversion'!$G126))</f>
        <v>105034</v>
      </c>
      <c r="Y126">
        <f>IF(OR('Exp Database'!Y126=Lists!$G$2,'Exp Database'!Y126=Lists!$G$3,'Exp Database'!Y126=0),0,IF($F126=Lists!$G$2,'Exp with units conversion'!$H126*'Exp Database'!Y126*'Exp with units conversion'!$G126,'Exp Database'!Y126*'Exp with units conversion'!$G126))</f>
        <v>1248052</v>
      </c>
      <c r="Z126">
        <f>IF(OR('Exp Database'!Z126=Lists!$G$2,'Exp Database'!Z126=Lists!$G$3,'Exp Database'!Z126=0),0,IF($F126=Lists!$G$2,'Exp with units conversion'!$H126*'Exp Database'!Z126*'Exp with units conversion'!$G126,'Exp Database'!Z126*'Exp with units conversion'!$G126))</f>
        <v>0</v>
      </c>
      <c r="AA126">
        <f>IF(OR('Exp Database'!AA126=Lists!$G$2,'Exp Database'!AA126=Lists!$G$3,'Exp Database'!AA126=0),0,IF($F126=Lists!$G$2,'Exp with units conversion'!$H126*'Exp Database'!AA126*'Exp with units conversion'!$G126,'Exp Database'!AA126*'Exp with units conversion'!$G126))</f>
        <v>0</v>
      </c>
      <c r="AB126">
        <f>IF(OR('Exp Database'!AB126=Lists!$G$2,'Exp Database'!AB126=Lists!$G$3,'Exp Database'!AB126=0),0,IF($F126=Lists!$G$2,'Exp with units conversion'!$H126*'Exp Database'!AB126*'Exp with units conversion'!$G126,'Exp Database'!AB126*'Exp with units conversion'!$G126))</f>
        <v>201163</v>
      </c>
      <c r="AC126">
        <f>IF(OR('Exp Database'!AC126=Lists!$G$2,'Exp Database'!AC126=Lists!$G$3,'Exp Database'!AC126=0),0,IF($F126=Lists!$G$2,'Exp with units conversion'!$H126*'Exp Database'!AC126*'Exp with units conversion'!$G126,'Exp Database'!AC126*'Exp with units conversion'!$G126))</f>
        <v>1554249</v>
      </c>
      <c r="AD126">
        <f>IF(OR('Exp Database'!AD126=Lists!$G$2,'Exp Database'!AD126=Lists!$G$3,'Exp Database'!AD126=0),0,IF($F126=Lists!$G$2,'Exp with units conversion'!$H126*'Exp Database'!AD126*'Exp with units conversion'!$G126,'Exp Database'!AD126*'Exp with units conversion'!$G126))</f>
        <v>4768001</v>
      </c>
      <c r="AF126">
        <f t="shared" si="8"/>
        <v>1</v>
      </c>
    </row>
    <row r="127" spans="2:32">
      <c r="B127" t="str">
        <f t="shared" si="7"/>
        <v>Georgia2013</v>
      </c>
      <c r="C127" s="238" t="str">
        <f t="shared" si="10"/>
        <v>Georgia</v>
      </c>
      <c r="D127" s="238">
        <v>2013</v>
      </c>
      <c r="E127" s="249" t="str">
        <f t="shared" si="12"/>
        <v>Calendar Year</v>
      </c>
      <c r="F127" s="249" t="str">
        <f t="shared" si="11"/>
        <v>US Dollars</v>
      </c>
      <c r="G127" s="238">
        <f>IF('Exp Database'!G127="Units ( x 1)",1,IF('Exp Database'!G127="Thousands (x 1,000)",1000,IF('Exp Database'!G127="Millions (x 1,000,000)",1000000,)))</f>
        <v>1</v>
      </c>
      <c r="H127" s="239">
        <f>IF('Exp Database'!H127&gt;0,'Exp Database'!H127,'Exp Database'!J127)</f>
        <v>1.6634</v>
      </c>
      <c r="I127" s="249" t="str">
        <f t="shared" si="11"/>
        <v>PEPFAR Expenditure analysis</v>
      </c>
      <c r="J127" s="249">
        <f t="shared" si="11"/>
        <v>1.6633500000000001</v>
      </c>
      <c r="K127" t="s">
        <v>378</v>
      </c>
      <c r="M127">
        <f>IF(OR('Exp Database'!M127=Lists!$G$2,'Exp Database'!M127=Lists!$G$3,'Exp Database'!M127=0),0,IF($F127=Lists!$G$2,'Exp with units conversion'!$H127*'Exp Database'!M127*'Exp with units conversion'!$G127,'Exp Database'!M127*'Exp with units conversion'!$G127))</f>
        <v>0</v>
      </c>
      <c r="N127">
        <f>IF(OR('Exp Database'!N127=Lists!$G$2,'Exp Database'!N127=Lists!$G$3,'Exp Database'!N127=0),0,IF($F127=Lists!$G$2,'Exp with units conversion'!$H127*'Exp Database'!N127*'Exp with units conversion'!$G127,'Exp Database'!N127*'Exp with units conversion'!$G127))</f>
        <v>0</v>
      </c>
      <c r="O127">
        <f>IF(OR('Exp Database'!O127=Lists!$G$2,'Exp Database'!O127=Lists!$G$3,'Exp Database'!O127=0),0,IF($F127=Lists!$G$2,'Exp with units conversion'!$H127*'Exp Database'!O127*'Exp with units conversion'!$G127,'Exp Database'!O127*'Exp with units conversion'!$G127))</f>
        <v>0</v>
      </c>
      <c r="P127">
        <f>IF(OR('Exp Database'!P127=Lists!$G$2,'Exp Database'!P127=Lists!$G$3,'Exp Database'!P127=0),0,IF($F127=Lists!$G$2,'Exp with units conversion'!$H127*'Exp Database'!P127*'Exp with units conversion'!$G127,'Exp Database'!P127*'Exp with units conversion'!$G127))</f>
        <v>0</v>
      </c>
      <c r="Q127">
        <f>IF(OR('Exp Database'!Q127=Lists!$G$2,'Exp Database'!Q127=Lists!$G$3,'Exp Database'!Q127=0),0,IF($F127=Lists!$G$2,'Exp with units conversion'!$H127*'Exp Database'!Q127*'Exp with units conversion'!$G127,'Exp Database'!Q127*'Exp with units conversion'!$G127))</f>
        <v>0</v>
      </c>
      <c r="R127">
        <f>IF(OR('Exp Database'!R127=Lists!$G$2,'Exp Database'!R127=Lists!$G$3,'Exp Database'!R127=0),0,IF($F127=Lists!$G$2,'Exp with units conversion'!$H127*'Exp Database'!R127*'Exp with units conversion'!$G127,'Exp Database'!R127*'Exp with units conversion'!$G127))</f>
        <v>0</v>
      </c>
      <c r="S127">
        <f>IF(OR('Exp Database'!S127=Lists!$G$2,'Exp Database'!S127=Lists!$G$3,'Exp Database'!S127=0),0,IF($F127=Lists!$G$2,'Exp with units conversion'!$H127*'Exp Database'!S127*'Exp with units conversion'!$G127,'Exp Database'!S127*'Exp with units conversion'!$G127))</f>
        <v>0</v>
      </c>
      <c r="T127">
        <f>IF(OR('Exp Database'!T127=Lists!$G$2,'Exp Database'!T127=Lists!$G$3,'Exp Database'!T127=0),0,IF($F127=Lists!$G$2,'Exp with units conversion'!$H127*'Exp Database'!T127*'Exp with units conversion'!$G127,'Exp Database'!T127*'Exp with units conversion'!$G127))</f>
        <v>0</v>
      </c>
      <c r="U127">
        <f>IF(OR('Exp Database'!U127=Lists!$G$2,'Exp Database'!U127=Lists!$G$3,'Exp Database'!U127=0),0,IF($F127=Lists!$G$2,'Exp with units conversion'!$H127*'Exp Database'!U127*'Exp with units conversion'!$G127,'Exp Database'!U127*'Exp with units conversion'!$G127))</f>
        <v>0</v>
      </c>
      <c r="V127">
        <f>IF(OR('Exp Database'!V127=Lists!$G$2,'Exp Database'!V127=Lists!$G$3,'Exp Database'!V127=0),0,IF($F127=Lists!$G$2,'Exp with units conversion'!$H127*'Exp Database'!V127*'Exp with units conversion'!$G127,'Exp Database'!V127*'Exp with units conversion'!$G127))</f>
        <v>0</v>
      </c>
      <c r="W127">
        <f>IF(OR('Exp Database'!W127=Lists!$G$2,'Exp Database'!W127=Lists!$G$3,'Exp Database'!W127=0),0,IF($F127=Lists!$G$2,'Exp with units conversion'!$H127*'Exp Database'!W127*'Exp with units conversion'!$G127,'Exp Database'!W127*'Exp with units conversion'!$G127))</f>
        <v>0</v>
      </c>
      <c r="X127">
        <f>IF(OR('Exp Database'!X127=Lists!$G$2,'Exp Database'!X127=Lists!$G$3,'Exp Database'!X127=0),0,IF($F127=Lists!$G$2,'Exp with units conversion'!$H127*'Exp Database'!X127*'Exp with units conversion'!$G127,'Exp Database'!X127*'Exp with units conversion'!$G127))</f>
        <v>105034</v>
      </c>
      <c r="Y127">
        <f>IF(OR('Exp Database'!Y127=Lists!$G$2,'Exp Database'!Y127=Lists!$G$3,'Exp Database'!Y127=0),0,IF($F127=Lists!$G$2,'Exp with units conversion'!$H127*'Exp Database'!Y127*'Exp with units conversion'!$G127,'Exp Database'!Y127*'Exp with units conversion'!$G127))</f>
        <v>0</v>
      </c>
      <c r="Z127">
        <f>IF(OR('Exp Database'!Z127=Lists!$G$2,'Exp Database'!Z127=Lists!$G$3,'Exp Database'!Z127=0),0,IF($F127=Lists!$G$2,'Exp with units conversion'!$H127*'Exp Database'!Z127*'Exp with units conversion'!$G127,'Exp Database'!Z127*'Exp with units conversion'!$G127))</f>
        <v>0</v>
      </c>
      <c r="AA127">
        <f>IF(OR('Exp Database'!AA127=Lists!$G$2,'Exp Database'!AA127=Lists!$G$3,'Exp Database'!AA127=0),0,IF($F127=Lists!$G$2,'Exp with units conversion'!$H127*'Exp Database'!AA127*'Exp with units conversion'!$G127,'Exp Database'!AA127*'Exp with units conversion'!$G127))</f>
        <v>0</v>
      </c>
      <c r="AB127">
        <f>IF(OR('Exp Database'!AB127=Lists!$G$2,'Exp Database'!AB127=Lists!$G$3,'Exp Database'!AB127=0),0,IF($F127=Lists!$G$2,'Exp with units conversion'!$H127*'Exp Database'!AB127*'Exp with units conversion'!$G127,'Exp Database'!AB127*'Exp with units conversion'!$G127))</f>
        <v>201163</v>
      </c>
      <c r="AC127">
        <f>IF(OR('Exp Database'!AC127=Lists!$G$2,'Exp Database'!AC127=Lists!$G$3,'Exp Database'!AC127=0),0,IF($F127=Lists!$G$2,'Exp with units conversion'!$H127*'Exp Database'!AC127*'Exp with units conversion'!$G127,'Exp Database'!AC127*'Exp with units conversion'!$G127))</f>
        <v>306197</v>
      </c>
      <c r="AD127">
        <f>IF(OR('Exp Database'!AD127=Lists!$G$2,'Exp Database'!AD127=Lists!$G$3,'Exp Database'!AD127=0),0,IF($F127=Lists!$G$2,'Exp with units conversion'!$H127*'Exp Database'!AD127*'Exp with units conversion'!$G127,'Exp Database'!AD127*'Exp with units conversion'!$G127))</f>
        <v>306197</v>
      </c>
      <c r="AF127">
        <f t="shared" si="8"/>
        <v>1</v>
      </c>
    </row>
    <row r="128" spans="2:32">
      <c r="B128" t="str">
        <f t="shared" si="7"/>
        <v>Georgia2013</v>
      </c>
      <c r="C128" s="238" t="str">
        <f t="shared" si="10"/>
        <v>Georgia</v>
      </c>
      <c r="D128" s="238">
        <v>2013</v>
      </c>
      <c r="E128" s="249" t="str">
        <f t="shared" si="12"/>
        <v>Calendar Year</v>
      </c>
      <c r="F128" s="249" t="str">
        <f t="shared" si="11"/>
        <v>US Dollars</v>
      </c>
      <c r="G128" s="238">
        <f>IF('Exp Database'!G128="Units ( x 1)",1,IF('Exp Database'!G128="Thousands (x 1,000)",1000,IF('Exp Database'!G128="Millions (x 1,000,000)",1000000,)))</f>
        <v>1</v>
      </c>
      <c r="H128" s="239">
        <f>IF('Exp Database'!H128&gt;0,'Exp Database'!H128,'Exp Database'!J128)</f>
        <v>1.6634</v>
      </c>
      <c r="I128" s="249" t="str">
        <f t="shared" si="11"/>
        <v>PEPFAR Expenditure analysis</v>
      </c>
      <c r="J128" s="249">
        <f t="shared" si="11"/>
        <v>1.6633500000000001</v>
      </c>
      <c r="K128" t="s">
        <v>277</v>
      </c>
      <c r="M128">
        <f>IF(OR('Exp Database'!M128=Lists!$G$2,'Exp Database'!M128=Lists!$G$3,'Exp Database'!M128=0),0,IF($F128=Lists!$G$2,'Exp with units conversion'!$H128*'Exp Database'!M128*'Exp with units conversion'!$G128,'Exp Database'!M128*'Exp with units conversion'!$G128))</f>
        <v>1609861</v>
      </c>
      <c r="N128">
        <f>IF(OR('Exp Database'!N128=Lists!$G$2,'Exp Database'!N128=Lists!$G$3,'Exp Database'!N128=0),0,IF($F128=Lists!$G$2,'Exp with units conversion'!$H128*'Exp Database'!N128*'Exp with units conversion'!$G128,'Exp Database'!N128*'Exp with units conversion'!$G128))</f>
        <v>0</v>
      </c>
      <c r="O128">
        <f>IF(OR('Exp Database'!O128=Lists!$G$2,'Exp Database'!O128=Lists!$G$3,'Exp Database'!O128=0),0,IF($F128=Lists!$G$2,'Exp with units conversion'!$H128*'Exp Database'!O128*'Exp with units conversion'!$G128,'Exp Database'!O128*'Exp with units conversion'!$G128))</f>
        <v>0</v>
      </c>
      <c r="P128">
        <f>IF(OR('Exp Database'!P128=Lists!$G$2,'Exp Database'!P128=Lists!$G$3,'Exp Database'!P128=0),0,IF($F128=Lists!$G$2,'Exp with units conversion'!$H128*'Exp Database'!P128*'Exp with units conversion'!$G128,'Exp Database'!P128*'Exp with units conversion'!$G128))</f>
        <v>0</v>
      </c>
      <c r="Q128">
        <f>IF(OR('Exp Database'!Q128=Lists!$G$2,'Exp Database'!Q128=Lists!$G$3,'Exp Database'!Q128=0),0,IF($F128=Lists!$G$2,'Exp with units conversion'!$H128*'Exp Database'!Q128*'Exp with units conversion'!$G128,'Exp Database'!Q128*'Exp with units conversion'!$G128))</f>
        <v>1609861</v>
      </c>
      <c r="R128">
        <f>IF(OR('Exp Database'!R128=Lists!$G$2,'Exp Database'!R128=Lists!$G$3,'Exp Database'!R128=0),0,IF($F128=Lists!$G$2,'Exp with units conversion'!$H128*'Exp Database'!R128*'Exp with units conversion'!$G128,'Exp Database'!R128*'Exp with units conversion'!$G128))</f>
        <v>0</v>
      </c>
      <c r="S128">
        <f>IF(OR('Exp Database'!S128=Lists!$G$2,'Exp Database'!S128=Lists!$G$3,'Exp Database'!S128=0),0,IF($F128=Lists!$G$2,'Exp with units conversion'!$H128*'Exp Database'!S128*'Exp with units conversion'!$G128,'Exp Database'!S128*'Exp with units conversion'!$G128))</f>
        <v>1603891</v>
      </c>
      <c r="T128">
        <f>IF(OR('Exp Database'!T128=Lists!$G$2,'Exp Database'!T128=Lists!$G$3,'Exp Database'!T128=0),0,IF($F128=Lists!$G$2,'Exp with units conversion'!$H128*'Exp Database'!T128*'Exp with units conversion'!$G128,'Exp Database'!T128*'Exp with units conversion'!$G128))</f>
        <v>0</v>
      </c>
      <c r="U128">
        <f>IF(OR('Exp Database'!U128=Lists!$G$2,'Exp Database'!U128=Lists!$G$3,'Exp Database'!U128=0),0,IF($F128=Lists!$G$2,'Exp with units conversion'!$H128*'Exp Database'!U128*'Exp with units conversion'!$G128,'Exp Database'!U128*'Exp with units conversion'!$G128))</f>
        <v>0</v>
      </c>
      <c r="V128">
        <f>IF(OR('Exp Database'!V128=Lists!$G$2,'Exp Database'!V128=Lists!$G$3,'Exp Database'!V128=0),0,IF($F128=Lists!$G$2,'Exp with units conversion'!$H128*'Exp Database'!V128*'Exp with units conversion'!$G128,'Exp Database'!V128*'Exp with units conversion'!$G128))</f>
        <v>1603891</v>
      </c>
      <c r="W128">
        <f>IF(OR('Exp Database'!W128=Lists!$G$2,'Exp Database'!W128=Lists!$G$3,'Exp Database'!W128=0),0,IF($F128=Lists!$G$2,'Exp with units conversion'!$H128*'Exp Database'!W128*'Exp with units conversion'!$G128,'Exp Database'!W128*'Exp with units conversion'!$G128))</f>
        <v>0</v>
      </c>
      <c r="X128">
        <f>IF(OR('Exp Database'!X128=Lists!$G$2,'Exp Database'!X128=Lists!$G$3,'Exp Database'!X128=0),0,IF($F128=Lists!$G$2,'Exp with units conversion'!$H128*'Exp Database'!X128*'Exp with units conversion'!$G128,'Exp Database'!X128*'Exp with units conversion'!$G128))</f>
        <v>0</v>
      </c>
      <c r="Y128">
        <f>IF(OR('Exp Database'!Y128=Lists!$G$2,'Exp Database'!Y128=Lists!$G$3,'Exp Database'!Y128=0),0,IF($F128=Lists!$G$2,'Exp with units conversion'!$H128*'Exp Database'!Y128*'Exp with units conversion'!$G128,'Exp Database'!Y128*'Exp with units conversion'!$G128))</f>
        <v>1248052</v>
      </c>
      <c r="Z128">
        <f>IF(OR('Exp Database'!Z128=Lists!$G$2,'Exp Database'!Z128=Lists!$G$3,'Exp Database'!Z128=0),0,IF($F128=Lists!$G$2,'Exp with units conversion'!$H128*'Exp Database'!Z128*'Exp with units conversion'!$G128,'Exp Database'!Z128*'Exp with units conversion'!$G128))</f>
        <v>0</v>
      </c>
      <c r="AA128">
        <f>IF(OR('Exp Database'!AA128=Lists!$G$2,'Exp Database'!AA128=Lists!$G$3,'Exp Database'!AA128=0),0,IF($F128=Lists!$G$2,'Exp with units conversion'!$H128*'Exp Database'!AA128*'Exp with units conversion'!$G128,'Exp Database'!AA128*'Exp with units conversion'!$G128))</f>
        <v>0</v>
      </c>
      <c r="AB128">
        <f>IF(OR('Exp Database'!AB128=Lists!$G$2,'Exp Database'!AB128=Lists!$G$3,'Exp Database'!AB128=0),0,IF($F128=Lists!$G$2,'Exp with units conversion'!$H128*'Exp Database'!AB128*'Exp with units conversion'!$G128,'Exp Database'!AB128*'Exp with units conversion'!$G128))</f>
        <v>0</v>
      </c>
      <c r="AC128">
        <f>IF(OR('Exp Database'!AC128=Lists!$G$2,'Exp Database'!AC128=Lists!$G$3,'Exp Database'!AC128=0),0,IF($F128=Lists!$G$2,'Exp with units conversion'!$H128*'Exp Database'!AC128*'Exp with units conversion'!$G128,'Exp Database'!AC128*'Exp with units conversion'!$G128))</f>
        <v>1248052</v>
      </c>
      <c r="AD128">
        <f>IF(OR('Exp Database'!AD128=Lists!$G$2,'Exp Database'!AD128=Lists!$G$3,'Exp Database'!AD128=0),0,IF($F128=Lists!$G$2,'Exp with units conversion'!$H128*'Exp Database'!AD128*'Exp with units conversion'!$G128,'Exp Database'!AD128*'Exp with units conversion'!$G128))</f>
        <v>4461804</v>
      </c>
      <c r="AF128">
        <f t="shared" si="8"/>
        <v>1</v>
      </c>
    </row>
    <row r="129" spans="2:32">
      <c r="B129" t="str">
        <f t="shared" si="7"/>
        <v>Georgia2013</v>
      </c>
      <c r="C129" s="238" t="str">
        <f t="shared" si="10"/>
        <v>Georgia</v>
      </c>
      <c r="D129" s="238">
        <v>2013</v>
      </c>
      <c r="E129" s="249" t="str">
        <f t="shared" si="12"/>
        <v>Calendar Year</v>
      </c>
      <c r="F129" s="249" t="str">
        <f t="shared" si="11"/>
        <v>US Dollars</v>
      </c>
      <c r="G129" s="238">
        <f>IF('Exp Database'!G129="Units ( x 1)",1,IF('Exp Database'!G129="Thousands (x 1,000)",1000,IF('Exp Database'!G129="Millions (x 1,000,000)",1000000,)))</f>
        <v>1</v>
      </c>
      <c r="H129" s="239">
        <f>IF('Exp Database'!H129&gt;0,'Exp Database'!H129,'Exp Database'!J129)</f>
        <v>1.6634</v>
      </c>
      <c r="I129" s="249" t="str">
        <f t="shared" si="11"/>
        <v>PEPFAR Expenditure analysis</v>
      </c>
      <c r="J129" s="249">
        <f t="shared" si="11"/>
        <v>1.6633500000000001</v>
      </c>
      <c r="K129" t="s">
        <v>296</v>
      </c>
      <c r="M129">
        <f>IF(OR('Exp Database'!M129=Lists!$G$2,'Exp Database'!M129=Lists!$G$3,'Exp Database'!M129=0),0,IF($F129=Lists!$G$2,'Exp with units conversion'!$H129*'Exp Database'!M129*'Exp with units conversion'!$G129,'Exp Database'!M129*'Exp with units conversion'!$G129))</f>
        <v>212098</v>
      </c>
      <c r="N129">
        <f>IF(OR('Exp Database'!N129=Lists!$G$2,'Exp Database'!N129=Lists!$G$3,'Exp Database'!N129=0),0,IF($F129=Lists!$G$2,'Exp with units conversion'!$H129*'Exp Database'!N129*'Exp with units conversion'!$G129,'Exp Database'!N129*'Exp with units conversion'!$G129))</f>
        <v>0</v>
      </c>
      <c r="O129">
        <f>IF(OR('Exp Database'!O129=Lists!$G$2,'Exp Database'!O129=Lists!$G$3,'Exp Database'!O129=0),0,IF($F129=Lists!$G$2,'Exp with units conversion'!$H129*'Exp Database'!O129*'Exp with units conversion'!$G129,'Exp Database'!O129*'Exp with units conversion'!$G129))</f>
        <v>0</v>
      </c>
      <c r="P129">
        <f>IF(OR('Exp Database'!P129=Lists!$G$2,'Exp Database'!P129=Lists!$G$3,'Exp Database'!P129=0),0,IF($F129=Lists!$G$2,'Exp with units conversion'!$H129*'Exp Database'!P129*'Exp with units conversion'!$G129,'Exp Database'!P129*'Exp with units conversion'!$G129))</f>
        <v>0</v>
      </c>
      <c r="Q129">
        <f>IF(OR('Exp Database'!Q129=Lists!$G$2,'Exp Database'!Q129=Lists!$G$3,'Exp Database'!Q129=0),0,IF($F129=Lists!$G$2,'Exp with units conversion'!$H129*'Exp Database'!Q129*'Exp with units conversion'!$G129,'Exp Database'!Q129*'Exp with units conversion'!$G129))</f>
        <v>212098</v>
      </c>
      <c r="R129">
        <f>IF(OR('Exp Database'!R129=Lists!$G$2,'Exp Database'!R129=Lists!$G$3,'Exp Database'!R129=0),0,IF($F129=Lists!$G$2,'Exp with units conversion'!$H129*'Exp Database'!R129*'Exp with units conversion'!$G129,'Exp Database'!R129*'Exp with units conversion'!$G129))</f>
        <v>0</v>
      </c>
      <c r="S129">
        <f>IF(OR('Exp Database'!S129=Lists!$G$2,'Exp Database'!S129=Lists!$G$3,'Exp Database'!S129=0),0,IF($F129=Lists!$G$2,'Exp with units conversion'!$H129*'Exp Database'!S129*'Exp with units conversion'!$G129,'Exp Database'!S129*'Exp with units conversion'!$G129))</f>
        <v>0</v>
      </c>
      <c r="T129">
        <f>IF(OR('Exp Database'!T129=Lists!$G$2,'Exp Database'!T129=Lists!$G$3,'Exp Database'!T129=0),0,IF($F129=Lists!$G$2,'Exp with units conversion'!$H129*'Exp Database'!T129*'Exp with units conversion'!$G129,'Exp Database'!T129*'Exp with units conversion'!$G129))</f>
        <v>0</v>
      </c>
      <c r="U129">
        <f>IF(OR('Exp Database'!U129=Lists!$G$2,'Exp Database'!U129=Lists!$G$3,'Exp Database'!U129=0),0,IF($F129=Lists!$G$2,'Exp with units conversion'!$H129*'Exp Database'!U129*'Exp with units conversion'!$G129,'Exp Database'!U129*'Exp with units conversion'!$G129))</f>
        <v>0</v>
      </c>
      <c r="V129">
        <f>IF(OR('Exp Database'!V129=Lists!$G$2,'Exp Database'!V129=Lists!$G$3,'Exp Database'!V129=0),0,IF($F129=Lists!$G$2,'Exp with units conversion'!$H129*'Exp Database'!V129*'Exp with units conversion'!$G129,'Exp Database'!V129*'Exp with units conversion'!$G129))</f>
        <v>0</v>
      </c>
      <c r="W129">
        <f>IF(OR('Exp Database'!W129=Lists!$G$2,'Exp Database'!W129=Lists!$G$3,'Exp Database'!W129=0),0,IF($F129=Lists!$G$2,'Exp with units conversion'!$H129*'Exp Database'!W129*'Exp with units conversion'!$G129,'Exp Database'!W129*'Exp with units conversion'!$G129))</f>
        <v>0</v>
      </c>
      <c r="X129">
        <f>IF(OR('Exp Database'!X129=Lists!$G$2,'Exp Database'!X129=Lists!$G$3,'Exp Database'!X129=0),0,IF($F129=Lists!$G$2,'Exp with units conversion'!$H129*'Exp Database'!X129*'Exp with units conversion'!$G129,'Exp Database'!X129*'Exp with units conversion'!$G129))</f>
        <v>0</v>
      </c>
      <c r="Y129">
        <f>IF(OR('Exp Database'!Y129=Lists!$G$2,'Exp Database'!Y129=Lists!$G$3,'Exp Database'!Y129=0),0,IF($F129=Lists!$G$2,'Exp with units conversion'!$H129*'Exp Database'!Y129*'Exp with units conversion'!$G129,'Exp Database'!Y129*'Exp with units conversion'!$G129))</f>
        <v>0</v>
      </c>
      <c r="Z129">
        <f>IF(OR('Exp Database'!Z129=Lists!$G$2,'Exp Database'!Z129=Lists!$G$3,'Exp Database'!Z129=0),0,IF($F129=Lists!$G$2,'Exp with units conversion'!$H129*'Exp Database'!Z129*'Exp with units conversion'!$G129,'Exp Database'!Z129*'Exp with units conversion'!$G129))</f>
        <v>0</v>
      </c>
      <c r="AA129">
        <f>IF(OR('Exp Database'!AA129=Lists!$G$2,'Exp Database'!AA129=Lists!$G$3,'Exp Database'!AA129=0),0,IF($F129=Lists!$G$2,'Exp with units conversion'!$H129*'Exp Database'!AA129*'Exp with units conversion'!$G129,'Exp Database'!AA129*'Exp with units conversion'!$G129))</f>
        <v>0</v>
      </c>
      <c r="AB129">
        <f>IF(OR('Exp Database'!AB129=Lists!$G$2,'Exp Database'!AB129=Lists!$G$3,'Exp Database'!AB129=0),0,IF($F129=Lists!$G$2,'Exp with units conversion'!$H129*'Exp Database'!AB129*'Exp with units conversion'!$G129,'Exp Database'!AB129*'Exp with units conversion'!$G129))</f>
        <v>0</v>
      </c>
      <c r="AC129">
        <f>IF(OR('Exp Database'!AC129=Lists!$G$2,'Exp Database'!AC129=Lists!$G$3,'Exp Database'!AC129=0),0,IF($F129=Lists!$G$2,'Exp with units conversion'!$H129*'Exp Database'!AC129*'Exp with units conversion'!$G129,'Exp Database'!AC129*'Exp with units conversion'!$G129))</f>
        <v>0</v>
      </c>
      <c r="AD129">
        <f>IF(OR('Exp Database'!AD129=Lists!$G$2,'Exp Database'!AD129=Lists!$G$3,'Exp Database'!AD129=0),0,IF($F129=Lists!$G$2,'Exp with units conversion'!$H129*'Exp Database'!AD129*'Exp with units conversion'!$G129,'Exp Database'!AD129*'Exp with units conversion'!$G129))</f>
        <v>212098</v>
      </c>
      <c r="AF129">
        <f t="shared" si="8"/>
        <v>1</v>
      </c>
    </row>
    <row r="130" spans="2:32">
      <c r="B130" t="str">
        <f t="shared" si="7"/>
        <v>Georgia2013</v>
      </c>
      <c r="C130" s="238" t="str">
        <f t="shared" si="10"/>
        <v>Georgia</v>
      </c>
      <c r="D130" s="238">
        <v>2013</v>
      </c>
      <c r="E130" s="249" t="str">
        <f t="shared" si="12"/>
        <v>Calendar Year</v>
      </c>
      <c r="F130" s="249" t="str">
        <f t="shared" si="11"/>
        <v>US Dollars</v>
      </c>
      <c r="G130" s="238">
        <f>IF('Exp Database'!G130="Units ( x 1)",1,IF('Exp Database'!G130="Thousands (x 1,000)",1000,IF('Exp Database'!G130="Millions (x 1,000,000)",1000000,)))</f>
        <v>1</v>
      </c>
      <c r="H130" s="239">
        <f>IF('Exp Database'!H130&gt;0,'Exp Database'!H130,'Exp Database'!J130)</f>
        <v>1.6634</v>
      </c>
      <c r="I130" s="249" t="str">
        <f t="shared" si="11"/>
        <v>PEPFAR Expenditure analysis</v>
      </c>
      <c r="J130" s="249">
        <f t="shared" si="11"/>
        <v>1.6633500000000001</v>
      </c>
      <c r="K130" t="s">
        <v>380</v>
      </c>
      <c r="M130">
        <f>IF(OR('Exp Database'!M130=Lists!$G$2,'Exp Database'!M130=Lists!$G$3,'Exp Database'!M130=0),0,IF($F130=Lists!$G$2,'Exp with units conversion'!$H130*'Exp Database'!M130*'Exp with units conversion'!$G130,'Exp Database'!M130*'Exp with units conversion'!$G130))</f>
        <v>0</v>
      </c>
      <c r="N130">
        <f>IF(OR('Exp Database'!N130=Lists!$G$2,'Exp Database'!N130=Lists!$G$3,'Exp Database'!N130=0),0,IF($F130=Lists!$G$2,'Exp with units conversion'!$H130*'Exp Database'!N130*'Exp with units conversion'!$G130,'Exp Database'!N130*'Exp with units conversion'!$G130))</f>
        <v>0</v>
      </c>
      <c r="O130">
        <f>IF(OR('Exp Database'!O130=Lists!$G$2,'Exp Database'!O130=Lists!$G$3,'Exp Database'!O130=0),0,IF($F130=Lists!$G$2,'Exp with units conversion'!$H130*'Exp Database'!O130*'Exp with units conversion'!$G130,'Exp Database'!O130*'Exp with units conversion'!$G130))</f>
        <v>0</v>
      </c>
      <c r="P130">
        <f>IF(OR('Exp Database'!P130=Lists!$G$2,'Exp Database'!P130=Lists!$G$3,'Exp Database'!P130=0),0,IF($F130=Lists!$G$2,'Exp with units conversion'!$H130*'Exp Database'!P130*'Exp with units conversion'!$G130,'Exp Database'!P130*'Exp with units conversion'!$G130))</f>
        <v>0</v>
      </c>
      <c r="Q130">
        <f>IF(OR('Exp Database'!Q130=Lists!$G$2,'Exp Database'!Q130=Lists!$G$3,'Exp Database'!Q130=0),0,IF($F130=Lists!$G$2,'Exp with units conversion'!$H130*'Exp Database'!Q130*'Exp with units conversion'!$G130,'Exp Database'!Q130*'Exp with units conversion'!$G130))</f>
        <v>0</v>
      </c>
      <c r="R130">
        <f>IF(OR('Exp Database'!R130=Lists!$G$2,'Exp Database'!R130=Lists!$G$3,'Exp Database'!R130=0),0,IF($F130=Lists!$G$2,'Exp with units conversion'!$H130*'Exp Database'!R130*'Exp with units conversion'!$G130,'Exp Database'!R130*'Exp with units conversion'!$G130))</f>
        <v>0</v>
      </c>
      <c r="S130">
        <f>IF(OR('Exp Database'!S130=Lists!$G$2,'Exp Database'!S130=Lists!$G$3,'Exp Database'!S130=0),0,IF($F130=Lists!$G$2,'Exp with units conversion'!$H130*'Exp Database'!S130*'Exp with units conversion'!$G130,'Exp Database'!S130*'Exp with units conversion'!$G130))</f>
        <v>0</v>
      </c>
      <c r="T130">
        <f>IF(OR('Exp Database'!T130=Lists!$G$2,'Exp Database'!T130=Lists!$G$3,'Exp Database'!T130=0),0,IF($F130=Lists!$G$2,'Exp with units conversion'!$H130*'Exp Database'!T130*'Exp with units conversion'!$G130,'Exp Database'!T130*'Exp with units conversion'!$G130))</f>
        <v>0</v>
      </c>
      <c r="U130">
        <f>IF(OR('Exp Database'!U130=Lists!$G$2,'Exp Database'!U130=Lists!$G$3,'Exp Database'!U130=0),0,IF($F130=Lists!$G$2,'Exp with units conversion'!$H130*'Exp Database'!U130*'Exp with units conversion'!$G130,'Exp Database'!U130*'Exp with units conversion'!$G130))</f>
        <v>0</v>
      </c>
      <c r="V130">
        <f>IF(OR('Exp Database'!V130=Lists!$G$2,'Exp Database'!V130=Lists!$G$3,'Exp Database'!V130=0),0,IF($F130=Lists!$G$2,'Exp with units conversion'!$H130*'Exp Database'!V130*'Exp with units conversion'!$G130,'Exp Database'!V130*'Exp with units conversion'!$G130))</f>
        <v>0</v>
      </c>
      <c r="W130">
        <f>IF(OR('Exp Database'!W130=Lists!$G$2,'Exp Database'!W130=Lists!$G$3,'Exp Database'!W130=0),0,IF($F130=Lists!$G$2,'Exp with units conversion'!$H130*'Exp Database'!W130*'Exp with units conversion'!$G130,'Exp Database'!W130*'Exp with units conversion'!$G130))</f>
        <v>0</v>
      </c>
      <c r="X130">
        <f>IF(OR('Exp Database'!X130=Lists!$G$2,'Exp Database'!X130=Lists!$G$3,'Exp Database'!X130=0),0,IF($F130=Lists!$G$2,'Exp with units conversion'!$H130*'Exp Database'!X130*'Exp with units conversion'!$G130,'Exp Database'!X130*'Exp with units conversion'!$G130))</f>
        <v>0</v>
      </c>
      <c r="Y130">
        <f>IF(OR('Exp Database'!Y130=Lists!$G$2,'Exp Database'!Y130=Lists!$G$3,'Exp Database'!Y130=0),0,IF($F130=Lists!$G$2,'Exp with units conversion'!$H130*'Exp Database'!Y130*'Exp with units conversion'!$G130,'Exp Database'!Y130*'Exp with units conversion'!$G130))</f>
        <v>0</v>
      </c>
      <c r="Z130">
        <f>IF(OR('Exp Database'!Z130=Lists!$G$2,'Exp Database'!Z130=Lists!$G$3,'Exp Database'!Z130=0),0,IF($F130=Lists!$G$2,'Exp with units conversion'!$H130*'Exp Database'!Z130*'Exp with units conversion'!$G130,'Exp Database'!Z130*'Exp with units conversion'!$G130))</f>
        <v>0</v>
      </c>
      <c r="AA130">
        <f>IF(OR('Exp Database'!AA130=Lists!$G$2,'Exp Database'!AA130=Lists!$G$3,'Exp Database'!AA130=0),0,IF($F130=Lists!$G$2,'Exp with units conversion'!$H130*'Exp Database'!AA130*'Exp with units conversion'!$G130,'Exp Database'!AA130*'Exp with units conversion'!$G130))</f>
        <v>0</v>
      </c>
      <c r="AB130">
        <f>IF(OR('Exp Database'!AB130=Lists!$G$2,'Exp Database'!AB130=Lists!$G$3,'Exp Database'!AB130=0),0,IF($F130=Lists!$G$2,'Exp with units conversion'!$H130*'Exp Database'!AB130*'Exp with units conversion'!$G130,'Exp Database'!AB130*'Exp with units conversion'!$G130))</f>
        <v>0</v>
      </c>
      <c r="AC130">
        <f>IF(OR('Exp Database'!AC130=Lists!$G$2,'Exp Database'!AC130=Lists!$G$3,'Exp Database'!AC130=0),0,IF($F130=Lists!$G$2,'Exp with units conversion'!$H130*'Exp Database'!AC130*'Exp with units conversion'!$G130,'Exp Database'!AC130*'Exp with units conversion'!$G130))</f>
        <v>0</v>
      </c>
      <c r="AD130">
        <f>IF(OR('Exp Database'!AD130=Lists!$G$2,'Exp Database'!AD130=Lists!$G$3,'Exp Database'!AD130=0),0,IF($F130=Lists!$G$2,'Exp with units conversion'!$H130*'Exp Database'!AD130*'Exp with units conversion'!$G130,'Exp Database'!AD130*'Exp with units conversion'!$G130))</f>
        <v>0</v>
      </c>
      <c r="AF130">
        <f t="shared" si="8"/>
        <v>1</v>
      </c>
    </row>
    <row r="131" spans="2:32">
      <c r="B131" t="str">
        <f t="shared" si="7"/>
        <v>Georgia2013</v>
      </c>
      <c r="C131" s="238" t="str">
        <f t="shared" si="10"/>
        <v>Georgia</v>
      </c>
      <c r="D131" s="238">
        <v>2013</v>
      </c>
      <c r="E131" s="249" t="str">
        <f t="shared" si="12"/>
        <v>Calendar Year</v>
      </c>
      <c r="F131" s="249" t="str">
        <f t="shared" si="12"/>
        <v>US Dollars</v>
      </c>
      <c r="G131" s="238">
        <f>IF('Exp Database'!G131="Units ( x 1)",1,IF('Exp Database'!G131="Thousands (x 1,000)",1000,IF('Exp Database'!G131="Millions (x 1,000,000)",1000000,)))</f>
        <v>1</v>
      </c>
      <c r="H131" s="239">
        <f>IF('Exp Database'!H131&gt;0,'Exp Database'!H131,'Exp Database'!J131)</f>
        <v>1.6634</v>
      </c>
      <c r="I131" s="249" t="str">
        <f t="shared" si="12"/>
        <v>PEPFAR Expenditure analysis</v>
      </c>
      <c r="J131" s="249">
        <f t="shared" si="12"/>
        <v>1.6633500000000001</v>
      </c>
      <c r="K131" t="s">
        <v>381</v>
      </c>
      <c r="M131">
        <f>IF(OR('Exp Database'!M131=Lists!$G$2,'Exp Database'!M131=Lists!$G$3,'Exp Database'!M131=0),0,IF($F131=Lists!$G$2,'Exp with units conversion'!$H131*'Exp Database'!M131*'Exp with units conversion'!$G131,'Exp Database'!M131*'Exp with units conversion'!$G131))</f>
        <v>212098</v>
      </c>
      <c r="N131">
        <f>IF(OR('Exp Database'!N131=Lists!$G$2,'Exp Database'!N131=Lists!$G$3,'Exp Database'!N131=0),0,IF($F131=Lists!$G$2,'Exp with units conversion'!$H131*'Exp Database'!N131*'Exp with units conversion'!$G131,'Exp Database'!N131*'Exp with units conversion'!$G131))</f>
        <v>0</v>
      </c>
      <c r="O131">
        <f>IF(OR('Exp Database'!O131=Lists!$G$2,'Exp Database'!O131=Lists!$G$3,'Exp Database'!O131=0),0,IF($F131=Lists!$G$2,'Exp with units conversion'!$H131*'Exp Database'!O131*'Exp with units conversion'!$G131,'Exp Database'!O131*'Exp with units conversion'!$G131))</f>
        <v>0</v>
      </c>
      <c r="P131">
        <f>IF(OR('Exp Database'!P131=Lists!$G$2,'Exp Database'!P131=Lists!$G$3,'Exp Database'!P131=0),0,IF($F131=Lists!$G$2,'Exp with units conversion'!$H131*'Exp Database'!P131*'Exp with units conversion'!$G131,'Exp Database'!P131*'Exp with units conversion'!$G131))</f>
        <v>0</v>
      </c>
      <c r="Q131">
        <f>IF(OR('Exp Database'!Q131=Lists!$G$2,'Exp Database'!Q131=Lists!$G$3,'Exp Database'!Q131=0),0,IF($F131=Lists!$G$2,'Exp with units conversion'!$H131*'Exp Database'!Q131*'Exp with units conversion'!$G131,'Exp Database'!Q131*'Exp with units conversion'!$G131))</f>
        <v>212098</v>
      </c>
      <c r="R131">
        <f>IF(OR('Exp Database'!R131=Lists!$G$2,'Exp Database'!R131=Lists!$G$3,'Exp Database'!R131=0),0,IF($F131=Lists!$G$2,'Exp with units conversion'!$H131*'Exp Database'!R131*'Exp with units conversion'!$G131,'Exp Database'!R131*'Exp with units conversion'!$G131))</f>
        <v>0</v>
      </c>
      <c r="S131">
        <f>IF(OR('Exp Database'!S131=Lists!$G$2,'Exp Database'!S131=Lists!$G$3,'Exp Database'!S131=0),0,IF($F131=Lists!$G$2,'Exp with units conversion'!$H131*'Exp Database'!S131*'Exp with units conversion'!$G131,'Exp Database'!S131*'Exp with units conversion'!$G131))</f>
        <v>0</v>
      </c>
      <c r="T131">
        <f>IF(OR('Exp Database'!T131=Lists!$G$2,'Exp Database'!T131=Lists!$G$3,'Exp Database'!T131=0),0,IF($F131=Lists!$G$2,'Exp with units conversion'!$H131*'Exp Database'!T131*'Exp with units conversion'!$G131,'Exp Database'!T131*'Exp with units conversion'!$G131))</f>
        <v>0</v>
      </c>
      <c r="U131">
        <f>IF(OR('Exp Database'!U131=Lists!$G$2,'Exp Database'!U131=Lists!$G$3,'Exp Database'!U131=0),0,IF($F131=Lists!$G$2,'Exp with units conversion'!$H131*'Exp Database'!U131*'Exp with units conversion'!$G131,'Exp Database'!U131*'Exp with units conversion'!$G131))</f>
        <v>0</v>
      </c>
      <c r="V131">
        <f>IF(OR('Exp Database'!V131=Lists!$G$2,'Exp Database'!V131=Lists!$G$3,'Exp Database'!V131=0),0,IF($F131=Lists!$G$2,'Exp with units conversion'!$H131*'Exp Database'!V131*'Exp with units conversion'!$G131,'Exp Database'!V131*'Exp with units conversion'!$G131))</f>
        <v>0</v>
      </c>
      <c r="W131">
        <f>IF(OR('Exp Database'!W131=Lists!$G$2,'Exp Database'!W131=Lists!$G$3,'Exp Database'!W131=0),0,IF($F131=Lists!$G$2,'Exp with units conversion'!$H131*'Exp Database'!W131*'Exp with units conversion'!$G131,'Exp Database'!W131*'Exp with units conversion'!$G131))</f>
        <v>0</v>
      </c>
      <c r="X131">
        <f>IF(OR('Exp Database'!X131=Lists!$G$2,'Exp Database'!X131=Lists!$G$3,'Exp Database'!X131=0),0,IF($F131=Lists!$G$2,'Exp with units conversion'!$H131*'Exp Database'!X131*'Exp with units conversion'!$G131,'Exp Database'!X131*'Exp with units conversion'!$G131))</f>
        <v>0</v>
      </c>
      <c r="Y131">
        <f>IF(OR('Exp Database'!Y131=Lists!$G$2,'Exp Database'!Y131=Lists!$G$3,'Exp Database'!Y131=0),0,IF($F131=Lists!$G$2,'Exp with units conversion'!$H131*'Exp Database'!Y131*'Exp with units conversion'!$G131,'Exp Database'!Y131*'Exp with units conversion'!$G131))</f>
        <v>0</v>
      </c>
      <c r="Z131">
        <f>IF(OR('Exp Database'!Z131=Lists!$G$2,'Exp Database'!Z131=Lists!$G$3,'Exp Database'!Z131=0),0,IF($F131=Lists!$G$2,'Exp with units conversion'!$H131*'Exp Database'!Z131*'Exp with units conversion'!$G131,'Exp Database'!Z131*'Exp with units conversion'!$G131))</f>
        <v>0</v>
      </c>
      <c r="AA131">
        <f>IF(OR('Exp Database'!AA131=Lists!$G$2,'Exp Database'!AA131=Lists!$G$3,'Exp Database'!AA131=0),0,IF($F131=Lists!$G$2,'Exp with units conversion'!$H131*'Exp Database'!AA131*'Exp with units conversion'!$G131,'Exp Database'!AA131*'Exp with units conversion'!$G131))</f>
        <v>0</v>
      </c>
      <c r="AB131">
        <f>IF(OR('Exp Database'!AB131=Lists!$G$2,'Exp Database'!AB131=Lists!$G$3,'Exp Database'!AB131=0),0,IF($F131=Lists!$G$2,'Exp with units conversion'!$H131*'Exp Database'!AB131*'Exp with units conversion'!$G131,'Exp Database'!AB131*'Exp with units conversion'!$G131))</f>
        <v>0</v>
      </c>
      <c r="AC131">
        <f>IF(OR('Exp Database'!AC131=Lists!$G$2,'Exp Database'!AC131=Lists!$G$3,'Exp Database'!AC131=0),0,IF($F131=Lists!$G$2,'Exp with units conversion'!$H131*'Exp Database'!AC131*'Exp with units conversion'!$G131,'Exp Database'!AC131*'Exp with units conversion'!$G131))</f>
        <v>0</v>
      </c>
      <c r="AD131">
        <f>IF(OR('Exp Database'!AD131=Lists!$G$2,'Exp Database'!AD131=Lists!$G$3,'Exp Database'!AD131=0),0,IF($F131=Lists!$G$2,'Exp with units conversion'!$H131*'Exp Database'!AD131*'Exp with units conversion'!$G131,'Exp Database'!AD131*'Exp with units conversion'!$G131))</f>
        <v>212098</v>
      </c>
      <c r="AF131">
        <f t="shared" si="8"/>
        <v>1</v>
      </c>
    </row>
    <row r="132" spans="2:32">
      <c r="B132" t="str">
        <f t="shared" si="7"/>
        <v>Georgia2013</v>
      </c>
      <c r="C132" s="238" t="str">
        <f t="shared" si="10"/>
        <v>Georgia</v>
      </c>
      <c r="D132" s="238">
        <v>2013</v>
      </c>
      <c r="E132" s="249" t="str">
        <f t="shared" si="12"/>
        <v>Calendar Year</v>
      </c>
      <c r="F132" s="249" t="str">
        <f t="shared" si="12"/>
        <v>US Dollars</v>
      </c>
      <c r="G132" s="238">
        <f>IF('Exp Database'!G132="Units ( x 1)",1,IF('Exp Database'!G132="Thousands (x 1,000)",1000,IF('Exp Database'!G132="Millions (x 1,000,000)",1000000,)))</f>
        <v>1</v>
      </c>
      <c r="H132" s="239">
        <f>IF('Exp Database'!H132&gt;0,'Exp Database'!H132,'Exp Database'!J132)</f>
        <v>1.6634</v>
      </c>
      <c r="I132" s="249" t="str">
        <f t="shared" si="12"/>
        <v>PEPFAR Expenditure analysis</v>
      </c>
      <c r="J132" s="249">
        <f t="shared" si="12"/>
        <v>1.6633500000000001</v>
      </c>
      <c r="K132" t="s">
        <v>297</v>
      </c>
      <c r="M132">
        <f>IF(OR('Exp Database'!M132=Lists!$G$2,'Exp Database'!M132=Lists!$G$3,'Exp Database'!M132=0),0,IF($F132=Lists!$G$2,'Exp with units conversion'!$H132*'Exp Database'!M132*'Exp with units conversion'!$G132,'Exp Database'!M132*'Exp with units conversion'!$G132))</f>
        <v>2321688</v>
      </c>
      <c r="N132">
        <f>IF(OR('Exp Database'!N132=Lists!$G$2,'Exp Database'!N132=Lists!$G$3,'Exp Database'!N132=0),0,IF($F132=Lists!$G$2,'Exp with units conversion'!$H132*'Exp Database'!N132*'Exp with units conversion'!$G132,'Exp Database'!N132*'Exp with units conversion'!$G132))</f>
        <v>0</v>
      </c>
      <c r="O132">
        <f>IF(OR('Exp Database'!O132=Lists!$G$2,'Exp Database'!O132=Lists!$G$3,'Exp Database'!O132=0),0,IF($F132=Lists!$G$2,'Exp with units conversion'!$H132*'Exp Database'!O132*'Exp with units conversion'!$G132,'Exp Database'!O132*'Exp with units conversion'!$G132))</f>
        <v>0</v>
      </c>
      <c r="P132">
        <f>IF(OR('Exp Database'!P132=Lists!$G$2,'Exp Database'!P132=Lists!$G$3,'Exp Database'!P132=0),0,IF($F132=Lists!$G$2,'Exp with units conversion'!$H132*'Exp Database'!P132*'Exp with units conversion'!$G132,'Exp Database'!P132*'Exp with units conversion'!$G132))</f>
        <v>0</v>
      </c>
      <c r="Q132">
        <f>IF(OR('Exp Database'!Q132=Lists!$G$2,'Exp Database'!Q132=Lists!$G$3,'Exp Database'!Q132=0),0,IF($F132=Lists!$G$2,'Exp with units conversion'!$H132*'Exp Database'!Q132*'Exp with units conversion'!$G132,'Exp Database'!Q132*'Exp with units conversion'!$G132))</f>
        <v>2321688</v>
      </c>
      <c r="R132">
        <f>IF(OR('Exp Database'!R132=Lists!$G$2,'Exp Database'!R132=Lists!$G$3,'Exp Database'!R132=0),0,IF($F132=Lists!$G$2,'Exp with units conversion'!$H132*'Exp Database'!R132*'Exp with units conversion'!$G132,'Exp Database'!R132*'Exp with units conversion'!$G132))</f>
        <v>0</v>
      </c>
      <c r="S132">
        <f>IF(OR('Exp Database'!S132=Lists!$G$2,'Exp Database'!S132=Lists!$G$3,'Exp Database'!S132=0),0,IF($F132=Lists!$G$2,'Exp with units conversion'!$H132*'Exp Database'!S132*'Exp with units conversion'!$G132,'Exp Database'!S132*'Exp with units conversion'!$G132))</f>
        <v>0</v>
      </c>
      <c r="T132">
        <f>IF(OR('Exp Database'!T132=Lists!$G$2,'Exp Database'!T132=Lists!$G$3,'Exp Database'!T132=0),0,IF($F132=Lists!$G$2,'Exp with units conversion'!$H132*'Exp Database'!T132*'Exp with units conversion'!$G132,'Exp Database'!T132*'Exp with units conversion'!$G132))</f>
        <v>0</v>
      </c>
      <c r="U132">
        <f>IF(OR('Exp Database'!U132=Lists!$G$2,'Exp Database'!U132=Lists!$G$3,'Exp Database'!U132=0),0,IF($F132=Lists!$G$2,'Exp with units conversion'!$H132*'Exp Database'!U132*'Exp with units conversion'!$G132,'Exp Database'!U132*'Exp with units conversion'!$G132))</f>
        <v>0</v>
      </c>
      <c r="V132">
        <f>IF(OR('Exp Database'!V132=Lists!$G$2,'Exp Database'!V132=Lists!$G$3,'Exp Database'!V132=0),0,IF($F132=Lists!$G$2,'Exp with units conversion'!$H132*'Exp Database'!V132*'Exp with units conversion'!$G132,'Exp Database'!V132*'Exp with units conversion'!$G132))</f>
        <v>0</v>
      </c>
      <c r="W132">
        <f>IF(OR('Exp Database'!W132=Lists!$G$2,'Exp Database'!W132=Lists!$G$3,'Exp Database'!W132=0),0,IF($F132=Lists!$G$2,'Exp with units conversion'!$H132*'Exp Database'!W132*'Exp with units conversion'!$G132,'Exp Database'!W132*'Exp with units conversion'!$G132))</f>
        <v>0</v>
      </c>
      <c r="X132">
        <f>IF(OR('Exp Database'!X132=Lists!$G$2,'Exp Database'!X132=Lists!$G$3,'Exp Database'!X132=0),0,IF($F132=Lists!$G$2,'Exp with units conversion'!$H132*'Exp Database'!X132*'Exp with units conversion'!$G132,'Exp Database'!X132*'Exp with units conversion'!$G132))</f>
        <v>87387</v>
      </c>
      <c r="Y132">
        <f>IF(OR('Exp Database'!Y132=Lists!$G$2,'Exp Database'!Y132=Lists!$G$3,'Exp Database'!Y132=0),0,IF($F132=Lists!$G$2,'Exp with units conversion'!$H132*'Exp Database'!Y132*'Exp with units conversion'!$G132,'Exp Database'!Y132*'Exp with units conversion'!$G132))</f>
        <v>4407217</v>
      </c>
      <c r="Z132">
        <f>IF(OR('Exp Database'!Z132=Lists!$G$2,'Exp Database'!Z132=Lists!$G$3,'Exp Database'!Z132=0),0,IF($F132=Lists!$G$2,'Exp with units conversion'!$H132*'Exp Database'!Z132*'Exp with units conversion'!$G132,'Exp Database'!Z132*'Exp with units conversion'!$G132))</f>
        <v>0</v>
      </c>
      <c r="AA132">
        <f>IF(OR('Exp Database'!AA132=Lists!$G$2,'Exp Database'!AA132=Lists!$G$3,'Exp Database'!AA132=0),0,IF($F132=Lists!$G$2,'Exp with units conversion'!$H132*'Exp Database'!AA132*'Exp with units conversion'!$G132,'Exp Database'!AA132*'Exp with units conversion'!$G132))</f>
        <v>6344</v>
      </c>
      <c r="AB132">
        <f>IF(OR('Exp Database'!AB132=Lists!$G$2,'Exp Database'!AB132=Lists!$G$3,'Exp Database'!AB132=0),0,IF($F132=Lists!$G$2,'Exp with units conversion'!$H132*'Exp Database'!AB132*'Exp with units conversion'!$G132,'Exp Database'!AB132*'Exp with units conversion'!$G132))</f>
        <v>0</v>
      </c>
      <c r="AC132">
        <f>IF(OR('Exp Database'!AC132=Lists!$G$2,'Exp Database'!AC132=Lists!$G$3,'Exp Database'!AC132=0),0,IF($F132=Lists!$G$2,'Exp with units conversion'!$H132*'Exp Database'!AC132*'Exp with units conversion'!$G132,'Exp Database'!AC132*'Exp with units conversion'!$G132))</f>
        <v>4500948</v>
      </c>
      <c r="AD132">
        <f>IF(OR('Exp Database'!AD132=Lists!$G$2,'Exp Database'!AD132=Lists!$G$3,'Exp Database'!AD132=0),0,IF($F132=Lists!$G$2,'Exp with units conversion'!$H132*'Exp Database'!AD132*'Exp with units conversion'!$G132,'Exp Database'!AD132*'Exp with units conversion'!$G132))</f>
        <v>6822636</v>
      </c>
      <c r="AF132">
        <f t="shared" si="8"/>
        <v>1</v>
      </c>
    </row>
    <row r="133" spans="2:32">
      <c r="B133" t="str">
        <f t="shared" si="7"/>
        <v>Georgia2013</v>
      </c>
      <c r="C133" s="238" t="str">
        <f t="shared" si="10"/>
        <v>Georgia</v>
      </c>
      <c r="D133" s="238">
        <v>2013</v>
      </c>
      <c r="E133" s="249" t="str">
        <f t="shared" si="12"/>
        <v>Calendar Year</v>
      </c>
      <c r="F133" s="249" t="str">
        <f t="shared" si="12"/>
        <v>US Dollars</v>
      </c>
      <c r="G133" s="238">
        <f>IF('Exp Database'!G133="Units ( x 1)",1,IF('Exp Database'!G133="Thousands (x 1,000)",1000,IF('Exp Database'!G133="Millions (x 1,000,000)",1000000,)))</f>
        <v>1</v>
      </c>
      <c r="H133" s="239">
        <f>IF('Exp Database'!H133&gt;0,'Exp Database'!H133,'Exp Database'!J133)</f>
        <v>1.6634</v>
      </c>
      <c r="I133" s="249" t="str">
        <f t="shared" si="12"/>
        <v>PEPFAR Expenditure analysis</v>
      </c>
      <c r="J133" s="249">
        <f t="shared" si="12"/>
        <v>1.6633500000000001</v>
      </c>
      <c r="K133" t="s">
        <v>279</v>
      </c>
      <c r="M133">
        <f>IF(OR('Exp Database'!M133=Lists!$G$2,'Exp Database'!M133=Lists!$G$3,'Exp Database'!M133=0),0,IF($F133=Lists!$G$2,'Exp with units conversion'!$H133*'Exp Database'!M133*'Exp with units conversion'!$G133,'Exp Database'!M133*'Exp with units conversion'!$G133))</f>
        <v>330773</v>
      </c>
      <c r="N133">
        <f>IF(OR('Exp Database'!N133=Lists!$G$2,'Exp Database'!N133=Lists!$G$3,'Exp Database'!N133=0),0,IF($F133=Lists!$G$2,'Exp with units conversion'!$H133*'Exp Database'!N133*'Exp with units conversion'!$G133,'Exp Database'!N133*'Exp with units conversion'!$G133))</f>
        <v>0</v>
      </c>
      <c r="O133">
        <f>IF(OR('Exp Database'!O133=Lists!$G$2,'Exp Database'!O133=Lists!$G$3,'Exp Database'!O133=0),0,IF($F133=Lists!$G$2,'Exp with units conversion'!$H133*'Exp Database'!O133*'Exp with units conversion'!$G133,'Exp Database'!O133*'Exp with units conversion'!$G133))</f>
        <v>0</v>
      </c>
      <c r="P133">
        <f>IF(OR('Exp Database'!P133=Lists!$G$2,'Exp Database'!P133=Lists!$G$3,'Exp Database'!P133=0),0,IF($F133=Lists!$G$2,'Exp with units conversion'!$H133*'Exp Database'!P133*'Exp with units conversion'!$G133,'Exp Database'!P133*'Exp with units conversion'!$G133))</f>
        <v>0</v>
      </c>
      <c r="Q133">
        <f>IF(OR('Exp Database'!Q133=Lists!$G$2,'Exp Database'!Q133=Lists!$G$3,'Exp Database'!Q133=0),0,IF($F133=Lists!$G$2,'Exp with units conversion'!$H133*'Exp Database'!Q133*'Exp with units conversion'!$G133,'Exp Database'!Q133*'Exp with units conversion'!$G133))</f>
        <v>330773</v>
      </c>
      <c r="R133">
        <f>IF(OR('Exp Database'!R133=Lists!$G$2,'Exp Database'!R133=Lists!$G$3,'Exp Database'!R133=0),0,IF($F133=Lists!$G$2,'Exp with units conversion'!$H133*'Exp Database'!R133*'Exp with units conversion'!$G133,'Exp Database'!R133*'Exp with units conversion'!$G133))</f>
        <v>0</v>
      </c>
      <c r="S133">
        <f>IF(OR('Exp Database'!S133=Lists!$G$2,'Exp Database'!S133=Lists!$G$3,'Exp Database'!S133=0),0,IF($F133=Lists!$G$2,'Exp with units conversion'!$H133*'Exp Database'!S133*'Exp with units conversion'!$G133,'Exp Database'!S133*'Exp with units conversion'!$G133))</f>
        <v>0</v>
      </c>
      <c r="T133">
        <f>IF(OR('Exp Database'!T133=Lists!$G$2,'Exp Database'!T133=Lists!$G$3,'Exp Database'!T133=0),0,IF($F133=Lists!$G$2,'Exp with units conversion'!$H133*'Exp Database'!T133*'Exp with units conversion'!$G133,'Exp Database'!T133*'Exp with units conversion'!$G133))</f>
        <v>0</v>
      </c>
      <c r="U133">
        <f>IF(OR('Exp Database'!U133=Lists!$G$2,'Exp Database'!U133=Lists!$G$3,'Exp Database'!U133=0),0,IF($F133=Lists!$G$2,'Exp with units conversion'!$H133*'Exp Database'!U133*'Exp with units conversion'!$G133,'Exp Database'!U133*'Exp with units conversion'!$G133))</f>
        <v>0</v>
      </c>
      <c r="V133">
        <f>IF(OR('Exp Database'!V133=Lists!$G$2,'Exp Database'!V133=Lists!$G$3,'Exp Database'!V133=0),0,IF($F133=Lists!$G$2,'Exp with units conversion'!$H133*'Exp Database'!V133*'Exp with units conversion'!$G133,'Exp Database'!V133*'Exp with units conversion'!$G133))</f>
        <v>0</v>
      </c>
      <c r="W133">
        <f>IF(OR('Exp Database'!W133=Lists!$G$2,'Exp Database'!W133=Lists!$G$3,'Exp Database'!W133=0),0,IF($F133=Lists!$G$2,'Exp with units conversion'!$H133*'Exp Database'!W133*'Exp with units conversion'!$G133,'Exp Database'!W133*'Exp with units conversion'!$G133))</f>
        <v>0</v>
      </c>
      <c r="X133">
        <f>IF(OR('Exp Database'!X133=Lists!$G$2,'Exp Database'!X133=Lists!$G$3,'Exp Database'!X133=0),0,IF($F133=Lists!$G$2,'Exp with units conversion'!$H133*'Exp Database'!X133*'Exp with units conversion'!$G133,'Exp Database'!X133*'Exp with units conversion'!$G133))</f>
        <v>87387</v>
      </c>
      <c r="Y133">
        <f>IF(OR('Exp Database'!Y133=Lists!$G$2,'Exp Database'!Y133=Lists!$G$3,'Exp Database'!Y133=0),0,IF($F133=Lists!$G$2,'Exp with units conversion'!$H133*'Exp Database'!Y133*'Exp with units conversion'!$G133,'Exp Database'!Y133*'Exp with units conversion'!$G133))</f>
        <v>479776</v>
      </c>
      <c r="Z133">
        <f>IF(OR('Exp Database'!Z133=Lists!$G$2,'Exp Database'!Z133=Lists!$G$3,'Exp Database'!Z133=0),0,IF($F133=Lists!$G$2,'Exp with units conversion'!$H133*'Exp Database'!Z133*'Exp with units conversion'!$G133,'Exp Database'!Z133*'Exp with units conversion'!$G133))</f>
        <v>0</v>
      </c>
      <c r="AA133">
        <f>IF(OR('Exp Database'!AA133=Lists!$G$2,'Exp Database'!AA133=Lists!$G$3,'Exp Database'!AA133=0),0,IF($F133=Lists!$G$2,'Exp with units conversion'!$H133*'Exp Database'!AA133*'Exp with units conversion'!$G133,'Exp Database'!AA133*'Exp with units conversion'!$G133))</f>
        <v>6344</v>
      </c>
      <c r="AB133">
        <f>IF(OR('Exp Database'!AB133=Lists!$G$2,'Exp Database'!AB133=Lists!$G$3,'Exp Database'!AB133=0),0,IF($F133=Lists!$G$2,'Exp with units conversion'!$H133*'Exp Database'!AB133*'Exp with units conversion'!$G133,'Exp Database'!AB133*'Exp with units conversion'!$G133))</f>
        <v>0</v>
      </c>
      <c r="AC133">
        <f>IF(OR('Exp Database'!AC133=Lists!$G$2,'Exp Database'!AC133=Lists!$G$3,'Exp Database'!AC133=0),0,IF($F133=Lists!$G$2,'Exp with units conversion'!$H133*'Exp Database'!AC133*'Exp with units conversion'!$G133,'Exp Database'!AC133*'Exp with units conversion'!$G133))</f>
        <v>573507</v>
      </c>
      <c r="AD133">
        <f>IF(OR('Exp Database'!AD133=Lists!$G$2,'Exp Database'!AD133=Lists!$G$3,'Exp Database'!AD133=0),0,IF($F133=Lists!$G$2,'Exp with units conversion'!$H133*'Exp Database'!AD133*'Exp with units conversion'!$G133,'Exp Database'!AD133*'Exp with units conversion'!$G133))</f>
        <v>904280</v>
      </c>
      <c r="AF133">
        <f t="shared" si="8"/>
        <v>1</v>
      </c>
    </row>
    <row r="134" spans="2:32">
      <c r="B134" t="str">
        <f t="shared" si="7"/>
        <v>Georgia2013</v>
      </c>
      <c r="C134" s="238" t="str">
        <f t="shared" si="10"/>
        <v>Georgia</v>
      </c>
      <c r="D134" s="238">
        <v>2013</v>
      </c>
      <c r="E134" s="249" t="str">
        <f t="shared" si="12"/>
        <v>Calendar Year</v>
      </c>
      <c r="F134" s="249" t="str">
        <f t="shared" si="12"/>
        <v>US Dollars</v>
      </c>
      <c r="G134" s="238">
        <f>IF('Exp Database'!G134="Units ( x 1)",1,IF('Exp Database'!G134="Thousands (x 1,000)",1000,IF('Exp Database'!G134="Millions (x 1,000,000)",1000000,)))</f>
        <v>1</v>
      </c>
      <c r="H134" s="239">
        <f>IF('Exp Database'!H134&gt;0,'Exp Database'!H134,'Exp Database'!J134)</f>
        <v>1.6634</v>
      </c>
      <c r="I134" s="249" t="str">
        <f t="shared" si="12"/>
        <v>PEPFAR Expenditure analysis</v>
      </c>
      <c r="J134" s="249">
        <f t="shared" si="12"/>
        <v>1.6633500000000001</v>
      </c>
      <c r="K134" t="s">
        <v>383</v>
      </c>
      <c r="M134">
        <f>IF(OR('Exp Database'!M134=Lists!$G$2,'Exp Database'!M134=Lists!$G$3,'Exp Database'!M134=0),0,IF($F134=Lists!$G$2,'Exp with units conversion'!$H134*'Exp Database'!M134*'Exp with units conversion'!$G134,'Exp Database'!M134*'Exp with units conversion'!$G134))</f>
        <v>1796107</v>
      </c>
      <c r="N134">
        <f>IF(OR('Exp Database'!N134=Lists!$G$2,'Exp Database'!N134=Lists!$G$3,'Exp Database'!N134=0),0,IF($F134=Lists!$G$2,'Exp with units conversion'!$H134*'Exp Database'!N134*'Exp with units conversion'!$G134,'Exp Database'!N134*'Exp with units conversion'!$G134))</f>
        <v>0</v>
      </c>
      <c r="O134">
        <f>IF(OR('Exp Database'!O134=Lists!$G$2,'Exp Database'!O134=Lists!$G$3,'Exp Database'!O134=0),0,IF($F134=Lists!$G$2,'Exp with units conversion'!$H134*'Exp Database'!O134*'Exp with units conversion'!$G134,'Exp Database'!O134*'Exp with units conversion'!$G134))</f>
        <v>0</v>
      </c>
      <c r="P134">
        <f>IF(OR('Exp Database'!P134=Lists!$G$2,'Exp Database'!P134=Lists!$G$3,'Exp Database'!P134=0),0,IF($F134=Lists!$G$2,'Exp with units conversion'!$H134*'Exp Database'!P134*'Exp with units conversion'!$G134,'Exp Database'!P134*'Exp with units conversion'!$G134))</f>
        <v>0</v>
      </c>
      <c r="Q134">
        <f>IF(OR('Exp Database'!Q134=Lists!$G$2,'Exp Database'!Q134=Lists!$G$3,'Exp Database'!Q134=0),0,IF($F134=Lists!$G$2,'Exp with units conversion'!$H134*'Exp Database'!Q134*'Exp with units conversion'!$G134,'Exp Database'!Q134*'Exp with units conversion'!$G134))</f>
        <v>1796107</v>
      </c>
      <c r="R134">
        <f>IF(OR('Exp Database'!R134=Lists!$G$2,'Exp Database'!R134=Lists!$G$3,'Exp Database'!R134=0),0,IF($F134=Lists!$G$2,'Exp with units conversion'!$H134*'Exp Database'!R134*'Exp with units conversion'!$G134,'Exp Database'!R134*'Exp with units conversion'!$G134))</f>
        <v>0</v>
      </c>
      <c r="S134">
        <f>IF(OR('Exp Database'!S134=Lists!$G$2,'Exp Database'!S134=Lists!$G$3,'Exp Database'!S134=0),0,IF($F134=Lists!$G$2,'Exp with units conversion'!$H134*'Exp Database'!S134*'Exp with units conversion'!$G134,'Exp Database'!S134*'Exp with units conversion'!$G134))</f>
        <v>0</v>
      </c>
      <c r="T134">
        <f>IF(OR('Exp Database'!T134=Lists!$G$2,'Exp Database'!T134=Lists!$G$3,'Exp Database'!T134=0),0,IF($F134=Lists!$G$2,'Exp with units conversion'!$H134*'Exp Database'!T134*'Exp with units conversion'!$G134,'Exp Database'!T134*'Exp with units conversion'!$G134))</f>
        <v>0</v>
      </c>
      <c r="U134">
        <f>IF(OR('Exp Database'!U134=Lists!$G$2,'Exp Database'!U134=Lists!$G$3,'Exp Database'!U134=0),0,IF($F134=Lists!$G$2,'Exp with units conversion'!$H134*'Exp Database'!U134*'Exp with units conversion'!$G134,'Exp Database'!U134*'Exp with units conversion'!$G134))</f>
        <v>0</v>
      </c>
      <c r="V134">
        <f>IF(OR('Exp Database'!V134=Lists!$G$2,'Exp Database'!V134=Lists!$G$3,'Exp Database'!V134=0),0,IF($F134=Lists!$G$2,'Exp with units conversion'!$H134*'Exp Database'!V134*'Exp with units conversion'!$G134,'Exp Database'!V134*'Exp with units conversion'!$G134))</f>
        <v>0</v>
      </c>
      <c r="W134">
        <f>IF(OR('Exp Database'!W134=Lists!$G$2,'Exp Database'!W134=Lists!$G$3,'Exp Database'!W134=0),0,IF($F134=Lists!$G$2,'Exp with units conversion'!$H134*'Exp Database'!W134*'Exp with units conversion'!$G134,'Exp Database'!W134*'Exp with units conversion'!$G134))</f>
        <v>0</v>
      </c>
      <c r="X134">
        <f>IF(OR('Exp Database'!X134=Lists!$G$2,'Exp Database'!X134=Lists!$G$3,'Exp Database'!X134=0),0,IF($F134=Lists!$G$2,'Exp with units conversion'!$H134*'Exp Database'!X134*'Exp with units conversion'!$G134,'Exp Database'!X134*'Exp with units conversion'!$G134))</f>
        <v>0</v>
      </c>
      <c r="Y134">
        <f>IF(OR('Exp Database'!Y134=Lists!$G$2,'Exp Database'!Y134=Lists!$G$3,'Exp Database'!Y134=0),0,IF($F134=Lists!$G$2,'Exp with units conversion'!$H134*'Exp Database'!Y134*'Exp with units conversion'!$G134,'Exp Database'!Y134*'Exp with units conversion'!$G134))</f>
        <v>86535</v>
      </c>
      <c r="Z134">
        <f>IF(OR('Exp Database'!Z134=Lists!$G$2,'Exp Database'!Z134=Lists!$G$3,'Exp Database'!Z134=0),0,IF($F134=Lists!$G$2,'Exp with units conversion'!$H134*'Exp Database'!Z134*'Exp with units conversion'!$G134,'Exp Database'!Z134*'Exp with units conversion'!$G134))</f>
        <v>0</v>
      </c>
      <c r="AA134">
        <f>IF(OR('Exp Database'!AA134=Lists!$G$2,'Exp Database'!AA134=Lists!$G$3,'Exp Database'!AA134=0),0,IF($F134=Lists!$G$2,'Exp with units conversion'!$H134*'Exp Database'!AA134*'Exp with units conversion'!$G134,'Exp Database'!AA134*'Exp with units conversion'!$G134))</f>
        <v>0</v>
      </c>
      <c r="AB134">
        <f>IF(OR('Exp Database'!AB134=Lists!$G$2,'Exp Database'!AB134=Lists!$G$3,'Exp Database'!AB134=0),0,IF($F134=Lists!$G$2,'Exp with units conversion'!$H134*'Exp Database'!AB134*'Exp with units conversion'!$G134,'Exp Database'!AB134*'Exp with units conversion'!$G134))</f>
        <v>0</v>
      </c>
      <c r="AC134">
        <f>IF(OR('Exp Database'!AC134=Lists!$G$2,'Exp Database'!AC134=Lists!$G$3,'Exp Database'!AC134=0),0,IF($F134=Lists!$G$2,'Exp with units conversion'!$H134*'Exp Database'!AC134*'Exp with units conversion'!$G134,'Exp Database'!AC134*'Exp with units conversion'!$G134))</f>
        <v>86535</v>
      </c>
      <c r="AD134">
        <f>IF(OR('Exp Database'!AD134=Lists!$G$2,'Exp Database'!AD134=Lists!$G$3,'Exp Database'!AD134=0),0,IF($F134=Lists!$G$2,'Exp with units conversion'!$H134*'Exp Database'!AD134*'Exp with units conversion'!$G134,'Exp Database'!AD134*'Exp with units conversion'!$G134))</f>
        <v>1882642</v>
      </c>
      <c r="AF134">
        <f t="shared" si="8"/>
        <v>1</v>
      </c>
    </row>
    <row r="135" spans="2:32">
      <c r="B135" t="str">
        <f t="shared" ref="B135:B198" si="13">C135&amp;D135</f>
        <v>Georgia2013</v>
      </c>
      <c r="C135" s="238" t="str">
        <f t="shared" si="10"/>
        <v>Georgia</v>
      </c>
      <c r="D135" s="238">
        <v>2013</v>
      </c>
      <c r="E135" s="249" t="str">
        <f t="shared" si="12"/>
        <v>Calendar Year</v>
      </c>
      <c r="F135" s="249" t="str">
        <f t="shared" si="12"/>
        <v>US Dollars</v>
      </c>
      <c r="G135" s="238">
        <f>IF('Exp Database'!G135="Units ( x 1)",1,IF('Exp Database'!G135="Thousands (x 1,000)",1000,IF('Exp Database'!G135="Millions (x 1,000,000)",1000000,)))</f>
        <v>1</v>
      </c>
      <c r="H135" s="239">
        <f>IF('Exp Database'!H135&gt;0,'Exp Database'!H135,'Exp Database'!J135)</f>
        <v>1.6634</v>
      </c>
      <c r="I135" s="249" t="str">
        <f t="shared" si="12"/>
        <v>PEPFAR Expenditure analysis</v>
      </c>
      <c r="J135" s="249">
        <f t="shared" si="12"/>
        <v>1.6633500000000001</v>
      </c>
      <c r="K135" t="s">
        <v>385</v>
      </c>
      <c r="M135">
        <f>IF(OR('Exp Database'!M135=Lists!$G$2,'Exp Database'!M135=Lists!$G$3,'Exp Database'!M135=0),0,IF($F135=Lists!$G$2,'Exp with units conversion'!$H135*'Exp Database'!M135*'Exp with units conversion'!$G135,'Exp Database'!M135*'Exp with units conversion'!$G135))</f>
        <v>0</v>
      </c>
      <c r="N135">
        <f>IF(OR('Exp Database'!N135=Lists!$G$2,'Exp Database'!N135=Lists!$G$3,'Exp Database'!N135=0),0,IF($F135=Lists!$G$2,'Exp with units conversion'!$H135*'Exp Database'!N135*'Exp with units conversion'!$G135,'Exp Database'!N135*'Exp with units conversion'!$G135))</f>
        <v>0</v>
      </c>
      <c r="O135">
        <f>IF(OR('Exp Database'!O135=Lists!$G$2,'Exp Database'!O135=Lists!$G$3,'Exp Database'!O135=0),0,IF($F135=Lists!$G$2,'Exp with units conversion'!$H135*'Exp Database'!O135*'Exp with units conversion'!$G135,'Exp Database'!O135*'Exp with units conversion'!$G135))</f>
        <v>0</v>
      </c>
      <c r="P135">
        <f>IF(OR('Exp Database'!P135=Lists!$G$2,'Exp Database'!P135=Lists!$G$3,'Exp Database'!P135=0),0,IF($F135=Lists!$G$2,'Exp with units conversion'!$H135*'Exp Database'!P135*'Exp with units conversion'!$G135,'Exp Database'!P135*'Exp with units conversion'!$G135))</f>
        <v>0</v>
      </c>
      <c r="Q135">
        <f>IF(OR('Exp Database'!Q135=Lists!$G$2,'Exp Database'!Q135=Lists!$G$3,'Exp Database'!Q135=0),0,IF($F135=Lists!$G$2,'Exp with units conversion'!$H135*'Exp Database'!Q135*'Exp with units conversion'!$G135,'Exp Database'!Q135*'Exp with units conversion'!$G135))</f>
        <v>0</v>
      </c>
      <c r="R135">
        <f>IF(OR('Exp Database'!R135=Lists!$G$2,'Exp Database'!R135=Lists!$G$3,'Exp Database'!R135=0),0,IF($F135=Lists!$G$2,'Exp with units conversion'!$H135*'Exp Database'!R135*'Exp with units conversion'!$G135,'Exp Database'!R135*'Exp with units conversion'!$G135))</f>
        <v>0</v>
      </c>
      <c r="S135">
        <f>IF(OR('Exp Database'!S135=Lists!$G$2,'Exp Database'!S135=Lists!$G$3,'Exp Database'!S135=0),0,IF($F135=Lists!$G$2,'Exp with units conversion'!$H135*'Exp Database'!S135*'Exp with units conversion'!$G135,'Exp Database'!S135*'Exp with units conversion'!$G135))</f>
        <v>0</v>
      </c>
      <c r="T135">
        <f>IF(OR('Exp Database'!T135=Lists!$G$2,'Exp Database'!T135=Lists!$G$3,'Exp Database'!T135=0),0,IF($F135=Lists!$G$2,'Exp with units conversion'!$H135*'Exp Database'!T135*'Exp with units conversion'!$G135,'Exp Database'!T135*'Exp with units conversion'!$G135))</f>
        <v>0</v>
      </c>
      <c r="U135">
        <f>IF(OR('Exp Database'!U135=Lists!$G$2,'Exp Database'!U135=Lists!$G$3,'Exp Database'!U135=0),0,IF($F135=Lists!$G$2,'Exp with units conversion'!$H135*'Exp Database'!U135*'Exp with units conversion'!$G135,'Exp Database'!U135*'Exp with units conversion'!$G135))</f>
        <v>0</v>
      </c>
      <c r="V135">
        <f>IF(OR('Exp Database'!V135=Lists!$G$2,'Exp Database'!V135=Lists!$G$3,'Exp Database'!V135=0),0,IF($F135=Lists!$G$2,'Exp with units conversion'!$H135*'Exp Database'!V135*'Exp with units conversion'!$G135,'Exp Database'!V135*'Exp with units conversion'!$G135))</f>
        <v>0</v>
      </c>
      <c r="W135">
        <f>IF(OR('Exp Database'!W135=Lists!$G$2,'Exp Database'!W135=Lists!$G$3,'Exp Database'!W135=0),0,IF($F135=Lists!$G$2,'Exp with units conversion'!$H135*'Exp Database'!W135*'Exp with units conversion'!$G135,'Exp Database'!W135*'Exp with units conversion'!$G135))</f>
        <v>0</v>
      </c>
      <c r="X135">
        <f>IF(OR('Exp Database'!X135=Lists!$G$2,'Exp Database'!X135=Lists!$G$3,'Exp Database'!X135=0),0,IF($F135=Lists!$G$2,'Exp with units conversion'!$H135*'Exp Database'!X135*'Exp with units conversion'!$G135,'Exp Database'!X135*'Exp with units conversion'!$G135))</f>
        <v>0</v>
      </c>
      <c r="Y135">
        <f>IF(OR('Exp Database'!Y135=Lists!$G$2,'Exp Database'!Y135=Lists!$G$3,'Exp Database'!Y135=0),0,IF($F135=Lists!$G$2,'Exp with units conversion'!$H135*'Exp Database'!Y135*'Exp with units conversion'!$G135,'Exp Database'!Y135*'Exp with units conversion'!$G135))</f>
        <v>2684074</v>
      </c>
      <c r="Z135">
        <f>IF(OR('Exp Database'!Z135=Lists!$G$2,'Exp Database'!Z135=Lists!$G$3,'Exp Database'!Z135=0),0,IF($F135=Lists!$G$2,'Exp with units conversion'!$H135*'Exp Database'!Z135*'Exp with units conversion'!$G135,'Exp Database'!Z135*'Exp with units conversion'!$G135))</f>
        <v>0</v>
      </c>
      <c r="AA135">
        <f>IF(OR('Exp Database'!AA135=Lists!$G$2,'Exp Database'!AA135=Lists!$G$3,'Exp Database'!AA135=0),0,IF($F135=Lists!$G$2,'Exp with units conversion'!$H135*'Exp Database'!AA135*'Exp with units conversion'!$G135,'Exp Database'!AA135*'Exp with units conversion'!$G135))</f>
        <v>0</v>
      </c>
      <c r="AB135">
        <f>IF(OR('Exp Database'!AB135=Lists!$G$2,'Exp Database'!AB135=Lists!$G$3,'Exp Database'!AB135=0),0,IF($F135=Lists!$G$2,'Exp with units conversion'!$H135*'Exp Database'!AB135*'Exp with units conversion'!$G135,'Exp Database'!AB135*'Exp with units conversion'!$G135))</f>
        <v>0</v>
      </c>
      <c r="AC135">
        <f>IF(OR('Exp Database'!AC135=Lists!$G$2,'Exp Database'!AC135=Lists!$G$3,'Exp Database'!AC135=0),0,IF($F135=Lists!$G$2,'Exp with units conversion'!$H135*'Exp Database'!AC135*'Exp with units conversion'!$G135,'Exp Database'!AC135*'Exp with units conversion'!$G135))</f>
        <v>2684074</v>
      </c>
      <c r="AD135">
        <f>IF(OR('Exp Database'!AD135=Lists!$G$2,'Exp Database'!AD135=Lists!$G$3,'Exp Database'!AD135=0),0,IF($F135=Lists!$G$2,'Exp with units conversion'!$H135*'Exp Database'!AD135*'Exp with units conversion'!$G135,'Exp Database'!AD135*'Exp with units conversion'!$G135))</f>
        <v>2684074</v>
      </c>
      <c r="AF135">
        <f t="shared" ref="AF135:AF198" si="14">IF((Q135+V135+AC135)=AD135,1,0)</f>
        <v>1</v>
      </c>
    </row>
    <row r="136" spans="2:32">
      <c r="B136" t="str">
        <f t="shared" si="13"/>
        <v>Georgia2013</v>
      </c>
      <c r="C136" s="238" t="str">
        <f t="shared" si="10"/>
        <v>Georgia</v>
      </c>
      <c r="D136" s="238">
        <v>2013</v>
      </c>
      <c r="E136" s="249" t="str">
        <f t="shared" si="12"/>
        <v>Calendar Year</v>
      </c>
      <c r="F136" s="249" t="str">
        <f t="shared" si="12"/>
        <v>US Dollars</v>
      </c>
      <c r="G136" s="238">
        <f>IF('Exp Database'!G136="Units ( x 1)",1,IF('Exp Database'!G136="Thousands (x 1,000)",1000,IF('Exp Database'!G136="Millions (x 1,000,000)",1000000,)))</f>
        <v>1</v>
      </c>
      <c r="H136" s="239">
        <f>IF('Exp Database'!H136&gt;0,'Exp Database'!H136,'Exp Database'!J136)</f>
        <v>1.6634</v>
      </c>
      <c r="I136" s="249" t="str">
        <f t="shared" si="12"/>
        <v>PEPFAR Expenditure analysis</v>
      </c>
      <c r="J136" s="249">
        <f t="shared" si="12"/>
        <v>1.6633500000000001</v>
      </c>
      <c r="K136" t="s">
        <v>386</v>
      </c>
      <c r="M136">
        <f>IF(OR('Exp Database'!M136=Lists!$G$2,'Exp Database'!M136=Lists!$G$3,'Exp Database'!M136=0),0,IF($F136=Lists!$G$2,'Exp with units conversion'!$H136*'Exp Database'!M136*'Exp with units conversion'!$G136,'Exp Database'!M136*'Exp with units conversion'!$G136))</f>
        <v>0</v>
      </c>
      <c r="N136">
        <f>IF(OR('Exp Database'!N136=Lists!$G$2,'Exp Database'!N136=Lists!$G$3,'Exp Database'!N136=0),0,IF($F136=Lists!$G$2,'Exp with units conversion'!$H136*'Exp Database'!N136*'Exp with units conversion'!$G136,'Exp Database'!N136*'Exp with units conversion'!$G136))</f>
        <v>0</v>
      </c>
      <c r="O136">
        <f>IF(OR('Exp Database'!O136=Lists!$G$2,'Exp Database'!O136=Lists!$G$3,'Exp Database'!O136=0),0,IF($F136=Lists!$G$2,'Exp with units conversion'!$H136*'Exp Database'!O136*'Exp with units conversion'!$G136,'Exp Database'!O136*'Exp with units conversion'!$G136))</f>
        <v>0</v>
      </c>
      <c r="P136">
        <f>IF(OR('Exp Database'!P136=Lists!$G$2,'Exp Database'!P136=Lists!$G$3,'Exp Database'!P136=0),0,IF($F136=Lists!$G$2,'Exp with units conversion'!$H136*'Exp Database'!P136*'Exp with units conversion'!$G136,'Exp Database'!P136*'Exp with units conversion'!$G136))</f>
        <v>0</v>
      </c>
      <c r="Q136">
        <f>IF(OR('Exp Database'!Q136=Lists!$G$2,'Exp Database'!Q136=Lists!$G$3,'Exp Database'!Q136=0),0,IF($F136=Lists!$G$2,'Exp with units conversion'!$H136*'Exp Database'!Q136*'Exp with units conversion'!$G136,'Exp Database'!Q136*'Exp with units conversion'!$G136))</f>
        <v>0</v>
      </c>
      <c r="R136">
        <f>IF(OR('Exp Database'!R136=Lists!$G$2,'Exp Database'!R136=Lists!$G$3,'Exp Database'!R136=0),0,IF($F136=Lists!$G$2,'Exp with units conversion'!$H136*'Exp Database'!R136*'Exp with units conversion'!$G136,'Exp Database'!R136*'Exp with units conversion'!$G136))</f>
        <v>0</v>
      </c>
      <c r="S136">
        <f>IF(OR('Exp Database'!S136=Lists!$G$2,'Exp Database'!S136=Lists!$G$3,'Exp Database'!S136=0),0,IF($F136=Lists!$G$2,'Exp with units conversion'!$H136*'Exp Database'!S136*'Exp with units conversion'!$G136,'Exp Database'!S136*'Exp with units conversion'!$G136))</f>
        <v>0</v>
      </c>
      <c r="T136">
        <f>IF(OR('Exp Database'!T136=Lists!$G$2,'Exp Database'!T136=Lists!$G$3,'Exp Database'!T136=0),0,IF($F136=Lists!$G$2,'Exp with units conversion'!$H136*'Exp Database'!T136*'Exp with units conversion'!$G136,'Exp Database'!T136*'Exp with units conversion'!$G136))</f>
        <v>0</v>
      </c>
      <c r="U136">
        <f>IF(OR('Exp Database'!U136=Lists!$G$2,'Exp Database'!U136=Lists!$G$3,'Exp Database'!U136=0),0,IF($F136=Lists!$G$2,'Exp with units conversion'!$H136*'Exp Database'!U136*'Exp with units conversion'!$G136,'Exp Database'!U136*'Exp with units conversion'!$G136))</f>
        <v>0</v>
      </c>
      <c r="V136">
        <f>IF(OR('Exp Database'!V136=Lists!$G$2,'Exp Database'!V136=Lists!$G$3,'Exp Database'!V136=0),0,IF($F136=Lists!$G$2,'Exp with units conversion'!$H136*'Exp Database'!V136*'Exp with units conversion'!$G136,'Exp Database'!V136*'Exp with units conversion'!$G136))</f>
        <v>0</v>
      </c>
      <c r="W136">
        <f>IF(OR('Exp Database'!W136=Lists!$G$2,'Exp Database'!W136=Lists!$G$3,'Exp Database'!W136=0),0,IF($F136=Lists!$G$2,'Exp with units conversion'!$H136*'Exp Database'!W136*'Exp with units conversion'!$G136,'Exp Database'!W136*'Exp with units conversion'!$G136))</f>
        <v>0</v>
      </c>
      <c r="X136">
        <f>IF(OR('Exp Database'!X136=Lists!$G$2,'Exp Database'!X136=Lists!$G$3,'Exp Database'!X136=0),0,IF($F136=Lists!$G$2,'Exp with units conversion'!$H136*'Exp Database'!X136*'Exp with units conversion'!$G136,'Exp Database'!X136*'Exp with units conversion'!$G136))</f>
        <v>0</v>
      </c>
      <c r="Y136">
        <f>IF(OR('Exp Database'!Y136=Lists!$G$2,'Exp Database'!Y136=Lists!$G$3,'Exp Database'!Y136=0),0,IF($F136=Lists!$G$2,'Exp with units conversion'!$H136*'Exp Database'!Y136*'Exp with units conversion'!$G136,'Exp Database'!Y136*'Exp with units conversion'!$G136))</f>
        <v>27112</v>
      </c>
      <c r="Z136">
        <f>IF(OR('Exp Database'!Z136=Lists!$G$2,'Exp Database'!Z136=Lists!$G$3,'Exp Database'!Z136=0),0,IF($F136=Lists!$G$2,'Exp with units conversion'!$H136*'Exp Database'!Z136*'Exp with units conversion'!$G136,'Exp Database'!Z136*'Exp with units conversion'!$G136))</f>
        <v>0</v>
      </c>
      <c r="AA136">
        <f>IF(OR('Exp Database'!AA136=Lists!$G$2,'Exp Database'!AA136=Lists!$G$3,'Exp Database'!AA136=0),0,IF($F136=Lists!$G$2,'Exp with units conversion'!$H136*'Exp Database'!AA136*'Exp with units conversion'!$G136,'Exp Database'!AA136*'Exp with units conversion'!$G136))</f>
        <v>0</v>
      </c>
      <c r="AB136">
        <f>IF(OR('Exp Database'!AB136=Lists!$G$2,'Exp Database'!AB136=Lists!$G$3,'Exp Database'!AB136=0),0,IF($F136=Lists!$G$2,'Exp with units conversion'!$H136*'Exp Database'!AB136*'Exp with units conversion'!$G136,'Exp Database'!AB136*'Exp with units conversion'!$G136))</f>
        <v>0</v>
      </c>
      <c r="AC136">
        <f>IF(OR('Exp Database'!AC136=Lists!$G$2,'Exp Database'!AC136=Lists!$G$3,'Exp Database'!AC136=0),0,IF($F136=Lists!$G$2,'Exp with units conversion'!$H136*'Exp Database'!AC136*'Exp with units conversion'!$G136,'Exp Database'!AC136*'Exp with units conversion'!$G136))</f>
        <v>27112</v>
      </c>
      <c r="AD136">
        <f>IF(OR('Exp Database'!AD136=Lists!$G$2,'Exp Database'!AD136=Lists!$G$3,'Exp Database'!AD136=0),0,IF($F136=Lists!$G$2,'Exp with units conversion'!$H136*'Exp Database'!AD136*'Exp with units conversion'!$G136,'Exp Database'!AD136*'Exp with units conversion'!$G136))</f>
        <v>27112</v>
      </c>
      <c r="AF136">
        <f t="shared" si="14"/>
        <v>1</v>
      </c>
    </row>
    <row r="137" spans="2:32">
      <c r="B137" t="str">
        <f t="shared" si="13"/>
        <v>Georgia2013</v>
      </c>
      <c r="C137" s="238" t="str">
        <f t="shared" si="10"/>
        <v>Georgia</v>
      </c>
      <c r="D137" s="238">
        <v>2013</v>
      </c>
      <c r="E137" s="249" t="str">
        <f t="shared" si="12"/>
        <v>Calendar Year</v>
      </c>
      <c r="F137" s="249" t="str">
        <f t="shared" si="12"/>
        <v>US Dollars</v>
      </c>
      <c r="G137" s="238">
        <f>IF('Exp Database'!G137="Units ( x 1)",1,IF('Exp Database'!G137="Thousands (x 1,000)",1000,IF('Exp Database'!G137="Millions (x 1,000,000)",1000000,)))</f>
        <v>1</v>
      </c>
      <c r="H137" s="239">
        <f>IF('Exp Database'!H137&gt;0,'Exp Database'!H137,'Exp Database'!J137)</f>
        <v>1.6634</v>
      </c>
      <c r="I137" s="249" t="str">
        <f t="shared" si="12"/>
        <v>PEPFAR Expenditure analysis</v>
      </c>
      <c r="J137" s="249">
        <f t="shared" si="12"/>
        <v>1.6633500000000001</v>
      </c>
      <c r="K137" t="s">
        <v>278</v>
      </c>
      <c r="M137">
        <f>IF(OR('Exp Database'!M137=Lists!$G$2,'Exp Database'!M137=Lists!$G$3,'Exp Database'!M137=0),0,IF($F137=Lists!$G$2,'Exp with units conversion'!$H137*'Exp Database'!M137*'Exp with units conversion'!$G137,'Exp Database'!M137*'Exp with units conversion'!$G137))</f>
        <v>194808</v>
      </c>
      <c r="N137">
        <f>IF(OR('Exp Database'!N137=Lists!$G$2,'Exp Database'!N137=Lists!$G$3,'Exp Database'!N137=0),0,IF($F137=Lists!$G$2,'Exp with units conversion'!$H137*'Exp Database'!N137*'Exp with units conversion'!$G137,'Exp Database'!N137*'Exp with units conversion'!$G137))</f>
        <v>0</v>
      </c>
      <c r="O137">
        <f>IF(OR('Exp Database'!O137=Lists!$G$2,'Exp Database'!O137=Lists!$G$3,'Exp Database'!O137=0),0,IF($F137=Lists!$G$2,'Exp with units conversion'!$H137*'Exp Database'!O137*'Exp with units conversion'!$G137,'Exp Database'!O137*'Exp with units conversion'!$G137))</f>
        <v>0</v>
      </c>
      <c r="P137">
        <f>IF(OR('Exp Database'!P137=Lists!$G$2,'Exp Database'!P137=Lists!$G$3,'Exp Database'!P137=0),0,IF($F137=Lists!$G$2,'Exp with units conversion'!$H137*'Exp Database'!P137*'Exp with units conversion'!$G137,'Exp Database'!P137*'Exp with units conversion'!$G137))</f>
        <v>0</v>
      </c>
      <c r="Q137">
        <f>IF(OR('Exp Database'!Q137=Lists!$G$2,'Exp Database'!Q137=Lists!$G$3,'Exp Database'!Q137=0),0,IF($F137=Lists!$G$2,'Exp with units conversion'!$H137*'Exp Database'!Q137*'Exp with units conversion'!$G137,'Exp Database'!Q137*'Exp with units conversion'!$G137))</f>
        <v>194808</v>
      </c>
      <c r="R137">
        <f>IF(OR('Exp Database'!R137=Lists!$G$2,'Exp Database'!R137=Lists!$G$3,'Exp Database'!R137=0),0,IF($F137=Lists!$G$2,'Exp with units conversion'!$H137*'Exp Database'!R137*'Exp with units conversion'!$G137,'Exp Database'!R137*'Exp with units conversion'!$G137))</f>
        <v>0</v>
      </c>
      <c r="S137">
        <f>IF(OR('Exp Database'!S137=Lists!$G$2,'Exp Database'!S137=Lists!$G$3,'Exp Database'!S137=0),0,IF($F137=Lists!$G$2,'Exp with units conversion'!$H137*'Exp Database'!S137*'Exp with units conversion'!$G137,'Exp Database'!S137*'Exp with units conversion'!$G137))</f>
        <v>0</v>
      </c>
      <c r="T137">
        <f>IF(OR('Exp Database'!T137=Lists!$G$2,'Exp Database'!T137=Lists!$G$3,'Exp Database'!T137=0),0,IF($F137=Lists!$G$2,'Exp with units conversion'!$H137*'Exp Database'!T137*'Exp with units conversion'!$G137,'Exp Database'!T137*'Exp with units conversion'!$G137))</f>
        <v>0</v>
      </c>
      <c r="U137">
        <f>IF(OR('Exp Database'!U137=Lists!$G$2,'Exp Database'!U137=Lists!$G$3,'Exp Database'!U137=0),0,IF($F137=Lists!$G$2,'Exp with units conversion'!$H137*'Exp Database'!U137*'Exp with units conversion'!$G137,'Exp Database'!U137*'Exp with units conversion'!$G137))</f>
        <v>0</v>
      </c>
      <c r="V137">
        <f>IF(OR('Exp Database'!V137=Lists!$G$2,'Exp Database'!V137=Lists!$G$3,'Exp Database'!V137=0),0,IF($F137=Lists!$G$2,'Exp with units conversion'!$H137*'Exp Database'!V137*'Exp with units conversion'!$G137,'Exp Database'!V137*'Exp with units conversion'!$G137))</f>
        <v>0</v>
      </c>
      <c r="W137">
        <f>IF(OR('Exp Database'!W137=Lists!$G$2,'Exp Database'!W137=Lists!$G$3,'Exp Database'!W137=0),0,IF($F137=Lists!$G$2,'Exp with units conversion'!$H137*'Exp Database'!W137*'Exp with units conversion'!$G137,'Exp Database'!W137*'Exp with units conversion'!$G137))</f>
        <v>0</v>
      </c>
      <c r="X137">
        <f>IF(OR('Exp Database'!X137=Lists!$G$2,'Exp Database'!X137=Lists!$G$3,'Exp Database'!X137=0),0,IF($F137=Lists!$G$2,'Exp with units conversion'!$H137*'Exp Database'!X137*'Exp with units conversion'!$G137,'Exp Database'!X137*'Exp with units conversion'!$G137))</f>
        <v>0</v>
      </c>
      <c r="Y137">
        <f>IF(OR('Exp Database'!Y137=Lists!$G$2,'Exp Database'!Y137=Lists!$G$3,'Exp Database'!Y137=0),0,IF($F137=Lists!$G$2,'Exp with units conversion'!$H137*'Exp Database'!Y137*'Exp with units conversion'!$G137,'Exp Database'!Y137*'Exp with units conversion'!$G137))</f>
        <v>1129720</v>
      </c>
      <c r="Z137">
        <f>IF(OR('Exp Database'!Z137=Lists!$G$2,'Exp Database'!Z137=Lists!$G$3,'Exp Database'!Z137=0),0,IF($F137=Lists!$G$2,'Exp with units conversion'!$H137*'Exp Database'!Z137*'Exp with units conversion'!$G137,'Exp Database'!Z137*'Exp with units conversion'!$G137))</f>
        <v>0</v>
      </c>
      <c r="AA137">
        <f>IF(OR('Exp Database'!AA137=Lists!$G$2,'Exp Database'!AA137=Lists!$G$3,'Exp Database'!AA137=0),0,IF($F137=Lists!$G$2,'Exp with units conversion'!$H137*'Exp Database'!AA137*'Exp with units conversion'!$G137,'Exp Database'!AA137*'Exp with units conversion'!$G137))</f>
        <v>0</v>
      </c>
      <c r="AB137">
        <f>IF(OR('Exp Database'!AB137=Lists!$G$2,'Exp Database'!AB137=Lists!$G$3,'Exp Database'!AB137=0),0,IF($F137=Lists!$G$2,'Exp with units conversion'!$H137*'Exp Database'!AB137*'Exp with units conversion'!$G137,'Exp Database'!AB137*'Exp with units conversion'!$G137))</f>
        <v>0</v>
      </c>
      <c r="AC137">
        <f>IF(OR('Exp Database'!AC137=Lists!$G$2,'Exp Database'!AC137=Lists!$G$3,'Exp Database'!AC137=0),0,IF($F137=Lists!$G$2,'Exp with units conversion'!$H137*'Exp Database'!AC137*'Exp with units conversion'!$G137,'Exp Database'!AC137*'Exp with units conversion'!$G137))</f>
        <v>1129720</v>
      </c>
      <c r="AD137">
        <f>IF(OR('Exp Database'!AD137=Lists!$G$2,'Exp Database'!AD137=Lists!$G$3,'Exp Database'!AD137=0),0,IF($F137=Lists!$G$2,'Exp with units conversion'!$H137*'Exp Database'!AD137*'Exp with units conversion'!$G137,'Exp Database'!AD137*'Exp with units conversion'!$G137))</f>
        <v>1324528</v>
      </c>
      <c r="AF137">
        <f t="shared" si="14"/>
        <v>1</v>
      </c>
    </row>
    <row r="138" spans="2:32">
      <c r="B138" t="str">
        <f t="shared" si="13"/>
        <v>Georgia2013</v>
      </c>
      <c r="C138" s="238" t="str">
        <f t="shared" si="10"/>
        <v>Georgia</v>
      </c>
      <c r="D138" s="238">
        <v>2013</v>
      </c>
      <c r="E138" s="249" t="str">
        <f t="shared" si="12"/>
        <v>Calendar Year</v>
      </c>
      <c r="F138" s="249" t="str">
        <f t="shared" si="12"/>
        <v>US Dollars</v>
      </c>
      <c r="G138" s="238">
        <f>IF('Exp Database'!G138="Units ( x 1)",1,IF('Exp Database'!G138="Thousands (x 1,000)",1000,IF('Exp Database'!G138="Millions (x 1,000,000)",1000000,)))</f>
        <v>1</v>
      </c>
      <c r="H138" s="239">
        <f>IF('Exp Database'!H138&gt;0,'Exp Database'!H138,'Exp Database'!J138)</f>
        <v>1.6634</v>
      </c>
      <c r="I138" s="249" t="str">
        <f t="shared" si="12"/>
        <v>PEPFAR Expenditure analysis</v>
      </c>
      <c r="J138" s="249">
        <f t="shared" si="12"/>
        <v>1.6633500000000001</v>
      </c>
      <c r="K138" t="s">
        <v>421</v>
      </c>
      <c r="M138">
        <f>IF(OR('Exp Database'!M138=Lists!$G$2,'Exp Database'!M138=Lists!$G$3,'Exp Database'!M138=0),0,IF($F138=Lists!$G$2,'Exp with units conversion'!$H138*'Exp Database'!M138*'Exp with units conversion'!$G138,'Exp Database'!M138*'Exp with units conversion'!$G138))</f>
        <v>0</v>
      </c>
      <c r="N138">
        <f>IF(OR('Exp Database'!N138=Lists!$G$2,'Exp Database'!N138=Lists!$G$3,'Exp Database'!N138=0),0,IF($F138=Lists!$G$2,'Exp with units conversion'!$H138*'Exp Database'!N138*'Exp with units conversion'!$G138,'Exp Database'!N138*'Exp with units conversion'!$G138))</f>
        <v>0</v>
      </c>
      <c r="O138">
        <f>IF(OR('Exp Database'!O138=Lists!$G$2,'Exp Database'!O138=Lists!$G$3,'Exp Database'!O138=0),0,IF($F138=Lists!$G$2,'Exp with units conversion'!$H138*'Exp Database'!O138*'Exp with units conversion'!$G138,'Exp Database'!O138*'Exp with units conversion'!$G138))</f>
        <v>0</v>
      </c>
      <c r="P138">
        <f>IF(OR('Exp Database'!P138=Lists!$G$2,'Exp Database'!P138=Lists!$G$3,'Exp Database'!P138=0),0,IF($F138=Lists!$G$2,'Exp with units conversion'!$H138*'Exp Database'!P138*'Exp with units conversion'!$G138,'Exp Database'!P138*'Exp with units conversion'!$G138))</f>
        <v>0</v>
      </c>
      <c r="Q138">
        <f>IF(OR('Exp Database'!Q138=Lists!$G$2,'Exp Database'!Q138=Lists!$G$3,'Exp Database'!Q138=0),0,IF($F138=Lists!$G$2,'Exp with units conversion'!$H138*'Exp Database'!Q138*'Exp with units conversion'!$G138,'Exp Database'!Q138*'Exp with units conversion'!$G138))</f>
        <v>0</v>
      </c>
      <c r="R138">
        <f>IF(OR('Exp Database'!R138=Lists!$G$2,'Exp Database'!R138=Lists!$G$3,'Exp Database'!R138=0),0,IF($F138=Lists!$G$2,'Exp with units conversion'!$H138*'Exp Database'!R138*'Exp with units conversion'!$G138,'Exp Database'!R138*'Exp with units conversion'!$G138))</f>
        <v>0</v>
      </c>
      <c r="S138">
        <f>IF(OR('Exp Database'!S138=Lists!$G$2,'Exp Database'!S138=Lists!$G$3,'Exp Database'!S138=0),0,IF($F138=Lists!$G$2,'Exp with units conversion'!$H138*'Exp Database'!S138*'Exp with units conversion'!$G138,'Exp Database'!S138*'Exp with units conversion'!$G138))</f>
        <v>0</v>
      </c>
      <c r="T138">
        <f>IF(OR('Exp Database'!T138=Lists!$G$2,'Exp Database'!T138=Lists!$G$3,'Exp Database'!T138=0),0,IF($F138=Lists!$G$2,'Exp with units conversion'!$H138*'Exp Database'!T138*'Exp with units conversion'!$G138,'Exp Database'!T138*'Exp with units conversion'!$G138))</f>
        <v>0</v>
      </c>
      <c r="U138">
        <f>IF(OR('Exp Database'!U138=Lists!$G$2,'Exp Database'!U138=Lists!$G$3,'Exp Database'!U138=0),0,IF($F138=Lists!$G$2,'Exp with units conversion'!$H138*'Exp Database'!U138*'Exp with units conversion'!$G138,'Exp Database'!U138*'Exp with units conversion'!$G138))</f>
        <v>0</v>
      </c>
      <c r="V138">
        <f>IF(OR('Exp Database'!V138=Lists!$G$2,'Exp Database'!V138=Lists!$G$3,'Exp Database'!V138=0),0,IF($F138=Lists!$G$2,'Exp with units conversion'!$H138*'Exp Database'!V138*'Exp with units conversion'!$G138,'Exp Database'!V138*'Exp with units conversion'!$G138))</f>
        <v>0</v>
      </c>
      <c r="W138">
        <f>IF(OR('Exp Database'!W138=Lists!$G$2,'Exp Database'!W138=Lists!$G$3,'Exp Database'!W138=0),0,IF($F138=Lists!$G$2,'Exp with units conversion'!$H138*'Exp Database'!W138*'Exp with units conversion'!$G138,'Exp Database'!W138*'Exp with units conversion'!$G138))</f>
        <v>0</v>
      </c>
      <c r="X138">
        <f>IF(OR('Exp Database'!X138=Lists!$G$2,'Exp Database'!X138=Lists!$G$3,'Exp Database'!X138=0),0,IF($F138=Lists!$G$2,'Exp with units conversion'!$H138*'Exp Database'!X138*'Exp with units conversion'!$G138,'Exp Database'!X138*'Exp with units conversion'!$G138))</f>
        <v>0</v>
      </c>
      <c r="Y138">
        <f>IF(OR('Exp Database'!Y138=Lists!$G$2,'Exp Database'!Y138=Lists!$G$3,'Exp Database'!Y138=0),0,IF($F138=Lists!$G$2,'Exp with units conversion'!$H138*'Exp Database'!Y138*'Exp with units conversion'!$G138,'Exp Database'!Y138*'Exp with units conversion'!$G138))</f>
        <v>0</v>
      </c>
      <c r="Z138">
        <f>IF(OR('Exp Database'!Z138=Lists!$G$2,'Exp Database'!Z138=Lists!$G$3,'Exp Database'!Z138=0),0,IF($F138=Lists!$G$2,'Exp with units conversion'!$H138*'Exp Database'!Z138*'Exp with units conversion'!$G138,'Exp Database'!Z138*'Exp with units conversion'!$G138))</f>
        <v>0</v>
      </c>
      <c r="AA138">
        <f>IF(OR('Exp Database'!AA138=Lists!$G$2,'Exp Database'!AA138=Lists!$G$3,'Exp Database'!AA138=0),0,IF($F138=Lists!$G$2,'Exp with units conversion'!$H138*'Exp Database'!AA138*'Exp with units conversion'!$G138,'Exp Database'!AA138*'Exp with units conversion'!$G138))</f>
        <v>0</v>
      </c>
      <c r="AB138">
        <f>IF(OR('Exp Database'!AB138=Lists!$G$2,'Exp Database'!AB138=Lists!$G$3,'Exp Database'!AB138=0),0,IF($F138=Lists!$G$2,'Exp with units conversion'!$H138*'Exp Database'!AB138*'Exp with units conversion'!$G138,'Exp Database'!AB138*'Exp with units conversion'!$G138))</f>
        <v>0</v>
      </c>
      <c r="AC138">
        <f>IF(OR('Exp Database'!AC138=Lists!$G$2,'Exp Database'!AC138=Lists!$G$3,'Exp Database'!AC138=0),0,IF($F138=Lists!$G$2,'Exp with units conversion'!$H138*'Exp Database'!AC138*'Exp with units conversion'!$G138,'Exp Database'!AC138*'Exp with units conversion'!$G138))</f>
        <v>0</v>
      </c>
      <c r="AD138">
        <f>IF(OR('Exp Database'!AD138=Lists!$G$2,'Exp Database'!AD138=Lists!$G$3,'Exp Database'!AD138=0),0,IF($F138=Lists!$G$2,'Exp with units conversion'!$H138*'Exp Database'!AD138*'Exp with units conversion'!$G138,'Exp Database'!AD138*'Exp with units conversion'!$G138))</f>
        <v>0</v>
      </c>
      <c r="AF138">
        <f t="shared" si="14"/>
        <v>1</v>
      </c>
    </row>
    <row r="139" spans="2:32">
      <c r="B139" t="str">
        <f t="shared" si="13"/>
        <v>Georgia2013</v>
      </c>
      <c r="C139" s="238" t="str">
        <f t="shared" si="10"/>
        <v>Georgia</v>
      </c>
      <c r="D139" s="238">
        <v>2013</v>
      </c>
      <c r="E139" s="249" t="str">
        <f t="shared" si="12"/>
        <v>Calendar Year</v>
      </c>
      <c r="F139" s="249" t="str">
        <f t="shared" si="12"/>
        <v>US Dollars</v>
      </c>
      <c r="G139" s="238">
        <f>IF('Exp Database'!G139="Units ( x 1)",1,IF('Exp Database'!G139="Thousands (x 1,000)",1000,IF('Exp Database'!G139="Millions (x 1,000,000)",1000000,)))</f>
        <v>1</v>
      </c>
      <c r="H139" s="239">
        <f>IF('Exp Database'!H139&gt;0,'Exp Database'!H139,'Exp Database'!J139)</f>
        <v>1.6634</v>
      </c>
      <c r="I139" s="249" t="str">
        <f t="shared" si="12"/>
        <v>PEPFAR Expenditure analysis</v>
      </c>
      <c r="J139" s="249">
        <f t="shared" si="12"/>
        <v>1.6633500000000001</v>
      </c>
      <c r="K139" t="s">
        <v>452</v>
      </c>
      <c r="M139">
        <f>IF(OR('Exp Database'!M139=Lists!$G$2,'Exp Database'!M139=Lists!$G$3,'Exp Database'!M139=0),0,IF($F139=Lists!$G$2,'Exp with units conversion'!$H139*'Exp Database'!M139*'Exp with units conversion'!$G139,'Exp Database'!M139*'Exp with units conversion'!$G139))</f>
        <v>0</v>
      </c>
      <c r="N139">
        <f>IF(OR('Exp Database'!N139=Lists!$G$2,'Exp Database'!N139=Lists!$G$3,'Exp Database'!N139=0),0,IF($F139=Lists!$G$2,'Exp with units conversion'!$H139*'Exp Database'!N139*'Exp with units conversion'!$G139,'Exp Database'!N139*'Exp with units conversion'!$G139))</f>
        <v>0</v>
      </c>
      <c r="O139">
        <f>IF(OR('Exp Database'!O139=Lists!$G$2,'Exp Database'!O139=Lists!$G$3,'Exp Database'!O139=0),0,IF($F139=Lists!$G$2,'Exp with units conversion'!$H139*'Exp Database'!O139*'Exp with units conversion'!$G139,'Exp Database'!O139*'Exp with units conversion'!$G139))</f>
        <v>0</v>
      </c>
      <c r="P139">
        <f>IF(OR('Exp Database'!P139=Lists!$G$2,'Exp Database'!P139=Lists!$G$3,'Exp Database'!P139=0),0,IF($F139=Lists!$G$2,'Exp with units conversion'!$H139*'Exp Database'!P139*'Exp with units conversion'!$G139,'Exp Database'!P139*'Exp with units conversion'!$G139))</f>
        <v>0</v>
      </c>
      <c r="Q139">
        <f>IF(OR('Exp Database'!Q139=Lists!$G$2,'Exp Database'!Q139=Lists!$G$3,'Exp Database'!Q139=0),0,IF($F139=Lists!$G$2,'Exp with units conversion'!$H139*'Exp Database'!Q139*'Exp with units conversion'!$G139,'Exp Database'!Q139*'Exp with units conversion'!$G139))</f>
        <v>0</v>
      </c>
      <c r="R139">
        <f>IF(OR('Exp Database'!R139=Lists!$G$2,'Exp Database'!R139=Lists!$G$3,'Exp Database'!R139=0),0,IF($F139=Lists!$G$2,'Exp with units conversion'!$H139*'Exp Database'!R139*'Exp with units conversion'!$G139,'Exp Database'!R139*'Exp with units conversion'!$G139))</f>
        <v>0</v>
      </c>
      <c r="S139">
        <f>IF(OR('Exp Database'!S139=Lists!$G$2,'Exp Database'!S139=Lists!$G$3,'Exp Database'!S139=0),0,IF($F139=Lists!$G$2,'Exp with units conversion'!$H139*'Exp Database'!S139*'Exp with units conversion'!$G139,'Exp Database'!S139*'Exp with units conversion'!$G139))</f>
        <v>0</v>
      </c>
      <c r="T139">
        <f>IF(OR('Exp Database'!T139=Lists!$G$2,'Exp Database'!T139=Lists!$G$3,'Exp Database'!T139=0),0,IF($F139=Lists!$G$2,'Exp with units conversion'!$H139*'Exp Database'!T139*'Exp with units conversion'!$G139,'Exp Database'!T139*'Exp with units conversion'!$G139))</f>
        <v>0</v>
      </c>
      <c r="U139">
        <f>IF(OR('Exp Database'!U139=Lists!$G$2,'Exp Database'!U139=Lists!$G$3,'Exp Database'!U139=0),0,IF($F139=Lists!$G$2,'Exp with units conversion'!$H139*'Exp Database'!U139*'Exp with units conversion'!$G139,'Exp Database'!U139*'Exp with units conversion'!$G139))</f>
        <v>0</v>
      </c>
      <c r="V139">
        <f>IF(OR('Exp Database'!V139=Lists!$G$2,'Exp Database'!V139=Lists!$G$3,'Exp Database'!V139=0),0,IF($F139=Lists!$G$2,'Exp with units conversion'!$H139*'Exp Database'!V139*'Exp with units conversion'!$G139,'Exp Database'!V139*'Exp with units conversion'!$G139))</f>
        <v>0</v>
      </c>
      <c r="W139">
        <f>IF(OR('Exp Database'!W139=Lists!$G$2,'Exp Database'!W139=Lists!$G$3,'Exp Database'!W139=0),0,IF($F139=Lists!$G$2,'Exp with units conversion'!$H139*'Exp Database'!W139*'Exp with units conversion'!$G139,'Exp Database'!W139*'Exp with units conversion'!$G139))</f>
        <v>0</v>
      </c>
      <c r="X139">
        <f>IF(OR('Exp Database'!X139=Lists!$G$2,'Exp Database'!X139=Lists!$G$3,'Exp Database'!X139=0),0,IF($F139=Lists!$G$2,'Exp with units conversion'!$H139*'Exp Database'!X139*'Exp with units conversion'!$G139,'Exp Database'!X139*'Exp with units conversion'!$G139))</f>
        <v>0</v>
      </c>
      <c r="Y139">
        <f>IF(OR('Exp Database'!Y139=Lists!$G$2,'Exp Database'!Y139=Lists!$G$3,'Exp Database'!Y139=0),0,IF($F139=Lists!$G$2,'Exp with units conversion'!$H139*'Exp Database'!Y139*'Exp with units conversion'!$G139,'Exp Database'!Y139*'Exp with units conversion'!$G139))</f>
        <v>0</v>
      </c>
      <c r="Z139">
        <f>IF(OR('Exp Database'!Z139=Lists!$G$2,'Exp Database'!Z139=Lists!$G$3,'Exp Database'!Z139=0),0,IF($F139=Lists!$G$2,'Exp with units conversion'!$H139*'Exp Database'!Z139*'Exp with units conversion'!$G139,'Exp Database'!Z139*'Exp with units conversion'!$G139))</f>
        <v>0</v>
      </c>
      <c r="AA139">
        <f>IF(OR('Exp Database'!AA139=Lists!$G$2,'Exp Database'!AA139=Lists!$G$3,'Exp Database'!AA139=0),0,IF($F139=Lists!$G$2,'Exp with units conversion'!$H139*'Exp Database'!AA139*'Exp with units conversion'!$G139,'Exp Database'!AA139*'Exp with units conversion'!$G139))</f>
        <v>0</v>
      </c>
      <c r="AB139">
        <f>IF(OR('Exp Database'!AB139=Lists!$G$2,'Exp Database'!AB139=Lists!$G$3,'Exp Database'!AB139=0),0,IF($F139=Lists!$G$2,'Exp with units conversion'!$H139*'Exp Database'!AB139*'Exp with units conversion'!$G139,'Exp Database'!AB139*'Exp with units conversion'!$G139))</f>
        <v>0</v>
      </c>
      <c r="AC139">
        <f>IF(OR('Exp Database'!AC139=Lists!$G$2,'Exp Database'!AC139=Lists!$G$3,'Exp Database'!AC139=0),0,IF($F139=Lists!$G$2,'Exp with units conversion'!$H139*'Exp Database'!AC139*'Exp with units conversion'!$G139,'Exp Database'!AC139*'Exp with units conversion'!$G139))</f>
        <v>0</v>
      </c>
      <c r="AD139">
        <f>IF(OR('Exp Database'!AD139=Lists!$G$2,'Exp Database'!AD139=Lists!$G$3,'Exp Database'!AD139=0),0,IF($F139=Lists!$G$2,'Exp with units conversion'!$H139*'Exp Database'!AD139*'Exp with units conversion'!$G139,'Exp Database'!AD139*'Exp with units conversion'!$G139))</f>
        <v>0</v>
      </c>
      <c r="AF139">
        <f t="shared" si="14"/>
        <v>1</v>
      </c>
    </row>
    <row r="140" spans="2:32">
      <c r="B140" t="str">
        <f t="shared" si="13"/>
        <v>Georgia2013</v>
      </c>
      <c r="C140" s="238" t="str">
        <f t="shared" si="10"/>
        <v>Georgia</v>
      </c>
      <c r="D140" s="238">
        <v>2013</v>
      </c>
      <c r="E140" s="249" t="str">
        <f t="shared" si="12"/>
        <v>Calendar Year</v>
      </c>
      <c r="F140" s="249" t="str">
        <f t="shared" si="12"/>
        <v>US Dollars</v>
      </c>
      <c r="G140" s="238">
        <f>IF('Exp Database'!G140="Units ( x 1)",1,IF('Exp Database'!G140="Thousands (x 1,000)",1000,IF('Exp Database'!G140="Millions (x 1,000,000)",1000000,)))</f>
        <v>1</v>
      </c>
      <c r="H140" s="239">
        <f>IF('Exp Database'!H140&gt;0,'Exp Database'!H140,'Exp Database'!J140)</f>
        <v>1.6634</v>
      </c>
      <c r="I140" s="249" t="str">
        <f t="shared" si="12"/>
        <v>PEPFAR Expenditure analysis</v>
      </c>
      <c r="J140" s="249">
        <f t="shared" si="12"/>
        <v>1.6633500000000001</v>
      </c>
      <c r="K140" t="s">
        <v>388</v>
      </c>
      <c r="M140">
        <f>IF(OR('Exp Database'!M140=Lists!$G$2,'Exp Database'!M140=Lists!$G$3,'Exp Database'!M140=0),0,IF($F140=Lists!$G$2,'Exp with units conversion'!$H140*'Exp Database'!M140*'Exp with units conversion'!$G140,'Exp Database'!M140*'Exp with units conversion'!$G140))</f>
        <v>0</v>
      </c>
      <c r="N140">
        <f>IF(OR('Exp Database'!N140=Lists!$G$2,'Exp Database'!N140=Lists!$G$3,'Exp Database'!N140=0),0,IF($F140=Lists!$G$2,'Exp with units conversion'!$H140*'Exp Database'!N140*'Exp with units conversion'!$G140,'Exp Database'!N140*'Exp with units conversion'!$G140))</f>
        <v>0</v>
      </c>
      <c r="O140">
        <f>IF(OR('Exp Database'!O140=Lists!$G$2,'Exp Database'!O140=Lists!$G$3,'Exp Database'!O140=0),0,IF($F140=Lists!$G$2,'Exp with units conversion'!$H140*'Exp Database'!O140*'Exp with units conversion'!$G140,'Exp Database'!O140*'Exp with units conversion'!$G140))</f>
        <v>0</v>
      </c>
      <c r="P140">
        <f>IF(OR('Exp Database'!P140=Lists!$G$2,'Exp Database'!P140=Lists!$G$3,'Exp Database'!P140=0),0,IF($F140=Lists!$G$2,'Exp with units conversion'!$H140*'Exp Database'!P140*'Exp with units conversion'!$G140,'Exp Database'!P140*'Exp with units conversion'!$G140))</f>
        <v>0</v>
      </c>
      <c r="Q140">
        <f>IF(OR('Exp Database'!Q140=Lists!$G$2,'Exp Database'!Q140=Lists!$G$3,'Exp Database'!Q140=0),0,IF($F140=Lists!$G$2,'Exp with units conversion'!$H140*'Exp Database'!Q140*'Exp with units conversion'!$G140,'Exp Database'!Q140*'Exp with units conversion'!$G140))</f>
        <v>0</v>
      </c>
      <c r="R140">
        <f>IF(OR('Exp Database'!R140=Lists!$G$2,'Exp Database'!R140=Lists!$G$3,'Exp Database'!R140=0),0,IF($F140=Lists!$G$2,'Exp with units conversion'!$H140*'Exp Database'!R140*'Exp with units conversion'!$G140,'Exp Database'!R140*'Exp with units conversion'!$G140))</f>
        <v>0</v>
      </c>
      <c r="S140">
        <f>IF(OR('Exp Database'!S140=Lists!$G$2,'Exp Database'!S140=Lists!$G$3,'Exp Database'!S140=0),0,IF($F140=Lists!$G$2,'Exp with units conversion'!$H140*'Exp Database'!S140*'Exp with units conversion'!$G140,'Exp Database'!S140*'Exp with units conversion'!$G140))</f>
        <v>0</v>
      </c>
      <c r="T140">
        <f>IF(OR('Exp Database'!T140=Lists!$G$2,'Exp Database'!T140=Lists!$G$3,'Exp Database'!T140=0),0,IF($F140=Lists!$G$2,'Exp with units conversion'!$H140*'Exp Database'!T140*'Exp with units conversion'!$G140,'Exp Database'!T140*'Exp with units conversion'!$G140))</f>
        <v>0</v>
      </c>
      <c r="U140">
        <f>IF(OR('Exp Database'!U140=Lists!$G$2,'Exp Database'!U140=Lists!$G$3,'Exp Database'!U140=0),0,IF($F140=Lists!$G$2,'Exp with units conversion'!$H140*'Exp Database'!U140*'Exp with units conversion'!$G140,'Exp Database'!U140*'Exp with units conversion'!$G140))</f>
        <v>0</v>
      </c>
      <c r="V140">
        <f>IF(OR('Exp Database'!V140=Lists!$G$2,'Exp Database'!V140=Lists!$G$3,'Exp Database'!V140=0),0,IF($F140=Lists!$G$2,'Exp with units conversion'!$H140*'Exp Database'!V140*'Exp with units conversion'!$G140,'Exp Database'!V140*'Exp with units conversion'!$G140))</f>
        <v>0</v>
      </c>
      <c r="W140">
        <f>IF(OR('Exp Database'!W140=Lists!$G$2,'Exp Database'!W140=Lists!$G$3,'Exp Database'!W140=0),0,IF($F140=Lists!$G$2,'Exp with units conversion'!$H140*'Exp Database'!W140*'Exp with units conversion'!$G140,'Exp Database'!W140*'Exp with units conversion'!$G140))</f>
        <v>0</v>
      </c>
      <c r="X140">
        <f>IF(OR('Exp Database'!X140=Lists!$G$2,'Exp Database'!X140=Lists!$G$3,'Exp Database'!X140=0),0,IF($F140=Lists!$G$2,'Exp with units conversion'!$H140*'Exp Database'!X140*'Exp with units conversion'!$G140,'Exp Database'!X140*'Exp with units conversion'!$G140))</f>
        <v>0</v>
      </c>
      <c r="Y140">
        <f>IF(OR('Exp Database'!Y140=Lists!$G$2,'Exp Database'!Y140=Lists!$G$3,'Exp Database'!Y140=0),0,IF($F140=Lists!$G$2,'Exp with units conversion'!$H140*'Exp Database'!Y140*'Exp with units conversion'!$G140,'Exp Database'!Y140*'Exp with units conversion'!$G140))</f>
        <v>0</v>
      </c>
      <c r="Z140">
        <f>IF(OR('Exp Database'!Z140=Lists!$G$2,'Exp Database'!Z140=Lists!$G$3,'Exp Database'!Z140=0),0,IF($F140=Lists!$G$2,'Exp with units conversion'!$H140*'Exp Database'!Z140*'Exp with units conversion'!$G140,'Exp Database'!Z140*'Exp with units conversion'!$G140))</f>
        <v>0</v>
      </c>
      <c r="AA140">
        <f>IF(OR('Exp Database'!AA140=Lists!$G$2,'Exp Database'!AA140=Lists!$G$3,'Exp Database'!AA140=0),0,IF($F140=Lists!$G$2,'Exp with units conversion'!$H140*'Exp Database'!AA140*'Exp with units conversion'!$G140,'Exp Database'!AA140*'Exp with units conversion'!$G140))</f>
        <v>0</v>
      </c>
      <c r="AB140">
        <f>IF(OR('Exp Database'!AB140=Lists!$G$2,'Exp Database'!AB140=Lists!$G$3,'Exp Database'!AB140=0),0,IF($F140=Lists!$G$2,'Exp with units conversion'!$H140*'Exp Database'!AB140*'Exp with units conversion'!$G140,'Exp Database'!AB140*'Exp with units conversion'!$G140))</f>
        <v>0</v>
      </c>
      <c r="AC140">
        <f>IF(OR('Exp Database'!AC140=Lists!$G$2,'Exp Database'!AC140=Lists!$G$3,'Exp Database'!AC140=0),0,IF($F140=Lists!$G$2,'Exp with units conversion'!$H140*'Exp Database'!AC140*'Exp with units conversion'!$G140,'Exp Database'!AC140*'Exp with units conversion'!$G140))</f>
        <v>0</v>
      </c>
      <c r="AD140">
        <f>IF(OR('Exp Database'!AD140=Lists!$G$2,'Exp Database'!AD140=Lists!$G$3,'Exp Database'!AD140=0),0,IF($F140=Lists!$G$2,'Exp with units conversion'!$H140*'Exp Database'!AD140*'Exp with units conversion'!$G140,'Exp Database'!AD140*'Exp with units conversion'!$G140))</f>
        <v>0</v>
      </c>
      <c r="AF140">
        <f t="shared" si="14"/>
        <v>1</v>
      </c>
    </row>
    <row r="141" spans="2:32">
      <c r="B141" t="str">
        <f t="shared" si="13"/>
        <v>Georgia2013</v>
      </c>
      <c r="C141" s="238" t="str">
        <f t="shared" si="10"/>
        <v>Georgia</v>
      </c>
      <c r="D141" s="238">
        <v>2013</v>
      </c>
      <c r="E141" s="249" t="str">
        <f t="shared" si="12"/>
        <v>Calendar Year</v>
      </c>
      <c r="F141" s="249" t="str">
        <f t="shared" si="12"/>
        <v>US Dollars</v>
      </c>
      <c r="G141" s="238">
        <f>IF('Exp Database'!G141="Units ( x 1)",1,IF('Exp Database'!G141="Thousands (x 1,000)",1000,IF('Exp Database'!G141="Millions (x 1,000,000)",1000000,)))</f>
        <v>1</v>
      </c>
      <c r="H141" s="239">
        <f>IF('Exp Database'!H141&gt;0,'Exp Database'!H141,'Exp Database'!J141)</f>
        <v>1.6634</v>
      </c>
      <c r="I141" s="249" t="str">
        <f t="shared" si="12"/>
        <v>PEPFAR Expenditure analysis</v>
      </c>
      <c r="J141" s="249">
        <f t="shared" si="12"/>
        <v>1.6633500000000001</v>
      </c>
      <c r="K141" t="s">
        <v>280</v>
      </c>
      <c r="M141">
        <f>IF(OR('Exp Database'!M141=Lists!$G$2,'Exp Database'!M141=Lists!$G$3,'Exp Database'!M141=0),0,IF($F141=Lists!$G$2,'Exp with units conversion'!$H141*'Exp Database'!M141*'Exp with units conversion'!$G141,'Exp Database'!M141*'Exp with units conversion'!$G141))</f>
        <v>0</v>
      </c>
      <c r="N141">
        <f>IF(OR('Exp Database'!N141=Lists!$G$2,'Exp Database'!N141=Lists!$G$3,'Exp Database'!N141=0),0,IF($F141=Lists!$G$2,'Exp with units conversion'!$H141*'Exp Database'!N141*'Exp with units conversion'!$G141,'Exp Database'!N141*'Exp with units conversion'!$G141))</f>
        <v>0</v>
      </c>
      <c r="O141">
        <f>IF(OR('Exp Database'!O141=Lists!$G$2,'Exp Database'!O141=Lists!$G$3,'Exp Database'!O141=0),0,IF($F141=Lists!$G$2,'Exp with units conversion'!$H141*'Exp Database'!O141*'Exp with units conversion'!$G141,'Exp Database'!O141*'Exp with units conversion'!$G141))</f>
        <v>0</v>
      </c>
      <c r="P141">
        <f>IF(OR('Exp Database'!P141=Lists!$G$2,'Exp Database'!P141=Lists!$G$3,'Exp Database'!P141=0),0,IF($F141=Lists!$G$2,'Exp with units conversion'!$H141*'Exp Database'!P141*'Exp with units conversion'!$G141,'Exp Database'!P141*'Exp with units conversion'!$G141))</f>
        <v>0</v>
      </c>
      <c r="Q141">
        <f>IF(OR('Exp Database'!Q141=Lists!$G$2,'Exp Database'!Q141=Lists!$G$3,'Exp Database'!Q141=0),0,IF($F141=Lists!$G$2,'Exp with units conversion'!$H141*'Exp Database'!Q141*'Exp with units conversion'!$G141,'Exp Database'!Q141*'Exp with units conversion'!$G141))</f>
        <v>0</v>
      </c>
      <c r="R141">
        <f>IF(OR('Exp Database'!R141=Lists!$G$2,'Exp Database'!R141=Lists!$G$3,'Exp Database'!R141=0),0,IF($F141=Lists!$G$2,'Exp with units conversion'!$H141*'Exp Database'!R141*'Exp with units conversion'!$G141,'Exp Database'!R141*'Exp with units conversion'!$G141))</f>
        <v>0</v>
      </c>
      <c r="S141">
        <f>IF(OR('Exp Database'!S141=Lists!$G$2,'Exp Database'!S141=Lists!$G$3,'Exp Database'!S141=0),0,IF($F141=Lists!$G$2,'Exp with units conversion'!$H141*'Exp Database'!S141*'Exp with units conversion'!$G141,'Exp Database'!S141*'Exp with units conversion'!$G141))</f>
        <v>0</v>
      </c>
      <c r="T141">
        <f>IF(OR('Exp Database'!T141=Lists!$G$2,'Exp Database'!T141=Lists!$G$3,'Exp Database'!T141=0),0,IF($F141=Lists!$G$2,'Exp with units conversion'!$H141*'Exp Database'!T141*'Exp with units conversion'!$G141,'Exp Database'!T141*'Exp with units conversion'!$G141))</f>
        <v>0</v>
      </c>
      <c r="U141">
        <f>IF(OR('Exp Database'!U141=Lists!$G$2,'Exp Database'!U141=Lists!$G$3,'Exp Database'!U141=0),0,IF($F141=Lists!$G$2,'Exp with units conversion'!$H141*'Exp Database'!U141*'Exp with units conversion'!$G141,'Exp Database'!U141*'Exp with units conversion'!$G141))</f>
        <v>0</v>
      </c>
      <c r="V141">
        <f>IF(OR('Exp Database'!V141=Lists!$G$2,'Exp Database'!V141=Lists!$G$3,'Exp Database'!V141=0),0,IF($F141=Lists!$G$2,'Exp with units conversion'!$H141*'Exp Database'!V141*'Exp with units conversion'!$G141,'Exp Database'!V141*'Exp with units conversion'!$G141))</f>
        <v>0</v>
      </c>
      <c r="W141">
        <f>IF(OR('Exp Database'!W141=Lists!$G$2,'Exp Database'!W141=Lists!$G$3,'Exp Database'!W141=0),0,IF($F141=Lists!$G$2,'Exp with units conversion'!$H141*'Exp Database'!W141*'Exp with units conversion'!$G141,'Exp Database'!W141*'Exp with units conversion'!$G141))</f>
        <v>0</v>
      </c>
      <c r="X141">
        <f>IF(OR('Exp Database'!X141=Lists!$G$2,'Exp Database'!X141=Lists!$G$3,'Exp Database'!X141=0),0,IF($F141=Lists!$G$2,'Exp with units conversion'!$H141*'Exp Database'!X141*'Exp with units conversion'!$G141,'Exp Database'!X141*'Exp with units conversion'!$G141))</f>
        <v>0</v>
      </c>
      <c r="Y141">
        <f>IF(OR('Exp Database'!Y141=Lists!$G$2,'Exp Database'!Y141=Lists!$G$3,'Exp Database'!Y141=0),0,IF($F141=Lists!$G$2,'Exp with units conversion'!$H141*'Exp Database'!Y141*'Exp with units conversion'!$G141,'Exp Database'!Y141*'Exp with units conversion'!$G141))</f>
        <v>0</v>
      </c>
      <c r="Z141">
        <f>IF(OR('Exp Database'!Z141=Lists!$G$2,'Exp Database'!Z141=Lists!$G$3,'Exp Database'!Z141=0),0,IF($F141=Lists!$G$2,'Exp with units conversion'!$H141*'Exp Database'!Z141*'Exp with units conversion'!$G141,'Exp Database'!Z141*'Exp with units conversion'!$G141))</f>
        <v>0</v>
      </c>
      <c r="AA141">
        <f>IF(OR('Exp Database'!AA141=Lists!$G$2,'Exp Database'!AA141=Lists!$G$3,'Exp Database'!AA141=0),0,IF($F141=Lists!$G$2,'Exp with units conversion'!$H141*'Exp Database'!AA141*'Exp with units conversion'!$G141,'Exp Database'!AA141*'Exp with units conversion'!$G141))</f>
        <v>0</v>
      </c>
      <c r="AB141">
        <f>IF(OR('Exp Database'!AB141=Lists!$G$2,'Exp Database'!AB141=Lists!$G$3,'Exp Database'!AB141=0),0,IF($F141=Lists!$G$2,'Exp with units conversion'!$H141*'Exp Database'!AB141*'Exp with units conversion'!$G141,'Exp Database'!AB141*'Exp with units conversion'!$G141))</f>
        <v>0</v>
      </c>
      <c r="AC141">
        <f>IF(OR('Exp Database'!AC141=Lists!$G$2,'Exp Database'!AC141=Lists!$G$3,'Exp Database'!AC141=0),0,IF($F141=Lists!$G$2,'Exp with units conversion'!$H141*'Exp Database'!AC141*'Exp with units conversion'!$G141,'Exp Database'!AC141*'Exp with units conversion'!$G141))</f>
        <v>0</v>
      </c>
      <c r="AD141">
        <f>IF(OR('Exp Database'!AD141=Lists!$G$2,'Exp Database'!AD141=Lists!$G$3,'Exp Database'!AD141=0),0,IF($F141=Lists!$G$2,'Exp with units conversion'!$H141*'Exp Database'!AD141*'Exp with units conversion'!$G141,'Exp Database'!AD141*'Exp with units conversion'!$G141))</f>
        <v>0</v>
      </c>
      <c r="AF141">
        <f t="shared" si="14"/>
        <v>1</v>
      </c>
    </row>
    <row r="142" spans="2:32">
      <c r="B142" t="str">
        <f t="shared" si="13"/>
        <v>Georgia2013</v>
      </c>
      <c r="C142" s="238" t="str">
        <f t="shared" si="10"/>
        <v>Georgia</v>
      </c>
      <c r="D142" s="238">
        <v>2013</v>
      </c>
      <c r="E142" s="249" t="str">
        <f t="shared" si="12"/>
        <v>Calendar Year</v>
      </c>
      <c r="F142" s="249" t="str">
        <f t="shared" si="12"/>
        <v>US Dollars</v>
      </c>
      <c r="G142" s="238">
        <f>IF('Exp Database'!G142="Units ( x 1)",1,IF('Exp Database'!G142="Thousands (x 1,000)",1000,IF('Exp Database'!G142="Millions (x 1,000,000)",1000000,)))</f>
        <v>1</v>
      </c>
      <c r="H142" s="239">
        <f>IF('Exp Database'!H142&gt;0,'Exp Database'!H142,'Exp Database'!J142)</f>
        <v>1.6634</v>
      </c>
      <c r="I142" s="249" t="str">
        <f t="shared" si="12"/>
        <v>PEPFAR Expenditure analysis</v>
      </c>
      <c r="J142" s="249">
        <f t="shared" si="12"/>
        <v>1.6633500000000001</v>
      </c>
      <c r="K142" t="s">
        <v>32</v>
      </c>
      <c r="M142">
        <f>IF(OR('Exp Database'!M142=Lists!$G$2,'Exp Database'!M142=Lists!$G$3,'Exp Database'!M142=0),0,IF($F142=Lists!$G$2,'Exp with units conversion'!$H142*'Exp Database'!M142*'Exp with units conversion'!$G142,'Exp Database'!M142*'Exp with units conversion'!$G142))</f>
        <v>0</v>
      </c>
      <c r="N142">
        <f>IF(OR('Exp Database'!N142=Lists!$G$2,'Exp Database'!N142=Lists!$G$3,'Exp Database'!N142=0),0,IF($F142=Lists!$G$2,'Exp with units conversion'!$H142*'Exp Database'!N142*'Exp with units conversion'!$G142,'Exp Database'!N142*'Exp with units conversion'!$G142))</f>
        <v>0</v>
      </c>
      <c r="O142">
        <f>IF(OR('Exp Database'!O142=Lists!$G$2,'Exp Database'!O142=Lists!$G$3,'Exp Database'!O142=0),0,IF($F142=Lists!$G$2,'Exp with units conversion'!$H142*'Exp Database'!O142*'Exp with units conversion'!$G142,'Exp Database'!O142*'Exp with units conversion'!$G142))</f>
        <v>0</v>
      </c>
      <c r="P142">
        <f>IF(OR('Exp Database'!P142=Lists!$G$2,'Exp Database'!P142=Lists!$G$3,'Exp Database'!P142=0),0,IF($F142=Lists!$G$2,'Exp with units conversion'!$H142*'Exp Database'!P142*'Exp with units conversion'!$G142,'Exp Database'!P142*'Exp with units conversion'!$G142))</f>
        <v>0</v>
      </c>
      <c r="Q142">
        <f>IF(OR('Exp Database'!Q142=Lists!$G$2,'Exp Database'!Q142=Lists!$G$3,'Exp Database'!Q142=0),0,IF($F142=Lists!$G$2,'Exp with units conversion'!$H142*'Exp Database'!Q142*'Exp with units conversion'!$G142,'Exp Database'!Q142*'Exp with units conversion'!$G142))</f>
        <v>0</v>
      </c>
      <c r="R142">
        <f>IF(OR('Exp Database'!R142=Lists!$G$2,'Exp Database'!R142=Lists!$G$3,'Exp Database'!R142=0),0,IF($F142=Lists!$G$2,'Exp with units conversion'!$H142*'Exp Database'!R142*'Exp with units conversion'!$G142,'Exp Database'!R142*'Exp with units conversion'!$G142))</f>
        <v>0</v>
      </c>
      <c r="S142">
        <f>IF(OR('Exp Database'!S142=Lists!$G$2,'Exp Database'!S142=Lists!$G$3,'Exp Database'!S142=0),0,IF($F142=Lists!$G$2,'Exp with units conversion'!$H142*'Exp Database'!S142*'Exp with units conversion'!$G142,'Exp Database'!S142*'Exp with units conversion'!$G142))</f>
        <v>0</v>
      </c>
      <c r="T142">
        <f>IF(OR('Exp Database'!T142=Lists!$G$2,'Exp Database'!T142=Lists!$G$3,'Exp Database'!T142=0),0,IF($F142=Lists!$G$2,'Exp with units conversion'!$H142*'Exp Database'!T142*'Exp with units conversion'!$G142,'Exp Database'!T142*'Exp with units conversion'!$G142))</f>
        <v>0</v>
      </c>
      <c r="U142">
        <f>IF(OR('Exp Database'!U142=Lists!$G$2,'Exp Database'!U142=Lists!$G$3,'Exp Database'!U142=0),0,IF($F142=Lists!$G$2,'Exp with units conversion'!$H142*'Exp Database'!U142*'Exp with units conversion'!$G142,'Exp Database'!U142*'Exp with units conversion'!$G142))</f>
        <v>0</v>
      </c>
      <c r="V142">
        <f>IF(OR('Exp Database'!V142=Lists!$G$2,'Exp Database'!V142=Lists!$G$3,'Exp Database'!V142=0),0,IF($F142=Lists!$G$2,'Exp with units conversion'!$H142*'Exp Database'!V142*'Exp with units conversion'!$G142,'Exp Database'!V142*'Exp with units conversion'!$G142))</f>
        <v>0</v>
      </c>
      <c r="W142">
        <f>IF(OR('Exp Database'!W142=Lists!$G$2,'Exp Database'!W142=Lists!$G$3,'Exp Database'!W142=0),0,IF($F142=Lists!$G$2,'Exp with units conversion'!$H142*'Exp Database'!W142*'Exp with units conversion'!$G142,'Exp Database'!W142*'Exp with units conversion'!$G142))</f>
        <v>0</v>
      </c>
      <c r="X142">
        <f>IF(OR('Exp Database'!X142=Lists!$G$2,'Exp Database'!X142=Lists!$G$3,'Exp Database'!X142=0),0,IF($F142=Lists!$G$2,'Exp with units conversion'!$H142*'Exp Database'!X142*'Exp with units conversion'!$G142,'Exp Database'!X142*'Exp with units conversion'!$G142))</f>
        <v>0</v>
      </c>
      <c r="Y142">
        <f>IF(OR('Exp Database'!Y142=Lists!$G$2,'Exp Database'!Y142=Lists!$G$3,'Exp Database'!Y142=0),0,IF($F142=Lists!$G$2,'Exp with units conversion'!$H142*'Exp Database'!Y142*'Exp with units conversion'!$G142,'Exp Database'!Y142*'Exp with units conversion'!$G142))</f>
        <v>0</v>
      </c>
      <c r="Z142">
        <f>IF(OR('Exp Database'!Z142=Lists!$G$2,'Exp Database'!Z142=Lists!$G$3,'Exp Database'!Z142=0),0,IF($F142=Lists!$G$2,'Exp with units conversion'!$H142*'Exp Database'!Z142*'Exp with units conversion'!$G142,'Exp Database'!Z142*'Exp with units conversion'!$G142))</f>
        <v>0</v>
      </c>
      <c r="AA142">
        <f>IF(OR('Exp Database'!AA142=Lists!$G$2,'Exp Database'!AA142=Lists!$G$3,'Exp Database'!AA142=0),0,IF($F142=Lists!$G$2,'Exp with units conversion'!$H142*'Exp Database'!AA142*'Exp with units conversion'!$G142,'Exp Database'!AA142*'Exp with units conversion'!$G142))</f>
        <v>0</v>
      </c>
      <c r="AB142">
        <f>IF(OR('Exp Database'!AB142=Lists!$G$2,'Exp Database'!AB142=Lists!$G$3,'Exp Database'!AB142=0),0,IF($F142=Lists!$G$2,'Exp with units conversion'!$H142*'Exp Database'!AB142*'Exp with units conversion'!$G142,'Exp Database'!AB142*'Exp with units conversion'!$G142))</f>
        <v>0</v>
      </c>
      <c r="AC142">
        <f>IF(OR('Exp Database'!AC142=Lists!$G$2,'Exp Database'!AC142=Lists!$G$3,'Exp Database'!AC142=0),0,IF($F142=Lists!$G$2,'Exp with units conversion'!$H142*'Exp Database'!AC142*'Exp with units conversion'!$G142,'Exp Database'!AC142*'Exp with units conversion'!$G142))</f>
        <v>0</v>
      </c>
      <c r="AD142">
        <f>IF(OR('Exp Database'!AD142=Lists!$G$2,'Exp Database'!AD142=Lists!$G$3,'Exp Database'!AD142=0),0,IF($F142=Lists!$G$2,'Exp with units conversion'!$H142*'Exp Database'!AD142*'Exp with units conversion'!$G142,'Exp Database'!AD142*'Exp with units conversion'!$G142))</f>
        <v>0</v>
      </c>
      <c r="AF142">
        <f t="shared" si="14"/>
        <v>1</v>
      </c>
    </row>
    <row r="143" spans="2:32">
      <c r="B143" t="str">
        <f t="shared" si="13"/>
        <v>Georgia2013</v>
      </c>
      <c r="C143" s="238" t="str">
        <f t="shared" si="10"/>
        <v>Georgia</v>
      </c>
      <c r="D143" s="238">
        <v>2013</v>
      </c>
      <c r="E143" s="249" t="str">
        <f t="shared" si="12"/>
        <v>Calendar Year</v>
      </c>
      <c r="F143" s="249" t="str">
        <f t="shared" si="12"/>
        <v>US Dollars</v>
      </c>
      <c r="G143" s="238">
        <f>IF('Exp Database'!G143="Units ( x 1)",1,IF('Exp Database'!G143="Thousands (x 1,000)",1000,IF('Exp Database'!G143="Millions (x 1,000,000)",1000000,)))</f>
        <v>1</v>
      </c>
      <c r="H143" s="239">
        <f>IF('Exp Database'!H143&gt;0,'Exp Database'!H143,'Exp Database'!J143)</f>
        <v>1.6634</v>
      </c>
      <c r="I143" s="249" t="str">
        <f t="shared" si="12"/>
        <v>PEPFAR Expenditure analysis</v>
      </c>
      <c r="J143" s="249">
        <f t="shared" si="12"/>
        <v>1.6633500000000001</v>
      </c>
      <c r="K143" t="s">
        <v>298</v>
      </c>
      <c r="M143">
        <f>IF(OR('Exp Database'!M143=Lists!$G$2,'Exp Database'!M143=Lists!$G$3,'Exp Database'!M143=0),0,IF($F143=Lists!$G$2,'Exp with units conversion'!$H143*'Exp Database'!M143*'Exp with units conversion'!$G143,'Exp Database'!M143*'Exp with units conversion'!$G143))</f>
        <v>725523</v>
      </c>
      <c r="N143">
        <f>IF(OR('Exp Database'!N143=Lists!$G$2,'Exp Database'!N143=Lists!$G$3,'Exp Database'!N143=0),0,IF($F143=Lists!$G$2,'Exp with units conversion'!$H143*'Exp Database'!N143*'Exp with units conversion'!$G143,'Exp Database'!N143*'Exp with units conversion'!$G143))</f>
        <v>0</v>
      </c>
      <c r="O143">
        <f>IF(OR('Exp Database'!O143=Lists!$G$2,'Exp Database'!O143=Lists!$G$3,'Exp Database'!O143=0),0,IF($F143=Lists!$G$2,'Exp with units conversion'!$H143*'Exp Database'!O143*'Exp with units conversion'!$G143,'Exp Database'!O143*'Exp with units conversion'!$G143))</f>
        <v>0</v>
      </c>
      <c r="P143">
        <f>IF(OR('Exp Database'!P143=Lists!$G$2,'Exp Database'!P143=Lists!$G$3,'Exp Database'!P143=0),0,IF($F143=Lists!$G$2,'Exp with units conversion'!$H143*'Exp Database'!P143*'Exp with units conversion'!$G143,'Exp Database'!P143*'Exp with units conversion'!$G143))</f>
        <v>0</v>
      </c>
      <c r="Q143">
        <f>IF(OR('Exp Database'!Q143=Lists!$G$2,'Exp Database'!Q143=Lists!$G$3,'Exp Database'!Q143=0),0,IF($F143=Lists!$G$2,'Exp with units conversion'!$H143*'Exp Database'!Q143*'Exp with units conversion'!$G143,'Exp Database'!Q143*'Exp with units conversion'!$G143))</f>
        <v>725523</v>
      </c>
      <c r="R143">
        <f>IF(OR('Exp Database'!R143=Lists!$G$2,'Exp Database'!R143=Lists!$G$3,'Exp Database'!R143=0),0,IF($F143=Lists!$G$2,'Exp with units conversion'!$H143*'Exp Database'!R143*'Exp with units conversion'!$G143,'Exp Database'!R143*'Exp with units conversion'!$G143))</f>
        <v>0</v>
      </c>
      <c r="S143">
        <f>IF(OR('Exp Database'!S143=Lists!$G$2,'Exp Database'!S143=Lists!$G$3,'Exp Database'!S143=0),0,IF($F143=Lists!$G$2,'Exp with units conversion'!$H143*'Exp Database'!S143*'Exp with units conversion'!$G143,'Exp Database'!S143*'Exp with units conversion'!$G143))</f>
        <v>0</v>
      </c>
      <c r="T143">
        <f>IF(OR('Exp Database'!T143=Lists!$G$2,'Exp Database'!T143=Lists!$G$3,'Exp Database'!T143=0),0,IF($F143=Lists!$G$2,'Exp with units conversion'!$H143*'Exp Database'!T143*'Exp with units conversion'!$G143,'Exp Database'!T143*'Exp with units conversion'!$G143))</f>
        <v>0</v>
      </c>
      <c r="U143">
        <f>IF(OR('Exp Database'!U143=Lists!$G$2,'Exp Database'!U143=Lists!$G$3,'Exp Database'!U143=0),0,IF($F143=Lists!$G$2,'Exp with units conversion'!$H143*'Exp Database'!U143*'Exp with units conversion'!$G143,'Exp Database'!U143*'Exp with units conversion'!$G143))</f>
        <v>0</v>
      </c>
      <c r="V143">
        <f>IF(OR('Exp Database'!V143=Lists!$G$2,'Exp Database'!V143=Lists!$G$3,'Exp Database'!V143=0),0,IF($F143=Lists!$G$2,'Exp with units conversion'!$H143*'Exp Database'!V143*'Exp with units conversion'!$G143,'Exp Database'!V143*'Exp with units conversion'!$G143))</f>
        <v>0</v>
      </c>
      <c r="W143">
        <f>IF(OR('Exp Database'!W143=Lists!$G$2,'Exp Database'!W143=Lists!$G$3,'Exp Database'!W143=0),0,IF($F143=Lists!$G$2,'Exp with units conversion'!$H143*'Exp Database'!W143*'Exp with units conversion'!$G143,'Exp Database'!W143*'Exp with units conversion'!$G143))</f>
        <v>0</v>
      </c>
      <c r="X143">
        <f>IF(OR('Exp Database'!X143=Lists!$G$2,'Exp Database'!X143=Lists!$G$3,'Exp Database'!X143=0),0,IF($F143=Lists!$G$2,'Exp with units conversion'!$H143*'Exp Database'!X143*'Exp with units conversion'!$G143,'Exp Database'!X143*'Exp with units conversion'!$G143))</f>
        <v>140832</v>
      </c>
      <c r="Y143">
        <f>IF(OR('Exp Database'!Y143=Lists!$G$2,'Exp Database'!Y143=Lists!$G$3,'Exp Database'!Y143=0),0,IF($F143=Lists!$G$2,'Exp with units conversion'!$H143*'Exp Database'!Y143*'Exp with units conversion'!$G143,'Exp Database'!Y143*'Exp with units conversion'!$G143))</f>
        <v>1172743</v>
      </c>
      <c r="Z143">
        <f>IF(OR('Exp Database'!Z143=Lists!$G$2,'Exp Database'!Z143=Lists!$G$3,'Exp Database'!Z143=0),0,IF($F143=Lists!$G$2,'Exp with units conversion'!$H143*'Exp Database'!Z143*'Exp with units conversion'!$G143,'Exp Database'!Z143*'Exp with units conversion'!$G143))</f>
        <v>0</v>
      </c>
      <c r="AA143">
        <f>IF(OR('Exp Database'!AA143=Lists!$G$2,'Exp Database'!AA143=Lists!$G$3,'Exp Database'!AA143=0),0,IF($F143=Lists!$G$2,'Exp with units conversion'!$H143*'Exp Database'!AA143*'Exp with units conversion'!$G143,'Exp Database'!AA143*'Exp with units conversion'!$G143))</f>
        <v>71644</v>
      </c>
      <c r="AB143">
        <f>IF(OR('Exp Database'!AB143=Lists!$G$2,'Exp Database'!AB143=Lists!$G$3,'Exp Database'!AB143=0),0,IF($F143=Lists!$G$2,'Exp with units conversion'!$H143*'Exp Database'!AB143*'Exp with units conversion'!$G143,'Exp Database'!AB143*'Exp with units conversion'!$G143))</f>
        <v>37926</v>
      </c>
      <c r="AC143">
        <f>IF(OR('Exp Database'!AC143=Lists!$G$2,'Exp Database'!AC143=Lists!$G$3,'Exp Database'!AC143=0),0,IF($F143=Lists!$G$2,'Exp with units conversion'!$H143*'Exp Database'!AC143*'Exp with units conversion'!$G143,'Exp Database'!AC143*'Exp with units conversion'!$G143))</f>
        <v>1423145</v>
      </c>
      <c r="AD143">
        <f>IF(OR('Exp Database'!AD143=Lists!$G$2,'Exp Database'!AD143=Lists!$G$3,'Exp Database'!AD143=0),0,IF($F143=Lists!$G$2,'Exp with units conversion'!$H143*'Exp Database'!AD143*'Exp with units conversion'!$G143,'Exp Database'!AD143*'Exp with units conversion'!$G143))</f>
        <v>2148668</v>
      </c>
      <c r="AF143">
        <f t="shared" si="14"/>
        <v>1</v>
      </c>
    </row>
    <row r="144" spans="2:32">
      <c r="B144" t="str">
        <f t="shared" si="13"/>
        <v>Georgia2013</v>
      </c>
      <c r="C144" s="238" t="str">
        <f t="shared" si="10"/>
        <v>Georgia</v>
      </c>
      <c r="D144" s="238">
        <v>2013</v>
      </c>
      <c r="E144" s="249" t="str">
        <f t="shared" si="12"/>
        <v>Calendar Year</v>
      </c>
      <c r="F144" s="249" t="str">
        <f t="shared" si="12"/>
        <v>US Dollars</v>
      </c>
      <c r="G144" s="238">
        <f>IF('Exp Database'!G144="Units ( x 1)",1,IF('Exp Database'!G144="Thousands (x 1,000)",1000,IF('Exp Database'!G144="Millions (x 1,000,000)",1000000,)))</f>
        <v>1</v>
      </c>
      <c r="H144" s="239">
        <f>IF('Exp Database'!H144&gt;0,'Exp Database'!H144,'Exp Database'!J144)</f>
        <v>1.6634</v>
      </c>
      <c r="I144" s="249" t="str">
        <f t="shared" si="12"/>
        <v>PEPFAR Expenditure analysis</v>
      </c>
      <c r="J144" s="249">
        <f t="shared" si="12"/>
        <v>1.6633500000000001</v>
      </c>
      <c r="K144" t="s">
        <v>390</v>
      </c>
      <c r="M144">
        <f>IF(OR('Exp Database'!M144=Lists!$G$2,'Exp Database'!M144=Lists!$G$3,'Exp Database'!M144=0),0,IF($F144=Lists!$G$2,'Exp with units conversion'!$H144*'Exp Database'!M144*'Exp with units conversion'!$G144,'Exp Database'!M144*'Exp with units conversion'!$G144))</f>
        <v>0</v>
      </c>
      <c r="N144">
        <f>IF(OR('Exp Database'!N144=Lists!$G$2,'Exp Database'!N144=Lists!$G$3,'Exp Database'!N144=0),0,IF($F144=Lists!$G$2,'Exp with units conversion'!$H144*'Exp Database'!N144*'Exp with units conversion'!$G144,'Exp Database'!N144*'Exp with units conversion'!$G144))</f>
        <v>0</v>
      </c>
      <c r="O144">
        <f>IF(OR('Exp Database'!O144=Lists!$G$2,'Exp Database'!O144=Lists!$G$3,'Exp Database'!O144=0),0,IF($F144=Lists!$G$2,'Exp with units conversion'!$H144*'Exp Database'!O144*'Exp with units conversion'!$G144,'Exp Database'!O144*'Exp with units conversion'!$G144))</f>
        <v>0</v>
      </c>
      <c r="P144">
        <f>IF(OR('Exp Database'!P144=Lists!$G$2,'Exp Database'!P144=Lists!$G$3,'Exp Database'!P144=0),0,IF($F144=Lists!$G$2,'Exp with units conversion'!$H144*'Exp Database'!P144*'Exp with units conversion'!$G144,'Exp Database'!P144*'Exp with units conversion'!$G144))</f>
        <v>0</v>
      </c>
      <c r="Q144">
        <f>IF(OR('Exp Database'!Q144=Lists!$G$2,'Exp Database'!Q144=Lists!$G$3,'Exp Database'!Q144=0),0,IF($F144=Lists!$G$2,'Exp with units conversion'!$H144*'Exp Database'!Q144*'Exp with units conversion'!$G144,'Exp Database'!Q144*'Exp with units conversion'!$G144))</f>
        <v>0</v>
      </c>
      <c r="R144">
        <f>IF(OR('Exp Database'!R144=Lists!$G$2,'Exp Database'!R144=Lists!$G$3,'Exp Database'!R144=0),0,IF($F144=Lists!$G$2,'Exp with units conversion'!$H144*'Exp Database'!R144*'Exp with units conversion'!$G144,'Exp Database'!R144*'Exp with units conversion'!$G144))</f>
        <v>0</v>
      </c>
      <c r="S144">
        <f>IF(OR('Exp Database'!S144=Lists!$G$2,'Exp Database'!S144=Lists!$G$3,'Exp Database'!S144=0),0,IF($F144=Lists!$G$2,'Exp with units conversion'!$H144*'Exp Database'!S144*'Exp with units conversion'!$G144,'Exp Database'!S144*'Exp with units conversion'!$G144))</f>
        <v>0</v>
      </c>
      <c r="T144">
        <f>IF(OR('Exp Database'!T144=Lists!$G$2,'Exp Database'!T144=Lists!$G$3,'Exp Database'!T144=0),0,IF($F144=Lists!$G$2,'Exp with units conversion'!$H144*'Exp Database'!T144*'Exp with units conversion'!$G144,'Exp Database'!T144*'Exp with units conversion'!$G144))</f>
        <v>0</v>
      </c>
      <c r="U144">
        <f>IF(OR('Exp Database'!U144=Lists!$G$2,'Exp Database'!U144=Lists!$G$3,'Exp Database'!U144=0),0,IF($F144=Lists!$G$2,'Exp with units conversion'!$H144*'Exp Database'!U144*'Exp with units conversion'!$G144,'Exp Database'!U144*'Exp with units conversion'!$G144))</f>
        <v>0</v>
      </c>
      <c r="V144">
        <f>IF(OR('Exp Database'!V144=Lists!$G$2,'Exp Database'!V144=Lists!$G$3,'Exp Database'!V144=0),0,IF($F144=Lists!$G$2,'Exp with units conversion'!$H144*'Exp Database'!V144*'Exp with units conversion'!$G144,'Exp Database'!V144*'Exp with units conversion'!$G144))</f>
        <v>0</v>
      </c>
      <c r="W144">
        <f>IF(OR('Exp Database'!W144=Lists!$G$2,'Exp Database'!W144=Lists!$G$3,'Exp Database'!W144=0),0,IF($F144=Lists!$G$2,'Exp with units conversion'!$H144*'Exp Database'!W144*'Exp with units conversion'!$G144,'Exp Database'!W144*'Exp with units conversion'!$G144))</f>
        <v>0</v>
      </c>
      <c r="X144">
        <f>IF(OR('Exp Database'!X144=Lists!$G$2,'Exp Database'!X144=Lists!$G$3,'Exp Database'!X144=0),0,IF($F144=Lists!$G$2,'Exp with units conversion'!$H144*'Exp Database'!X144*'Exp with units conversion'!$G144,'Exp Database'!X144*'Exp with units conversion'!$G144))</f>
        <v>55216</v>
      </c>
      <c r="Y144">
        <f>IF(OR('Exp Database'!Y144=Lists!$G$2,'Exp Database'!Y144=Lists!$G$3,'Exp Database'!Y144=0),0,IF($F144=Lists!$G$2,'Exp with units conversion'!$H144*'Exp Database'!Y144*'Exp with units conversion'!$G144,'Exp Database'!Y144*'Exp with units conversion'!$G144))</f>
        <v>159057</v>
      </c>
      <c r="Z144">
        <f>IF(OR('Exp Database'!Z144=Lists!$G$2,'Exp Database'!Z144=Lists!$G$3,'Exp Database'!Z144=0),0,IF($F144=Lists!$G$2,'Exp with units conversion'!$H144*'Exp Database'!Z144*'Exp with units conversion'!$G144,'Exp Database'!Z144*'Exp with units conversion'!$G144))</f>
        <v>0</v>
      </c>
      <c r="AA144">
        <f>IF(OR('Exp Database'!AA144=Lists!$G$2,'Exp Database'!AA144=Lists!$G$3,'Exp Database'!AA144=0),0,IF($F144=Lists!$G$2,'Exp with units conversion'!$H144*'Exp Database'!AA144*'Exp with units conversion'!$G144,'Exp Database'!AA144*'Exp with units conversion'!$G144))</f>
        <v>7783</v>
      </c>
      <c r="AB144">
        <f>IF(OR('Exp Database'!AB144=Lists!$G$2,'Exp Database'!AB144=Lists!$G$3,'Exp Database'!AB144=0),0,IF($F144=Lists!$G$2,'Exp with units conversion'!$H144*'Exp Database'!AB144*'Exp with units conversion'!$G144,'Exp Database'!AB144*'Exp with units conversion'!$G144))</f>
        <v>18008</v>
      </c>
      <c r="AC144">
        <f>IF(OR('Exp Database'!AC144=Lists!$G$2,'Exp Database'!AC144=Lists!$G$3,'Exp Database'!AC144=0),0,IF($F144=Lists!$G$2,'Exp with units conversion'!$H144*'Exp Database'!AC144*'Exp with units conversion'!$G144,'Exp Database'!AC144*'Exp with units conversion'!$G144))</f>
        <v>240064</v>
      </c>
      <c r="AD144">
        <f>IF(OR('Exp Database'!AD144=Lists!$G$2,'Exp Database'!AD144=Lists!$G$3,'Exp Database'!AD144=0),0,IF($F144=Lists!$G$2,'Exp with units conversion'!$H144*'Exp Database'!AD144*'Exp with units conversion'!$G144,'Exp Database'!AD144*'Exp with units conversion'!$G144))</f>
        <v>240064</v>
      </c>
      <c r="AF144">
        <f t="shared" si="14"/>
        <v>1</v>
      </c>
    </row>
    <row r="145" spans="2:32">
      <c r="B145" t="str">
        <f t="shared" si="13"/>
        <v>Georgia2013</v>
      </c>
      <c r="C145" s="238" t="str">
        <f t="shared" si="10"/>
        <v>Georgia</v>
      </c>
      <c r="D145" s="238">
        <v>2013</v>
      </c>
      <c r="E145" s="249" t="str">
        <f t="shared" si="12"/>
        <v>Calendar Year</v>
      </c>
      <c r="F145" s="249" t="str">
        <f t="shared" si="12"/>
        <v>US Dollars</v>
      </c>
      <c r="G145" s="238">
        <f>IF('Exp Database'!G145="Units ( x 1)",1,IF('Exp Database'!G145="Thousands (x 1,000)",1000,IF('Exp Database'!G145="Millions (x 1,000,000)",1000000,)))</f>
        <v>1</v>
      </c>
      <c r="H145" s="239">
        <f>IF('Exp Database'!H145&gt;0,'Exp Database'!H145,'Exp Database'!J145)</f>
        <v>1.6634</v>
      </c>
      <c r="I145" s="249" t="str">
        <f t="shared" si="12"/>
        <v>PEPFAR Expenditure analysis</v>
      </c>
      <c r="J145" s="249">
        <f t="shared" si="12"/>
        <v>1.6633500000000001</v>
      </c>
      <c r="K145" t="s">
        <v>37</v>
      </c>
      <c r="M145">
        <f>IF(OR('Exp Database'!M145=Lists!$G$2,'Exp Database'!M145=Lists!$G$3,'Exp Database'!M145=0),0,IF($F145=Lists!$G$2,'Exp with units conversion'!$H145*'Exp Database'!M145*'Exp with units conversion'!$G145,'Exp Database'!M145*'Exp with units conversion'!$G145))</f>
        <v>725523</v>
      </c>
      <c r="N145">
        <f>IF(OR('Exp Database'!N145=Lists!$G$2,'Exp Database'!N145=Lists!$G$3,'Exp Database'!N145=0),0,IF($F145=Lists!$G$2,'Exp with units conversion'!$H145*'Exp Database'!N145*'Exp with units conversion'!$G145,'Exp Database'!N145*'Exp with units conversion'!$G145))</f>
        <v>0</v>
      </c>
      <c r="O145">
        <f>IF(OR('Exp Database'!O145=Lists!$G$2,'Exp Database'!O145=Lists!$G$3,'Exp Database'!O145=0),0,IF($F145=Lists!$G$2,'Exp with units conversion'!$H145*'Exp Database'!O145*'Exp with units conversion'!$G145,'Exp Database'!O145*'Exp with units conversion'!$G145))</f>
        <v>0</v>
      </c>
      <c r="P145">
        <f>IF(OR('Exp Database'!P145=Lists!$G$2,'Exp Database'!P145=Lists!$G$3,'Exp Database'!P145=0),0,IF($F145=Lists!$G$2,'Exp with units conversion'!$H145*'Exp Database'!P145*'Exp with units conversion'!$G145,'Exp Database'!P145*'Exp with units conversion'!$G145))</f>
        <v>0</v>
      </c>
      <c r="Q145">
        <f>IF(OR('Exp Database'!Q145=Lists!$G$2,'Exp Database'!Q145=Lists!$G$3,'Exp Database'!Q145=0),0,IF($F145=Lists!$G$2,'Exp with units conversion'!$H145*'Exp Database'!Q145*'Exp with units conversion'!$G145,'Exp Database'!Q145*'Exp with units conversion'!$G145))</f>
        <v>725523</v>
      </c>
      <c r="R145">
        <f>IF(OR('Exp Database'!R145=Lists!$G$2,'Exp Database'!R145=Lists!$G$3,'Exp Database'!R145=0),0,IF($F145=Lists!$G$2,'Exp with units conversion'!$H145*'Exp Database'!R145*'Exp with units conversion'!$G145,'Exp Database'!R145*'Exp with units conversion'!$G145))</f>
        <v>0</v>
      </c>
      <c r="S145">
        <f>IF(OR('Exp Database'!S145=Lists!$G$2,'Exp Database'!S145=Lists!$G$3,'Exp Database'!S145=0),0,IF($F145=Lists!$G$2,'Exp with units conversion'!$H145*'Exp Database'!S145*'Exp with units conversion'!$G145,'Exp Database'!S145*'Exp with units conversion'!$G145))</f>
        <v>0</v>
      </c>
      <c r="T145">
        <f>IF(OR('Exp Database'!T145=Lists!$G$2,'Exp Database'!T145=Lists!$G$3,'Exp Database'!T145=0),0,IF($F145=Lists!$G$2,'Exp with units conversion'!$H145*'Exp Database'!T145*'Exp with units conversion'!$G145,'Exp Database'!T145*'Exp with units conversion'!$G145))</f>
        <v>0</v>
      </c>
      <c r="U145">
        <f>IF(OR('Exp Database'!U145=Lists!$G$2,'Exp Database'!U145=Lists!$G$3,'Exp Database'!U145=0),0,IF($F145=Lists!$G$2,'Exp with units conversion'!$H145*'Exp Database'!U145*'Exp with units conversion'!$G145,'Exp Database'!U145*'Exp with units conversion'!$G145))</f>
        <v>0</v>
      </c>
      <c r="V145">
        <f>IF(OR('Exp Database'!V145=Lists!$G$2,'Exp Database'!V145=Lists!$G$3,'Exp Database'!V145=0),0,IF($F145=Lists!$G$2,'Exp with units conversion'!$H145*'Exp Database'!V145*'Exp with units conversion'!$G145,'Exp Database'!V145*'Exp with units conversion'!$G145))</f>
        <v>0</v>
      </c>
      <c r="W145">
        <f>IF(OR('Exp Database'!W145=Lists!$G$2,'Exp Database'!W145=Lists!$G$3,'Exp Database'!W145=0),0,IF($F145=Lists!$G$2,'Exp with units conversion'!$H145*'Exp Database'!W145*'Exp with units conversion'!$G145,'Exp Database'!W145*'Exp with units conversion'!$G145))</f>
        <v>0</v>
      </c>
      <c r="X145">
        <f>IF(OR('Exp Database'!X145=Lists!$G$2,'Exp Database'!X145=Lists!$G$3,'Exp Database'!X145=0),0,IF($F145=Lists!$G$2,'Exp with units conversion'!$H145*'Exp Database'!X145*'Exp with units conversion'!$G145,'Exp Database'!X145*'Exp with units conversion'!$G145))</f>
        <v>77372</v>
      </c>
      <c r="Y145">
        <f>IF(OR('Exp Database'!Y145=Lists!$G$2,'Exp Database'!Y145=Lists!$G$3,'Exp Database'!Y145=0),0,IF($F145=Lists!$G$2,'Exp with units conversion'!$H145*'Exp Database'!Y145*'Exp with units conversion'!$G145,'Exp Database'!Y145*'Exp with units conversion'!$G145))</f>
        <v>980459</v>
      </c>
      <c r="Z145">
        <f>IF(OR('Exp Database'!Z145=Lists!$G$2,'Exp Database'!Z145=Lists!$G$3,'Exp Database'!Z145=0),0,IF($F145=Lists!$G$2,'Exp with units conversion'!$H145*'Exp Database'!Z145*'Exp with units conversion'!$G145,'Exp Database'!Z145*'Exp with units conversion'!$G145))</f>
        <v>0</v>
      </c>
      <c r="AA145">
        <f>IF(OR('Exp Database'!AA145=Lists!$G$2,'Exp Database'!AA145=Lists!$G$3,'Exp Database'!AA145=0),0,IF($F145=Lists!$G$2,'Exp with units conversion'!$H145*'Exp Database'!AA145*'Exp with units conversion'!$G145,'Exp Database'!AA145*'Exp with units conversion'!$G145))</f>
        <v>32051</v>
      </c>
      <c r="AB145">
        <f>IF(OR('Exp Database'!AB145=Lists!$G$2,'Exp Database'!AB145=Lists!$G$3,'Exp Database'!AB145=0),0,IF($F145=Lists!$G$2,'Exp with units conversion'!$H145*'Exp Database'!AB145*'Exp with units conversion'!$G145,'Exp Database'!AB145*'Exp with units conversion'!$G145))</f>
        <v>9050</v>
      </c>
      <c r="AC145">
        <f>IF(OR('Exp Database'!AC145=Lists!$G$2,'Exp Database'!AC145=Lists!$G$3,'Exp Database'!AC145=0),0,IF($F145=Lists!$G$2,'Exp with units conversion'!$H145*'Exp Database'!AC145*'Exp with units conversion'!$G145,'Exp Database'!AC145*'Exp with units conversion'!$G145))</f>
        <v>1098932</v>
      </c>
      <c r="AD145">
        <f>IF(OR('Exp Database'!AD145=Lists!$G$2,'Exp Database'!AD145=Lists!$G$3,'Exp Database'!AD145=0),0,IF($F145=Lists!$G$2,'Exp with units conversion'!$H145*'Exp Database'!AD145*'Exp with units conversion'!$G145,'Exp Database'!AD145*'Exp with units conversion'!$G145))</f>
        <v>1824455</v>
      </c>
      <c r="AF145">
        <f t="shared" si="14"/>
        <v>1</v>
      </c>
    </row>
    <row r="146" spans="2:32">
      <c r="B146" t="str">
        <f t="shared" si="13"/>
        <v>Georgia2013</v>
      </c>
      <c r="C146" s="238" t="str">
        <f t="shared" si="10"/>
        <v>Georgia</v>
      </c>
      <c r="D146" s="238">
        <v>2013</v>
      </c>
      <c r="E146" s="249" t="str">
        <f t="shared" si="12"/>
        <v>Calendar Year</v>
      </c>
      <c r="F146" s="249" t="str">
        <f t="shared" si="12"/>
        <v>US Dollars</v>
      </c>
      <c r="G146" s="238">
        <f>IF('Exp Database'!G146="Units ( x 1)",1,IF('Exp Database'!G146="Thousands (x 1,000)",1000,IF('Exp Database'!G146="Millions (x 1,000,000)",1000000,)))</f>
        <v>1</v>
      </c>
      <c r="H146" s="239">
        <f>IF('Exp Database'!H146&gt;0,'Exp Database'!H146,'Exp Database'!J146)</f>
        <v>1.6634</v>
      </c>
      <c r="I146" s="249" t="str">
        <f t="shared" si="12"/>
        <v>PEPFAR Expenditure analysis</v>
      </c>
      <c r="J146" s="249">
        <f t="shared" si="12"/>
        <v>1.6633500000000001</v>
      </c>
      <c r="K146" t="s">
        <v>281</v>
      </c>
      <c r="M146">
        <f>IF(OR('Exp Database'!M146=Lists!$G$2,'Exp Database'!M146=Lists!$G$3,'Exp Database'!M146=0),0,IF($F146=Lists!$G$2,'Exp with units conversion'!$H146*'Exp Database'!M146*'Exp with units conversion'!$G146,'Exp Database'!M146*'Exp with units conversion'!$G146))</f>
        <v>0</v>
      </c>
      <c r="N146">
        <f>IF(OR('Exp Database'!N146=Lists!$G$2,'Exp Database'!N146=Lists!$G$3,'Exp Database'!N146=0),0,IF($F146=Lists!$G$2,'Exp with units conversion'!$H146*'Exp Database'!N146*'Exp with units conversion'!$G146,'Exp Database'!N146*'Exp with units conversion'!$G146))</f>
        <v>0</v>
      </c>
      <c r="O146">
        <f>IF(OR('Exp Database'!O146=Lists!$G$2,'Exp Database'!O146=Lists!$G$3,'Exp Database'!O146=0),0,IF($F146=Lists!$G$2,'Exp with units conversion'!$H146*'Exp Database'!O146*'Exp with units conversion'!$G146,'Exp Database'!O146*'Exp with units conversion'!$G146))</f>
        <v>0</v>
      </c>
      <c r="P146">
        <f>IF(OR('Exp Database'!P146=Lists!$G$2,'Exp Database'!P146=Lists!$G$3,'Exp Database'!P146=0),0,IF($F146=Lists!$G$2,'Exp with units conversion'!$H146*'Exp Database'!P146*'Exp with units conversion'!$G146,'Exp Database'!P146*'Exp with units conversion'!$G146))</f>
        <v>0</v>
      </c>
      <c r="Q146">
        <f>IF(OR('Exp Database'!Q146=Lists!$G$2,'Exp Database'!Q146=Lists!$G$3,'Exp Database'!Q146=0),0,IF($F146=Lists!$G$2,'Exp with units conversion'!$H146*'Exp Database'!Q146*'Exp with units conversion'!$G146,'Exp Database'!Q146*'Exp with units conversion'!$G146))</f>
        <v>0</v>
      </c>
      <c r="R146">
        <f>IF(OR('Exp Database'!R146=Lists!$G$2,'Exp Database'!R146=Lists!$G$3,'Exp Database'!R146=0),0,IF($F146=Lists!$G$2,'Exp with units conversion'!$H146*'Exp Database'!R146*'Exp with units conversion'!$G146,'Exp Database'!R146*'Exp with units conversion'!$G146))</f>
        <v>0</v>
      </c>
      <c r="S146">
        <f>IF(OR('Exp Database'!S146=Lists!$G$2,'Exp Database'!S146=Lists!$G$3,'Exp Database'!S146=0),0,IF($F146=Lists!$G$2,'Exp with units conversion'!$H146*'Exp Database'!S146*'Exp with units conversion'!$G146,'Exp Database'!S146*'Exp with units conversion'!$G146))</f>
        <v>0</v>
      </c>
      <c r="T146">
        <f>IF(OR('Exp Database'!T146=Lists!$G$2,'Exp Database'!T146=Lists!$G$3,'Exp Database'!T146=0),0,IF($F146=Lists!$G$2,'Exp with units conversion'!$H146*'Exp Database'!T146*'Exp with units conversion'!$G146,'Exp Database'!T146*'Exp with units conversion'!$G146))</f>
        <v>0</v>
      </c>
      <c r="U146">
        <f>IF(OR('Exp Database'!U146=Lists!$G$2,'Exp Database'!U146=Lists!$G$3,'Exp Database'!U146=0),0,IF($F146=Lists!$G$2,'Exp with units conversion'!$H146*'Exp Database'!U146*'Exp with units conversion'!$G146,'Exp Database'!U146*'Exp with units conversion'!$G146))</f>
        <v>0</v>
      </c>
      <c r="V146">
        <f>IF(OR('Exp Database'!V146=Lists!$G$2,'Exp Database'!V146=Lists!$G$3,'Exp Database'!V146=0),0,IF($F146=Lists!$G$2,'Exp with units conversion'!$H146*'Exp Database'!V146*'Exp with units conversion'!$G146,'Exp Database'!V146*'Exp with units conversion'!$G146))</f>
        <v>0</v>
      </c>
      <c r="W146">
        <f>IF(OR('Exp Database'!W146=Lists!$G$2,'Exp Database'!W146=Lists!$G$3,'Exp Database'!W146=0),0,IF($F146=Lists!$G$2,'Exp with units conversion'!$H146*'Exp Database'!W146*'Exp with units conversion'!$G146,'Exp Database'!W146*'Exp with units conversion'!$G146))</f>
        <v>0</v>
      </c>
      <c r="X146">
        <f>IF(OR('Exp Database'!X146=Lists!$G$2,'Exp Database'!X146=Lists!$G$3,'Exp Database'!X146=0),0,IF($F146=Lists!$G$2,'Exp with units conversion'!$H146*'Exp Database'!X146*'Exp with units conversion'!$G146,'Exp Database'!X146*'Exp with units conversion'!$G146))</f>
        <v>0</v>
      </c>
      <c r="Y146">
        <f>IF(OR('Exp Database'!Y146=Lists!$G$2,'Exp Database'!Y146=Lists!$G$3,'Exp Database'!Y146=0),0,IF($F146=Lists!$G$2,'Exp with units conversion'!$H146*'Exp Database'!Y146*'Exp with units conversion'!$G146,'Exp Database'!Y146*'Exp with units conversion'!$G146))</f>
        <v>0</v>
      </c>
      <c r="Z146">
        <f>IF(OR('Exp Database'!Z146=Lists!$G$2,'Exp Database'!Z146=Lists!$G$3,'Exp Database'!Z146=0),0,IF($F146=Lists!$G$2,'Exp with units conversion'!$H146*'Exp Database'!Z146*'Exp with units conversion'!$G146,'Exp Database'!Z146*'Exp with units conversion'!$G146))</f>
        <v>0</v>
      </c>
      <c r="AA146">
        <f>IF(OR('Exp Database'!AA146=Lists!$G$2,'Exp Database'!AA146=Lists!$G$3,'Exp Database'!AA146=0),0,IF($F146=Lists!$G$2,'Exp with units conversion'!$H146*'Exp Database'!AA146*'Exp with units conversion'!$G146,'Exp Database'!AA146*'Exp with units conversion'!$G146))</f>
        <v>7313</v>
      </c>
      <c r="AB146">
        <f>IF(OR('Exp Database'!AB146=Lists!$G$2,'Exp Database'!AB146=Lists!$G$3,'Exp Database'!AB146=0),0,IF($F146=Lists!$G$2,'Exp with units conversion'!$H146*'Exp Database'!AB146*'Exp with units conversion'!$G146,'Exp Database'!AB146*'Exp with units conversion'!$G146))</f>
        <v>8350</v>
      </c>
      <c r="AC146">
        <f>IF(OR('Exp Database'!AC146=Lists!$G$2,'Exp Database'!AC146=Lists!$G$3,'Exp Database'!AC146=0),0,IF($F146=Lists!$G$2,'Exp with units conversion'!$H146*'Exp Database'!AC146*'Exp with units conversion'!$G146,'Exp Database'!AC146*'Exp with units conversion'!$G146))</f>
        <v>15663</v>
      </c>
      <c r="AD146">
        <f>IF(OR('Exp Database'!AD146=Lists!$G$2,'Exp Database'!AD146=Lists!$G$3,'Exp Database'!AD146=0),0,IF($F146=Lists!$G$2,'Exp with units conversion'!$H146*'Exp Database'!AD146*'Exp with units conversion'!$G146,'Exp Database'!AD146*'Exp with units conversion'!$G146))</f>
        <v>15663</v>
      </c>
      <c r="AF146">
        <f t="shared" si="14"/>
        <v>1</v>
      </c>
    </row>
    <row r="147" spans="2:32">
      <c r="B147" t="str">
        <f t="shared" si="13"/>
        <v>Georgia2013</v>
      </c>
      <c r="C147" s="238" t="str">
        <f t="shared" si="10"/>
        <v>Georgia</v>
      </c>
      <c r="D147" s="238">
        <v>2013</v>
      </c>
      <c r="E147" s="249" t="str">
        <f t="shared" si="12"/>
        <v>Calendar Year</v>
      </c>
      <c r="F147" s="249" t="str">
        <f t="shared" si="12"/>
        <v>US Dollars</v>
      </c>
      <c r="G147" s="238">
        <f>IF('Exp Database'!G147="Units ( x 1)",1,IF('Exp Database'!G147="Thousands (x 1,000)",1000,IF('Exp Database'!G147="Millions (x 1,000,000)",1000000,)))</f>
        <v>1</v>
      </c>
      <c r="H147" s="239">
        <f>IF('Exp Database'!H147&gt;0,'Exp Database'!H147,'Exp Database'!J147)</f>
        <v>1.6634</v>
      </c>
      <c r="I147" s="249" t="str">
        <f t="shared" si="12"/>
        <v>PEPFAR Expenditure analysis</v>
      </c>
      <c r="J147" s="249">
        <f t="shared" si="12"/>
        <v>1.6633500000000001</v>
      </c>
      <c r="K147" t="s">
        <v>282</v>
      </c>
      <c r="M147">
        <f>IF(OR('Exp Database'!M147=Lists!$G$2,'Exp Database'!M147=Lists!$G$3,'Exp Database'!M147=0),0,IF($F147=Lists!$G$2,'Exp with units conversion'!$H147*'Exp Database'!M147*'Exp with units conversion'!$G147,'Exp Database'!M147*'Exp with units conversion'!$G147))</f>
        <v>0</v>
      </c>
      <c r="N147">
        <f>IF(OR('Exp Database'!N147=Lists!$G$2,'Exp Database'!N147=Lists!$G$3,'Exp Database'!N147=0),0,IF($F147=Lists!$G$2,'Exp with units conversion'!$H147*'Exp Database'!N147*'Exp with units conversion'!$G147,'Exp Database'!N147*'Exp with units conversion'!$G147))</f>
        <v>0</v>
      </c>
      <c r="O147">
        <f>IF(OR('Exp Database'!O147=Lists!$G$2,'Exp Database'!O147=Lists!$G$3,'Exp Database'!O147=0),0,IF($F147=Lists!$G$2,'Exp with units conversion'!$H147*'Exp Database'!O147*'Exp with units conversion'!$G147,'Exp Database'!O147*'Exp with units conversion'!$G147))</f>
        <v>0</v>
      </c>
      <c r="P147">
        <f>IF(OR('Exp Database'!P147=Lists!$G$2,'Exp Database'!P147=Lists!$G$3,'Exp Database'!P147=0),0,IF($F147=Lists!$G$2,'Exp with units conversion'!$H147*'Exp Database'!P147*'Exp with units conversion'!$G147,'Exp Database'!P147*'Exp with units conversion'!$G147))</f>
        <v>0</v>
      </c>
      <c r="Q147">
        <f>IF(OR('Exp Database'!Q147=Lists!$G$2,'Exp Database'!Q147=Lists!$G$3,'Exp Database'!Q147=0),0,IF($F147=Lists!$G$2,'Exp with units conversion'!$H147*'Exp Database'!Q147*'Exp with units conversion'!$G147,'Exp Database'!Q147*'Exp with units conversion'!$G147))</f>
        <v>0</v>
      </c>
      <c r="R147">
        <f>IF(OR('Exp Database'!R147=Lists!$G$2,'Exp Database'!R147=Lists!$G$3,'Exp Database'!R147=0),0,IF($F147=Lists!$G$2,'Exp with units conversion'!$H147*'Exp Database'!R147*'Exp with units conversion'!$G147,'Exp Database'!R147*'Exp with units conversion'!$G147))</f>
        <v>0</v>
      </c>
      <c r="S147">
        <f>IF(OR('Exp Database'!S147=Lists!$G$2,'Exp Database'!S147=Lists!$G$3,'Exp Database'!S147=0),0,IF($F147=Lists!$G$2,'Exp with units conversion'!$H147*'Exp Database'!S147*'Exp with units conversion'!$G147,'Exp Database'!S147*'Exp with units conversion'!$G147))</f>
        <v>0</v>
      </c>
      <c r="T147">
        <f>IF(OR('Exp Database'!T147=Lists!$G$2,'Exp Database'!T147=Lists!$G$3,'Exp Database'!T147=0),0,IF($F147=Lists!$G$2,'Exp with units conversion'!$H147*'Exp Database'!T147*'Exp with units conversion'!$G147,'Exp Database'!T147*'Exp with units conversion'!$G147))</f>
        <v>0</v>
      </c>
      <c r="U147">
        <f>IF(OR('Exp Database'!U147=Lists!$G$2,'Exp Database'!U147=Lists!$G$3,'Exp Database'!U147=0),0,IF($F147=Lists!$G$2,'Exp with units conversion'!$H147*'Exp Database'!U147*'Exp with units conversion'!$G147,'Exp Database'!U147*'Exp with units conversion'!$G147))</f>
        <v>0</v>
      </c>
      <c r="V147">
        <f>IF(OR('Exp Database'!V147=Lists!$G$2,'Exp Database'!V147=Lists!$G$3,'Exp Database'!V147=0),0,IF($F147=Lists!$G$2,'Exp with units conversion'!$H147*'Exp Database'!V147*'Exp with units conversion'!$G147,'Exp Database'!V147*'Exp with units conversion'!$G147))</f>
        <v>0</v>
      </c>
      <c r="W147">
        <f>IF(OR('Exp Database'!W147=Lists!$G$2,'Exp Database'!W147=Lists!$G$3,'Exp Database'!W147=0),0,IF($F147=Lists!$G$2,'Exp with units conversion'!$H147*'Exp Database'!W147*'Exp with units conversion'!$G147,'Exp Database'!W147*'Exp with units conversion'!$G147))</f>
        <v>0</v>
      </c>
      <c r="X147">
        <f>IF(OR('Exp Database'!X147=Lists!$G$2,'Exp Database'!X147=Lists!$G$3,'Exp Database'!X147=0),0,IF($F147=Lists!$G$2,'Exp with units conversion'!$H147*'Exp Database'!X147*'Exp with units conversion'!$G147,'Exp Database'!X147*'Exp with units conversion'!$G147))</f>
        <v>8244</v>
      </c>
      <c r="Y147">
        <f>IF(OR('Exp Database'!Y147=Lists!$G$2,'Exp Database'!Y147=Lists!$G$3,'Exp Database'!Y147=0),0,IF($F147=Lists!$G$2,'Exp with units conversion'!$H147*'Exp Database'!Y147*'Exp with units conversion'!$G147,'Exp Database'!Y147*'Exp with units conversion'!$G147))</f>
        <v>33227</v>
      </c>
      <c r="Z147">
        <f>IF(OR('Exp Database'!Z147=Lists!$G$2,'Exp Database'!Z147=Lists!$G$3,'Exp Database'!Z147=0),0,IF($F147=Lists!$G$2,'Exp with units conversion'!$H147*'Exp Database'!Z147*'Exp with units conversion'!$G147,'Exp Database'!Z147*'Exp with units conversion'!$G147))</f>
        <v>0</v>
      </c>
      <c r="AA147">
        <f>IF(OR('Exp Database'!AA147=Lists!$G$2,'Exp Database'!AA147=Lists!$G$3,'Exp Database'!AA147=0),0,IF($F147=Lists!$G$2,'Exp with units conversion'!$H147*'Exp Database'!AA147*'Exp with units conversion'!$G147,'Exp Database'!AA147*'Exp with units conversion'!$G147))</f>
        <v>24497</v>
      </c>
      <c r="AB147">
        <f>IF(OR('Exp Database'!AB147=Lists!$G$2,'Exp Database'!AB147=Lists!$G$3,'Exp Database'!AB147=0),0,IF($F147=Lists!$G$2,'Exp with units conversion'!$H147*'Exp Database'!AB147*'Exp with units conversion'!$G147,'Exp Database'!AB147*'Exp with units conversion'!$G147))</f>
        <v>2518</v>
      </c>
      <c r="AC147">
        <f>IF(OR('Exp Database'!AC147=Lists!$G$2,'Exp Database'!AC147=Lists!$G$3,'Exp Database'!AC147=0),0,IF($F147=Lists!$G$2,'Exp with units conversion'!$H147*'Exp Database'!AC147*'Exp with units conversion'!$G147,'Exp Database'!AC147*'Exp with units conversion'!$G147))</f>
        <v>68486</v>
      </c>
      <c r="AD147">
        <f>IF(OR('Exp Database'!AD147=Lists!$G$2,'Exp Database'!AD147=Lists!$G$3,'Exp Database'!AD147=0),0,IF($F147=Lists!$G$2,'Exp with units conversion'!$H147*'Exp Database'!AD147*'Exp with units conversion'!$G147,'Exp Database'!AD147*'Exp with units conversion'!$G147))</f>
        <v>68486</v>
      </c>
      <c r="AF147">
        <f t="shared" si="14"/>
        <v>1</v>
      </c>
    </row>
    <row r="148" spans="2:32">
      <c r="B148" t="str">
        <f t="shared" si="13"/>
        <v>Georgia2013</v>
      </c>
      <c r="C148" s="238" t="str">
        <f t="shared" si="10"/>
        <v>Georgia</v>
      </c>
      <c r="D148" s="238">
        <v>2013</v>
      </c>
      <c r="E148" s="249" t="str">
        <f t="shared" ref="E148:J167" si="15">E$114</f>
        <v>Calendar Year</v>
      </c>
      <c r="F148" s="249" t="str">
        <f t="shared" si="15"/>
        <v>US Dollars</v>
      </c>
      <c r="G148" s="238">
        <f>IF('Exp Database'!G148="Units ( x 1)",1,IF('Exp Database'!G148="Thousands (x 1,000)",1000,IF('Exp Database'!G148="Millions (x 1,000,000)",1000000,)))</f>
        <v>1</v>
      </c>
      <c r="H148" s="239">
        <f>IF('Exp Database'!H148&gt;0,'Exp Database'!H148,'Exp Database'!J148)</f>
        <v>1.6634</v>
      </c>
      <c r="I148" s="249" t="str">
        <f t="shared" si="15"/>
        <v>PEPFAR Expenditure analysis</v>
      </c>
      <c r="J148" s="249">
        <f t="shared" si="15"/>
        <v>1.6633500000000001</v>
      </c>
      <c r="K148" t="s">
        <v>299</v>
      </c>
      <c r="M148">
        <f>IF(OR('Exp Database'!M148=Lists!$G$2,'Exp Database'!M148=Lists!$G$3,'Exp Database'!M148=0),0,IF($F148=Lists!$G$2,'Exp with units conversion'!$H148*'Exp Database'!M148*'Exp with units conversion'!$G148,'Exp Database'!M148*'Exp with units conversion'!$G148))</f>
        <v>0</v>
      </c>
      <c r="N148">
        <f>IF(OR('Exp Database'!N148=Lists!$G$2,'Exp Database'!N148=Lists!$G$3,'Exp Database'!N148=0),0,IF($F148=Lists!$G$2,'Exp with units conversion'!$H148*'Exp Database'!N148*'Exp with units conversion'!$G148,'Exp Database'!N148*'Exp with units conversion'!$G148))</f>
        <v>0</v>
      </c>
      <c r="O148">
        <f>IF(OR('Exp Database'!O148=Lists!$G$2,'Exp Database'!O148=Lists!$G$3,'Exp Database'!O148=0),0,IF($F148=Lists!$G$2,'Exp with units conversion'!$H148*'Exp Database'!O148*'Exp with units conversion'!$G148,'Exp Database'!O148*'Exp with units conversion'!$G148))</f>
        <v>0</v>
      </c>
      <c r="P148">
        <f>IF(OR('Exp Database'!P148=Lists!$G$2,'Exp Database'!P148=Lists!$G$3,'Exp Database'!P148=0),0,IF($F148=Lists!$G$2,'Exp with units conversion'!$H148*'Exp Database'!P148*'Exp with units conversion'!$G148,'Exp Database'!P148*'Exp with units conversion'!$G148))</f>
        <v>0</v>
      </c>
      <c r="Q148">
        <f>IF(OR('Exp Database'!Q148=Lists!$G$2,'Exp Database'!Q148=Lists!$G$3,'Exp Database'!Q148=0),0,IF($F148=Lists!$G$2,'Exp with units conversion'!$H148*'Exp Database'!Q148*'Exp with units conversion'!$G148,'Exp Database'!Q148*'Exp with units conversion'!$G148))</f>
        <v>0</v>
      </c>
      <c r="R148">
        <f>IF(OR('Exp Database'!R148=Lists!$G$2,'Exp Database'!R148=Lists!$G$3,'Exp Database'!R148=0),0,IF($F148=Lists!$G$2,'Exp with units conversion'!$H148*'Exp Database'!R148*'Exp with units conversion'!$G148,'Exp Database'!R148*'Exp with units conversion'!$G148))</f>
        <v>0</v>
      </c>
      <c r="S148">
        <f>IF(OR('Exp Database'!S148=Lists!$G$2,'Exp Database'!S148=Lists!$G$3,'Exp Database'!S148=0),0,IF($F148=Lists!$G$2,'Exp with units conversion'!$H148*'Exp Database'!S148*'Exp with units conversion'!$G148,'Exp Database'!S148*'Exp with units conversion'!$G148))</f>
        <v>0</v>
      </c>
      <c r="T148">
        <f>IF(OR('Exp Database'!T148=Lists!$G$2,'Exp Database'!T148=Lists!$G$3,'Exp Database'!T148=0),0,IF($F148=Lists!$G$2,'Exp with units conversion'!$H148*'Exp Database'!T148*'Exp with units conversion'!$G148,'Exp Database'!T148*'Exp with units conversion'!$G148))</f>
        <v>0</v>
      </c>
      <c r="U148">
        <f>IF(OR('Exp Database'!U148=Lists!$G$2,'Exp Database'!U148=Lists!$G$3,'Exp Database'!U148=0),0,IF($F148=Lists!$G$2,'Exp with units conversion'!$H148*'Exp Database'!U148*'Exp with units conversion'!$G148,'Exp Database'!U148*'Exp with units conversion'!$G148))</f>
        <v>0</v>
      </c>
      <c r="V148">
        <f>IF(OR('Exp Database'!V148=Lists!$G$2,'Exp Database'!V148=Lists!$G$3,'Exp Database'!V148=0),0,IF($F148=Lists!$G$2,'Exp with units conversion'!$H148*'Exp Database'!V148*'Exp with units conversion'!$G148,'Exp Database'!V148*'Exp with units conversion'!$G148))</f>
        <v>0</v>
      </c>
      <c r="W148">
        <f>IF(OR('Exp Database'!W148=Lists!$G$2,'Exp Database'!W148=Lists!$G$3,'Exp Database'!W148=0),0,IF($F148=Lists!$G$2,'Exp with units conversion'!$H148*'Exp Database'!W148*'Exp with units conversion'!$G148,'Exp Database'!W148*'Exp with units conversion'!$G148))</f>
        <v>0</v>
      </c>
      <c r="X148">
        <f>IF(OR('Exp Database'!X148=Lists!$G$2,'Exp Database'!X148=Lists!$G$3,'Exp Database'!X148=0),0,IF($F148=Lists!$G$2,'Exp with units conversion'!$H148*'Exp Database'!X148*'Exp with units conversion'!$G148,'Exp Database'!X148*'Exp with units conversion'!$G148))</f>
        <v>48338</v>
      </c>
      <c r="Y148">
        <f>IF(OR('Exp Database'!Y148=Lists!$G$2,'Exp Database'!Y148=Lists!$G$3,'Exp Database'!Y148=0),0,IF($F148=Lists!$G$2,'Exp with units conversion'!$H148*'Exp Database'!Y148*'Exp with units conversion'!$G148,'Exp Database'!Y148*'Exp with units conversion'!$G148))</f>
        <v>75350</v>
      </c>
      <c r="Z148">
        <f>IF(OR('Exp Database'!Z148=Lists!$G$2,'Exp Database'!Z148=Lists!$G$3,'Exp Database'!Z148=0),0,IF($F148=Lists!$G$2,'Exp with units conversion'!$H148*'Exp Database'!Z148*'Exp with units conversion'!$G148,'Exp Database'!Z148*'Exp with units conversion'!$G148))</f>
        <v>0</v>
      </c>
      <c r="AA148">
        <f>IF(OR('Exp Database'!AA148=Lists!$G$2,'Exp Database'!AA148=Lists!$G$3,'Exp Database'!AA148=0),0,IF($F148=Lists!$G$2,'Exp with units conversion'!$H148*'Exp Database'!AA148*'Exp with units conversion'!$G148,'Exp Database'!AA148*'Exp with units conversion'!$G148))</f>
        <v>14388</v>
      </c>
      <c r="AB148">
        <f>IF(OR('Exp Database'!AB148=Lists!$G$2,'Exp Database'!AB148=Lists!$G$3,'Exp Database'!AB148=0),0,IF($F148=Lists!$G$2,'Exp with units conversion'!$H148*'Exp Database'!AB148*'Exp with units conversion'!$G148,'Exp Database'!AB148*'Exp with units conversion'!$G148))</f>
        <v>344482</v>
      </c>
      <c r="AC148">
        <f>IF(OR('Exp Database'!AC148=Lists!$G$2,'Exp Database'!AC148=Lists!$G$3,'Exp Database'!AC148=0),0,IF($F148=Lists!$G$2,'Exp with units conversion'!$H148*'Exp Database'!AC148*'Exp with units conversion'!$G148,'Exp Database'!AC148*'Exp with units conversion'!$G148))</f>
        <v>482558</v>
      </c>
      <c r="AD148">
        <f>IF(OR('Exp Database'!AD148=Lists!$G$2,'Exp Database'!AD148=Lists!$G$3,'Exp Database'!AD148=0),0,IF($F148=Lists!$G$2,'Exp with units conversion'!$H148*'Exp Database'!AD148*'Exp with units conversion'!$G148,'Exp Database'!AD148*'Exp with units conversion'!$G148))</f>
        <v>482558</v>
      </c>
      <c r="AF148">
        <f t="shared" si="14"/>
        <v>1</v>
      </c>
    </row>
    <row r="149" spans="2:32">
      <c r="B149" t="str">
        <f t="shared" si="13"/>
        <v>Georgia2013</v>
      </c>
      <c r="C149" s="238" t="str">
        <f t="shared" si="10"/>
        <v>Georgia</v>
      </c>
      <c r="D149" s="238">
        <v>2013</v>
      </c>
      <c r="E149" s="249" t="str">
        <f t="shared" si="15"/>
        <v>Calendar Year</v>
      </c>
      <c r="F149" s="249" t="str">
        <f t="shared" si="15"/>
        <v>US Dollars</v>
      </c>
      <c r="G149" s="238">
        <f>IF('Exp Database'!G149="Units ( x 1)",1,IF('Exp Database'!G149="Thousands (x 1,000)",1000,IF('Exp Database'!G149="Millions (x 1,000,000)",1000000,)))</f>
        <v>1</v>
      </c>
      <c r="H149" s="239">
        <f>IF('Exp Database'!H149&gt;0,'Exp Database'!H149,'Exp Database'!J149)</f>
        <v>1.6634</v>
      </c>
      <c r="I149" s="249" t="str">
        <f t="shared" si="15"/>
        <v>PEPFAR Expenditure analysis</v>
      </c>
      <c r="J149" s="249">
        <f t="shared" si="15"/>
        <v>1.6633500000000001</v>
      </c>
      <c r="K149" t="s">
        <v>43</v>
      </c>
      <c r="M149">
        <f>IF(OR('Exp Database'!M149=Lists!$G$2,'Exp Database'!M149=Lists!$G$3,'Exp Database'!M149=0),0,IF($F149=Lists!$G$2,'Exp with units conversion'!$H149*'Exp Database'!M149*'Exp with units conversion'!$G149,'Exp Database'!M149*'Exp with units conversion'!$G149))</f>
        <v>0</v>
      </c>
      <c r="N149">
        <f>IF(OR('Exp Database'!N149=Lists!$G$2,'Exp Database'!N149=Lists!$G$3,'Exp Database'!N149=0),0,IF($F149=Lists!$G$2,'Exp with units conversion'!$H149*'Exp Database'!N149*'Exp with units conversion'!$G149,'Exp Database'!N149*'Exp with units conversion'!$G149))</f>
        <v>0</v>
      </c>
      <c r="O149">
        <f>IF(OR('Exp Database'!O149=Lists!$G$2,'Exp Database'!O149=Lists!$G$3,'Exp Database'!O149=0),0,IF($F149=Lists!$G$2,'Exp with units conversion'!$H149*'Exp Database'!O149*'Exp with units conversion'!$G149,'Exp Database'!O149*'Exp with units conversion'!$G149))</f>
        <v>0</v>
      </c>
      <c r="P149">
        <f>IF(OR('Exp Database'!P149=Lists!$G$2,'Exp Database'!P149=Lists!$G$3,'Exp Database'!P149=0),0,IF($F149=Lists!$G$2,'Exp with units conversion'!$H149*'Exp Database'!P149*'Exp with units conversion'!$G149,'Exp Database'!P149*'Exp with units conversion'!$G149))</f>
        <v>0</v>
      </c>
      <c r="Q149">
        <f>IF(OR('Exp Database'!Q149=Lists!$G$2,'Exp Database'!Q149=Lists!$G$3,'Exp Database'!Q149=0),0,IF($F149=Lists!$G$2,'Exp with units conversion'!$H149*'Exp Database'!Q149*'Exp with units conversion'!$G149,'Exp Database'!Q149*'Exp with units conversion'!$G149))</f>
        <v>0</v>
      </c>
      <c r="R149">
        <f>IF(OR('Exp Database'!R149=Lists!$G$2,'Exp Database'!R149=Lists!$G$3,'Exp Database'!R149=0),0,IF($F149=Lists!$G$2,'Exp with units conversion'!$H149*'Exp Database'!R149*'Exp with units conversion'!$G149,'Exp Database'!R149*'Exp with units conversion'!$G149))</f>
        <v>0</v>
      </c>
      <c r="S149">
        <f>IF(OR('Exp Database'!S149=Lists!$G$2,'Exp Database'!S149=Lists!$G$3,'Exp Database'!S149=0),0,IF($F149=Lists!$G$2,'Exp with units conversion'!$H149*'Exp Database'!S149*'Exp with units conversion'!$G149,'Exp Database'!S149*'Exp with units conversion'!$G149))</f>
        <v>0</v>
      </c>
      <c r="T149">
        <f>IF(OR('Exp Database'!T149=Lists!$G$2,'Exp Database'!T149=Lists!$G$3,'Exp Database'!T149=0),0,IF($F149=Lists!$G$2,'Exp with units conversion'!$H149*'Exp Database'!T149*'Exp with units conversion'!$G149,'Exp Database'!T149*'Exp with units conversion'!$G149))</f>
        <v>0</v>
      </c>
      <c r="U149">
        <f>IF(OR('Exp Database'!U149=Lists!$G$2,'Exp Database'!U149=Lists!$G$3,'Exp Database'!U149=0),0,IF($F149=Lists!$G$2,'Exp with units conversion'!$H149*'Exp Database'!U149*'Exp with units conversion'!$G149,'Exp Database'!U149*'Exp with units conversion'!$G149))</f>
        <v>0</v>
      </c>
      <c r="V149">
        <f>IF(OR('Exp Database'!V149=Lists!$G$2,'Exp Database'!V149=Lists!$G$3,'Exp Database'!V149=0),0,IF($F149=Lists!$G$2,'Exp with units conversion'!$H149*'Exp Database'!V149*'Exp with units conversion'!$G149,'Exp Database'!V149*'Exp with units conversion'!$G149))</f>
        <v>0</v>
      </c>
      <c r="W149">
        <f>IF(OR('Exp Database'!W149=Lists!$G$2,'Exp Database'!W149=Lists!$G$3,'Exp Database'!W149=0),0,IF($F149=Lists!$G$2,'Exp with units conversion'!$H149*'Exp Database'!W149*'Exp with units conversion'!$G149,'Exp Database'!W149*'Exp with units conversion'!$G149))</f>
        <v>0</v>
      </c>
      <c r="X149">
        <f>IF(OR('Exp Database'!X149=Lists!$G$2,'Exp Database'!X149=Lists!$G$3,'Exp Database'!X149=0),0,IF($F149=Lists!$G$2,'Exp with units conversion'!$H149*'Exp Database'!X149*'Exp with units conversion'!$G149,'Exp Database'!X149*'Exp with units conversion'!$G149))</f>
        <v>19335</v>
      </c>
      <c r="Y149">
        <f>IF(OR('Exp Database'!Y149=Lists!$G$2,'Exp Database'!Y149=Lists!$G$3,'Exp Database'!Y149=0),0,IF($F149=Lists!$G$2,'Exp with units conversion'!$H149*'Exp Database'!Y149*'Exp with units conversion'!$G149,'Exp Database'!Y149*'Exp with units conversion'!$G149))</f>
        <v>75350</v>
      </c>
      <c r="Z149">
        <f>IF(OR('Exp Database'!Z149=Lists!$G$2,'Exp Database'!Z149=Lists!$G$3,'Exp Database'!Z149=0),0,IF($F149=Lists!$G$2,'Exp with units conversion'!$H149*'Exp Database'!Z149*'Exp with units conversion'!$G149,'Exp Database'!Z149*'Exp with units conversion'!$G149))</f>
        <v>0</v>
      </c>
      <c r="AA149">
        <f>IF(OR('Exp Database'!AA149=Lists!$G$2,'Exp Database'!AA149=Lists!$G$3,'Exp Database'!AA149=0),0,IF($F149=Lists!$G$2,'Exp with units conversion'!$H149*'Exp Database'!AA149*'Exp with units conversion'!$G149,'Exp Database'!AA149*'Exp with units conversion'!$G149))</f>
        <v>12585</v>
      </c>
      <c r="AB149">
        <f>IF(OR('Exp Database'!AB149=Lists!$G$2,'Exp Database'!AB149=Lists!$G$3,'Exp Database'!AB149=0),0,IF($F149=Lists!$G$2,'Exp with units conversion'!$H149*'Exp Database'!AB149*'Exp with units conversion'!$G149,'Exp Database'!AB149*'Exp with units conversion'!$G149))</f>
        <v>344482</v>
      </c>
      <c r="AC149">
        <f>IF(OR('Exp Database'!AC149=Lists!$G$2,'Exp Database'!AC149=Lists!$G$3,'Exp Database'!AC149=0),0,IF($F149=Lists!$G$2,'Exp with units conversion'!$H149*'Exp Database'!AC149*'Exp with units conversion'!$G149,'Exp Database'!AC149*'Exp with units conversion'!$G149))</f>
        <v>451752</v>
      </c>
      <c r="AD149">
        <f>IF(OR('Exp Database'!AD149=Lists!$G$2,'Exp Database'!AD149=Lists!$G$3,'Exp Database'!AD149=0),0,IF($F149=Lists!$G$2,'Exp with units conversion'!$H149*'Exp Database'!AD149*'Exp with units conversion'!$G149,'Exp Database'!AD149*'Exp with units conversion'!$G149))</f>
        <v>451752</v>
      </c>
      <c r="AF149">
        <f t="shared" si="14"/>
        <v>1</v>
      </c>
    </row>
    <row r="150" spans="2:32">
      <c r="B150" t="str">
        <f t="shared" si="13"/>
        <v>Georgia2013</v>
      </c>
      <c r="C150" s="238" t="str">
        <f t="shared" si="10"/>
        <v>Georgia</v>
      </c>
      <c r="D150" s="238">
        <v>2013</v>
      </c>
      <c r="E150" s="249" t="str">
        <f t="shared" si="15"/>
        <v>Calendar Year</v>
      </c>
      <c r="F150" s="249" t="str">
        <f t="shared" si="15"/>
        <v>US Dollars</v>
      </c>
      <c r="G150" s="238">
        <f>IF('Exp Database'!G150="Units ( x 1)",1,IF('Exp Database'!G150="Thousands (x 1,000)",1000,IF('Exp Database'!G150="Millions (x 1,000,000)",1000000,)))</f>
        <v>1</v>
      </c>
      <c r="H150" s="239">
        <f>IF('Exp Database'!H150&gt;0,'Exp Database'!H150,'Exp Database'!J150)</f>
        <v>1.6634</v>
      </c>
      <c r="I150" s="249" t="str">
        <f t="shared" si="15"/>
        <v>PEPFAR Expenditure analysis</v>
      </c>
      <c r="J150" s="249">
        <f t="shared" si="15"/>
        <v>1.6633500000000001</v>
      </c>
      <c r="K150" t="s">
        <v>45</v>
      </c>
      <c r="M150">
        <f>IF(OR('Exp Database'!M150=Lists!$G$2,'Exp Database'!M150=Lists!$G$3,'Exp Database'!M150=0),0,IF($F150=Lists!$G$2,'Exp with units conversion'!$H150*'Exp Database'!M150*'Exp with units conversion'!$G150,'Exp Database'!M150*'Exp with units conversion'!$G150))</f>
        <v>0</v>
      </c>
      <c r="N150">
        <f>IF(OR('Exp Database'!N150=Lists!$G$2,'Exp Database'!N150=Lists!$G$3,'Exp Database'!N150=0),0,IF($F150=Lists!$G$2,'Exp with units conversion'!$H150*'Exp Database'!N150*'Exp with units conversion'!$G150,'Exp Database'!N150*'Exp with units conversion'!$G150))</f>
        <v>0</v>
      </c>
      <c r="O150">
        <f>IF(OR('Exp Database'!O150=Lists!$G$2,'Exp Database'!O150=Lists!$G$3,'Exp Database'!O150=0),0,IF($F150=Lists!$G$2,'Exp with units conversion'!$H150*'Exp Database'!O150*'Exp with units conversion'!$G150,'Exp Database'!O150*'Exp with units conversion'!$G150))</f>
        <v>0</v>
      </c>
      <c r="P150">
        <f>IF(OR('Exp Database'!P150=Lists!$G$2,'Exp Database'!P150=Lists!$G$3,'Exp Database'!P150=0),0,IF($F150=Lists!$G$2,'Exp with units conversion'!$H150*'Exp Database'!P150*'Exp with units conversion'!$G150,'Exp Database'!P150*'Exp with units conversion'!$G150))</f>
        <v>0</v>
      </c>
      <c r="Q150">
        <f>IF(OR('Exp Database'!Q150=Lists!$G$2,'Exp Database'!Q150=Lists!$G$3,'Exp Database'!Q150=0),0,IF($F150=Lists!$G$2,'Exp with units conversion'!$H150*'Exp Database'!Q150*'Exp with units conversion'!$G150,'Exp Database'!Q150*'Exp with units conversion'!$G150))</f>
        <v>0</v>
      </c>
      <c r="R150">
        <f>IF(OR('Exp Database'!R150=Lists!$G$2,'Exp Database'!R150=Lists!$G$3,'Exp Database'!R150=0),0,IF($F150=Lists!$G$2,'Exp with units conversion'!$H150*'Exp Database'!R150*'Exp with units conversion'!$G150,'Exp Database'!R150*'Exp with units conversion'!$G150))</f>
        <v>0</v>
      </c>
      <c r="S150">
        <f>IF(OR('Exp Database'!S150=Lists!$G$2,'Exp Database'!S150=Lists!$G$3,'Exp Database'!S150=0),0,IF($F150=Lists!$G$2,'Exp with units conversion'!$H150*'Exp Database'!S150*'Exp with units conversion'!$G150,'Exp Database'!S150*'Exp with units conversion'!$G150))</f>
        <v>0</v>
      </c>
      <c r="T150">
        <f>IF(OR('Exp Database'!T150=Lists!$G$2,'Exp Database'!T150=Lists!$G$3,'Exp Database'!T150=0),0,IF($F150=Lists!$G$2,'Exp with units conversion'!$H150*'Exp Database'!T150*'Exp with units conversion'!$G150,'Exp Database'!T150*'Exp with units conversion'!$G150))</f>
        <v>0</v>
      </c>
      <c r="U150">
        <f>IF(OR('Exp Database'!U150=Lists!$G$2,'Exp Database'!U150=Lists!$G$3,'Exp Database'!U150=0),0,IF($F150=Lists!$G$2,'Exp with units conversion'!$H150*'Exp Database'!U150*'Exp with units conversion'!$G150,'Exp Database'!U150*'Exp with units conversion'!$G150))</f>
        <v>0</v>
      </c>
      <c r="V150">
        <f>IF(OR('Exp Database'!V150=Lists!$G$2,'Exp Database'!V150=Lists!$G$3,'Exp Database'!V150=0),0,IF($F150=Lists!$G$2,'Exp with units conversion'!$H150*'Exp Database'!V150*'Exp with units conversion'!$G150,'Exp Database'!V150*'Exp with units conversion'!$G150))</f>
        <v>0</v>
      </c>
      <c r="W150">
        <f>IF(OR('Exp Database'!W150=Lists!$G$2,'Exp Database'!W150=Lists!$G$3,'Exp Database'!W150=0),0,IF($F150=Lists!$G$2,'Exp with units conversion'!$H150*'Exp Database'!W150*'Exp with units conversion'!$G150,'Exp Database'!W150*'Exp with units conversion'!$G150))</f>
        <v>0</v>
      </c>
      <c r="X150">
        <f>IF(OR('Exp Database'!X150=Lists!$G$2,'Exp Database'!X150=Lists!$G$3,'Exp Database'!X150=0),0,IF($F150=Lists!$G$2,'Exp with units conversion'!$H150*'Exp Database'!X150*'Exp with units conversion'!$G150,'Exp Database'!X150*'Exp with units conversion'!$G150))</f>
        <v>0</v>
      </c>
      <c r="Y150">
        <f>IF(OR('Exp Database'!Y150=Lists!$G$2,'Exp Database'!Y150=Lists!$G$3,'Exp Database'!Y150=0),0,IF($F150=Lists!$G$2,'Exp with units conversion'!$H150*'Exp Database'!Y150*'Exp with units conversion'!$G150,'Exp Database'!Y150*'Exp with units conversion'!$G150))</f>
        <v>0</v>
      </c>
      <c r="Z150">
        <f>IF(OR('Exp Database'!Z150=Lists!$G$2,'Exp Database'!Z150=Lists!$G$3,'Exp Database'!Z150=0),0,IF($F150=Lists!$G$2,'Exp with units conversion'!$H150*'Exp Database'!Z150*'Exp with units conversion'!$G150,'Exp Database'!Z150*'Exp with units conversion'!$G150))</f>
        <v>0</v>
      </c>
      <c r="AA150">
        <f>IF(OR('Exp Database'!AA150=Lists!$G$2,'Exp Database'!AA150=Lists!$G$3,'Exp Database'!AA150=0),0,IF($F150=Lists!$G$2,'Exp with units conversion'!$H150*'Exp Database'!AA150*'Exp with units conversion'!$G150,'Exp Database'!AA150*'Exp with units conversion'!$G150))</f>
        <v>0</v>
      </c>
      <c r="AB150">
        <f>IF(OR('Exp Database'!AB150=Lists!$G$2,'Exp Database'!AB150=Lists!$G$3,'Exp Database'!AB150=0),0,IF($F150=Lists!$G$2,'Exp with units conversion'!$H150*'Exp Database'!AB150*'Exp with units conversion'!$G150,'Exp Database'!AB150*'Exp with units conversion'!$G150))</f>
        <v>0</v>
      </c>
      <c r="AC150">
        <f>IF(OR('Exp Database'!AC150=Lists!$G$2,'Exp Database'!AC150=Lists!$G$3,'Exp Database'!AC150=0),0,IF($F150=Lists!$G$2,'Exp with units conversion'!$H150*'Exp Database'!AC150*'Exp with units conversion'!$G150,'Exp Database'!AC150*'Exp with units conversion'!$G150))</f>
        <v>0</v>
      </c>
      <c r="AD150">
        <f>IF(OR('Exp Database'!AD150=Lists!$G$2,'Exp Database'!AD150=Lists!$G$3,'Exp Database'!AD150=0),0,IF($F150=Lists!$G$2,'Exp with units conversion'!$H150*'Exp Database'!AD150*'Exp with units conversion'!$G150,'Exp Database'!AD150*'Exp with units conversion'!$G150))</f>
        <v>0</v>
      </c>
      <c r="AF150">
        <f t="shared" si="14"/>
        <v>1</v>
      </c>
    </row>
    <row r="151" spans="2:32">
      <c r="B151" t="str">
        <f t="shared" si="13"/>
        <v>Georgia2013</v>
      </c>
      <c r="C151" s="238" t="str">
        <f t="shared" si="10"/>
        <v>Georgia</v>
      </c>
      <c r="D151" s="238">
        <v>2013</v>
      </c>
      <c r="E151" s="249" t="str">
        <f t="shared" si="15"/>
        <v>Calendar Year</v>
      </c>
      <c r="F151" s="249" t="str">
        <f t="shared" si="15"/>
        <v>US Dollars</v>
      </c>
      <c r="G151" s="238">
        <f>IF('Exp Database'!G151="Units ( x 1)",1,IF('Exp Database'!G151="Thousands (x 1,000)",1000,IF('Exp Database'!G151="Millions (x 1,000,000)",1000000,)))</f>
        <v>1</v>
      </c>
      <c r="H151" s="239">
        <f>IF('Exp Database'!H151&gt;0,'Exp Database'!H151,'Exp Database'!J151)</f>
        <v>1.6634</v>
      </c>
      <c r="I151" s="249" t="str">
        <f t="shared" si="15"/>
        <v>PEPFAR Expenditure analysis</v>
      </c>
      <c r="J151" s="249">
        <f t="shared" si="15"/>
        <v>1.6633500000000001</v>
      </c>
      <c r="K151" t="s">
        <v>46</v>
      </c>
      <c r="M151">
        <f>IF(OR('Exp Database'!M151=Lists!$G$2,'Exp Database'!M151=Lists!$G$3,'Exp Database'!M151=0),0,IF($F151=Lists!$G$2,'Exp with units conversion'!$H151*'Exp Database'!M151*'Exp with units conversion'!$G151,'Exp Database'!M151*'Exp with units conversion'!$G151))</f>
        <v>0</v>
      </c>
      <c r="N151">
        <f>IF(OR('Exp Database'!N151=Lists!$G$2,'Exp Database'!N151=Lists!$G$3,'Exp Database'!N151=0),0,IF($F151=Lists!$G$2,'Exp with units conversion'!$H151*'Exp Database'!N151*'Exp with units conversion'!$G151,'Exp Database'!N151*'Exp with units conversion'!$G151))</f>
        <v>0</v>
      </c>
      <c r="O151">
        <f>IF(OR('Exp Database'!O151=Lists!$G$2,'Exp Database'!O151=Lists!$G$3,'Exp Database'!O151=0),0,IF($F151=Lists!$G$2,'Exp with units conversion'!$H151*'Exp Database'!O151*'Exp with units conversion'!$G151,'Exp Database'!O151*'Exp with units conversion'!$G151))</f>
        <v>0</v>
      </c>
      <c r="P151">
        <f>IF(OR('Exp Database'!P151=Lists!$G$2,'Exp Database'!P151=Lists!$G$3,'Exp Database'!P151=0),0,IF($F151=Lists!$G$2,'Exp with units conversion'!$H151*'Exp Database'!P151*'Exp with units conversion'!$G151,'Exp Database'!P151*'Exp with units conversion'!$G151))</f>
        <v>0</v>
      </c>
      <c r="Q151">
        <f>IF(OR('Exp Database'!Q151=Lists!$G$2,'Exp Database'!Q151=Lists!$G$3,'Exp Database'!Q151=0),0,IF($F151=Lists!$G$2,'Exp with units conversion'!$H151*'Exp Database'!Q151*'Exp with units conversion'!$G151,'Exp Database'!Q151*'Exp with units conversion'!$G151))</f>
        <v>0</v>
      </c>
      <c r="R151">
        <f>IF(OR('Exp Database'!R151=Lists!$G$2,'Exp Database'!R151=Lists!$G$3,'Exp Database'!R151=0),0,IF($F151=Lists!$G$2,'Exp with units conversion'!$H151*'Exp Database'!R151*'Exp with units conversion'!$G151,'Exp Database'!R151*'Exp with units conversion'!$G151))</f>
        <v>0</v>
      </c>
      <c r="S151">
        <f>IF(OR('Exp Database'!S151=Lists!$G$2,'Exp Database'!S151=Lists!$G$3,'Exp Database'!S151=0),0,IF($F151=Lists!$G$2,'Exp with units conversion'!$H151*'Exp Database'!S151*'Exp with units conversion'!$G151,'Exp Database'!S151*'Exp with units conversion'!$G151))</f>
        <v>0</v>
      </c>
      <c r="T151">
        <f>IF(OR('Exp Database'!T151=Lists!$G$2,'Exp Database'!T151=Lists!$G$3,'Exp Database'!T151=0),0,IF($F151=Lists!$G$2,'Exp with units conversion'!$H151*'Exp Database'!T151*'Exp with units conversion'!$G151,'Exp Database'!T151*'Exp with units conversion'!$G151))</f>
        <v>0</v>
      </c>
      <c r="U151">
        <f>IF(OR('Exp Database'!U151=Lists!$G$2,'Exp Database'!U151=Lists!$G$3,'Exp Database'!U151=0),0,IF($F151=Lists!$G$2,'Exp with units conversion'!$H151*'Exp Database'!U151*'Exp with units conversion'!$G151,'Exp Database'!U151*'Exp with units conversion'!$G151))</f>
        <v>0</v>
      </c>
      <c r="V151">
        <f>IF(OR('Exp Database'!V151=Lists!$G$2,'Exp Database'!V151=Lists!$G$3,'Exp Database'!V151=0),0,IF($F151=Lists!$G$2,'Exp with units conversion'!$H151*'Exp Database'!V151*'Exp with units conversion'!$G151,'Exp Database'!V151*'Exp with units conversion'!$G151))</f>
        <v>0</v>
      </c>
      <c r="W151">
        <f>IF(OR('Exp Database'!W151=Lists!$G$2,'Exp Database'!W151=Lists!$G$3,'Exp Database'!W151=0),0,IF($F151=Lists!$G$2,'Exp with units conversion'!$H151*'Exp Database'!W151*'Exp with units conversion'!$G151,'Exp Database'!W151*'Exp with units conversion'!$G151))</f>
        <v>0</v>
      </c>
      <c r="X151">
        <f>IF(OR('Exp Database'!X151=Lists!$G$2,'Exp Database'!X151=Lists!$G$3,'Exp Database'!X151=0),0,IF($F151=Lists!$G$2,'Exp with units conversion'!$H151*'Exp Database'!X151*'Exp with units conversion'!$G151,'Exp Database'!X151*'Exp with units conversion'!$G151))</f>
        <v>0</v>
      </c>
      <c r="Y151">
        <f>IF(OR('Exp Database'!Y151=Lists!$G$2,'Exp Database'!Y151=Lists!$G$3,'Exp Database'!Y151=0),0,IF($F151=Lists!$G$2,'Exp with units conversion'!$H151*'Exp Database'!Y151*'Exp with units conversion'!$G151,'Exp Database'!Y151*'Exp with units conversion'!$G151))</f>
        <v>0</v>
      </c>
      <c r="Z151">
        <f>IF(OR('Exp Database'!Z151=Lists!$G$2,'Exp Database'!Z151=Lists!$G$3,'Exp Database'!Z151=0),0,IF($F151=Lists!$G$2,'Exp with units conversion'!$H151*'Exp Database'!Z151*'Exp with units conversion'!$G151,'Exp Database'!Z151*'Exp with units conversion'!$G151))</f>
        <v>0</v>
      </c>
      <c r="AA151">
        <f>IF(OR('Exp Database'!AA151=Lists!$G$2,'Exp Database'!AA151=Lists!$G$3,'Exp Database'!AA151=0),0,IF($F151=Lists!$G$2,'Exp with units conversion'!$H151*'Exp Database'!AA151*'Exp with units conversion'!$G151,'Exp Database'!AA151*'Exp with units conversion'!$G151))</f>
        <v>0</v>
      </c>
      <c r="AB151">
        <f>IF(OR('Exp Database'!AB151=Lists!$G$2,'Exp Database'!AB151=Lists!$G$3,'Exp Database'!AB151=0),0,IF($F151=Lists!$G$2,'Exp with units conversion'!$H151*'Exp Database'!AB151*'Exp with units conversion'!$G151,'Exp Database'!AB151*'Exp with units conversion'!$G151))</f>
        <v>0</v>
      </c>
      <c r="AC151">
        <f>IF(OR('Exp Database'!AC151=Lists!$G$2,'Exp Database'!AC151=Lists!$G$3,'Exp Database'!AC151=0),0,IF($F151=Lists!$G$2,'Exp with units conversion'!$H151*'Exp Database'!AC151*'Exp with units conversion'!$G151,'Exp Database'!AC151*'Exp with units conversion'!$G151))</f>
        <v>0</v>
      </c>
      <c r="AD151">
        <f>IF(OR('Exp Database'!AD151=Lists!$G$2,'Exp Database'!AD151=Lists!$G$3,'Exp Database'!AD151=0),0,IF($F151=Lists!$G$2,'Exp with units conversion'!$H151*'Exp Database'!AD151*'Exp with units conversion'!$G151,'Exp Database'!AD151*'Exp with units conversion'!$G151))</f>
        <v>0</v>
      </c>
      <c r="AF151">
        <f t="shared" si="14"/>
        <v>1</v>
      </c>
    </row>
    <row r="152" spans="2:32">
      <c r="B152" t="str">
        <f t="shared" si="13"/>
        <v>Georgia2013</v>
      </c>
      <c r="C152" s="238" t="str">
        <f t="shared" si="10"/>
        <v>Georgia</v>
      </c>
      <c r="D152" s="238">
        <v>2013</v>
      </c>
      <c r="E152" s="249" t="str">
        <f t="shared" si="15"/>
        <v>Calendar Year</v>
      </c>
      <c r="F152" s="249" t="str">
        <f t="shared" si="15"/>
        <v>US Dollars</v>
      </c>
      <c r="G152" s="238">
        <f>IF('Exp Database'!G152="Units ( x 1)",1,IF('Exp Database'!G152="Thousands (x 1,000)",1000,IF('Exp Database'!G152="Millions (x 1,000,000)",1000000,)))</f>
        <v>1</v>
      </c>
      <c r="H152" s="239">
        <f>IF('Exp Database'!H152&gt;0,'Exp Database'!H152,'Exp Database'!J152)</f>
        <v>1.6634</v>
      </c>
      <c r="I152" s="249" t="str">
        <f t="shared" si="15"/>
        <v>PEPFAR Expenditure analysis</v>
      </c>
      <c r="J152" s="249">
        <f t="shared" si="15"/>
        <v>1.6633500000000001</v>
      </c>
      <c r="K152" t="s">
        <v>453</v>
      </c>
      <c r="M152">
        <f>IF(OR('Exp Database'!M152=Lists!$G$2,'Exp Database'!M152=Lists!$G$3,'Exp Database'!M152=0),0,IF($F152=Lists!$G$2,'Exp with units conversion'!$H152*'Exp Database'!M152*'Exp with units conversion'!$G152,'Exp Database'!M152*'Exp with units conversion'!$G152))</f>
        <v>0</v>
      </c>
      <c r="N152">
        <f>IF(OR('Exp Database'!N152=Lists!$G$2,'Exp Database'!N152=Lists!$G$3,'Exp Database'!N152=0),0,IF($F152=Lists!$G$2,'Exp with units conversion'!$H152*'Exp Database'!N152*'Exp with units conversion'!$G152,'Exp Database'!N152*'Exp with units conversion'!$G152))</f>
        <v>0</v>
      </c>
      <c r="O152">
        <f>IF(OR('Exp Database'!O152=Lists!$G$2,'Exp Database'!O152=Lists!$G$3,'Exp Database'!O152=0),0,IF($F152=Lists!$G$2,'Exp with units conversion'!$H152*'Exp Database'!O152*'Exp with units conversion'!$G152,'Exp Database'!O152*'Exp with units conversion'!$G152))</f>
        <v>0</v>
      </c>
      <c r="P152">
        <f>IF(OR('Exp Database'!P152=Lists!$G$2,'Exp Database'!P152=Lists!$G$3,'Exp Database'!P152=0),0,IF($F152=Lists!$G$2,'Exp with units conversion'!$H152*'Exp Database'!P152*'Exp with units conversion'!$G152,'Exp Database'!P152*'Exp with units conversion'!$G152))</f>
        <v>0</v>
      </c>
      <c r="Q152">
        <f>IF(OR('Exp Database'!Q152=Lists!$G$2,'Exp Database'!Q152=Lists!$G$3,'Exp Database'!Q152=0),0,IF($F152=Lists!$G$2,'Exp with units conversion'!$H152*'Exp Database'!Q152*'Exp with units conversion'!$G152,'Exp Database'!Q152*'Exp with units conversion'!$G152))</f>
        <v>0</v>
      </c>
      <c r="R152">
        <f>IF(OR('Exp Database'!R152=Lists!$G$2,'Exp Database'!R152=Lists!$G$3,'Exp Database'!R152=0),0,IF($F152=Lists!$G$2,'Exp with units conversion'!$H152*'Exp Database'!R152*'Exp with units conversion'!$G152,'Exp Database'!R152*'Exp with units conversion'!$G152))</f>
        <v>0</v>
      </c>
      <c r="S152">
        <f>IF(OR('Exp Database'!S152=Lists!$G$2,'Exp Database'!S152=Lists!$G$3,'Exp Database'!S152=0),0,IF($F152=Lists!$G$2,'Exp with units conversion'!$H152*'Exp Database'!S152*'Exp with units conversion'!$G152,'Exp Database'!S152*'Exp with units conversion'!$G152))</f>
        <v>0</v>
      </c>
      <c r="T152">
        <f>IF(OR('Exp Database'!T152=Lists!$G$2,'Exp Database'!T152=Lists!$G$3,'Exp Database'!T152=0),0,IF($F152=Lists!$G$2,'Exp with units conversion'!$H152*'Exp Database'!T152*'Exp with units conversion'!$G152,'Exp Database'!T152*'Exp with units conversion'!$G152))</f>
        <v>0</v>
      </c>
      <c r="U152">
        <f>IF(OR('Exp Database'!U152=Lists!$G$2,'Exp Database'!U152=Lists!$G$3,'Exp Database'!U152=0),0,IF($F152=Lists!$G$2,'Exp with units conversion'!$H152*'Exp Database'!U152*'Exp with units conversion'!$G152,'Exp Database'!U152*'Exp with units conversion'!$G152))</f>
        <v>0</v>
      </c>
      <c r="V152">
        <f>IF(OR('Exp Database'!V152=Lists!$G$2,'Exp Database'!V152=Lists!$G$3,'Exp Database'!V152=0),0,IF($F152=Lists!$G$2,'Exp with units conversion'!$H152*'Exp Database'!V152*'Exp with units conversion'!$G152,'Exp Database'!V152*'Exp with units conversion'!$G152))</f>
        <v>0</v>
      </c>
      <c r="W152">
        <f>IF(OR('Exp Database'!W152=Lists!$G$2,'Exp Database'!W152=Lists!$G$3,'Exp Database'!W152=0),0,IF($F152=Lists!$G$2,'Exp with units conversion'!$H152*'Exp Database'!W152*'Exp with units conversion'!$G152,'Exp Database'!W152*'Exp with units conversion'!$G152))</f>
        <v>0</v>
      </c>
      <c r="X152">
        <f>IF(OR('Exp Database'!X152=Lists!$G$2,'Exp Database'!X152=Lists!$G$3,'Exp Database'!X152=0),0,IF($F152=Lists!$G$2,'Exp with units conversion'!$H152*'Exp Database'!X152*'Exp with units conversion'!$G152,'Exp Database'!X152*'Exp with units conversion'!$G152))</f>
        <v>29003</v>
      </c>
      <c r="Y152">
        <f>IF(OR('Exp Database'!Y152=Lists!$G$2,'Exp Database'!Y152=Lists!$G$3,'Exp Database'!Y152=0),0,IF($F152=Lists!$G$2,'Exp with units conversion'!$H152*'Exp Database'!Y152*'Exp with units conversion'!$G152,'Exp Database'!Y152*'Exp with units conversion'!$G152))</f>
        <v>0</v>
      </c>
      <c r="Z152">
        <f>IF(OR('Exp Database'!Z152=Lists!$G$2,'Exp Database'!Z152=Lists!$G$3,'Exp Database'!Z152=0),0,IF($F152=Lists!$G$2,'Exp with units conversion'!$H152*'Exp Database'!Z152*'Exp with units conversion'!$G152,'Exp Database'!Z152*'Exp with units conversion'!$G152))</f>
        <v>0</v>
      </c>
      <c r="AA152">
        <f>IF(OR('Exp Database'!AA152=Lists!$G$2,'Exp Database'!AA152=Lists!$G$3,'Exp Database'!AA152=0),0,IF($F152=Lists!$G$2,'Exp with units conversion'!$H152*'Exp Database'!AA152*'Exp with units conversion'!$G152,'Exp Database'!AA152*'Exp with units conversion'!$G152))</f>
        <v>1803</v>
      </c>
      <c r="AB152">
        <f>IF(OR('Exp Database'!AB152=Lists!$G$2,'Exp Database'!AB152=Lists!$G$3,'Exp Database'!AB152=0),0,IF($F152=Lists!$G$2,'Exp with units conversion'!$H152*'Exp Database'!AB152*'Exp with units conversion'!$G152,'Exp Database'!AB152*'Exp with units conversion'!$G152))</f>
        <v>0</v>
      </c>
      <c r="AC152">
        <f>IF(OR('Exp Database'!AC152=Lists!$G$2,'Exp Database'!AC152=Lists!$G$3,'Exp Database'!AC152=0),0,IF($F152=Lists!$G$2,'Exp with units conversion'!$H152*'Exp Database'!AC152*'Exp with units conversion'!$G152,'Exp Database'!AC152*'Exp with units conversion'!$G152))</f>
        <v>30806</v>
      </c>
      <c r="AD152">
        <f>IF(OR('Exp Database'!AD152=Lists!$G$2,'Exp Database'!AD152=Lists!$G$3,'Exp Database'!AD152=0),0,IF($F152=Lists!$G$2,'Exp with units conversion'!$H152*'Exp Database'!AD152*'Exp with units conversion'!$G152,'Exp Database'!AD152*'Exp with units conversion'!$G152))</f>
        <v>30806</v>
      </c>
      <c r="AF152">
        <f t="shared" si="14"/>
        <v>1</v>
      </c>
    </row>
    <row r="153" spans="2:32">
      <c r="B153" t="str">
        <f t="shared" si="13"/>
        <v>Georgia2013</v>
      </c>
      <c r="C153" s="238" t="str">
        <f t="shared" si="10"/>
        <v>Georgia</v>
      </c>
      <c r="D153" s="238">
        <v>2013</v>
      </c>
      <c r="E153" s="249" t="str">
        <f t="shared" si="15"/>
        <v>Calendar Year</v>
      </c>
      <c r="F153" s="249" t="str">
        <f t="shared" si="15"/>
        <v>US Dollars</v>
      </c>
      <c r="G153" s="238">
        <f>IF('Exp Database'!G153="Units ( x 1)",1,IF('Exp Database'!G153="Thousands (x 1,000)",1000,IF('Exp Database'!G153="Millions (x 1,000,000)",1000000,)))</f>
        <v>1</v>
      </c>
      <c r="H153" s="239">
        <f>IF('Exp Database'!H153&gt;0,'Exp Database'!H153,'Exp Database'!J153)</f>
        <v>1.6634</v>
      </c>
      <c r="I153" s="249" t="str">
        <f t="shared" si="15"/>
        <v>PEPFAR Expenditure analysis</v>
      </c>
      <c r="J153" s="249">
        <f t="shared" si="15"/>
        <v>1.6633500000000001</v>
      </c>
      <c r="K153" t="s">
        <v>300</v>
      </c>
      <c r="M153">
        <f>IF(OR('Exp Database'!M153=Lists!$G$2,'Exp Database'!M153=Lists!$G$3,'Exp Database'!M153=0),0,IF($F153=Lists!$G$2,'Exp with units conversion'!$H153*'Exp Database'!M153*'Exp with units conversion'!$G153,'Exp Database'!M153*'Exp with units conversion'!$G153))</f>
        <v>492366</v>
      </c>
      <c r="N153">
        <f>IF(OR('Exp Database'!N153=Lists!$G$2,'Exp Database'!N153=Lists!$G$3,'Exp Database'!N153=0),0,IF($F153=Lists!$G$2,'Exp with units conversion'!$H153*'Exp Database'!N153*'Exp with units conversion'!$G153,'Exp Database'!N153*'Exp with units conversion'!$G153))</f>
        <v>0</v>
      </c>
      <c r="O153">
        <f>IF(OR('Exp Database'!O153=Lists!$G$2,'Exp Database'!O153=Lists!$G$3,'Exp Database'!O153=0),0,IF($F153=Lists!$G$2,'Exp with units conversion'!$H153*'Exp Database'!O153*'Exp with units conversion'!$G153,'Exp Database'!O153*'Exp with units conversion'!$G153))</f>
        <v>0</v>
      </c>
      <c r="P153">
        <f>IF(OR('Exp Database'!P153=Lists!$G$2,'Exp Database'!P153=Lists!$G$3,'Exp Database'!P153=0),0,IF($F153=Lists!$G$2,'Exp with units conversion'!$H153*'Exp Database'!P153*'Exp with units conversion'!$G153,'Exp Database'!P153*'Exp with units conversion'!$G153))</f>
        <v>0</v>
      </c>
      <c r="Q153">
        <f>IF(OR('Exp Database'!Q153=Lists!$G$2,'Exp Database'!Q153=Lists!$G$3,'Exp Database'!Q153=0),0,IF($F153=Lists!$G$2,'Exp with units conversion'!$H153*'Exp Database'!Q153*'Exp with units conversion'!$G153,'Exp Database'!Q153*'Exp with units conversion'!$G153))</f>
        <v>492366</v>
      </c>
      <c r="R153">
        <f>IF(OR('Exp Database'!R153=Lists!$G$2,'Exp Database'!R153=Lists!$G$3,'Exp Database'!R153=0),0,IF($F153=Lists!$G$2,'Exp with units conversion'!$H153*'Exp Database'!R153*'Exp with units conversion'!$G153,'Exp Database'!R153*'Exp with units conversion'!$G153))</f>
        <v>0</v>
      </c>
      <c r="S153">
        <f>IF(OR('Exp Database'!S153=Lists!$G$2,'Exp Database'!S153=Lists!$G$3,'Exp Database'!S153=0),0,IF($F153=Lists!$G$2,'Exp with units conversion'!$H153*'Exp Database'!S153*'Exp with units conversion'!$G153,'Exp Database'!S153*'Exp with units conversion'!$G153))</f>
        <v>0</v>
      </c>
      <c r="T153">
        <f>IF(OR('Exp Database'!T153=Lists!$G$2,'Exp Database'!T153=Lists!$G$3,'Exp Database'!T153=0),0,IF($F153=Lists!$G$2,'Exp with units conversion'!$H153*'Exp Database'!T153*'Exp with units conversion'!$G153,'Exp Database'!T153*'Exp with units conversion'!$G153))</f>
        <v>0</v>
      </c>
      <c r="U153">
        <f>IF(OR('Exp Database'!U153=Lists!$G$2,'Exp Database'!U153=Lists!$G$3,'Exp Database'!U153=0),0,IF($F153=Lists!$G$2,'Exp with units conversion'!$H153*'Exp Database'!U153*'Exp with units conversion'!$G153,'Exp Database'!U153*'Exp with units conversion'!$G153))</f>
        <v>0</v>
      </c>
      <c r="V153">
        <f>IF(OR('Exp Database'!V153=Lists!$G$2,'Exp Database'!V153=Lists!$G$3,'Exp Database'!V153=0),0,IF($F153=Lists!$G$2,'Exp with units conversion'!$H153*'Exp Database'!V153*'Exp with units conversion'!$G153,'Exp Database'!V153*'Exp with units conversion'!$G153))</f>
        <v>0</v>
      </c>
      <c r="W153">
        <f>IF(OR('Exp Database'!W153=Lists!$G$2,'Exp Database'!W153=Lists!$G$3,'Exp Database'!W153=0),0,IF($F153=Lists!$G$2,'Exp with units conversion'!$H153*'Exp Database'!W153*'Exp with units conversion'!$G153,'Exp Database'!W153*'Exp with units conversion'!$G153))</f>
        <v>0</v>
      </c>
      <c r="X153">
        <f>IF(OR('Exp Database'!X153=Lists!$G$2,'Exp Database'!X153=Lists!$G$3,'Exp Database'!X153=0),0,IF($F153=Lists!$G$2,'Exp with units conversion'!$H153*'Exp Database'!X153*'Exp with units conversion'!$G153,'Exp Database'!X153*'Exp with units conversion'!$G153))</f>
        <v>395059</v>
      </c>
      <c r="Y153">
        <f>IF(OR('Exp Database'!Y153=Lists!$G$2,'Exp Database'!Y153=Lists!$G$3,'Exp Database'!Y153=0),0,IF($F153=Lists!$G$2,'Exp with units conversion'!$H153*'Exp Database'!Y153*'Exp with units conversion'!$G153,'Exp Database'!Y153*'Exp with units conversion'!$G153))</f>
        <v>333835</v>
      </c>
      <c r="Z153">
        <f>IF(OR('Exp Database'!Z153=Lists!$G$2,'Exp Database'!Z153=Lists!$G$3,'Exp Database'!Z153=0),0,IF($F153=Lists!$G$2,'Exp with units conversion'!$H153*'Exp Database'!Z153*'Exp with units conversion'!$G153,'Exp Database'!Z153*'Exp with units conversion'!$G153))</f>
        <v>0</v>
      </c>
      <c r="AA153">
        <f>IF(OR('Exp Database'!AA153=Lists!$G$2,'Exp Database'!AA153=Lists!$G$3,'Exp Database'!AA153=0),0,IF($F153=Lists!$G$2,'Exp with units conversion'!$H153*'Exp Database'!AA153*'Exp with units conversion'!$G153,'Exp Database'!AA153*'Exp with units conversion'!$G153))</f>
        <v>76718</v>
      </c>
      <c r="AB153">
        <f>IF(OR('Exp Database'!AB153=Lists!$G$2,'Exp Database'!AB153=Lists!$G$3,'Exp Database'!AB153=0),0,IF($F153=Lists!$G$2,'Exp with units conversion'!$H153*'Exp Database'!AB153*'Exp with units conversion'!$G153,'Exp Database'!AB153*'Exp with units conversion'!$G153))</f>
        <v>1845</v>
      </c>
      <c r="AC153">
        <f>IF(OR('Exp Database'!AC153=Lists!$G$2,'Exp Database'!AC153=Lists!$G$3,'Exp Database'!AC153=0),0,IF($F153=Lists!$G$2,'Exp with units conversion'!$H153*'Exp Database'!AC153*'Exp with units conversion'!$G153,'Exp Database'!AC153*'Exp with units conversion'!$G153))</f>
        <v>807457</v>
      </c>
      <c r="AD153">
        <f>IF(OR('Exp Database'!AD153=Lists!$G$2,'Exp Database'!AD153=Lists!$G$3,'Exp Database'!AD153=0),0,IF($F153=Lists!$G$2,'Exp with units conversion'!$H153*'Exp Database'!AD153*'Exp with units conversion'!$G153,'Exp Database'!AD153*'Exp with units conversion'!$G153))</f>
        <v>1299823</v>
      </c>
      <c r="AF153">
        <f t="shared" si="14"/>
        <v>1</v>
      </c>
    </row>
    <row r="154" spans="2:32">
      <c r="B154" t="str">
        <f t="shared" si="13"/>
        <v>Georgia2013</v>
      </c>
      <c r="C154" s="238" t="str">
        <f t="shared" si="10"/>
        <v>Georgia</v>
      </c>
      <c r="D154" s="238">
        <v>2013</v>
      </c>
      <c r="E154" s="249" t="str">
        <f t="shared" si="15"/>
        <v>Calendar Year</v>
      </c>
      <c r="F154" s="249" t="str">
        <f t="shared" si="15"/>
        <v>US Dollars</v>
      </c>
      <c r="G154" s="238">
        <f>IF('Exp Database'!G154="Units ( x 1)",1,IF('Exp Database'!G154="Thousands (x 1,000)",1000,IF('Exp Database'!G154="Millions (x 1,000,000)",1000000,)))</f>
        <v>1</v>
      </c>
      <c r="H154" s="239">
        <f>IF('Exp Database'!H154&gt;0,'Exp Database'!H154,'Exp Database'!J154)</f>
        <v>1.6634</v>
      </c>
      <c r="I154" s="249" t="str">
        <f t="shared" si="15"/>
        <v>PEPFAR Expenditure analysis</v>
      </c>
      <c r="J154" s="249">
        <f t="shared" si="15"/>
        <v>1.6633500000000001</v>
      </c>
      <c r="K154" t="s">
        <v>283</v>
      </c>
      <c r="M154">
        <f>IF(OR('Exp Database'!M154=Lists!$G$2,'Exp Database'!M154=Lists!$G$3,'Exp Database'!M154=0),0,IF($F154=Lists!$G$2,'Exp with units conversion'!$H154*'Exp Database'!M154*'Exp with units conversion'!$G154,'Exp Database'!M154*'Exp with units conversion'!$G154))</f>
        <v>0</v>
      </c>
      <c r="N154">
        <f>IF(OR('Exp Database'!N154=Lists!$G$2,'Exp Database'!N154=Lists!$G$3,'Exp Database'!N154=0),0,IF($F154=Lists!$G$2,'Exp with units conversion'!$H154*'Exp Database'!N154*'Exp with units conversion'!$G154,'Exp Database'!N154*'Exp with units conversion'!$G154))</f>
        <v>0</v>
      </c>
      <c r="O154">
        <f>IF(OR('Exp Database'!O154=Lists!$G$2,'Exp Database'!O154=Lists!$G$3,'Exp Database'!O154=0),0,IF($F154=Lists!$G$2,'Exp with units conversion'!$H154*'Exp Database'!O154*'Exp with units conversion'!$G154,'Exp Database'!O154*'Exp with units conversion'!$G154))</f>
        <v>0</v>
      </c>
      <c r="P154">
        <f>IF(OR('Exp Database'!P154=Lists!$G$2,'Exp Database'!P154=Lists!$G$3,'Exp Database'!P154=0),0,IF($F154=Lists!$G$2,'Exp with units conversion'!$H154*'Exp Database'!P154*'Exp with units conversion'!$G154,'Exp Database'!P154*'Exp with units conversion'!$G154))</f>
        <v>0</v>
      </c>
      <c r="Q154">
        <f>IF(OR('Exp Database'!Q154=Lists!$G$2,'Exp Database'!Q154=Lists!$G$3,'Exp Database'!Q154=0),0,IF($F154=Lists!$G$2,'Exp with units conversion'!$H154*'Exp Database'!Q154*'Exp with units conversion'!$G154,'Exp Database'!Q154*'Exp with units conversion'!$G154))</f>
        <v>0</v>
      </c>
      <c r="R154">
        <f>IF(OR('Exp Database'!R154=Lists!$G$2,'Exp Database'!R154=Lists!$G$3,'Exp Database'!R154=0),0,IF($F154=Lists!$G$2,'Exp with units conversion'!$H154*'Exp Database'!R154*'Exp with units conversion'!$G154,'Exp Database'!R154*'Exp with units conversion'!$G154))</f>
        <v>0</v>
      </c>
      <c r="S154">
        <f>IF(OR('Exp Database'!S154=Lists!$G$2,'Exp Database'!S154=Lists!$G$3,'Exp Database'!S154=0),0,IF($F154=Lists!$G$2,'Exp with units conversion'!$H154*'Exp Database'!S154*'Exp with units conversion'!$G154,'Exp Database'!S154*'Exp with units conversion'!$G154))</f>
        <v>0</v>
      </c>
      <c r="T154">
        <f>IF(OR('Exp Database'!T154=Lists!$G$2,'Exp Database'!T154=Lists!$G$3,'Exp Database'!T154=0),0,IF($F154=Lists!$G$2,'Exp with units conversion'!$H154*'Exp Database'!T154*'Exp with units conversion'!$G154,'Exp Database'!T154*'Exp with units conversion'!$G154))</f>
        <v>0</v>
      </c>
      <c r="U154">
        <f>IF(OR('Exp Database'!U154=Lists!$G$2,'Exp Database'!U154=Lists!$G$3,'Exp Database'!U154=0),0,IF($F154=Lists!$G$2,'Exp with units conversion'!$H154*'Exp Database'!U154*'Exp with units conversion'!$G154,'Exp Database'!U154*'Exp with units conversion'!$G154))</f>
        <v>0</v>
      </c>
      <c r="V154">
        <f>IF(OR('Exp Database'!V154=Lists!$G$2,'Exp Database'!V154=Lists!$G$3,'Exp Database'!V154=0),0,IF($F154=Lists!$G$2,'Exp with units conversion'!$H154*'Exp Database'!V154*'Exp with units conversion'!$G154,'Exp Database'!V154*'Exp with units conversion'!$G154))</f>
        <v>0</v>
      </c>
      <c r="W154">
        <f>IF(OR('Exp Database'!W154=Lists!$G$2,'Exp Database'!W154=Lists!$G$3,'Exp Database'!W154=0),0,IF($F154=Lists!$G$2,'Exp with units conversion'!$H154*'Exp Database'!W154*'Exp with units conversion'!$G154,'Exp Database'!W154*'Exp with units conversion'!$G154))</f>
        <v>0</v>
      </c>
      <c r="X154">
        <f>IF(OR('Exp Database'!X154=Lists!$G$2,'Exp Database'!X154=Lists!$G$3,'Exp Database'!X154=0),0,IF($F154=Lists!$G$2,'Exp with units conversion'!$H154*'Exp Database'!X154*'Exp with units conversion'!$G154,'Exp Database'!X154*'Exp with units conversion'!$G154))</f>
        <v>0</v>
      </c>
      <c r="Y154">
        <f>IF(OR('Exp Database'!Y154=Lists!$G$2,'Exp Database'!Y154=Lists!$G$3,'Exp Database'!Y154=0),0,IF($F154=Lists!$G$2,'Exp with units conversion'!$H154*'Exp Database'!Y154*'Exp with units conversion'!$G154,'Exp Database'!Y154*'Exp with units conversion'!$G154))</f>
        <v>0</v>
      </c>
      <c r="Z154">
        <f>IF(OR('Exp Database'!Z154=Lists!$G$2,'Exp Database'!Z154=Lists!$G$3,'Exp Database'!Z154=0),0,IF($F154=Lists!$G$2,'Exp with units conversion'!$H154*'Exp Database'!Z154*'Exp with units conversion'!$G154,'Exp Database'!Z154*'Exp with units conversion'!$G154))</f>
        <v>0</v>
      </c>
      <c r="AA154">
        <f>IF(OR('Exp Database'!AA154=Lists!$G$2,'Exp Database'!AA154=Lists!$G$3,'Exp Database'!AA154=0),0,IF($F154=Lists!$G$2,'Exp with units conversion'!$H154*'Exp Database'!AA154*'Exp with units conversion'!$G154,'Exp Database'!AA154*'Exp with units conversion'!$G154))</f>
        <v>0</v>
      </c>
      <c r="AB154">
        <f>IF(OR('Exp Database'!AB154=Lists!$G$2,'Exp Database'!AB154=Lists!$G$3,'Exp Database'!AB154=0),0,IF($F154=Lists!$G$2,'Exp with units conversion'!$H154*'Exp Database'!AB154*'Exp with units conversion'!$G154,'Exp Database'!AB154*'Exp with units conversion'!$G154))</f>
        <v>0</v>
      </c>
      <c r="AC154">
        <f>IF(OR('Exp Database'!AC154=Lists!$G$2,'Exp Database'!AC154=Lists!$G$3,'Exp Database'!AC154=0),0,IF($F154=Lists!$G$2,'Exp with units conversion'!$H154*'Exp Database'!AC154*'Exp with units conversion'!$G154,'Exp Database'!AC154*'Exp with units conversion'!$G154))</f>
        <v>0</v>
      </c>
      <c r="AD154">
        <f>IF(OR('Exp Database'!AD154=Lists!$G$2,'Exp Database'!AD154=Lists!$G$3,'Exp Database'!AD154=0),0,IF($F154=Lists!$G$2,'Exp with units conversion'!$H154*'Exp Database'!AD154*'Exp with units conversion'!$G154,'Exp Database'!AD154*'Exp with units conversion'!$G154))</f>
        <v>0</v>
      </c>
      <c r="AF154">
        <f t="shared" si="14"/>
        <v>1</v>
      </c>
    </row>
    <row r="155" spans="2:32">
      <c r="B155" t="str">
        <f t="shared" si="13"/>
        <v>Georgia2013</v>
      </c>
      <c r="C155" s="238" t="str">
        <f t="shared" si="10"/>
        <v>Georgia</v>
      </c>
      <c r="D155" s="238">
        <v>2013</v>
      </c>
      <c r="E155" s="249" t="str">
        <f t="shared" si="15"/>
        <v>Calendar Year</v>
      </c>
      <c r="F155" s="249" t="str">
        <f t="shared" si="15"/>
        <v>US Dollars</v>
      </c>
      <c r="G155" s="238">
        <f>IF('Exp Database'!G155="Units ( x 1)",1,IF('Exp Database'!G155="Thousands (x 1,000)",1000,IF('Exp Database'!G155="Millions (x 1,000,000)",1000000,)))</f>
        <v>1</v>
      </c>
      <c r="H155" s="239">
        <f>IF('Exp Database'!H155&gt;0,'Exp Database'!H155,'Exp Database'!J155)</f>
        <v>1.6634</v>
      </c>
      <c r="I155" s="249" t="str">
        <f t="shared" si="15"/>
        <v>PEPFAR Expenditure analysis</v>
      </c>
      <c r="J155" s="249">
        <f t="shared" si="15"/>
        <v>1.6633500000000001</v>
      </c>
      <c r="K155" t="s">
        <v>55</v>
      </c>
      <c r="M155">
        <f>IF(OR('Exp Database'!M155=Lists!$G$2,'Exp Database'!M155=Lists!$G$3,'Exp Database'!M155=0),0,IF($F155=Lists!$G$2,'Exp with units conversion'!$H155*'Exp Database'!M155*'Exp with units conversion'!$G155,'Exp Database'!M155*'Exp with units conversion'!$G155))</f>
        <v>0</v>
      </c>
      <c r="N155">
        <f>IF(OR('Exp Database'!N155=Lists!$G$2,'Exp Database'!N155=Lists!$G$3,'Exp Database'!N155=0),0,IF($F155=Lists!$G$2,'Exp with units conversion'!$H155*'Exp Database'!N155*'Exp with units conversion'!$G155,'Exp Database'!N155*'Exp with units conversion'!$G155))</f>
        <v>0</v>
      </c>
      <c r="O155">
        <f>IF(OR('Exp Database'!O155=Lists!$G$2,'Exp Database'!O155=Lists!$G$3,'Exp Database'!O155=0),0,IF($F155=Lists!$G$2,'Exp with units conversion'!$H155*'Exp Database'!O155*'Exp with units conversion'!$G155,'Exp Database'!O155*'Exp with units conversion'!$G155))</f>
        <v>0</v>
      </c>
      <c r="P155">
        <f>IF(OR('Exp Database'!P155=Lists!$G$2,'Exp Database'!P155=Lists!$G$3,'Exp Database'!P155=0),0,IF($F155=Lists!$G$2,'Exp with units conversion'!$H155*'Exp Database'!P155*'Exp with units conversion'!$G155,'Exp Database'!P155*'Exp with units conversion'!$G155))</f>
        <v>0</v>
      </c>
      <c r="Q155">
        <f>IF(OR('Exp Database'!Q155=Lists!$G$2,'Exp Database'!Q155=Lists!$G$3,'Exp Database'!Q155=0),0,IF($F155=Lists!$G$2,'Exp with units conversion'!$H155*'Exp Database'!Q155*'Exp with units conversion'!$G155,'Exp Database'!Q155*'Exp with units conversion'!$G155))</f>
        <v>0</v>
      </c>
      <c r="R155">
        <f>IF(OR('Exp Database'!R155=Lists!$G$2,'Exp Database'!R155=Lists!$G$3,'Exp Database'!R155=0),0,IF($F155=Lists!$G$2,'Exp with units conversion'!$H155*'Exp Database'!R155*'Exp with units conversion'!$G155,'Exp Database'!R155*'Exp with units conversion'!$G155))</f>
        <v>0</v>
      </c>
      <c r="S155">
        <f>IF(OR('Exp Database'!S155=Lists!$G$2,'Exp Database'!S155=Lists!$G$3,'Exp Database'!S155=0),0,IF($F155=Lists!$G$2,'Exp with units conversion'!$H155*'Exp Database'!S155*'Exp with units conversion'!$G155,'Exp Database'!S155*'Exp with units conversion'!$G155))</f>
        <v>0</v>
      </c>
      <c r="T155">
        <f>IF(OR('Exp Database'!T155=Lists!$G$2,'Exp Database'!T155=Lists!$G$3,'Exp Database'!T155=0),0,IF($F155=Lists!$G$2,'Exp with units conversion'!$H155*'Exp Database'!T155*'Exp with units conversion'!$G155,'Exp Database'!T155*'Exp with units conversion'!$G155))</f>
        <v>0</v>
      </c>
      <c r="U155">
        <f>IF(OR('Exp Database'!U155=Lists!$G$2,'Exp Database'!U155=Lists!$G$3,'Exp Database'!U155=0),0,IF($F155=Lists!$G$2,'Exp with units conversion'!$H155*'Exp Database'!U155*'Exp with units conversion'!$G155,'Exp Database'!U155*'Exp with units conversion'!$G155))</f>
        <v>0</v>
      </c>
      <c r="V155">
        <f>IF(OR('Exp Database'!V155=Lists!$G$2,'Exp Database'!V155=Lists!$G$3,'Exp Database'!V155=0),0,IF($F155=Lists!$G$2,'Exp with units conversion'!$H155*'Exp Database'!V155*'Exp with units conversion'!$G155,'Exp Database'!V155*'Exp with units conversion'!$G155))</f>
        <v>0</v>
      </c>
      <c r="W155">
        <f>IF(OR('Exp Database'!W155=Lists!$G$2,'Exp Database'!W155=Lists!$G$3,'Exp Database'!W155=0),0,IF($F155=Lists!$G$2,'Exp with units conversion'!$H155*'Exp Database'!W155*'Exp with units conversion'!$G155,'Exp Database'!W155*'Exp with units conversion'!$G155))</f>
        <v>0</v>
      </c>
      <c r="X155">
        <f>IF(OR('Exp Database'!X155=Lists!$G$2,'Exp Database'!X155=Lists!$G$3,'Exp Database'!X155=0),0,IF($F155=Lists!$G$2,'Exp with units conversion'!$H155*'Exp Database'!X155*'Exp with units conversion'!$G155,'Exp Database'!X155*'Exp with units conversion'!$G155))</f>
        <v>0</v>
      </c>
      <c r="Y155">
        <f>IF(OR('Exp Database'!Y155=Lists!$G$2,'Exp Database'!Y155=Lists!$G$3,'Exp Database'!Y155=0),0,IF($F155=Lists!$G$2,'Exp with units conversion'!$H155*'Exp Database'!Y155*'Exp with units conversion'!$G155,'Exp Database'!Y155*'Exp with units conversion'!$G155))</f>
        <v>0</v>
      </c>
      <c r="Z155">
        <f>IF(OR('Exp Database'!Z155=Lists!$G$2,'Exp Database'!Z155=Lists!$G$3,'Exp Database'!Z155=0),0,IF($F155=Lists!$G$2,'Exp with units conversion'!$H155*'Exp Database'!Z155*'Exp with units conversion'!$G155,'Exp Database'!Z155*'Exp with units conversion'!$G155))</f>
        <v>0</v>
      </c>
      <c r="AA155">
        <f>IF(OR('Exp Database'!AA155=Lists!$G$2,'Exp Database'!AA155=Lists!$G$3,'Exp Database'!AA155=0),0,IF($F155=Lists!$G$2,'Exp with units conversion'!$H155*'Exp Database'!AA155*'Exp with units conversion'!$G155,'Exp Database'!AA155*'Exp with units conversion'!$G155))</f>
        <v>0</v>
      </c>
      <c r="AB155">
        <f>IF(OR('Exp Database'!AB155=Lists!$G$2,'Exp Database'!AB155=Lists!$G$3,'Exp Database'!AB155=0),0,IF($F155=Lists!$G$2,'Exp with units conversion'!$H155*'Exp Database'!AB155*'Exp with units conversion'!$G155,'Exp Database'!AB155*'Exp with units conversion'!$G155))</f>
        <v>0</v>
      </c>
      <c r="AC155">
        <f>IF(OR('Exp Database'!AC155=Lists!$G$2,'Exp Database'!AC155=Lists!$G$3,'Exp Database'!AC155=0),0,IF($F155=Lists!$G$2,'Exp with units conversion'!$H155*'Exp Database'!AC155*'Exp with units conversion'!$G155,'Exp Database'!AC155*'Exp with units conversion'!$G155))</f>
        <v>0</v>
      </c>
      <c r="AD155">
        <f>IF(OR('Exp Database'!AD155=Lists!$G$2,'Exp Database'!AD155=Lists!$G$3,'Exp Database'!AD155=0),0,IF($F155=Lists!$G$2,'Exp with units conversion'!$H155*'Exp Database'!AD155*'Exp with units conversion'!$G155,'Exp Database'!AD155*'Exp with units conversion'!$G155))</f>
        <v>0</v>
      </c>
      <c r="AF155">
        <f t="shared" si="14"/>
        <v>1</v>
      </c>
    </row>
    <row r="156" spans="2:32">
      <c r="B156" t="str">
        <f t="shared" si="13"/>
        <v>Georgia2013</v>
      </c>
      <c r="C156" s="238" t="str">
        <f t="shared" si="10"/>
        <v>Georgia</v>
      </c>
      <c r="D156" s="238">
        <v>2013</v>
      </c>
      <c r="E156" s="249" t="str">
        <f t="shared" si="15"/>
        <v>Calendar Year</v>
      </c>
      <c r="F156" s="249" t="str">
        <f t="shared" si="15"/>
        <v>US Dollars</v>
      </c>
      <c r="G156" s="238">
        <f>IF('Exp Database'!G156="Units ( x 1)",1,IF('Exp Database'!G156="Thousands (x 1,000)",1000,IF('Exp Database'!G156="Millions (x 1,000,000)",1000000,)))</f>
        <v>1</v>
      </c>
      <c r="H156" s="239">
        <f>IF('Exp Database'!H156&gt;0,'Exp Database'!H156,'Exp Database'!J156)</f>
        <v>1.6634</v>
      </c>
      <c r="I156" s="249" t="str">
        <f t="shared" si="15"/>
        <v>PEPFAR Expenditure analysis</v>
      </c>
      <c r="J156" s="249">
        <f t="shared" si="15"/>
        <v>1.6633500000000001</v>
      </c>
      <c r="K156" t="s">
        <v>57</v>
      </c>
      <c r="M156">
        <f>IF(OR('Exp Database'!M156=Lists!$G$2,'Exp Database'!M156=Lists!$G$3,'Exp Database'!M156=0),0,IF($F156=Lists!$G$2,'Exp with units conversion'!$H156*'Exp Database'!M156*'Exp with units conversion'!$G156,'Exp Database'!M156*'Exp with units conversion'!$G156))</f>
        <v>0</v>
      </c>
      <c r="N156">
        <f>IF(OR('Exp Database'!N156=Lists!$G$2,'Exp Database'!N156=Lists!$G$3,'Exp Database'!N156=0),0,IF($F156=Lists!$G$2,'Exp with units conversion'!$H156*'Exp Database'!N156*'Exp with units conversion'!$G156,'Exp Database'!N156*'Exp with units conversion'!$G156))</f>
        <v>0</v>
      </c>
      <c r="O156">
        <f>IF(OR('Exp Database'!O156=Lists!$G$2,'Exp Database'!O156=Lists!$G$3,'Exp Database'!O156=0),0,IF($F156=Lists!$G$2,'Exp with units conversion'!$H156*'Exp Database'!O156*'Exp with units conversion'!$G156,'Exp Database'!O156*'Exp with units conversion'!$G156))</f>
        <v>0</v>
      </c>
      <c r="P156">
        <f>IF(OR('Exp Database'!P156=Lists!$G$2,'Exp Database'!P156=Lists!$G$3,'Exp Database'!P156=0),0,IF($F156=Lists!$G$2,'Exp with units conversion'!$H156*'Exp Database'!P156*'Exp with units conversion'!$G156,'Exp Database'!P156*'Exp with units conversion'!$G156))</f>
        <v>0</v>
      </c>
      <c r="Q156">
        <f>IF(OR('Exp Database'!Q156=Lists!$G$2,'Exp Database'!Q156=Lists!$G$3,'Exp Database'!Q156=0),0,IF($F156=Lists!$G$2,'Exp with units conversion'!$H156*'Exp Database'!Q156*'Exp with units conversion'!$G156,'Exp Database'!Q156*'Exp with units conversion'!$G156))</f>
        <v>0</v>
      </c>
      <c r="R156">
        <f>IF(OR('Exp Database'!R156=Lists!$G$2,'Exp Database'!R156=Lists!$G$3,'Exp Database'!R156=0),0,IF($F156=Lists!$G$2,'Exp with units conversion'!$H156*'Exp Database'!R156*'Exp with units conversion'!$G156,'Exp Database'!R156*'Exp with units conversion'!$G156))</f>
        <v>0</v>
      </c>
      <c r="S156">
        <f>IF(OR('Exp Database'!S156=Lists!$G$2,'Exp Database'!S156=Lists!$G$3,'Exp Database'!S156=0),0,IF($F156=Lists!$G$2,'Exp with units conversion'!$H156*'Exp Database'!S156*'Exp with units conversion'!$G156,'Exp Database'!S156*'Exp with units conversion'!$G156))</f>
        <v>0</v>
      </c>
      <c r="T156">
        <f>IF(OR('Exp Database'!T156=Lists!$G$2,'Exp Database'!T156=Lists!$G$3,'Exp Database'!T156=0),0,IF($F156=Lists!$G$2,'Exp with units conversion'!$H156*'Exp Database'!T156*'Exp with units conversion'!$G156,'Exp Database'!T156*'Exp with units conversion'!$G156))</f>
        <v>0</v>
      </c>
      <c r="U156">
        <f>IF(OR('Exp Database'!U156=Lists!$G$2,'Exp Database'!U156=Lists!$G$3,'Exp Database'!U156=0),0,IF($F156=Lists!$G$2,'Exp with units conversion'!$H156*'Exp Database'!U156*'Exp with units conversion'!$G156,'Exp Database'!U156*'Exp with units conversion'!$G156))</f>
        <v>0</v>
      </c>
      <c r="V156">
        <f>IF(OR('Exp Database'!V156=Lists!$G$2,'Exp Database'!V156=Lists!$G$3,'Exp Database'!V156=0),0,IF($F156=Lists!$G$2,'Exp with units conversion'!$H156*'Exp Database'!V156*'Exp with units conversion'!$G156,'Exp Database'!V156*'Exp with units conversion'!$G156))</f>
        <v>0</v>
      </c>
      <c r="W156">
        <f>IF(OR('Exp Database'!W156=Lists!$G$2,'Exp Database'!W156=Lists!$G$3,'Exp Database'!W156=0),0,IF($F156=Lists!$G$2,'Exp with units conversion'!$H156*'Exp Database'!W156*'Exp with units conversion'!$G156,'Exp Database'!W156*'Exp with units conversion'!$G156))</f>
        <v>0</v>
      </c>
      <c r="X156">
        <f>IF(OR('Exp Database'!X156=Lists!$G$2,'Exp Database'!X156=Lists!$G$3,'Exp Database'!X156=0),0,IF($F156=Lists!$G$2,'Exp with units conversion'!$H156*'Exp Database'!X156*'Exp with units conversion'!$G156,'Exp Database'!X156*'Exp with units conversion'!$G156))</f>
        <v>35167</v>
      </c>
      <c r="Y156">
        <f>IF(OR('Exp Database'!Y156=Lists!$G$2,'Exp Database'!Y156=Lists!$G$3,'Exp Database'!Y156=0),0,IF($F156=Lists!$G$2,'Exp with units conversion'!$H156*'Exp Database'!Y156*'Exp with units conversion'!$G156,'Exp Database'!Y156*'Exp with units conversion'!$G156))</f>
        <v>0</v>
      </c>
      <c r="Z156">
        <f>IF(OR('Exp Database'!Z156=Lists!$G$2,'Exp Database'!Z156=Lists!$G$3,'Exp Database'!Z156=0),0,IF($F156=Lists!$G$2,'Exp with units conversion'!$H156*'Exp Database'!Z156*'Exp with units conversion'!$G156,'Exp Database'!Z156*'Exp with units conversion'!$G156))</f>
        <v>0</v>
      </c>
      <c r="AA156">
        <f>IF(OR('Exp Database'!AA156=Lists!$G$2,'Exp Database'!AA156=Lists!$G$3,'Exp Database'!AA156=0),0,IF($F156=Lists!$G$2,'Exp with units conversion'!$H156*'Exp Database'!AA156*'Exp with units conversion'!$G156,'Exp Database'!AA156*'Exp with units conversion'!$G156))</f>
        <v>5860</v>
      </c>
      <c r="AB156">
        <f>IF(OR('Exp Database'!AB156=Lists!$G$2,'Exp Database'!AB156=Lists!$G$3,'Exp Database'!AB156=0),0,IF($F156=Lists!$G$2,'Exp with units conversion'!$H156*'Exp Database'!AB156*'Exp with units conversion'!$G156,'Exp Database'!AB156*'Exp with units conversion'!$G156))</f>
        <v>0</v>
      </c>
      <c r="AC156">
        <f>IF(OR('Exp Database'!AC156=Lists!$G$2,'Exp Database'!AC156=Lists!$G$3,'Exp Database'!AC156=0),0,IF($F156=Lists!$G$2,'Exp with units conversion'!$H156*'Exp Database'!AC156*'Exp with units conversion'!$G156,'Exp Database'!AC156*'Exp with units conversion'!$G156))</f>
        <v>41027</v>
      </c>
      <c r="AD156">
        <f>IF(OR('Exp Database'!AD156=Lists!$G$2,'Exp Database'!AD156=Lists!$G$3,'Exp Database'!AD156=0),0,IF($F156=Lists!$G$2,'Exp with units conversion'!$H156*'Exp Database'!AD156*'Exp with units conversion'!$G156,'Exp Database'!AD156*'Exp with units conversion'!$G156))</f>
        <v>41027</v>
      </c>
      <c r="AF156">
        <f t="shared" si="14"/>
        <v>1</v>
      </c>
    </row>
    <row r="157" spans="2:32">
      <c r="B157" t="str">
        <f t="shared" si="13"/>
        <v>Georgia2013</v>
      </c>
      <c r="C157" s="238" t="str">
        <f t="shared" si="10"/>
        <v>Georgia</v>
      </c>
      <c r="D157" s="238">
        <v>2013</v>
      </c>
      <c r="E157" s="249" t="str">
        <f t="shared" si="15"/>
        <v>Calendar Year</v>
      </c>
      <c r="F157" s="249" t="str">
        <f t="shared" si="15"/>
        <v>US Dollars</v>
      </c>
      <c r="G157" s="238">
        <f>IF('Exp Database'!G157="Units ( x 1)",1,IF('Exp Database'!G157="Thousands (x 1,000)",1000,IF('Exp Database'!G157="Millions (x 1,000,000)",1000000,)))</f>
        <v>1</v>
      </c>
      <c r="H157" s="239">
        <f>IF('Exp Database'!H157&gt;0,'Exp Database'!H157,'Exp Database'!J157)</f>
        <v>1.6634</v>
      </c>
      <c r="I157" s="249" t="str">
        <f t="shared" si="15"/>
        <v>PEPFAR Expenditure analysis</v>
      </c>
      <c r="J157" s="249">
        <f t="shared" si="15"/>
        <v>1.6633500000000001</v>
      </c>
      <c r="K157" t="s">
        <v>350</v>
      </c>
      <c r="M157">
        <f>IF(OR('Exp Database'!M157=Lists!$G$2,'Exp Database'!M157=Lists!$G$3,'Exp Database'!M157=0),0,IF($F157=Lists!$G$2,'Exp with units conversion'!$H157*'Exp Database'!M157*'Exp with units conversion'!$G157,'Exp Database'!M157*'Exp with units conversion'!$G157))</f>
        <v>0</v>
      </c>
      <c r="N157">
        <f>IF(OR('Exp Database'!N157=Lists!$G$2,'Exp Database'!N157=Lists!$G$3,'Exp Database'!N157=0),0,IF($F157=Lists!$G$2,'Exp with units conversion'!$H157*'Exp Database'!N157*'Exp with units conversion'!$G157,'Exp Database'!N157*'Exp with units conversion'!$G157))</f>
        <v>0</v>
      </c>
      <c r="O157">
        <f>IF(OR('Exp Database'!O157=Lists!$G$2,'Exp Database'!O157=Lists!$G$3,'Exp Database'!O157=0),0,IF($F157=Lists!$G$2,'Exp with units conversion'!$H157*'Exp Database'!O157*'Exp with units conversion'!$G157,'Exp Database'!O157*'Exp with units conversion'!$G157))</f>
        <v>0</v>
      </c>
      <c r="P157">
        <f>IF(OR('Exp Database'!P157=Lists!$G$2,'Exp Database'!P157=Lists!$G$3,'Exp Database'!P157=0),0,IF($F157=Lists!$G$2,'Exp with units conversion'!$H157*'Exp Database'!P157*'Exp with units conversion'!$G157,'Exp Database'!P157*'Exp with units conversion'!$G157))</f>
        <v>0</v>
      </c>
      <c r="Q157">
        <f>IF(OR('Exp Database'!Q157=Lists!$G$2,'Exp Database'!Q157=Lists!$G$3,'Exp Database'!Q157=0),0,IF($F157=Lists!$G$2,'Exp with units conversion'!$H157*'Exp Database'!Q157*'Exp with units conversion'!$G157,'Exp Database'!Q157*'Exp with units conversion'!$G157))</f>
        <v>0</v>
      </c>
      <c r="R157">
        <f>IF(OR('Exp Database'!R157=Lists!$G$2,'Exp Database'!R157=Lists!$G$3,'Exp Database'!R157=0),0,IF($F157=Lists!$G$2,'Exp with units conversion'!$H157*'Exp Database'!R157*'Exp with units conversion'!$G157,'Exp Database'!R157*'Exp with units conversion'!$G157))</f>
        <v>0</v>
      </c>
      <c r="S157">
        <f>IF(OR('Exp Database'!S157=Lists!$G$2,'Exp Database'!S157=Lists!$G$3,'Exp Database'!S157=0),0,IF($F157=Lists!$G$2,'Exp with units conversion'!$H157*'Exp Database'!S157*'Exp with units conversion'!$G157,'Exp Database'!S157*'Exp with units conversion'!$G157))</f>
        <v>0</v>
      </c>
      <c r="T157">
        <f>IF(OR('Exp Database'!T157=Lists!$G$2,'Exp Database'!T157=Lists!$G$3,'Exp Database'!T157=0),0,IF($F157=Lists!$G$2,'Exp with units conversion'!$H157*'Exp Database'!T157*'Exp with units conversion'!$G157,'Exp Database'!T157*'Exp with units conversion'!$G157))</f>
        <v>0</v>
      </c>
      <c r="U157">
        <f>IF(OR('Exp Database'!U157=Lists!$G$2,'Exp Database'!U157=Lists!$G$3,'Exp Database'!U157=0),0,IF($F157=Lists!$G$2,'Exp with units conversion'!$H157*'Exp Database'!U157*'Exp with units conversion'!$G157,'Exp Database'!U157*'Exp with units conversion'!$G157))</f>
        <v>0</v>
      </c>
      <c r="V157">
        <f>IF(OR('Exp Database'!V157=Lists!$G$2,'Exp Database'!V157=Lists!$G$3,'Exp Database'!V157=0),0,IF($F157=Lists!$G$2,'Exp with units conversion'!$H157*'Exp Database'!V157*'Exp with units conversion'!$G157,'Exp Database'!V157*'Exp with units conversion'!$G157))</f>
        <v>0</v>
      </c>
      <c r="W157">
        <f>IF(OR('Exp Database'!W157=Lists!$G$2,'Exp Database'!W157=Lists!$G$3,'Exp Database'!W157=0),0,IF($F157=Lists!$G$2,'Exp with units conversion'!$H157*'Exp Database'!W157*'Exp with units conversion'!$G157,'Exp Database'!W157*'Exp with units conversion'!$G157))</f>
        <v>0</v>
      </c>
      <c r="X157">
        <f>IF(OR('Exp Database'!X157=Lists!$G$2,'Exp Database'!X157=Lists!$G$3,'Exp Database'!X157=0),0,IF($F157=Lists!$G$2,'Exp with units conversion'!$H157*'Exp Database'!X157*'Exp with units conversion'!$G157,'Exp Database'!X157*'Exp with units conversion'!$G157))</f>
        <v>337428</v>
      </c>
      <c r="Y157">
        <f>IF(OR('Exp Database'!Y157=Lists!$G$2,'Exp Database'!Y157=Lists!$G$3,'Exp Database'!Y157=0),0,IF($F157=Lists!$G$2,'Exp with units conversion'!$H157*'Exp Database'!Y157*'Exp with units conversion'!$G157,'Exp Database'!Y157*'Exp with units conversion'!$G157))</f>
        <v>273487</v>
      </c>
      <c r="Z157">
        <f>IF(OR('Exp Database'!Z157=Lists!$G$2,'Exp Database'!Z157=Lists!$G$3,'Exp Database'!Z157=0),0,IF($F157=Lists!$G$2,'Exp with units conversion'!$H157*'Exp Database'!Z157*'Exp with units conversion'!$G157,'Exp Database'!Z157*'Exp with units conversion'!$G157))</f>
        <v>0</v>
      </c>
      <c r="AA157">
        <f>IF(OR('Exp Database'!AA157=Lists!$G$2,'Exp Database'!AA157=Lists!$G$3,'Exp Database'!AA157=0),0,IF($F157=Lists!$G$2,'Exp with units conversion'!$H157*'Exp Database'!AA157*'Exp with units conversion'!$G157,'Exp Database'!AA157*'Exp with units conversion'!$G157))</f>
        <v>55687</v>
      </c>
      <c r="AB157">
        <f>IF(OR('Exp Database'!AB157=Lists!$G$2,'Exp Database'!AB157=Lists!$G$3,'Exp Database'!AB157=0),0,IF($F157=Lists!$G$2,'Exp with units conversion'!$H157*'Exp Database'!AB157*'Exp with units conversion'!$G157,'Exp Database'!AB157*'Exp with units conversion'!$G157))</f>
        <v>1845</v>
      </c>
      <c r="AC157">
        <f>IF(OR('Exp Database'!AC157=Lists!$G$2,'Exp Database'!AC157=Lists!$G$3,'Exp Database'!AC157=0),0,IF($F157=Lists!$G$2,'Exp with units conversion'!$H157*'Exp Database'!AC157*'Exp with units conversion'!$G157,'Exp Database'!AC157*'Exp with units conversion'!$G157))</f>
        <v>668447</v>
      </c>
      <c r="AD157">
        <f>IF(OR('Exp Database'!AD157=Lists!$G$2,'Exp Database'!AD157=Lists!$G$3,'Exp Database'!AD157=0),0,IF($F157=Lists!$G$2,'Exp with units conversion'!$H157*'Exp Database'!AD157*'Exp with units conversion'!$G157,'Exp Database'!AD157*'Exp with units conversion'!$G157))</f>
        <v>668447</v>
      </c>
      <c r="AF157">
        <f t="shared" si="14"/>
        <v>1</v>
      </c>
    </row>
    <row r="158" spans="2:32">
      <c r="B158" t="str">
        <f t="shared" si="13"/>
        <v>Georgia2013</v>
      </c>
      <c r="C158" s="238" t="str">
        <f t="shared" si="10"/>
        <v>Georgia</v>
      </c>
      <c r="D158" s="238">
        <v>2013</v>
      </c>
      <c r="E158" s="249" t="str">
        <f t="shared" si="15"/>
        <v>Calendar Year</v>
      </c>
      <c r="F158" s="249" t="str">
        <f t="shared" si="15"/>
        <v>US Dollars</v>
      </c>
      <c r="G158" s="238">
        <f>IF('Exp Database'!G158="Units ( x 1)",1,IF('Exp Database'!G158="Thousands (x 1,000)",1000,IF('Exp Database'!G158="Millions (x 1,000,000)",1000000,)))</f>
        <v>1</v>
      </c>
      <c r="H158" s="239">
        <f>IF('Exp Database'!H158&gt;0,'Exp Database'!H158,'Exp Database'!J158)</f>
        <v>1.6634</v>
      </c>
      <c r="I158" s="249" t="str">
        <f t="shared" si="15"/>
        <v>PEPFAR Expenditure analysis</v>
      </c>
      <c r="J158" s="249">
        <f t="shared" si="15"/>
        <v>1.6633500000000001</v>
      </c>
      <c r="K158" t="s">
        <v>351</v>
      </c>
      <c r="M158">
        <f>IF(OR('Exp Database'!M158=Lists!$G$2,'Exp Database'!M158=Lists!$G$3,'Exp Database'!M158=0),0,IF($F158=Lists!$G$2,'Exp with units conversion'!$H158*'Exp Database'!M158*'Exp with units conversion'!$G158,'Exp Database'!M158*'Exp with units conversion'!$G158))</f>
        <v>492366</v>
      </c>
      <c r="N158">
        <f>IF(OR('Exp Database'!N158=Lists!$G$2,'Exp Database'!N158=Lists!$G$3,'Exp Database'!N158=0),0,IF($F158=Lists!$G$2,'Exp with units conversion'!$H158*'Exp Database'!N158*'Exp with units conversion'!$G158,'Exp Database'!N158*'Exp with units conversion'!$G158))</f>
        <v>0</v>
      </c>
      <c r="O158">
        <f>IF(OR('Exp Database'!O158=Lists!$G$2,'Exp Database'!O158=Lists!$G$3,'Exp Database'!O158=0),0,IF($F158=Lists!$G$2,'Exp with units conversion'!$H158*'Exp Database'!O158*'Exp with units conversion'!$G158,'Exp Database'!O158*'Exp with units conversion'!$G158))</f>
        <v>0</v>
      </c>
      <c r="P158">
        <f>IF(OR('Exp Database'!P158=Lists!$G$2,'Exp Database'!P158=Lists!$G$3,'Exp Database'!P158=0),0,IF($F158=Lists!$G$2,'Exp with units conversion'!$H158*'Exp Database'!P158*'Exp with units conversion'!$G158,'Exp Database'!P158*'Exp with units conversion'!$G158))</f>
        <v>0</v>
      </c>
      <c r="Q158">
        <f>IF(OR('Exp Database'!Q158=Lists!$G$2,'Exp Database'!Q158=Lists!$G$3,'Exp Database'!Q158=0),0,IF($F158=Lists!$G$2,'Exp with units conversion'!$H158*'Exp Database'!Q158*'Exp with units conversion'!$G158,'Exp Database'!Q158*'Exp with units conversion'!$G158))</f>
        <v>492366</v>
      </c>
      <c r="R158">
        <f>IF(OR('Exp Database'!R158=Lists!$G$2,'Exp Database'!R158=Lists!$G$3,'Exp Database'!R158=0),0,IF($F158=Lists!$G$2,'Exp with units conversion'!$H158*'Exp Database'!R158*'Exp with units conversion'!$G158,'Exp Database'!R158*'Exp with units conversion'!$G158))</f>
        <v>0</v>
      </c>
      <c r="S158">
        <f>IF(OR('Exp Database'!S158=Lists!$G$2,'Exp Database'!S158=Lists!$G$3,'Exp Database'!S158=0),0,IF($F158=Lists!$G$2,'Exp with units conversion'!$H158*'Exp Database'!S158*'Exp with units conversion'!$G158,'Exp Database'!S158*'Exp with units conversion'!$G158))</f>
        <v>0</v>
      </c>
      <c r="T158">
        <f>IF(OR('Exp Database'!T158=Lists!$G$2,'Exp Database'!T158=Lists!$G$3,'Exp Database'!T158=0),0,IF($F158=Lists!$G$2,'Exp with units conversion'!$H158*'Exp Database'!T158*'Exp with units conversion'!$G158,'Exp Database'!T158*'Exp with units conversion'!$G158))</f>
        <v>0</v>
      </c>
      <c r="U158">
        <f>IF(OR('Exp Database'!U158=Lists!$G$2,'Exp Database'!U158=Lists!$G$3,'Exp Database'!U158=0),0,IF($F158=Lists!$G$2,'Exp with units conversion'!$H158*'Exp Database'!U158*'Exp with units conversion'!$G158,'Exp Database'!U158*'Exp with units conversion'!$G158))</f>
        <v>0</v>
      </c>
      <c r="V158">
        <f>IF(OR('Exp Database'!V158=Lists!$G$2,'Exp Database'!V158=Lists!$G$3,'Exp Database'!V158=0),0,IF($F158=Lists!$G$2,'Exp with units conversion'!$H158*'Exp Database'!V158*'Exp with units conversion'!$G158,'Exp Database'!V158*'Exp with units conversion'!$G158))</f>
        <v>0</v>
      </c>
      <c r="W158">
        <f>IF(OR('Exp Database'!W158=Lists!$G$2,'Exp Database'!W158=Lists!$G$3,'Exp Database'!W158=0),0,IF($F158=Lists!$G$2,'Exp with units conversion'!$H158*'Exp Database'!W158*'Exp with units conversion'!$G158,'Exp Database'!W158*'Exp with units conversion'!$G158))</f>
        <v>0</v>
      </c>
      <c r="X158">
        <f>IF(OR('Exp Database'!X158=Lists!$G$2,'Exp Database'!X158=Lists!$G$3,'Exp Database'!X158=0),0,IF($F158=Lists!$G$2,'Exp with units conversion'!$H158*'Exp Database'!X158*'Exp with units conversion'!$G158,'Exp Database'!X158*'Exp with units conversion'!$G158))</f>
        <v>22464</v>
      </c>
      <c r="Y158">
        <f>IF(OR('Exp Database'!Y158=Lists!$G$2,'Exp Database'!Y158=Lists!$G$3,'Exp Database'!Y158=0),0,IF($F158=Lists!$G$2,'Exp with units conversion'!$H158*'Exp Database'!Y158*'Exp with units conversion'!$G158,'Exp Database'!Y158*'Exp with units conversion'!$G158))</f>
        <v>60348</v>
      </c>
      <c r="Z158">
        <f>IF(OR('Exp Database'!Z158=Lists!$G$2,'Exp Database'!Z158=Lists!$G$3,'Exp Database'!Z158=0),0,IF($F158=Lists!$G$2,'Exp with units conversion'!$H158*'Exp Database'!Z158*'Exp with units conversion'!$G158,'Exp Database'!Z158*'Exp with units conversion'!$G158))</f>
        <v>0</v>
      </c>
      <c r="AA158">
        <f>IF(OR('Exp Database'!AA158=Lists!$G$2,'Exp Database'!AA158=Lists!$G$3,'Exp Database'!AA158=0),0,IF($F158=Lists!$G$2,'Exp with units conversion'!$H158*'Exp Database'!AA158*'Exp with units conversion'!$G158,'Exp Database'!AA158*'Exp with units conversion'!$G158))</f>
        <v>15171</v>
      </c>
      <c r="AB158">
        <f>IF(OR('Exp Database'!AB158=Lists!$G$2,'Exp Database'!AB158=Lists!$G$3,'Exp Database'!AB158=0),0,IF($F158=Lists!$G$2,'Exp with units conversion'!$H158*'Exp Database'!AB158*'Exp with units conversion'!$G158,'Exp Database'!AB158*'Exp with units conversion'!$G158))</f>
        <v>0</v>
      </c>
      <c r="AC158">
        <f>IF(OR('Exp Database'!AC158=Lists!$G$2,'Exp Database'!AC158=Lists!$G$3,'Exp Database'!AC158=0),0,IF($F158=Lists!$G$2,'Exp with units conversion'!$H158*'Exp Database'!AC158*'Exp with units conversion'!$G158,'Exp Database'!AC158*'Exp with units conversion'!$G158))</f>
        <v>97983</v>
      </c>
      <c r="AD158">
        <f>IF(OR('Exp Database'!AD158=Lists!$G$2,'Exp Database'!AD158=Lists!$G$3,'Exp Database'!AD158=0),0,IF($F158=Lists!$G$2,'Exp with units conversion'!$H158*'Exp Database'!AD158*'Exp with units conversion'!$G158,'Exp Database'!AD158*'Exp with units conversion'!$G158))</f>
        <v>590349</v>
      </c>
      <c r="AF158">
        <f t="shared" si="14"/>
        <v>1</v>
      </c>
    </row>
    <row r="159" spans="2:32">
      <c r="B159" t="str">
        <f t="shared" si="13"/>
        <v>Georgia2013</v>
      </c>
      <c r="C159" s="238" t="str">
        <f t="shared" si="10"/>
        <v>Georgia</v>
      </c>
      <c r="D159" s="238">
        <v>2013</v>
      </c>
      <c r="E159" s="249" t="str">
        <f t="shared" si="15"/>
        <v>Calendar Year</v>
      </c>
      <c r="F159" s="249" t="str">
        <f t="shared" si="15"/>
        <v>US Dollars</v>
      </c>
      <c r="G159" s="238">
        <f>IF('Exp Database'!G159="Units ( x 1)",1,IF('Exp Database'!G159="Thousands (x 1,000)",1000,IF('Exp Database'!G159="Millions (x 1,000,000)",1000000,)))</f>
        <v>1</v>
      </c>
      <c r="H159" s="239">
        <f>IF('Exp Database'!H159&gt;0,'Exp Database'!H159,'Exp Database'!J159)</f>
        <v>1.6634</v>
      </c>
      <c r="I159" s="249" t="str">
        <f t="shared" si="15"/>
        <v>PEPFAR Expenditure analysis</v>
      </c>
      <c r="J159" s="249">
        <f t="shared" si="15"/>
        <v>1.6633500000000001</v>
      </c>
      <c r="K159" t="s">
        <v>397</v>
      </c>
      <c r="M159">
        <f>IF(OR('Exp Database'!M159=Lists!$G$2,'Exp Database'!M159=Lists!$G$3,'Exp Database'!M159=0),0,IF($F159=Lists!$G$2,'Exp with units conversion'!$H159*'Exp Database'!M159*'Exp with units conversion'!$G159,'Exp Database'!M159*'Exp with units conversion'!$G159))</f>
        <v>0</v>
      </c>
      <c r="N159">
        <f>IF(OR('Exp Database'!N159=Lists!$G$2,'Exp Database'!N159=Lists!$G$3,'Exp Database'!N159=0),0,IF($F159=Lists!$G$2,'Exp with units conversion'!$H159*'Exp Database'!N159*'Exp with units conversion'!$G159,'Exp Database'!N159*'Exp with units conversion'!$G159))</f>
        <v>0</v>
      </c>
      <c r="O159">
        <f>IF(OR('Exp Database'!O159=Lists!$G$2,'Exp Database'!O159=Lists!$G$3,'Exp Database'!O159=0),0,IF($F159=Lists!$G$2,'Exp with units conversion'!$H159*'Exp Database'!O159*'Exp with units conversion'!$G159,'Exp Database'!O159*'Exp with units conversion'!$G159))</f>
        <v>0</v>
      </c>
      <c r="P159">
        <f>IF(OR('Exp Database'!P159=Lists!$G$2,'Exp Database'!P159=Lists!$G$3,'Exp Database'!P159=0),0,IF($F159=Lists!$G$2,'Exp with units conversion'!$H159*'Exp Database'!P159*'Exp with units conversion'!$G159,'Exp Database'!P159*'Exp with units conversion'!$G159))</f>
        <v>0</v>
      </c>
      <c r="Q159">
        <f>IF(OR('Exp Database'!Q159=Lists!$G$2,'Exp Database'!Q159=Lists!$G$3,'Exp Database'!Q159=0),0,IF($F159=Lists!$G$2,'Exp with units conversion'!$H159*'Exp Database'!Q159*'Exp with units conversion'!$G159,'Exp Database'!Q159*'Exp with units conversion'!$G159))</f>
        <v>0</v>
      </c>
      <c r="R159">
        <f>IF(OR('Exp Database'!R159=Lists!$G$2,'Exp Database'!R159=Lists!$G$3,'Exp Database'!R159=0),0,IF($F159=Lists!$G$2,'Exp with units conversion'!$H159*'Exp Database'!R159*'Exp with units conversion'!$G159,'Exp Database'!R159*'Exp with units conversion'!$G159))</f>
        <v>0</v>
      </c>
      <c r="S159">
        <f>IF(OR('Exp Database'!S159=Lists!$G$2,'Exp Database'!S159=Lists!$G$3,'Exp Database'!S159=0),0,IF($F159=Lists!$G$2,'Exp with units conversion'!$H159*'Exp Database'!S159*'Exp with units conversion'!$G159,'Exp Database'!S159*'Exp with units conversion'!$G159))</f>
        <v>0</v>
      </c>
      <c r="T159">
        <f>IF(OR('Exp Database'!T159=Lists!$G$2,'Exp Database'!T159=Lists!$G$3,'Exp Database'!T159=0),0,IF($F159=Lists!$G$2,'Exp with units conversion'!$H159*'Exp Database'!T159*'Exp with units conversion'!$G159,'Exp Database'!T159*'Exp with units conversion'!$G159))</f>
        <v>0</v>
      </c>
      <c r="U159">
        <f>IF(OR('Exp Database'!U159=Lists!$G$2,'Exp Database'!U159=Lists!$G$3,'Exp Database'!U159=0),0,IF($F159=Lists!$G$2,'Exp with units conversion'!$H159*'Exp Database'!U159*'Exp with units conversion'!$G159,'Exp Database'!U159*'Exp with units conversion'!$G159))</f>
        <v>0</v>
      </c>
      <c r="V159">
        <f>IF(OR('Exp Database'!V159=Lists!$G$2,'Exp Database'!V159=Lists!$G$3,'Exp Database'!V159=0),0,IF($F159=Lists!$G$2,'Exp with units conversion'!$H159*'Exp Database'!V159*'Exp with units conversion'!$G159,'Exp Database'!V159*'Exp with units conversion'!$G159))</f>
        <v>0</v>
      </c>
      <c r="W159">
        <f>IF(OR('Exp Database'!W159=Lists!$G$2,'Exp Database'!W159=Lists!$G$3,'Exp Database'!W159=0),0,IF($F159=Lists!$G$2,'Exp with units conversion'!$H159*'Exp Database'!W159*'Exp with units conversion'!$G159,'Exp Database'!W159*'Exp with units conversion'!$G159))</f>
        <v>0</v>
      </c>
      <c r="X159">
        <f>IF(OR('Exp Database'!X159=Lists!$G$2,'Exp Database'!X159=Lists!$G$3,'Exp Database'!X159=0),0,IF($F159=Lists!$G$2,'Exp with units conversion'!$H159*'Exp Database'!X159*'Exp with units conversion'!$G159,'Exp Database'!X159*'Exp with units conversion'!$G159))</f>
        <v>0</v>
      </c>
      <c r="Y159">
        <f>IF(OR('Exp Database'!Y159=Lists!$G$2,'Exp Database'!Y159=Lists!$G$3,'Exp Database'!Y159=0),0,IF($F159=Lists!$G$2,'Exp with units conversion'!$H159*'Exp Database'!Y159*'Exp with units conversion'!$G159,'Exp Database'!Y159*'Exp with units conversion'!$G159))</f>
        <v>0</v>
      </c>
      <c r="Z159">
        <f>IF(OR('Exp Database'!Z159=Lists!$G$2,'Exp Database'!Z159=Lists!$G$3,'Exp Database'!Z159=0),0,IF($F159=Lists!$G$2,'Exp with units conversion'!$H159*'Exp Database'!Z159*'Exp with units conversion'!$G159,'Exp Database'!Z159*'Exp with units conversion'!$G159))</f>
        <v>0</v>
      </c>
      <c r="AA159">
        <f>IF(OR('Exp Database'!AA159=Lists!$G$2,'Exp Database'!AA159=Lists!$G$3,'Exp Database'!AA159=0),0,IF($F159=Lists!$G$2,'Exp with units conversion'!$H159*'Exp Database'!AA159*'Exp with units conversion'!$G159,'Exp Database'!AA159*'Exp with units conversion'!$G159))</f>
        <v>5380</v>
      </c>
      <c r="AB159">
        <f>IF(OR('Exp Database'!AB159=Lists!$G$2,'Exp Database'!AB159=Lists!$G$3,'Exp Database'!AB159=0),0,IF($F159=Lists!$G$2,'Exp with units conversion'!$H159*'Exp Database'!AB159*'Exp with units conversion'!$G159,'Exp Database'!AB159*'Exp with units conversion'!$G159))</f>
        <v>0</v>
      </c>
      <c r="AC159">
        <f>IF(OR('Exp Database'!AC159=Lists!$G$2,'Exp Database'!AC159=Lists!$G$3,'Exp Database'!AC159=0),0,IF($F159=Lists!$G$2,'Exp with units conversion'!$H159*'Exp Database'!AC159*'Exp with units conversion'!$G159,'Exp Database'!AC159*'Exp with units conversion'!$G159))</f>
        <v>5380</v>
      </c>
      <c r="AD159">
        <f>IF(OR('Exp Database'!AD159=Lists!$G$2,'Exp Database'!AD159=Lists!$G$3,'Exp Database'!AD159=0),0,IF($F159=Lists!$G$2,'Exp with units conversion'!$H159*'Exp Database'!AD159*'Exp with units conversion'!$G159,'Exp Database'!AD159*'Exp with units conversion'!$G159))</f>
        <v>5380</v>
      </c>
      <c r="AF159">
        <f t="shared" si="14"/>
        <v>1</v>
      </c>
    </row>
    <row r="160" spans="2:32">
      <c r="B160" t="str">
        <f t="shared" si="13"/>
        <v>Georgia2013</v>
      </c>
      <c r="C160" s="238" t="str">
        <f t="shared" si="10"/>
        <v>Georgia</v>
      </c>
      <c r="D160" s="238">
        <v>2013</v>
      </c>
      <c r="E160" s="249" t="str">
        <f t="shared" si="15"/>
        <v>Calendar Year</v>
      </c>
      <c r="F160" s="249" t="str">
        <f t="shared" si="15"/>
        <v>US Dollars</v>
      </c>
      <c r="G160" s="238">
        <f>IF('Exp Database'!G160="Units ( x 1)",1,IF('Exp Database'!G160="Thousands (x 1,000)",1000,IF('Exp Database'!G160="Millions (x 1,000,000)",1000000,)))</f>
        <v>1</v>
      </c>
      <c r="H160" s="239">
        <f>IF('Exp Database'!H160&gt;0,'Exp Database'!H160,'Exp Database'!J160)</f>
        <v>1.6634</v>
      </c>
      <c r="I160" s="249" t="str">
        <f t="shared" si="15"/>
        <v>PEPFAR Expenditure analysis</v>
      </c>
      <c r="J160" s="249">
        <f t="shared" si="15"/>
        <v>1.6633500000000001</v>
      </c>
      <c r="K160" t="s">
        <v>415</v>
      </c>
      <c r="M160">
        <f>IF(OR('Exp Database'!M160=Lists!$G$2,'Exp Database'!M160=Lists!$G$3,'Exp Database'!M160=0),0,IF($F160=Lists!$G$2,'Exp with units conversion'!$H160*'Exp Database'!M160*'Exp with units conversion'!$G160,'Exp Database'!M160*'Exp with units conversion'!$G160))</f>
        <v>0</v>
      </c>
      <c r="N160">
        <f>IF(OR('Exp Database'!N160=Lists!$G$2,'Exp Database'!N160=Lists!$G$3,'Exp Database'!N160=0),0,IF($F160=Lists!$G$2,'Exp with units conversion'!$H160*'Exp Database'!N160*'Exp with units conversion'!$G160,'Exp Database'!N160*'Exp with units conversion'!$G160))</f>
        <v>0</v>
      </c>
      <c r="O160">
        <f>IF(OR('Exp Database'!O160=Lists!$G$2,'Exp Database'!O160=Lists!$G$3,'Exp Database'!O160=0),0,IF($F160=Lists!$G$2,'Exp with units conversion'!$H160*'Exp Database'!O160*'Exp with units conversion'!$G160,'Exp Database'!O160*'Exp with units conversion'!$G160))</f>
        <v>0</v>
      </c>
      <c r="P160">
        <f>IF(OR('Exp Database'!P160=Lists!$G$2,'Exp Database'!P160=Lists!$G$3,'Exp Database'!P160=0),0,IF($F160=Lists!$G$2,'Exp with units conversion'!$H160*'Exp Database'!P160*'Exp with units conversion'!$G160,'Exp Database'!P160*'Exp with units conversion'!$G160))</f>
        <v>0</v>
      </c>
      <c r="Q160">
        <f>IF(OR('Exp Database'!Q160=Lists!$G$2,'Exp Database'!Q160=Lists!$G$3,'Exp Database'!Q160=0),0,IF($F160=Lists!$G$2,'Exp with units conversion'!$H160*'Exp Database'!Q160*'Exp with units conversion'!$G160,'Exp Database'!Q160*'Exp with units conversion'!$G160))</f>
        <v>0</v>
      </c>
      <c r="R160">
        <f>IF(OR('Exp Database'!R160=Lists!$G$2,'Exp Database'!R160=Lists!$G$3,'Exp Database'!R160=0),0,IF($F160=Lists!$G$2,'Exp with units conversion'!$H160*'Exp Database'!R160*'Exp with units conversion'!$G160,'Exp Database'!R160*'Exp with units conversion'!$G160))</f>
        <v>0</v>
      </c>
      <c r="S160">
        <f>IF(OR('Exp Database'!S160=Lists!$G$2,'Exp Database'!S160=Lists!$G$3,'Exp Database'!S160=0),0,IF($F160=Lists!$G$2,'Exp with units conversion'!$H160*'Exp Database'!S160*'Exp with units conversion'!$G160,'Exp Database'!S160*'Exp with units conversion'!$G160))</f>
        <v>0</v>
      </c>
      <c r="T160">
        <f>IF(OR('Exp Database'!T160=Lists!$G$2,'Exp Database'!T160=Lists!$G$3,'Exp Database'!T160=0),0,IF($F160=Lists!$G$2,'Exp with units conversion'!$H160*'Exp Database'!T160*'Exp with units conversion'!$G160,'Exp Database'!T160*'Exp with units conversion'!$G160))</f>
        <v>0</v>
      </c>
      <c r="U160">
        <f>IF(OR('Exp Database'!U160=Lists!$G$2,'Exp Database'!U160=Lists!$G$3,'Exp Database'!U160=0),0,IF($F160=Lists!$G$2,'Exp with units conversion'!$H160*'Exp Database'!U160*'Exp with units conversion'!$G160,'Exp Database'!U160*'Exp with units conversion'!$G160))</f>
        <v>0</v>
      </c>
      <c r="V160">
        <f>IF(OR('Exp Database'!V160=Lists!$G$2,'Exp Database'!V160=Lists!$G$3,'Exp Database'!V160=0),0,IF($F160=Lists!$G$2,'Exp with units conversion'!$H160*'Exp Database'!V160*'Exp with units conversion'!$G160,'Exp Database'!V160*'Exp with units conversion'!$G160))</f>
        <v>0</v>
      </c>
      <c r="W160">
        <f>IF(OR('Exp Database'!W160=Lists!$G$2,'Exp Database'!W160=Lists!$G$3,'Exp Database'!W160=0),0,IF($F160=Lists!$G$2,'Exp with units conversion'!$H160*'Exp Database'!W160*'Exp with units conversion'!$G160,'Exp Database'!W160*'Exp with units conversion'!$G160))</f>
        <v>0</v>
      </c>
      <c r="X160">
        <f>IF(OR('Exp Database'!X160=Lists!$G$2,'Exp Database'!X160=Lists!$G$3,'Exp Database'!X160=0),0,IF($F160=Lists!$G$2,'Exp with units conversion'!$H160*'Exp Database'!X160*'Exp with units conversion'!$G160,'Exp Database'!X160*'Exp with units conversion'!$G160))</f>
        <v>0</v>
      </c>
      <c r="Y160">
        <f>IF(OR('Exp Database'!Y160=Lists!$G$2,'Exp Database'!Y160=Lists!$G$3,'Exp Database'!Y160=0),0,IF($F160=Lists!$G$2,'Exp with units conversion'!$H160*'Exp Database'!Y160*'Exp with units conversion'!$G160,'Exp Database'!Y160*'Exp with units conversion'!$G160))</f>
        <v>0</v>
      </c>
      <c r="Z160">
        <f>IF(OR('Exp Database'!Z160=Lists!$G$2,'Exp Database'!Z160=Lists!$G$3,'Exp Database'!Z160=0),0,IF($F160=Lists!$G$2,'Exp with units conversion'!$H160*'Exp Database'!Z160*'Exp with units conversion'!$G160,'Exp Database'!Z160*'Exp with units conversion'!$G160))</f>
        <v>0</v>
      </c>
      <c r="AA160">
        <f>IF(OR('Exp Database'!AA160=Lists!$G$2,'Exp Database'!AA160=Lists!$G$3,'Exp Database'!AA160=0),0,IF($F160=Lists!$G$2,'Exp with units conversion'!$H160*'Exp Database'!AA160*'Exp with units conversion'!$G160,'Exp Database'!AA160*'Exp with units conversion'!$G160))</f>
        <v>0</v>
      </c>
      <c r="AB160">
        <f>IF(OR('Exp Database'!AB160=Lists!$G$2,'Exp Database'!AB160=Lists!$G$3,'Exp Database'!AB160=0),0,IF($F160=Lists!$G$2,'Exp with units conversion'!$H160*'Exp Database'!AB160*'Exp with units conversion'!$G160,'Exp Database'!AB160*'Exp with units conversion'!$G160))</f>
        <v>0</v>
      </c>
      <c r="AC160">
        <f>IF(OR('Exp Database'!AC160=Lists!$G$2,'Exp Database'!AC160=Lists!$G$3,'Exp Database'!AC160=0),0,IF($F160=Lists!$G$2,'Exp with units conversion'!$H160*'Exp Database'!AC160*'Exp with units conversion'!$G160,'Exp Database'!AC160*'Exp with units conversion'!$G160))</f>
        <v>0</v>
      </c>
      <c r="AD160">
        <f>IF(OR('Exp Database'!AD160=Lists!$G$2,'Exp Database'!AD160=Lists!$G$3,'Exp Database'!AD160=0),0,IF($F160=Lists!$G$2,'Exp with units conversion'!$H160*'Exp Database'!AD160*'Exp with units conversion'!$G160,'Exp Database'!AD160*'Exp with units conversion'!$G160))</f>
        <v>0</v>
      </c>
      <c r="AF160">
        <f t="shared" si="14"/>
        <v>1</v>
      </c>
    </row>
    <row r="161" spans="2:32">
      <c r="B161" t="str">
        <f t="shared" si="13"/>
        <v>Georgia2013</v>
      </c>
      <c r="C161" s="238" t="str">
        <f t="shared" si="10"/>
        <v>Georgia</v>
      </c>
      <c r="D161" s="238">
        <v>2013</v>
      </c>
      <c r="E161" s="249" t="str">
        <f t="shared" si="15"/>
        <v>Calendar Year</v>
      </c>
      <c r="F161" s="249" t="str">
        <f t="shared" si="15"/>
        <v>US Dollars</v>
      </c>
      <c r="G161" s="238">
        <f>IF('Exp Database'!G161="Units ( x 1)",1,IF('Exp Database'!G161="Thousands (x 1,000)",1000,IF('Exp Database'!G161="Millions (x 1,000,000)",1000000,)))</f>
        <v>1</v>
      </c>
      <c r="H161" s="239">
        <f>IF('Exp Database'!H161&gt;0,'Exp Database'!H161,'Exp Database'!J161)</f>
        <v>1.6634</v>
      </c>
      <c r="I161" s="249" t="str">
        <f t="shared" si="15"/>
        <v>PEPFAR Expenditure analysis</v>
      </c>
      <c r="J161" s="249">
        <f t="shared" si="15"/>
        <v>1.6633500000000001</v>
      </c>
      <c r="K161" t="s">
        <v>399</v>
      </c>
      <c r="M161">
        <f>IF(OR('Exp Database'!M161=Lists!$G$2,'Exp Database'!M161=Lists!$G$3,'Exp Database'!M161=0),0,IF($F161=Lists!$G$2,'Exp with units conversion'!$H161*'Exp Database'!M161*'Exp with units conversion'!$G161,'Exp Database'!M161*'Exp with units conversion'!$G161))</f>
        <v>0</v>
      </c>
      <c r="N161">
        <f>IF(OR('Exp Database'!N161=Lists!$G$2,'Exp Database'!N161=Lists!$G$3,'Exp Database'!N161=0),0,IF($F161=Lists!$G$2,'Exp with units conversion'!$H161*'Exp Database'!N161*'Exp with units conversion'!$G161,'Exp Database'!N161*'Exp with units conversion'!$G161))</f>
        <v>0</v>
      </c>
      <c r="O161">
        <f>IF(OR('Exp Database'!O161=Lists!$G$2,'Exp Database'!O161=Lists!$G$3,'Exp Database'!O161=0),0,IF($F161=Lists!$G$2,'Exp with units conversion'!$H161*'Exp Database'!O161*'Exp with units conversion'!$G161,'Exp Database'!O161*'Exp with units conversion'!$G161))</f>
        <v>0</v>
      </c>
      <c r="P161">
        <f>IF(OR('Exp Database'!P161=Lists!$G$2,'Exp Database'!P161=Lists!$G$3,'Exp Database'!P161=0),0,IF($F161=Lists!$G$2,'Exp with units conversion'!$H161*'Exp Database'!P161*'Exp with units conversion'!$G161,'Exp Database'!P161*'Exp with units conversion'!$G161))</f>
        <v>0</v>
      </c>
      <c r="Q161">
        <f>IF(OR('Exp Database'!Q161=Lists!$G$2,'Exp Database'!Q161=Lists!$G$3,'Exp Database'!Q161=0),0,IF($F161=Lists!$G$2,'Exp with units conversion'!$H161*'Exp Database'!Q161*'Exp with units conversion'!$G161,'Exp Database'!Q161*'Exp with units conversion'!$G161))</f>
        <v>0</v>
      </c>
      <c r="R161">
        <f>IF(OR('Exp Database'!R161=Lists!$G$2,'Exp Database'!R161=Lists!$G$3,'Exp Database'!R161=0),0,IF($F161=Lists!$G$2,'Exp with units conversion'!$H161*'Exp Database'!R161*'Exp with units conversion'!$G161,'Exp Database'!R161*'Exp with units conversion'!$G161))</f>
        <v>0</v>
      </c>
      <c r="S161">
        <f>IF(OR('Exp Database'!S161=Lists!$G$2,'Exp Database'!S161=Lists!$G$3,'Exp Database'!S161=0),0,IF($F161=Lists!$G$2,'Exp with units conversion'!$H161*'Exp Database'!S161*'Exp with units conversion'!$G161,'Exp Database'!S161*'Exp with units conversion'!$G161))</f>
        <v>0</v>
      </c>
      <c r="T161">
        <f>IF(OR('Exp Database'!T161=Lists!$G$2,'Exp Database'!T161=Lists!$G$3,'Exp Database'!T161=0),0,IF($F161=Lists!$G$2,'Exp with units conversion'!$H161*'Exp Database'!T161*'Exp with units conversion'!$G161,'Exp Database'!T161*'Exp with units conversion'!$G161))</f>
        <v>0</v>
      </c>
      <c r="U161">
        <f>IF(OR('Exp Database'!U161=Lists!$G$2,'Exp Database'!U161=Lists!$G$3,'Exp Database'!U161=0),0,IF($F161=Lists!$G$2,'Exp with units conversion'!$H161*'Exp Database'!U161*'Exp with units conversion'!$G161,'Exp Database'!U161*'Exp with units conversion'!$G161))</f>
        <v>0</v>
      </c>
      <c r="V161">
        <f>IF(OR('Exp Database'!V161=Lists!$G$2,'Exp Database'!V161=Lists!$G$3,'Exp Database'!V161=0),0,IF($F161=Lists!$G$2,'Exp with units conversion'!$H161*'Exp Database'!V161*'Exp with units conversion'!$G161,'Exp Database'!V161*'Exp with units conversion'!$G161))</f>
        <v>0</v>
      </c>
      <c r="W161">
        <f>IF(OR('Exp Database'!W161=Lists!$G$2,'Exp Database'!W161=Lists!$G$3,'Exp Database'!W161=0),0,IF($F161=Lists!$G$2,'Exp with units conversion'!$H161*'Exp Database'!W161*'Exp with units conversion'!$G161,'Exp Database'!W161*'Exp with units conversion'!$G161))</f>
        <v>0</v>
      </c>
      <c r="X161">
        <f>IF(OR('Exp Database'!X161=Lists!$G$2,'Exp Database'!X161=Lists!$G$3,'Exp Database'!X161=0),0,IF($F161=Lists!$G$2,'Exp with units conversion'!$H161*'Exp Database'!X161*'Exp with units conversion'!$G161,'Exp Database'!X161*'Exp with units conversion'!$G161))</f>
        <v>0</v>
      </c>
      <c r="Y161">
        <f>IF(OR('Exp Database'!Y161=Lists!$G$2,'Exp Database'!Y161=Lists!$G$3,'Exp Database'!Y161=0),0,IF($F161=Lists!$G$2,'Exp with units conversion'!$H161*'Exp Database'!Y161*'Exp with units conversion'!$G161,'Exp Database'!Y161*'Exp with units conversion'!$G161))</f>
        <v>0</v>
      </c>
      <c r="Z161">
        <f>IF(OR('Exp Database'!Z161=Lists!$G$2,'Exp Database'!Z161=Lists!$G$3,'Exp Database'!Z161=0),0,IF($F161=Lists!$G$2,'Exp with units conversion'!$H161*'Exp Database'!Z161*'Exp with units conversion'!$G161,'Exp Database'!Z161*'Exp with units conversion'!$G161))</f>
        <v>0</v>
      </c>
      <c r="AA161">
        <f>IF(OR('Exp Database'!AA161=Lists!$G$2,'Exp Database'!AA161=Lists!$G$3,'Exp Database'!AA161=0),0,IF($F161=Lists!$G$2,'Exp with units conversion'!$H161*'Exp Database'!AA161*'Exp with units conversion'!$G161,'Exp Database'!AA161*'Exp with units conversion'!$G161))</f>
        <v>0</v>
      </c>
      <c r="AB161">
        <f>IF(OR('Exp Database'!AB161=Lists!$G$2,'Exp Database'!AB161=Lists!$G$3,'Exp Database'!AB161=0),0,IF($F161=Lists!$G$2,'Exp with units conversion'!$H161*'Exp Database'!AB161*'Exp with units conversion'!$G161,'Exp Database'!AB161*'Exp with units conversion'!$G161))</f>
        <v>0</v>
      </c>
      <c r="AC161">
        <f>IF(OR('Exp Database'!AC161=Lists!$G$2,'Exp Database'!AC161=Lists!$G$3,'Exp Database'!AC161=0),0,IF($F161=Lists!$G$2,'Exp with units conversion'!$H161*'Exp Database'!AC161*'Exp with units conversion'!$G161,'Exp Database'!AC161*'Exp with units conversion'!$G161))</f>
        <v>0</v>
      </c>
      <c r="AD161">
        <f>IF(OR('Exp Database'!AD161=Lists!$G$2,'Exp Database'!AD161=Lists!$G$3,'Exp Database'!AD161=0),0,IF($F161=Lists!$G$2,'Exp with units conversion'!$H161*'Exp Database'!AD161*'Exp with units conversion'!$G161,'Exp Database'!AD161*'Exp with units conversion'!$G161))</f>
        <v>0</v>
      </c>
      <c r="AF161">
        <f t="shared" si="14"/>
        <v>1</v>
      </c>
    </row>
    <row r="162" spans="2:32">
      <c r="B162" t="str">
        <f t="shared" si="13"/>
        <v>Georgia2013</v>
      </c>
      <c r="C162" s="238" t="str">
        <f t="shared" si="10"/>
        <v>Georgia</v>
      </c>
      <c r="D162" s="238">
        <v>2013</v>
      </c>
      <c r="E162" s="249" t="str">
        <f t="shared" si="15"/>
        <v>Calendar Year</v>
      </c>
      <c r="F162" s="249" t="str">
        <f t="shared" si="15"/>
        <v>US Dollars</v>
      </c>
      <c r="G162" s="238">
        <f>IF('Exp Database'!G162="Units ( x 1)",1,IF('Exp Database'!G162="Thousands (x 1,000)",1000,IF('Exp Database'!G162="Millions (x 1,000,000)",1000000,)))</f>
        <v>1</v>
      </c>
      <c r="H162" s="239">
        <f>IF('Exp Database'!H162&gt;0,'Exp Database'!H162,'Exp Database'!J162)</f>
        <v>1.6634</v>
      </c>
      <c r="I162" s="249" t="str">
        <f t="shared" si="15"/>
        <v>PEPFAR Expenditure analysis</v>
      </c>
      <c r="J162" s="249">
        <f t="shared" si="15"/>
        <v>1.6633500000000001</v>
      </c>
      <c r="K162" t="s">
        <v>400</v>
      </c>
      <c r="M162">
        <f>IF(OR('Exp Database'!M162=Lists!$G$2,'Exp Database'!M162=Lists!$G$3,'Exp Database'!M162=0),0,IF($F162=Lists!$G$2,'Exp with units conversion'!$H162*'Exp Database'!M162*'Exp with units conversion'!$G162,'Exp Database'!M162*'Exp with units conversion'!$G162))</f>
        <v>0</v>
      </c>
      <c r="N162">
        <f>IF(OR('Exp Database'!N162=Lists!$G$2,'Exp Database'!N162=Lists!$G$3,'Exp Database'!N162=0),0,IF($F162=Lists!$G$2,'Exp with units conversion'!$H162*'Exp Database'!N162*'Exp with units conversion'!$G162,'Exp Database'!N162*'Exp with units conversion'!$G162))</f>
        <v>0</v>
      </c>
      <c r="O162">
        <f>IF(OR('Exp Database'!O162=Lists!$G$2,'Exp Database'!O162=Lists!$G$3,'Exp Database'!O162=0),0,IF($F162=Lists!$G$2,'Exp with units conversion'!$H162*'Exp Database'!O162*'Exp with units conversion'!$G162,'Exp Database'!O162*'Exp with units conversion'!$G162))</f>
        <v>0</v>
      </c>
      <c r="P162">
        <f>IF(OR('Exp Database'!P162=Lists!$G$2,'Exp Database'!P162=Lists!$G$3,'Exp Database'!P162=0),0,IF($F162=Lists!$G$2,'Exp with units conversion'!$H162*'Exp Database'!P162*'Exp with units conversion'!$G162,'Exp Database'!P162*'Exp with units conversion'!$G162))</f>
        <v>0</v>
      </c>
      <c r="Q162">
        <f>IF(OR('Exp Database'!Q162=Lists!$G$2,'Exp Database'!Q162=Lists!$G$3,'Exp Database'!Q162=0),0,IF($F162=Lists!$G$2,'Exp with units conversion'!$H162*'Exp Database'!Q162*'Exp with units conversion'!$G162,'Exp Database'!Q162*'Exp with units conversion'!$G162))</f>
        <v>0</v>
      </c>
      <c r="R162">
        <f>IF(OR('Exp Database'!R162=Lists!$G$2,'Exp Database'!R162=Lists!$G$3,'Exp Database'!R162=0),0,IF($F162=Lists!$G$2,'Exp with units conversion'!$H162*'Exp Database'!R162*'Exp with units conversion'!$G162,'Exp Database'!R162*'Exp with units conversion'!$G162))</f>
        <v>0</v>
      </c>
      <c r="S162">
        <f>IF(OR('Exp Database'!S162=Lists!$G$2,'Exp Database'!S162=Lists!$G$3,'Exp Database'!S162=0),0,IF($F162=Lists!$G$2,'Exp with units conversion'!$H162*'Exp Database'!S162*'Exp with units conversion'!$G162,'Exp Database'!S162*'Exp with units conversion'!$G162))</f>
        <v>0</v>
      </c>
      <c r="T162">
        <f>IF(OR('Exp Database'!T162=Lists!$G$2,'Exp Database'!T162=Lists!$G$3,'Exp Database'!T162=0),0,IF($F162=Lists!$G$2,'Exp with units conversion'!$H162*'Exp Database'!T162*'Exp with units conversion'!$G162,'Exp Database'!T162*'Exp with units conversion'!$G162))</f>
        <v>0</v>
      </c>
      <c r="U162">
        <f>IF(OR('Exp Database'!U162=Lists!$G$2,'Exp Database'!U162=Lists!$G$3,'Exp Database'!U162=0),0,IF($F162=Lists!$G$2,'Exp with units conversion'!$H162*'Exp Database'!U162*'Exp with units conversion'!$G162,'Exp Database'!U162*'Exp with units conversion'!$G162))</f>
        <v>0</v>
      </c>
      <c r="V162">
        <f>IF(OR('Exp Database'!V162=Lists!$G$2,'Exp Database'!V162=Lists!$G$3,'Exp Database'!V162=0),0,IF($F162=Lists!$G$2,'Exp with units conversion'!$H162*'Exp Database'!V162*'Exp with units conversion'!$G162,'Exp Database'!V162*'Exp with units conversion'!$G162))</f>
        <v>0</v>
      </c>
      <c r="W162">
        <f>IF(OR('Exp Database'!W162=Lists!$G$2,'Exp Database'!W162=Lists!$G$3,'Exp Database'!W162=0),0,IF($F162=Lists!$G$2,'Exp with units conversion'!$H162*'Exp Database'!W162*'Exp with units conversion'!$G162,'Exp Database'!W162*'Exp with units conversion'!$G162))</f>
        <v>0</v>
      </c>
      <c r="X162">
        <f>IF(OR('Exp Database'!X162=Lists!$G$2,'Exp Database'!X162=Lists!$G$3,'Exp Database'!X162=0),0,IF($F162=Lists!$G$2,'Exp with units conversion'!$H162*'Exp Database'!X162*'Exp with units conversion'!$G162,'Exp Database'!X162*'Exp with units conversion'!$G162))</f>
        <v>0</v>
      </c>
      <c r="Y162">
        <f>IF(OR('Exp Database'!Y162=Lists!$G$2,'Exp Database'!Y162=Lists!$G$3,'Exp Database'!Y162=0),0,IF($F162=Lists!$G$2,'Exp with units conversion'!$H162*'Exp Database'!Y162*'Exp with units conversion'!$G162,'Exp Database'!Y162*'Exp with units conversion'!$G162))</f>
        <v>0</v>
      </c>
      <c r="Z162">
        <f>IF(OR('Exp Database'!Z162=Lists!$G$2,'Exp Database'!Z162=Lists!$G$3,'Exp Database'!Z162=0),0,IF($F162=Lists!$G$2,'Exp with units conversion'!$H162*'Exp Database'!Z162*'Exp with units conversion'!$G162,'Exp Database'!Z162*'Exp with units conversion'!$G162))</f>
        <v>0</v>
      </c>
      <c r="AA162">
        <f>IF(OR('Exp Database'!AA162=Lists!$G$2,'Exp Database'!AA162=Lists!$G$3,'Exp Database'!AA162=0),0,IF($F162=Lists!$G$2,'Exp with units conversion'!$H162*'Exp Database'!AA162*'Exp with units conversion'!$G162,'Exp Database'!AA162*'Exp with units conversion'!$G162))</f>
        <v>0</v>
      </c>
      <c r="AB162">
        <f>IF(OR('Exp Database'!AB162=Lists!$G$2,'Exp Database'!AB162=Lists!$G$3,'Exp Database'!AB162=0),0,IF($F162=Lists!$G$2,'Exp with units conversion'!$H162*'Exp Database'!AB162*'Exp with units conversion'!$G162,'Exp Database'!AB162*'Exp with units conversion'!$G162))</f>
        <v>0</v>
      </c>
      <c r="AC162">
        <f>IF(OR('Exp Database'!AC162=Lists!$G$2,'Exp Database'!AC162=Lists!$G$3,'Exp Database'!AC162=0),0,IF($F162=Lists!$G$2,'Exp with units conversion'!$H162*'Exp Database'!AC162*'Exp with units conversion'!$G162,'Exp Database'!AC162*'Exp with units conversion'!$G162))</f>
        <v>0</v>
      </c>
      <c r="AD162">
        <f>IF(OR('Exp Database'!AD162=Lists!$G$2,'Exp Database'!AD162=Lists!$G$3,'Exp Database'!AD162=0),0,IF($F162=Lists!$G$2,'Exp with units conversion'!$H162*'Exp Database'!AD162*'Exp with units conversion'!$G162,'Exp Database'!AD162*'Exp with units conversion'!$G162))</f>
        <v>0</v>
      </c>
      <c r="AF162">
        <f t="shared" si="14"/>
        <v>1</v>
      </c>
    </row>
    <row r="163" spans="2:32">
      <c r="B163" t="str">
        <f t="shared" si="13"/>
        <v>Georgia2013</v>
      </c>
      <c r="C163" s="238" t="str">
        <f t="shared" si="10"/>
        <v>Georgia</v>
      </c>
      <c r="D163" s="238">
        <v>2013</v>
      </c>
      <c r="E163" s="249" t="str">
        <f t="shared" si="15"/>
        <v>Calendar Year</v>
      </c>
      <c r="F163" s="249" t="str">
        <f t="shared" si="15"/>
        <v>US Dollars</v>
      </c>
      <c r="G163" s="238">
        <f>IF('Exp Database'!G163="Units ( x 1)",1,IF('Exp Database'!G163="Thousands (x 1,000)",1000,IF('Exp Database'!G163="Millions (x 1,000,000)",1000000,)))</f>
        <v>1</v>
      </c>
      <c r="H163" s="239">
        <f>IF('Exp Database'!H163&gt;0,'Exp Database'!H163,'Exp Database'!J163)</f>
        <v>1.6634</v>
      </c>
      <c r="I163" s="249" t="str">
        <f t="shared" si="15"/>
        <v>PEPFAR Expenditure analysis</v>
      </c>
      <c r="J163" s="249">
        <f t="shared" si="15"/>
        <v>1.6633500000000001</v>
      </c>
      <c r="K163" t="s">
        <v>415</v>
      </c>
      <c r="M163">
        <f>IF(OR('Exp Database'!M163=Lists!$G$2,'Exp Database'!M163=Lists!$G$3,'Exp Database'!M163=0),0,IF($F163=Lists!$G$2,'Exp with units conversion'!$H163*'Exp Database'!M163*'Exp with units conversion'!$G163,'Exp Database'!M163*'Exp with units conversion'!$G163))</f>
        <v>0</v>
      </c>
      <c r="N163">
        <f>IF(OR('Exp Database'!N163=Lists!$G$2,'Exp Database'!N163=Lists!$G$3,'Exp Database'!N163=0),0,IF($F163=Lists!$G$2,'Exp with units conversion'!$H163*'Exp Database'!N163*'Exp with units conversion'!$G163,'Exp Database'!N163*'Exp with units conversion'!$G163))</f>
        <v>0</v>
      </c>
      <c r="O163">
        <f>IF(OR('Exp Database'!O163=Lists!$G$2,'Exp Database'!O163=Lists!$G$3,'Exp Database'!O163=0),0,IF($F163=Lists!$G$2,'Exp with units conversion'!$H163*'Exp Database'!O163*'Exp with units conversion'!$G163,'Exp Database'!O163*'Exp with units conversion'!$G163))</f>
        <v>0</v>
      </c>
      <c r="P163">
        <f>IF(OR('Exp Database'!P163=Lists!$G$2,'Exp Database'!P163=Lists!$G$3,'Exp Database'!P163=0),0,IF($F163=Lists!$G$2,'Exp with units conversion'!$H163*'Exp Database'!P163*'Exp with units conversion'!$G163,'Exp Database'!P163*'Exp with units conversion'!$G163))</f>
        <v>0</v>
      </c>
      <c r="Q163">
        <f>IF(OR('Exp Database'!Q163=Lists!$G$2,'Exp Database'!Q163=Lists!$G$3,'Exp Database'!Q163=0),0,IF($F163=Lists!$G$2,'Exp with units conversion'!$H163*'Exp Database'!Q163*'Exp with units conversion'!$G163,'Exp Database'!Q163*'Exp with units conversion'!$G163))</f>
        <v>0</v>
      </c>
      <c r="R163">
        <f>IF(OR('Exp Database'!R163=Lists!$G$2,'Exp Database'!R163=Lists!$G$3,'Exp Database'!R163=0),0,IF($F163=Lists!$G$2,'Exp with units conversion'!$H163*'Exp Database'!R163*'Exp with units conversion'!$G163,'Exp Database'!R163*'Exp with units conversion'!$G163))</f>
        <v>0</v>
      </c>
      <c r="S163">
        <f>IF(OR('Exp Database'!S163=Lists!$G$2,'Exp Database'!S163=Lists!$G$3,'Exp Database'!S163=0),0,IF($F163=Lists!$G$2,'Exp with units conversion'!$H163*'Exp Database'!S163*'Exp with units conversion'!$G163,'Exp Database'!S163*'Exp with units conversion'!$G163))</f>
        <v>0</v>
      </c>
      <c r="T163">
        <f>IF(OR('Exp Database'!T163=Lists!$G$2,'Exp Database'!T163=Lists!$G$3,'Exp Database'!T163=0),0,IF($F163=Lists!$G$2,'Exp with units conversion'!$H163*'Exp Database'!T163*'Exp with units conversion'!$G163,'Exp Database'!T163*'Exp with units conversion'!$G163))</f>
        <v>0</v>
      </c>
      <c r="U163">
        <f>IF(OR('Exp Database'!U163=Lists!$G$2,'Exp Database'!U163=Lists!$G$3,'Exp Database'!U163=0),0,IF($F163=Lists!$G$2,'Exp with units conversion'!$H163*'Exp Database'!U163*'Exp with units conversion'!$G163,'Exp Database'!U163*'Exp with units conversion'!$G163))</f>
        <v>0</v>
      </c>
      <c r="V163">
        <f>IF(OR('Exp Database'!V163=Lists!$G$2,'Exp Database'!V163=Lists!$G$3,'Exp Database'!V163=0),0,IF($F163=Lists!$G$2,'Exp with units conversion'!$H163*'Exp Database'!V163*'Exp with units conversion'!$G163,'Exp Database'!V163*'Exp with units conversion'!$G163))</f>
        <v>0</v>
      </c>
      <c r="W163">
        <f>IF(OR('Exp Database'!W163=Lists!$G$2,'Exp Database'!W163=Lists!$G$3,'Exp Database'!W163=0),0,IF($F163=Lists!$G$2,'Exp with units conversion'!$H163*'Exp Database'!W163*'Exp with units conversion'!$G163,'Exp Database'!W163*'Exp with units conversion'!$G163))</f>
        <v>0</v>
      </c>
      <c r="X163">
        <f>IF(OR('Exp Database'!X163=Lists!$G$2,'Exp Database'!X163=Lists!$G$3,'Exp Database'!X163=0),0,IF($F163=Lists!$G$2,'Exp with units conversion'!$H163*'Exp Database'!X163*'Exp with units conversion'!$G163,'Exp Database'!X163*'Exp with units conversion'!$G163))</f>
        <v>0</v>
      </c>
      <c r="Y163">
        <f>IF(OR('Exp Database'!Y163=Lists!$G$2,'Exp Database'!Y163=Lists!$G$3,'Exp Database'!Y163=0),0,IF($F163=Lists!$G$2,'Exp with units conversion'!$H163*'Exp Database'!Y163*'Exp with units conversion'!$G163,'Exp Database'!Y163*'Exp with units conversion'!$G163))</f>
        <v>0</v>
      </c>
      <c r="Z163">
        <f>IF(OR('Exp Database'!Z163=Lists!$G$2,'Exp Database'!Z163=Lists!$G$3,'Exp Database'!Z163=0),0,IF($F163=Lists!$G$2,'Exp with units conversion'!$H163*'Exp Database'!Z163*'Exp with units conversion'!$G163,'Exp Database'!Z163*'Exp with units conversion'!$G163))</f>
        <v>0</v>
      </c>
      <c r="AA163">
        <f>IF(OR('Exp Database'!AA163=Lists!$G$2,'Exp Database'!AA163=Lists!$G$3,'Exp Database'!AA163=0),0,IF($F163=Lists!$G$2,'Exp with units conversion'!$H163*'Exp Database'!AA163*'Exp with units conversion'!$G163,'Exp Database'!AA163*'Exp with units conversion'!$G163))</f>
        <v>0</v>
      </c>
      <c r="AB163">
        <f>IF(OR('Exp Database'!AB163=Lists!$G$2,'Exp Database'!AB163=Lists!$G$3,'Exp Database'!AB163=0),0,IF($F163=Lists!$G$2,'Exp with units conversion'!$H163*'Exp Database'!AB163*'Exp with units conversion'!$G163,'Exp Database'!AB163*'Exp with units conversion'!$G163))</f>
        <v>0</v>
      </c>
      <c r="AC163">
        <f>IF(OR('Exp Database'!AC163=Lists!$G$2,'Exp Database'!AC163=Lists!$G$3,'Exp Database'!AC163=0),0,IF($F163=Lists!$G$2,'Exp with units conversion'!$H163*'Exp Database'!AC163*'Exp with units conversion'!$G163,'Exp Database'!AC163*'Exp with units conversion'!$G163))</f>
        <v>0</v>
      </c>
      <c r="AD163">
        <f>IF(OR('Exp Database'!AD163=Lists!$G$2,'Exp Database'!AD163=Lists!$G$3,'Exp Database'!AD163=0),0,IF($F163=Lists!$G$2,'Exp with units conversion'!$H163*'Exp Database'!AD163*'Exp with units conversion'!$G163,'Exp Database'!AD163*'Exp with units conversion'!$G163))</f>
        <v>0</v>
      </c>
      <c r="AF163">
        <f t="shared" si="14"/>
        <v>1</v>
      </c>
    </row>
    <row r="164" spans="2:32">
      <c r="B164" t="str">
        <f t="shared" si="13"/>
        <v>Georgia2013</v>
      </c>
      <c r="C164" s="238" t="str">
        <f t="shared" si="10"/>
        <v>Georgia</v>
      </c>
      <c r="D164" s="238">
        <v>2013</v>
      </c>
      <c r="E164" s="249" t="str">
        <f t="shared" si="15"/>
        <v>Calendar Year</v>
      </c>
      <c r="F164" s="249" t="str">
        <f t="shared" si="15"/>
        <v>US Dollars</v>
      </c>
      <c r="G164" s="238">
        <f>IF('Exp Database'!G164="Units ( x 1)",1,IF('Exp Database'!G164="Thousands (x 1,000)",1000,IF('Exp Database'!G164="Millions (x 1,000,000)",1000000,)))</f>
        <v>1</v>
      </c>
      <c r="H164" s="239">
        <f>IF('Exp Database'!H164&gt;0,'Exp Database'!H164,'Exp Database'!J164)</f>
        <v>1.6634</v>
      </c>
      <c r="I164" s="249" t="str">
        <f t="shared" si="15"/>
        <v>PEPFAR Expenditure analysis</v>
      </c>
      <c r="J164" s="249">
        <f t="shared" si="15"/>
        <v>1.6633500000000001</v>
      </c>
      <c r="K164" t="s">
        <v>399</v>
      </c>
      <c r="M164">
        <f>IF(OR('Exp Database'!M164=Lists!$G$2,'Exp Database'!M164=Lists!$G$3,'Exp Database'!M164=0),0,IF($F164=Lists!$G$2,'Exp with units conversion'!$H164*'Exp Database'!M164*'Exp with units conversion'!$G164,'Exp Database'!M164*'Exp with units conversion'!$G164))</f>
        <v>0</v>
      </c>
      <c r="N164">
        <f>IF(OR('Exp Database'!N164=Lists!$G$2,'Exp Database'!N164=Lists!$G$3,'Exp Database'!N164=0),0,IF($F164=Lists!$G$2,'Exp with units conversion'!$H164*'Exp Database'!N164*'Exp with units conversion'!$G164,'Exp Database'!N164*'Exp with units conversion'!$G164))</f>
        <v>0</v>
      </c>
      <c r="O164">
        <f>IF(OR('Exp Database'!O164=Lists!$G$2,'Exp Database'!O164=Lists!$G$3,'Exp Database'!O164=0),0,IF($F164=Lists!$G$2,'Exp with units conversion'!$H164*'Exp Database'!O164*'Exp with units conversion'!$G164,'Exp Database'!O164*'Exp with units conversion'!$G164))</f>
        <v>0</v>
      </c>
      <c r="P164">
        <f>IF(OR('Exp Database'!P164=Lists!$G$2,'Exp Database'!P164=Lists!$G$3,'Exp Database'!P164=0),0,IF($F164=Lists!$G$2,'Exp with units conversion'!$H164*'Exp Database'!P164*'Exp with units conversion'!$G164,'Exp Database'!P164*'Exp with units conversion'!$G164))</f>
        <v>0</v>
      </c>
      <c r="Q164">
        <f>IF(OR('Exp Database'!Q164=Lists!$G$2,'Exp Database'!Q164=Lists!$G$3,'Exp Database'!Q164=0),0,IF($F164=Lists!$G$2,'Exp with units conversion'!$H164*'Exp Database'!Q164*'Exp with units conversion'!$G164,'Exp Database'!Q164*'Exp with units conversion'!$G164))</f>
        <v>0</v>
      </c>
      <c r="R164">
        <f>IF(OR('Exp Database'!R164=Lists!$G$2,'Exp Database'!R164=Lists!$G$3,'Exp Database'!R164=0),0,IF($F164=Lists!$G$2,'Exp with units conversion'!$H164*'Exp Database'!R164*'Exp with units conversion'!$G164,'Exp Database'!R164*'Exp with units conversion'!$G164))</f>
        <v>0</v>
      </c>
      <c r="S164">
        <f>IF(OR('Exp Database'!S164=Lists!$G$2,'Exp Database'!S164=Lists!$G$3,'Exp Database'!S164=0),0,IF($F164=Lists!$G$2,'Exp with units conversion'!$H164*'Exp Database'!S164*'Exp with units conversion'!$G164,'Exp Database'!S164*'Exp with units conversion'!$G164))</f>
        <v>0</v>
      </c>
      <c r="T164">
        <f>IF(OR('Exp Database'!T164=Lists!$G$2,'Exp Database'!T164=Lists!$G$3,'Exp Database'!T164=0),0,IF($F164=Lists!$G$2,'Exp with units conversion'!$H164*'Exp Database'!T164*'Exp with units conversion'!$G164,'Exp Database'!T164*'Exp with units conversion'!$G164))</f>
        <v>0</v>
      </c>
      <c r="U164">
        <f>IF(OR('Exp Database'!U164=Lists!$G$2,'Exp Database'!U164=Lists!$G$3,'Exp Database'!U164=0),0,IF($F164=Lists!$G$2,'Exp with units conversion'!$H164*'Exp Database'!U164*'Exp with units conversion'!$G164,'Exp Database'!U164*'Exp with units conversion'!$G164))</f>
        <v>0</v>
      </c>
      <c r="V164">
        <f>IF(OR('Exp Database'!V164=Lists!$G$2,'Exp Database'!V164=Lists!$G$3,'Exp Database'!V164=0),0,IF($F164=Lists!$G$2,'Exp with units conversion'!$H164*'Exp Database'!V164*'Exp with units conversion'!$G164,'Exp Database'!V164*'Exp with units conversion'!$G164))</f>
        <v>0</v>
      </c>
      <c r="W164">
        <f>IF(OR('Exp Database'!W164=Lists!$G$2,'Exp Database'!W164=Lists!$G$3,'Exp Database'!W164=0),0,IF($F164=Lists!$G$2,'Exp with units conversion'!$H164*'Exp Database'!W164*'Exp with units conversion'!$G164,'Exp Database'!W164*'Exp with units conversion'!$G164))</f>
        <v>0</v>
      </c>
      <c r="X164">
        <f>IF(OR('Exp Database'!X164=Lists!$G$2,'Exp Database'!X164=Lists!$G$3,'Exp Database'!X164=0),0,IF($F164=Lists!$G$2,'Exp with units conversion'!$H164*'Exp Database'!X164*'Exp with units conversion'!$G164,'Exp Database'!X164*'Exp with units conversion'!$G164))</f>
        <v>0</v>
      </c>
      <c r="Y164">
        <f>IF(OR('Exp Database'!Y164=Lists!$G$2,'Exp Database'!Y164=Lists!$G$3,'Exp Database'!Y164=0),0,IF($F164=Lists!$G$2,'Exp with units conversion'!$H164*'Exp Database'!Y164*'Exp with units conversion'!$G164,'Exp Database'!Y164*'Exp with units conversion'!$G164))</f>
        <v>0</v>
      </c>
      <c r="Z164">
        <f>IF(OR('Exp Database'!Z164=Lists!$G$2,'Exp Database'!Z164=Lists!$G$3,'Exp Database'!Z164=0),0,IF($F164=Lists!$G$2,'Exp with units conversion'!$H164*'Exp Database'!Z164*'Exp with units conversion'!$G164,'Exp Database'!Z164*'Exp with units conversion'!$G164))</f>
        <v>0</v>
      </c>
      <c r="AA164">
        <f>IF(OR('Exp Database'!AA164=Lists!$G$2,'Exp Database'!AA164=Lists!$G$3,'Exp Database'!AA164=0),0,IF($F164=Lists!$G$2,'Exp with units conversion'!$H164*'Exp Database'!AA164*'Exp with units conversion'!$G164,'Exp Database'!AA164*'Exp with units conversion'!$G164))</f>
        <v>5380</v>
      </c>
      <c r="AB164">
        <f>IF(OR('Exp Database'!AB164=Lists!$G$2,'Exp Database'!AB164=Lists!$G$3,'Exp Database'!AB164=0),0,IF($F164=Lists!$G$2,'Exp with units conversion'!$H164*'Exp Database'!AB164*'Exp with units conversion'!$G164,'Exp Database'!AB164*'Exp with units conversion'!$G164))</f>
        <v>0</v>
      </c>
      <c r="AC164">
        <f>IF(OR('Exp Database'!AC164=Lists!$G$2,'Exp Database'!AC164=Lists!$G$3,'Exp Database'!AC164=0),0,IF($F164=Lists!$G$2,'Exp with units conversion'!$H164*'Exp Database'!AC164*'Exp with units conversion'!$G164,'Exp Database'!AC164*'Exp with units conversion'!$G164))</f>
        <v>5380</v>
      </c>
      <c r="AD164">
        <f>IF(OR('Exp Database'!AD164=Lists!$G$2,'Exp Database'!AD164=Lists!$G$3,'Exp Database'!AD164=0),0,IF($F164=Lists!$G$2,'Exp with units conversion'!$H164*'Exp Database'!AD164*'Exp with units conversion'!$G164,'Exp Database'!AD164*'Exp with units conversion'!$G164))</f>
        <v>5380</v>
      </c>
      <c r="AF164">
        <f t="shared" si="14"/>
        <v>1</v>
      </c>
    </row>
    <row r="165" spans="2:32">
      <c r="B165" t="str">
        <f t="shared" si="13"/>
        <v>Georgia2013</v>
      </c>
      <c r="C165" s="238" t="str">
        <f t="shared" si="10"/>
        <v>Georgia</v>
      </c>
      <c r="D165" s="238">
        <v>2013</v>
      </c>
      <c r="E165" s="249" t="str">
        <f t="shared" si="15"/>
        <v>Calendar Year</v>
      </c>
      <c r="F165" s="249" t="str">
        <f t="shared" si="15"/>
        <v>US Dollars</v>
      </c>
      <c r="G165" s="238">
        <f>IF('Exp Database'!G165="Units ( x 1)",1,IF('Exp Database'!G165="Thousands (x 1,000)",1000,IF('Exp Database'!G165="Millions (x 1,000,000)",1000000,)))</f>
        <v>1</v>
      </c>
      <c r="H165" s="239">
        <f>IF('Exp Database'!H165&gt;0,'Exp Database'!H165,'Exp Database'!J165)</f>
        <v>1.6634</v>
      </c>
      <c r="I165" s="249" t="str">
        <f t="shared" si="15"/>
        <v>PEPFAR Expenditure analysis</v>
      </c>
      <c r="J165" s="249">
        <f t="shared" si="15"/>
        <v>1.6633500000000001</v>
      </c>
      <c r="K165" t="s">
        <v>400</v>
      </c>
      <c r="M165">
        <f>IF(OR('Exp Database'!M165=Lists!$G$2,'Exp Database'!M165=Lists!$G$3,'Exp Database'!M165=0),0,IF($F165=Lists!$G$2,'Exp with units conversion'!$H165*'Exp Database'!M165*'Exp with units conversion'!$G165,'Exp Database'!M165*'Exp with units conversion'!$G165))</f>
        <v>0</v>
      </c>
      <c r="N165">
        <f>IF(OR('Exp Database'!N165=Lists!$G$2,'Exp Database'!N165=Lists!$G$3,'Exp Database'!N165=0),0,IF($F165=Lists!$G$2,'Exp with units conversion'!$H165*'Exp Database'!N165*'Exp with units conversion'!$G165,'Exp Database'!N165*'Exp with units conversion'!$G165))</f>
        <v>0</v>
      </c>
      <c r="O165">
        <f>IF(OR('Exp Database'!O165=Lists!$G$2,'Exp Database'!O165=Lists!$G$3,'Exp Database'!O165=0),0,IF($F165=Lists!$G$2,'Exp with units conversion'!$H165*'Exp Database'!O165*'Exp with units conversion'!$G165,'Exp Database'!O165*'Exp with units conversion'!$G165))</f>
        <v>0</v>
      </c>
      <c r="P165">
        <f>IF(OR('Exp Database'!P165=Lists!$G$2,'Exp Database'!P165=Lists!$G$3,'Exp Database'!P165=0),0,IF($F165=Lists!$G$2,'Exp with units conversion'!$H165*'Exp Database'!P165*'Exp with units conversion'!$G165,'Exp Database'!P165*'Exp with units conversion'!$G165))</f>
        <v>0</v>
      </c>
      <c r="Q165">
        <f>IF(OR('Exp Database'!Q165=Lists!$G$2,'Exp Database'!Q165=Lists!$G$3,'Exp Database'!Q165=0),0,IF($F165=Lists!$G$2,'Exp with units conversion'!$H165*'Exp Database'!Q165*'Exp with units conversion'!$G165,'Exp Database'!Q165*'Exp with units conversion'!$G165))</f>
        <v>0</v>
      </c>
      <c r="R165">
        <f>IF(OR('Exp Database'!R165=Lists!$G$2,'Exp Database'!R165=Lists!$G$3,'Exp Database'!R165=0),0,IF($F165=Lists!$G$2,'Exp with units conversion'!$H165*'Exp Database'!R165*'Exp with units conversion'!$G165,'Exp Database'!R165*'Exp with units conversion'!$G165))</f>
        <v>0</v>
      </c>
      <c r="S165">
        <f>IF(OR('Exp Database'!S165=Lists!$G$2,'Exp Database'!S165=Lists!$G$3,'Exp Database'!S165=0),0,IF($F165=Lists!$G$2,'Exp with units conversion'!$H165*'Exp Database'!S165*'Exp with units conversion'!$G165,'Exp Database'!S165*'Exp with units conversion'!$G165))</f>
        <v>0</v>
      </c>
      <c r="T165">
        <f>IF(OR('Exp Database'!T165=Lists!$G$2,'Exp Database'!T165=Lists!$G$3,'Exp Database'!T165=0),0,IF($F165=Lists!$G$2,'Exp with units conversion'!$H165*'Exp Database'!T165*'Exp with units conversion'!$G165,'Exp Database'!T165*'Exp with units conversion'!$G165))</f>
        <v>0</v>
      </c>
      <c r="U165">
        <f>IF(OR('Exp Database'!U165=Lists!$G$2,'Exp Database'!U165=Lists!$G$3,'Exp Database'!U165=0),0,IF($F165=Lists!$G$2,'Exp with units conversion'!$H165*'Exp Database'!U165*'Exp with units conversion'!$G165,'Exp Database'!U165*'Exp with units conversion'!$G165))</f>
        <v>0</v>
      </c>
      <c r="V165">
        <f>IF(OR('Exp Database'!V165=Lists!$G$2,'Exp Database'!V165=Lists!$G$3,'Exp Database'!V165=0),0,IF($F165=Lists!$G$2,'Exp with units conversion'!$H165*'Exp Database'!V165*'Exp with units conversion'!$G165,'Exp Database'!V165*'Exp with units conversion'!$G165))</f>
        <v>0</v>
      </c>
      <c r="W165">
        <f>IF(OR('Exp Database'!W165=Lists!$G$2,'Exp Database'!W165=Lists!$G$3,'Exp Database'!W165=0),0,IF($F165=Lists!$G$2,'Exp with units conversion'!$H165*'Exp Database'!W165*'Exp with units conversion'!$G165,'Exp Database'!W165*'Exp with units conversion'!$G165))</f>
        <v>0</v>
      </c>
      <c r="X165">
        <f>IF(OR('Exp Database'!X165=Lists!$G$2,'Exp Database'!X165=Lists!$G$3,'Exp Database'!X165=0),0,IF($F165=Lists!$G$2,'Exp with units conversion'!$H165*'Exp Database'!X165*'Exp with units conversion'!$G165,'Exp Database'!X165*'Exp with units conversion'!$G165))</f>
        <v>0</v>
      </c>
      <c r="Y165">
        <f>IF(OR('Exp Database'!Y165=Lists!$G$2,'Exp Database'!Y165=Lists!$G$3,'Exp Database'!Y165=0),0,IF($F165=Lists!$G$2,'Exp with units conversion'!$H165*'Exp Database'!Y165*'Exp with units conversion'!$G165,'Exp Database'!Y165*'Exp with units conversion'!$G165))</f>
        <v>0</v>
      </c>
      <c r="Z165">
        <f>IF(OR('Exp Database'!Z165=Lists!$G$2,'Exp Database'!Z165=Lists!$G$3,'Exp Database'!Z165=0),0,IF($F165=Lists!$G$2,'Exp with units conversion'!$H165*'Exp Database'!Z165*'Exp with units conversion'!$G165,'Exp Database'!Z165*'Exp with units conversion'!$G165))</f>
        <v>0</v>
      </c>
      <c r="AA165">
        <f>IF(OR('Exp Database'!AA165=Lists!$G$2,'Exp Database'!AA165=Lists!$G$3,'Exp Database'!AA165=0),0,IF($F165=Lists!$G$2,'Exp with units conversion'!$H165*'Exp Database'!AA165*'Exp with units conversion'!$G165,'Exp Database'!AA165*'Exp with units conversion'!$G165))</f>
        <v>0</v>
      </c>
      <c r="AB165">
        <f>IF(OR('Exp Database'!AB165=Lists!$G$2,'Exp Database'!AB165=Lists!$G$3,'Exp Database'!AB165=0),0,IF($F165=Lists!$G$2,'Exp with units conversion'!$H165*'Exp Database'!AB165*'Exp with units conversion'!$G165,'Exp Database'!AB165*'Exp with units conversion'!$G165))</f>
        <v>0</v>
      </c>
      <c r="AC165">
        <f>IF(OR('Exp Database'!AC165=Lists!$G$2,'Exp Database'!AC165=Lists!$G$3,'Exp Database'!AC165=0),0,IF($F165=Lists!$G$2,'Exp with units conversion'!$H165*'Exp Database'!AC165*'Exp with units conversion'!$G165,'Exp Database'!AC165*'Exp with units conversion'!$G165))</f>
        <v>0</v>
      </c>
      <c r="AD165">
        <f>IF(OR('Exp Database'!AD165=Lists!$G$2,'Exp Database'!AD165=Lists!$G$3,'Exp Database'!AD165=0),0,IF($F165=Lists!$G$2,'Exp with units conversion'!$H165*'Exp Database'!AD165*'Exp with units conversion'!$G165,'Exp Database'!AD165*'Exp with units conversion'!$G165))</f>
        <v>0</v>
      </c>
      <c r="AF165">
        <f t="shared" si="14"/>
        <v>1</v>
      </c>
    </row>
    <row r="166" spans="2:32">
      <c r="B166" t="str">
        <f t="shared" si="13"/>
        <v>Georgia2013</v>
      </c>
      <c r="C166" s="240" t="str">
        <f t="shared" si="10"/>
        <v>Georgia</v>
      </c>
      <c r="D166" s="240">
        <v>2013</v>
      </c>
      <c r="E166" s="251" t="str">
        <f t="shared" si="15"/>
        <v>Calendar Year</v>
      </c>
      <c r="F166" s="251" t="str">
        <f t="shared" si="15"/>
        <v>US Dollars</v>
      </c>
      <c r="G166" s="238">
        <f>IF('Exp Database'!G166="Units ( x 1)",1,IF('Exp Database'!G166="Thousands (x 1,000)",1000,IF('Exp Database'!G166="Millions (x 1,000,000)",1000000,)))</f>
        <v>1</v>
      </c>
      <c r="H166" s="239">
        <f>IF('Exp Database'!H166&gt;0,'Exp Database'!H166,'Exp Database'!J166)</f>
        <v>1.6634</v>
      </c>
      <c r="I166" s="251" t="str">
        <f t="shared" si="15"/>
        <v>PEPFAR Expenditure analysis</v>
      </c>
      <c r="J166" s="251">
        <f t="shared" si="15"/>
        <v>1.6633500000000001</v>
      </c>
      <c r="K166" s="237" t="s">
        <v>262</v>
      </c>
      <c r="L166" s="237"/>
      <c r="M166">
        <f>IF(OR('Exp Database'!M166=Lists!$G$2,'Exp Database'!M166=Lists!$G$3,'Exp Database'!M166=0),0,IF($F166=Lists!$G$2,'Exp with units conversion'!$H166*'Exp Database'!M166*'Exp with units conversion'!$G166,'Exp Database'!M166*'Exp with units conversion'!$G166))</f>
        <v>5361536</v>
      </c>
      <c r="N166">
        <f>IF(OR('Exp Database'!N166=Lists!$G$2,'Exp Database'!N166=Lists!$G$3,'Exp Database'!N166=0),0,IF($F166=Lists!$G$2,'Exp with units conversion'!$H166*'Exp Database'!N166*'Exp with units conversion'!$G166,'Exp Database'!N166*'Exp with units conversion'!$G166))</f>
        <v>0</v>
      </c>
      <c r="O166">
        <f>IF(OR('Exp Database'!O166=Lists!$G$2,'Exp Database'!O166=Lists!$G$3,'Exp Database'!O166=0),0,IF($F166=Lists!$G$2,'Exp with units conversion'!$H166*'Exp Database'!O166*'Exp with units conversion'!$G166,'Exp Database'!O166*'Exp with units conversion'!$G166))</f>
        <v>0</v>
      </c>
      <c r="P166">
        <f>IF(OR('Exp Database'!P166=Lists!$G$2,'Exp Database'!P166=Lists!$G$3,'Exp Database'!P166=0),0,IF($F166=Lists!$G$2,'Exp with units conversion'!$H166*'Exp Database'!P166*'Exp with units conversion'!$G166,'Exp Database'!P166*'Exp with units conversion'!$G166))</f>
        <v>0</v>
      </c>
      <c r="Q166">
        <f>IF(OR('Exp Database'!Q166=Lists!$G$2,'Exp Database'!Q166=Lists!$G$3,'Exp Database'!Q166=0),0,IF($F166=Lists!$G$2,'Exp with units conversion'!$H166*'Exp Database'!Q166*'Exp with units conversion'!$G166,'Exp Database'!Q166*'Exp with units conversion'!$G166))</f>
        <v>5361536</v>
      </c>
      <c r="R166">
        <f>IF(OR('Exp Database'!R166=Lists!$G$2,'Exp Database'!R166=Lists!$G$3,'Exp Database'!R166=0),0,IF($F166=Lists!$G$2,'Exp with units conversion'!$H166*'Exp Database'!R166*'Exp with units conversion'!$G166,'Exp Database'!R166*'Exp with units conversion'!$G166))</f>
        <v>0</v>
      </c>
      <c r="S166">
        <f>IF(OR('Exp Database'!S166=Lists!$G$2,'Exp Database'!S166=Lists!$G$3,'Exp Database'!S166=0),0,IF($F166=Lists!$G$2,'Exp with units conversion'!$H166*'Exp Database'!S166*'Exp with units conversion'!$G166,'Exp Database'!S166*'Exp with units conversion'!$G166))</f>
        <v>1603891</v>
      </c>
      <c r="T166">
        <f>IF(OR('Exp Database'!T166=Lists!$G$2,'Exp Database'!T166=Lists!$G$3,'Exp Database'!T166=0),0,IF($F166=Lists!$G$2,'Exp with units conversion'!$H166*'Exp Database'!T166*'Exp with units conversion'!$G166,'Exp Database'!T166*'Exp with units conversion'!$G166))</f>
        <v>0</v>
      </c>
      <c r="U166">
        <f>IF(OR('Exp Database'!U166=Lists!$G$2,'Exp Database'!U166=Lists!$G$3,'Exp Database'!U166=0),0,IF($F166=Lists!$G$2,'Exp with units conversion'!$H166*'Exp Database'!U166*'Exp with units conversion'!$G166,'Exp Database'!U166*'Exp with units conversion'!$G166))</f>
        <v>0</v>
      </c>
      <c r="V166">
        <f>IF(OR('Exp Database'!V166=Lists!$G$2,'Exp Database'!V166=Lists!$G$3,'Exp Database'!V166=0),0,IF($F166=Lists!$G$2,'Exp with units conversion'!$H166*'Exp Database'!V166*'Exp with units conversion'!$G166,'Exp Database'!V166*'Exp with units conversion'!$G166))</f>
        <v>1603891</v>
      </c>
      <c r="W166">
        <f>IF(OR('Exp Database'!W166=Lists!$G$2,'Exp Database'!W166=Lists!$G$3,'Exp Database'!W166=0),0,IF($F166=Lists!$G$2,'Exp with units conversion'!$H166*'Exp Database'!W166*'Exp with units conversion'!$G166,'Exp Database'!W166*'Exp with units conversion'!$G166))</f>
        <v>0</v>
      </c>
      <c r="X166">
        <f>IF(OR('Exp Database'!X166=Lists!$G$2,'Exp Database'!X166=Lists!$G$3,'Exp Database'!X166=0),0,IF($F166=Lists!$G$2,'Exp with units conversion'!$H166*'Exp Database'!X166*'Exp with units conversion'!$G166,'Exp Database'!X166*'Exp with units conversion'!$G166))</f>
        <v>874942</v>
      </c>
      <c r="Y166">
        <f>IF(OR('Exp Database'!Y166=Lists!$G$2,'Exp Database'!Y166=Lists!$G$3,'Exp Database'!Y166=0),0,IF($F166=Lists!$G$2,'Exp with units conversion'!$H166*'Exp Database'!Y166*'Exp with units conversion'!$G166,'Exp Database'!Y166*'Exp with units conversion'!$G166))</f>
        <v>7503138</v>
      </c>
      <c r="Z166">
        <f>IF(OR('Exp Database'!Z166=Lists!$G$2,'Exp Database'!Z166=Lists!$G$3,'Exp Database'!Z166=0),0,IF($F166=Lists!$G$2,'Exp with units conversion'!$H166*'Exp Database'!Z166*'Exp with units conversion'!$G166,'Exp Database'!Z166*'Exp with units conversion'!$G166))</f>
        <v>0</v>
      </c>
      <c r="AA166">
        <f>IF(OR('Exp Database'!AA166=Lists!$G$2,'Exp Database'!AA166=Lists!$G$3,'Exp Database'!AA166=0),0,IF($F166=Lists!$G$2,'Exp with units conversion'!$H166*'Exp Database'!AA166*'Exp with units conversion'!$G166,'Exp Database'!AA166*'Exp with units conversion'!$G166))</f>
        <v>174474</v>
      </c>
      <c r="AB166">
        <f>IF(OR('Exp Database'!AB166=Lists!$G$2,'Exp Database'!AB166=Lists!$G$3,'Exp Database'!AB166=0),0,IF($F166=Lists!$G$2,'Exp with units conversion'!$H166*'Exp Database'!AB166*'Exp with units conversion'!$G166,'Exp Database'!AB166*'Exp with units conversion'!$G166))</f>
        <v>585416</v>
      </c>
      <c r="AC166">
        <f>IF(OR('Exp Database'!AC166=Lists!$G$2,'Exp Database'!AC166=Lists!$G$3,'Exp Database'!AC166=0),0,IF($F166=Lists!$G$2,'Exp with units conversion'!$H166*'Exp Database'!AC166*'Exp with units conversion'!$G166,'Exp Database'!AC166*'Exp with units conversion'!$G166))</f>
        <v>9137970</v>
      </c>
      <c r="AD166">
        <f>IF(OR('Exp Database'!AD166=Lists!$G$2,'Exp Database'!AD166=Lists!$G$3,'Exp Database'!AD166=0),0,IF($F166=Lists!$G$2,'Exp with units conversion'!$H166*'Exp Database'!AD166*'Exp with units conversion'!$G166,'Exp Database'!AD166*'Exp with units conversion'!$G166))</f>
        <v>16103397</v>
      </c>
      <c r="AF166">
        <f t="shared" si="14"/>
        <v>1</v>
      </c>
    </row>
    <row r="167" spans="2:32">
      <c r="B167" t="str">
        <f t="shared" si="13"/>
        <v>Georgia2013</v>
      </c>
      <c r="C167" s="240" t="str">
        <f t="shared" si="10"/>
        <v>Georgia</v>
      </c>
      <c r="D167" s="240">
        <v>2013</v>
      </c>
      <c r="E167" s="251" t="str">
        <f t="shared" si="15"/>
        <v>Calendar Year</v>
      </c>
      <c r="F167" s="251" t="str">
        <f t="shared" si="15"/>
        <v>US Dollars</v>
      </c>
      <c r="G167" s="238">
        <f>IF('Exp Database'!G167="Units ( x 1)",1,IF('Exp Database'!G167="Thousands (x 1,000)",1000,IF('Exp Database'!G167="Millions (x 1,000,000)",1000000,)))</f>
        <v>1</v>
      </c>
      <c r="H167" s="239">
        <f>IF('Exp Database'!H167&gt;0,'Exp Database'!H167,'Exp Database'!J167)</f>
        <v>1.6634</v>
      </c>
      <c r="I167" s="251" t="str">
        <f t="shared" si="15"/>
        <v>PEPFAR Expenditure analysis</v>
      </c>
      <c r="J167" s="251">
        <f t="shared" si="15"/>
        <v>1.6633500000000001</v>
      </c>
      <c r="K167" s="237" t="s">
        <v>413</v>
      </c>
      <c r="L167" s="237"/>
      <c r="M167">
        <f>IF(OR('Exp Database'!M167=Lists!$G$2,'Exp Database'!M167=Lists!$G$3,'Exp Database'!M167=0),0,IF($F167=Lists!$G$2,'Exp with units conversion'!$H167*'Exp Database'!M167*'Exp with units conversion'!$G167,'Exp Database'!M167*'Exp with units conversion'!$G167))</f>
        <v>5361536</v>
      </c>
      <c r="N167">
        <f>IF(OR('Exp Database'!N167=Lists!$G$2,'Exp Database'!N167=Lists!$G$3,'Exp Database'!N167=0),0,IF($F167=Lists!$G$2,'Exp with units conversion'!$H167*'Exp Database'!N167*'Exp with units conversion'!$G167,'Exp Database'!N167*'Exp with units conversion'!$G167))</f>
        <v>0</v>
      </c>
      <c r="O167">
        <f>IF(OR('Exp Database'!O167=Lists!$G$2,'Exp Database'!O167=Lists!$G$3,'Exp Database'!O167=0),0,IF($F167=Lists!$G$2,'Exp with units conversion'!$H167*'Exp Database'!O167*'Exp with units conversion'!$G167,'Exp Database'!O167*'Exp with units conversion'!$G167))</f>
        <v>0</v>
      </c>
      <c r="P167">
        <f>IF(OR('Exp Database'!P167=Lists!$G$2,'Exp Database'!P167=Lists!$G$3,'Exp Database'!P167=0),0,IF($F167=Lists!$G$2,'Exp with units conversion'!$H167*'Exp Database'!P167*'Exp with units conversion'!$G167,'Exp Database'!P167*'Exp with units conversion'!$G167))</f>
        <v>0</v>
      </c>
      <c r="Q167">
        <f>IF(OR('Exp Database'!Q167=Lists!$G$2,'Exp Database'!Q167=Lists!$G$3,'Exp Database'!Q167=0),0,IF($F167=Lists!$G$2,'Exp with units conversion'!$H167*'Exp Database'!Q167*'Exp with units conversion'!$G167,'Exp Database'!Q167*'Exp with units conversion'!$G167))</f>
        <v>5361536</v>
      </c>
      <c r="R167">
        <f>IF(OR('Exp Database'!R167=Lists!$G$2,'Exp Database'!R167=Lists!$G$3,'Exp Database'!R167=0),0,IF($F167=Lists!$G$2,'Exp with units conversion'!$H167*'Exp Database'!R167*'Exp with units conversion'!$G167,'Exp Database'!R167*'Exp with units conversion'!$G167))</f>
        <v>0</v>
      </c>
      <c r="S167">
        <f>IF(OR('Exp Database'!S167=Lists!$G$2,'Exp Database'!S167=Lists!$G$3,'Exp Database'!S167=0),0,IF($F167=Lists!$G$2,'Exp with units conversion'!$H167*'Exp Database'!S167*'Exp with units conversion'!$G167,'Exp Database'!S167*'Exp with units conversion'!$G167))</f>
        <v>1603891</v>
      </c>
      <c r="T167">
        <f>IF(OR('Exp Database'!T167=Lists!$G$2,'Exp Database'!T167=Lists!$G$3,'Exp Database'!T167=0),0,IF($F167=Lists!$G$2,'Exp with units conversion'!$H167*'Exp Database'!T167*'Exp with units conversion'!$G167,'Exp Database'!T167*'Exp with units conversion'!$G167))</f>
        <v>0</v>
      </c>
      <c r="U167">
        <f>IF(OR('Exp Database'!U167=Lists!$G$2,'Exp Database'!U167=Lists!$G$3,'Exp Database'!U167=0),0,IF($F167=Lists!$G$2,'Exp with units conversion'!$H167*'Exp Database'!U167*'Exp with units conversion'!$G167,'Exp Database'!U167*'Exp with units conversion'!$G167))</f>
        <v>0</v>
      </c>
      <c r="V167">
        <f>IF(OR('Exp Database'!V167=Lists!$G$2,'Exp Database'!V167=Lists!$G$3,'Exp Database'!V167=0),0,IF($F167=Lists!$G$2,'Exp with units conversion'!$H167*'Exp Database'!V167*'Exp with units conversion'!$G167,'Exp Database'!V167*'Exp with units conversion'!$G167))</f>
        <v>1603891</v>
      </c>
      <c r="W167">
        <f>IF(OR('Exp Database'!W167=Lists!$G$2,'Exp Database'!W167=Lists!$G$3,'Exp Database'!W167=0),0,IF($F167=Lists!$G$2,'Exp with units conversion'!$H167*'Exp Database'!W167*'Exp with units conversion'!$G167,'Exp Database'!W167*'Exp with units conversion'!$G167))</f>
        <v>0</v>
      </c>
      <c r="X167">
        <f>IF(OR('Exp Database'!X167=Lists!$G$2,'Exp Database'!X167=Lists!$G$3,'Exp Database'!X167=0),0,IF($F167=Lists!$G$2,'Exp with units conversion'!$H167*'Exp Database'!X167*'Exp with units conversion'!$G167,'Exp Database'!X167*'Exp with units conversion'!$G167))</f>
        <v>874942</v>
      </c>
      <c r="Y167">
        <f>IF(OR('Exp Database'!Y167=Lists!$G$2,'Exp Database'!Y167=Lists!$G$3,'Exp Database'!Y167=0),0,IF($F167=Lists!$G$2,'Exp with units conversion'!$H167*'Exp Database'!Y167*'Exp with units conversion'!$G167,'Exp Database'!Y167*'Exp with units conversion'!$G167))</f>
        <v>7503138</v>
      </c>
      <c r="Z167">
        <f>IF(OR('Exp Database'!Z167=Lists!$G$2,'Exp Database'!Z167=Lists!$G$3,'Exp Database'!Z167=0),0,IF($F167=Lists!$G$2,'Exp with units conversion'!$H167*'Exp Database'!Z167*'Exp with units conversion'!$G167,'Exp Database'!Z167*'Exp with units conversion'!$G167))</f>
        <v>0</v>
      </c>
      <c r="AA167">
        <f>IF(OR('Exp Database'!AA167=Lists!$G$2,'Exp Database'!AA167=Lists!$G$3,'Exp Database'!AA167=0),0,IF($F167=Lists!$G$2,'Exp with units conversion'!$H167*'Exp Database'!AA167*'Exp with units conversion'!$G167,'Exp Database'!AA167*'Exp with units conversion'!$G167))</f>
        <v>169094</v>
      </c>
      <c r="AB167">
        <f>IF(OR('Exp Database'!AB167=Lists!$G$2,'Exp Database'!AB167=Lists!$G$3,'Exp Database'!AB167=0),0,IF($F167=Lists!$G$2,'Exp with units conversion'!$H167*'Exp Database'!AB167*'Exp with units conversion'!$G167,'Exp Database'!AB167*'Exp with units conversion'!$G167))</f>
        <v>585416</v>
      </c>
      <c r="AC167">
        <f>IF(OR('Exp Database'!AC167=Lists!$G$2,'Exp Database'!AC167=Lists!$G$3,'Exp Database'!AC167=0),0,IF($F167=Lists!$G$2,'Exp with units conversion'!$H167*'Exp Database'!AC167*'Exp with units conversion'!$G167,'Exp Database'!AC167*'Exp with units conversion'!$G167))</f>
        <v>9132590</v>
      </c>
      <c r="AD167">
        <f>IF(OR('Exp Database'!AD167=Lists!$G$2,'Exp Database'!AD167=Lists!$G$3,'Exp Database'!AD167=0),0,IF($F167=Lists!$G$2,'Exp with units conversion'!$H167*'Exp Database'!AD167*'Exp with units conversion'!$G167,'Exp Database'!AD167*'Exp with units conversion'!$G167))</f>
        <v>16098017</v>
      </c>
      <c r="AF167">
        <f t="shared" si="14"/>
        <v>1</v>
      </c>
    </row>
    <row r="168" spans="2:32">
      <c r="B168" t="str">
        <f t="shared" si="13"/>
        <v>Georgia2012</v>
      </c>
      <c r="C168" s="243" t="str">
        <f t="shared" si="10"/>
        <v>Georgia</v>
      </c>
      <c r="D168" s="243">
        <v>2012</v>
      </c>
      <c r="E168" s="242" t="str">
        <f>'2012'!B2</f>
        <v>Calendar Year</v>
      </c>
      <c r="F168" s="242" t="str">
        <f>'2012'!B5</f>
        <v>US Dollars</v>
      </c>
      <c r="G168" s="238">
        <f>IF('Exp Database'!G168="Units ( x 1)",1,IF('Exp Database'!G168="Thousands (x 1,000)",1000,IF('Exp Database'!G168="Millions (x 1,000,000)",1000000,)))</f>
        <v>1</v>
      </c>
      <c r="H168" s="239">
        <f>IF('Exp Database'!H168&gt;0,'Exp Database'!H168,'Exp Database'!J168)</f>
        <v>1.6513</v>
      </c>
      <c r="I168" s="242" t="str">
        <f>'2012'!B8</f>
        <v>System of Health Accounts</v>
      </c>
      <c r="J168" s="242">
        <f>VLOOKUP(C168,'Exchange Rates'!$A$1:$N$195,14,0)</f>
        <v>1.6512583333333299</v>
      </c>
      <c r="K168" s="53" t="s">
        <v>295</v>
      </c>
      <c r="L168" s="53"/>
      <c r="M168">
        <f>IF(OR('Exp Database'!M168=Lists!$G$2,'Exp Database'!M168=Lists!$G$3,'Exp Database'!M168=0),0,IF($F168=Lists!$G$2,'Exp with units conversion'!$H168*'Exp Database'!M168*'Exp with units conversion'!$G168,'Exp Database'!M168*'Exp with units conversion'!$G168))</f>
        <v>0</v>
      </c>
      <c r="N168">
        <f>IF(OR('Exp Database'!N168=Lists!$G$2,'Exp Database'!N168=Lists!$G$3,'Exp Database'!N168=0),0,IF($F168=Lists!$G$2,'Exp with units conversion'!$H168*'Exp Database'!N168*'Exp with units conversion'!$G168,'Exp Database'!N168*'Exp with units conversion'!$G168))</f>
        <v>0</v>
      </c>
      <c r="O168">
        <f>IF(OR('Exp Database'!O168=Lists!$G$2,'Exp Database'!O168=Lists!$G$3,'Exp Database'!O168=0),0,IF($F168=Lists!$G$2,'Exp with units conversion'!$H168*'Exp Database'!O168*'Exp with units conversion'!$G168,'Exp Database'!O168*'Exp with units conversion'!$G168))</f>
        <v>0</v>
      </c>
      <c r="P168">
        <f>IF(OR('Exp Database'!P168=Lists!$G$2,'Exp Database'!P168=Lists!$G$3,'Exp Database'!P168=0),0,IF($F168=Lists!$G$2,'Exp with units conversion'!$H168*'Exp Database'!P168*'Exp with units conversion'!$G168,'Exp Database'!P168*'Exp with units conversion'!$G168))</f>
        <v>0</v>
      </c>
      <c r="Q168">
        <f>IF(OR('Exp Database'!Q168=Lists!$G$2,'Exp Database'!Q168=Lists!$G$3,'Exp Database'!Q168=0),0,IF($F168=Lists!$G$2,'Exp with units conversion'!$H168*'Exp Database'!Q168*'Exp with units conversion'!$G168,'Exp Database'!Q168*'Exp with units conversion'!$G168))</f>
        <v>0</v>
      </c>
      <c r="R168">
        <f>IF(OR('Exp Database'!R168=Lists!$G$2,'Exp Database'!R168=Lists!$G$3,'Exp Database'!R168=0),0,IF($F168=Lists!$G$2,'Exp with units conversion'!$H168*'Exp Database'!R168*'Exp with units conversion'!$G168,'Exp Database'!R168*'Exp with units conversion'!$G168))</f>
        <v>0</v>
      </c>
      <c r="S168">
        <f>IF(OR('Exp Database'!S168=Lists!$G$2,'Exp Database'!S168=Lists!$G$3,'Exp Database'!S168=0),0,IF($F168=Lists!$G$2,'Exp with units conversion'!$H168*'Exp Database'!S168*'Exp with units conversion'!$G168,'Exp Database'!S168*'Exp with units conversion'!$G168))</f>
        <v>0</v>
      </c>
      <c r="T168">
        <f>IF(OR('Exp Database'!T168=Lists!$G$2,'Exp Database'!T168=Lists!$G$3,'Exp Database'!T168=0),0,IF($F168=Lists!$G$2,'Exp with units conversion'!$H168*'Exp Database'!T168*'Exp with units conversion'!$G168,'Exp Database'!T168*'Exp with units conversion'!$G168))</f>
        <v>0</v>
      </c>
      <c r="U168">
        <f>IF(OR('Exp Database'!U168=Lists!$G$2,'Exp Database'!U168=Lists!$G$3,'Exp Database'!U168=0),0,IF($F168=Lists!$G$2,'Exp with units conversion'!$H168*'Exp Database'!U168*'Exp with units conversion'!$G168,'Exp Database'!U168*'Exp with units conversion'!$G168))</f>
        <v>0</v>
      </c>
      <c r="V168">
        <f>IF(OR('Exp Database'!V168=Lists!$G$2,'Exp Database'!V168=Lists!$G$3,'Exp Database'!V168=0),0,IF($F168=Lists!$G$2,'Exp with units conversion'!$H168*'Exp Database'!V168*'Exp with units conversion'!$G168,'Exp Database'!V168*'Exp with units conversion'!$G168))</f>
        <v>0</v>
      </c>
      <c r="W168">
        <f>IF(OR('Exp Database'!W168=Lists!$G$2,'Exp Database'!W168=Lists!$G$3,'Exp Database'!W168=0),0,IF($F168=Lists!$G$2,'Exp with units conversion'!$H168*'Exp Database'!W168*'Exp with units conversion'!$G168,'Exp Database'!W168*'Exp with units conversion'!$G168))</f>
        <v>0</v>
      </c>
      <c r="X168">
        <f>IF(OR('Exp Database'!X168=Lists!$G$2,'Exp Database'!X168=Lists!$G$3,'Exp Database'!X168=0),0,IF($F168=Lists!$G$2,'Exp with units conversion'!$H168*'Exp Database'!X168*'Exp with units conversion'!$G168,'Exp Database'!X168*'Exp with units conversion'!$G168))</f>
        <v>304803</v>
      </c>
      <c r="Y168">
        <f>IF(OR('Exp Database'!Y168=Lists!$G$2,'Exp Database'!Y168=Lists!$G$3,'Exp Database'!Y168=0),0,IF($F168=Lists!$G$2,'Exp with units conversion'!$H168*'Exp Database'!Y168*'Exp with units conversion'!$G168,'Exp Database'!Y168*'Exp with units conversion'!$G168))</f>
        <v>0</v>
      </c>
      <c r="Z168">
        <f>IF(OR('Exp Database'!Z168=Lists!$G$2,'Exp Database'!Z168=Lists!$G$3,'Exp Database'!Z168=0),0,IF($F168=Lists!$G$2,'Exp with units conversion'!$H168*'Exp Database'!Z168*'Exp with units conversion'!$G168,'Exp Database'!Z168*'Exp with units conversion'!$G168))</f>
        <v>0</v>
      </c>
      <c r="AA168">
        <f>IF(OR('Exp Database'!AA168=Lists!$G$2,'Exp Database'!AA168=Lists!$G$3,'Exp Database'!AA168=0),0,IF($F168=Lists!$G$2,'Exp with units conversion'!$H168*'Exp Database'!AA168*'Exp with units conversion'!$G168,'Exp Database'!AA168*'Exp with units conversion'!$G168))</f>
        <v>130001</v>
      </c>
      <c r="AB168">
        <f>IF(OR('Exp Database'!AB168=Lists!$G$2,'Exp Database'!AB168=Lists!$G$3,'Exp Database'!AB168=0),0,IF($F168=Lists!$G$2,'Exp with units conversion'!$H168*'Exp Database'!AB168*'Exp with units conversion'!$G168,'Exp Database'!AB168*'Exp with units conversion'!$G168))</f>
        <v>32938</v>
      </c>
      <c r="AC168">
        <f>IF(OR('Exp Database'!AC168=Lists!$G$2,'Exp Database'!AC168=Lists!$G$3,'Exp Database'!AC168=0),0,IF($F168=Lists!$G$2,'Exp with units conversion'!$H168*'Exp Database'!AC168*'Exp with units conversion'!$G168,'Exp Database'!AC168*'Exp with units conversion'!$G168))</f>
        <v>467742</v>
      </c>
      <c r="AD168">
        <f>IF(OR('Exp Database'!AD168=Lists!$G$2,'Exp Database'!AD168=Lists!$G$3,'Exp Database'!AD168=0),0,IF($F168=Lists!$G$2,'Exp with units conversion'!$H168*'Exp Database'!AD168*'Exp with units conversion'!$G168,'Exp Database'!AD168*'Exp with units conversion'!$G168))</f>
        <v>467742</v>
      </c>
      <c r="AF168">
        <f t="shared" si="14"/>
        <v>1</v>
      </c>
    </row>
    <row r="169" spans="2:32">
      <c r="B169" t="str">
        <f t="shared" si="13"/>
        <v>Georgia2012</v>
      </c>
      <c r="C169" s="243" t="str">
        <f t="shared" si="10"/>
        <v>Georgia</v>
      </c>
      <c r="D169" s="243">
        <v>2012</v>
      </c>
      <c r="E169" s="242" t="str">
        <f>E$168</f>
        <v>Calendar Year</v>
      </c>
      <c r="F169" s="242" t="str">
        <f t="shared" ref="F169:J184" si="16">F$168</f>
        <v>US Dollars</v>
      </c>
      <c r="G169" s="238">
        <f>IF('Exp Database'!G169="Units ( x 1)",1,IF('Exp Database'!G169="Thousands (x 1,000)",1000,IF('Exp Database'!G169="Millions (x 1,000,000)",1000000,)))</f>
        <v>1</v>
      </c>
      <c r="H169" s="239">
        <f>IF('Exp Database'!H169&gt;0,'Exp Database'!H169,'Exp Database'!J169)</f>
        <v>1.6513</v>
      </c>
      <c r="I169" s="242" t="str">
        <f t="shared" si="16"/>
        <v>System of Health Accounts</v>
      </c>
      <c r="J169" s="242">
        <f t="shared" si="16"/>
        <v>1.6512583333333299</v>
      </c>
      <c r="K169" s="53" t="s">
        <v>2</v>
      </c>
      <c r="L169" s="53"/>
      <c r="M169">
        <f>IF(OR('Exp Database'!M169=Lists!$G$2,'Exp Database'!M169=Lists!$G$3,'Exp Database'!M169=0),0,IF($F169=Lists!$G$2,'Exp with units conversion'!$H169*'Exp Database'!M169*'Exp with units conversion'!$G169,'Exp Database'!M169*'Exp with units conversion'!$G169))</f>
        <v>0</v>
      </c>
      <c r="N169">
        <f>IF(OR('Exp Database'!N169=Lists!$G$2,'Exp Database'!N169=Lists!$G$3,'Exp Database'!N169=0),0,IF($F169=Lists!$G$2,'Exp with units conversion'!$H169*'Exp Database'!N169*'Exp with units conversion'!$G169,'Exp Database'!N169*'Exp with units conversion'!$G169))</f>
        <v>0</v>
      </c>
      <c r="O169">
        <f>IF(OR('Exp Database'!O169=Lists!$G$2,'Exp Database'!O169=Lists!$G$3,'Exp Database'!O169=0),0,IF($F169=Lists!$G$2,'Exp with units conversion'!$H169*'Exp Database'!O169*'Exp with units conversion'!$G169,'Exp Database'!O169*'Exp with units conversion'!$G169))</f>
        <v>0</v>
      </c>
      <c r="P169">
        <f>IF(OR('Exp Database'!P169=Lists!$G$2,'Exp Database'!P169=Lists!$G$3,'Exp Database'!P169=0),0,IF($F169=Lists!$G$2,'Exp with units conversion'!$H169*'Exp Database'!P169*'Exp with units conversion'!$G169,'Exp Database'!P169*'Exp with units conversion'!$G169))</f>
        <v>0</v>
      </c>
      <c r="Q169">
        <f>IF(OR('Exp Database'!Q169=Lists!$G$2,'Exp Database'!Q169=Lists!$G$3,'Exp Database'!Q169=0),0,IF($F169=Lists!$G$2,'Exp with units conversion'!$H169*'Exp Database'!Q169*'Exp with units conversion'!$G169,'Exp Database'!Q169*'Exp with units conversion'!$G169))</f>
        <v>0</v>
      </c>
      <c r="R169">
        <f>IF(OR('Exp Database'!R169=Lists!$G$2,'Exp Database'!R169=Lists!$G$3,'Exp Database'!R169=0),0,IF($F169=Lists!$G$2,'Exp with units conversion'!$H169*'Exp Database'!R169*'Exp with units conversion'!$G169,'Exp Database'!R169*'Exp with units conversion'!$G169))</f>
        <v>0</v>
      </c>
      <c r="S169">
        <f>IF(OR('Exp Database'!S169=Lists!$G$2,'Exp Database'!S169=Lists!$G$3,'Exp Database'!S169=0),0,IF($F169=Lists!$G$2,'Exp with units conversion'!$H169*'Exp Database'!S169*'Exp with units conversion'!$G169,'Exp Database'!S169*'Exp with units conversion'!$G169))</f>
        <v>0</v>
      </c>
      <c r="T169">
        <f>IF(OR('Exp Database'!T169=Lists!$G$2,'Exp Database'!T169=Lists!$G$3,'Exp Database'!T169=0),0,IF($F169=Lists!$G$2,'Exp with units conversion'!$H169*'Exp Database'!T169*'Exp with units conversion'!$G169,'Exp Database'!T169*'Exp with units conversion'!$G169))</f>
        <v>0</v>
      </c>
      <c r="U169">
        <f>IF(OR('Exp Database'!U169=Lists!$G$2,'Exp Database'!U169=Lists!$G$3,'Exp Database'!U169=0),0,IF($F169=Lists!$G$2,'Exp with units conversion'!$H169*'Exp Database'!U169*'Exp with units conversion'!$G169,'Exp Database'!U169*'Exp with units conversion'!$G169))</f>
        <v>0</v>
      </c>
      <c r="V169">
        <f>IF(OR('Exp Database'!V169=Lists!$G$2,'Exp Database'!V169=Lists!$G$3,'Exp Database'!V169=0),0,IF($F169=Lists!$G$2,'Exp with units conversion'!$H169*'Exp Database'!V169*'Exp with units conversion'!$G169,'Exp Database'!V169*'Exp with units conversion'!$G169))</f>
        <v>0</v>
      </c>
      <c r="W169">
        <f>IF(OR('Exp Database'!W169=Lists!$G$2,'Exp Database'!W169=Lists!$G$3,'Exp Database'!W169=0),0,IF($F169=Lists!$G$2,'Exp with units conversion'!$H169*'Exp Database'!W169*'Exp with units conversion'!$G169,'Exp Database'!W169*'Exp with units conversion'!$G169))</f>
        <v>0</v>
      </c>
      <c r="X169">
        <f>IF(OR('Exp Database'!X169=Lists!$G$2,'Exp Database'!X169=Lists!$G$3,'Exp Database'!X169=0),0,IF($F169=Lists!$G$2,'Exp with units conversion'!$H169*'Exp Database'!X169*'Exp with units conversion'!$G169,'Exp Database'!X169*'Exp with units conversion'!$G169))</f>
        <v>0</v>
      </c>
      <c r="Y169">
        <f>IF(OR('Exp Database'!Y169=Lists!$G$2,'Exp Database'!Y169=Lists!$G$3,'Exp Database'!Y169=0),0,IF($F169=Lists!$G$2,'Exp with units conversion'!$H169*'Exp Database'!Y169*'Exp with units conversion'!$G169,'Exp Database'!Y169*'Exp with units conversion'!$G169))</f>
        <v>0</v>
      </c>
      <c r="Z169">
        <f>IF(OR('Exp Database'!Z169=Lists!$G$2,'Exp Database'!Z169=Lists!$G$3,'Exp Database'!Z169=0),0,IF($F169=Lists!$G$2,'Exp with units conversion'!$H169*'Exp Database'!Z169*'Exp with units conversion'!$G169,'Exp Database'!Z169*'Exp with units conversion'!$G169))</f>
        <v>0</v>
      </c>
      <c r="AA169">
        <f>IF(OR('Exp Database'!AA169=Lists!$G$2,'Exp Database'!AA169=Lists!$G$3,'Exp Database'!AA169=0),0,IF($F169=Lists!$G$2,'Exp with units conversion'!$H169*'Exp Database'!AA169*'Exp with units conversion'!$G169,'Exp Database'!AA169*'Exp with units conversion'!$G169))</f>
        <v>16000</v>
      </c>
      <c r="AB169">
        <f>IF(OR('Exp Database'!AB169=Lists!$G$2,'Exp Database'!AB169=Lists!$G$3,'Exp Database'!AB169=0),0,IF($F169=Lists!$G$2,'Exp with units conversion'!$H169*'Exp Database'!AB169*'Exp with units conversion'!$G169,'Exp Database'!AB169*'Exp with units conversion'!$G169))</f>
        <v>29912</v>
      </c>
      <c r="AC169">
        <f>IF(OR('Exp Database'!AC169=Lists!$G$2,'Exp Database'!AC169=Lists!$G$3,'Exp Database'!AC169=0),0,IF($F169=Lists!$G$2,'Exp with units conversion'!$H169*'Exp Database'!AC169*'Exp with units conversion'!$G169,'Exp Database'!AC169*'Exp with units conversion'!$G169))</f>
        <v>45912</v>
      </c>
      <c r="AD169">
        <f>IF(OR('Exp Database'!AD169=Lists!$G$2,'Exp Database'!AD169=Lists!$G$3,'Exp Database'!AD169=0),0,IF($F169=Lists!$G$2,'Exp with units conversion'!$H169*'Exp Database'!AD169*'Exp with units conversion'!$G169,'Exp Database'!AD169*'Exp with units conversion'!$G169))</f>
        <v>45912</v>
      </c>
      <c r="AF169">
        <f t="shared" si="14"/>
        <v>1</v>
      </c>
    </row>
    <row r="170" spans="2:32">
      <c r="B170" t="str">
        <f t="shared" si="13"/>
        <v>Georgia2012</v>
      </c>
      <c r="C170" s="243" t="str">
        <f t="shared" si="10"/>
        <v>Georgia</v>
      </c>
      <c r="D170" s="243">
        <v>2012</v>
      </c>
      <c r="E170" s="242" t="str">
        <f t="shared" ref="E170:J201" si="17">E$168</f>
        <v>Calendar Year</v>
      </c>
      <c r="F170" s="242" t="str">
        <f t="shared" si="16"/>
        <v>US Dollars</v>
      </c>
      <c r="G170" s="238">
        <f>IF('Exp Database'!G170="Units ( x 1)",1,IF('Exp Database'!G170="Thousands (x 1,000)",1000,IF('Exp Database'!G170="Millions (x 1,000,000)",1000000,)))</f>
        <v>1</v>
      </c>
      <c r="H170" s="239">
        <f>IF('Exp Database'!H170&gt;0,'Exp Database'!H170,'Exp Database'!J170)</f>
        <v>1.6513</v>
      </c>
      <c r="I170" s="242" t="str">
        <f t="shared" si="16"/>
        <v>System of Health Accounts</v>
      </c>
      <c r="J170" s="242">
        <f t="shared" si="16"/>
        <v>1.6512583333333299</v>
      </c>
      <c r="K170" s="53" t="s">
        <v>365</v>
      </c>
      <c r="L170" s="53"/>
      <c r="M170">
        <f>IF(OR('Exp Database'!M170=Lists!$G$2,'Exp Database'!M170=Lists!$G$3,'Exp Database'!M170=0),0,IF($F170=Lists!$G$2,'Exp with units conversion'!$H170*'Exp Database'!M170*'Exp with units conversion'!$G170,'Exp Database'!M170*'Exp with units conversion'!$G170))</f>
        <v>0</v>
      </c>
      <c r="N170">
        <f>IF(OR('Exp Database'!N170=Lists!$G$2,'Exp Database'!N170=Lists!$G$3,'Exp Database'!N170=0),0,IF($F170=Lists!$G$2,'Exp with units conversion'!$H170*'Exp Database'!N170*'Exp with units conversion'!$G170,'Exp Database'!N170*'Exp with units conversion'!$G170))</f>
        <v>0</v>
      </c>
      <c r="O170">
        <f>IF(OR('Exp Database'!O170=Lists!$G$2,'Exp Database'!O170=Lists!$G$3,'Exp Database'!O170=0),0,IF($F170=Lists!$G$2,'Exp with units conversion'!$H170*'Exp Database'!O170*'Exp with units conversion'!$G170,'Exp Database'!O170*'Exp with units conversion'!$G170))</f>
        <v>0</v>
      </c>
      <c r="P170">
        <f>IF(OR('Exp Database'!P170=Lists!$G$2,'Exp Database'!P170=Lists!$G$3,'Exp Database'!P170=0),0,IF($F170=Lists!$G$2,'Exp with units conversion'!$H170*'Exp Database'!P170*'Exp with units conversion'!$G170,'Exp Database'!P170*'Exp with units conversion'!$G170))</f>
        <v>0</v>
      </c>
      <c r="Q170">
        <f>IF(OR('Exp Database'!Q170=Lists!$G$2,'Exp Database'!Q170=Lists!$G$3,'Exp Database'!Q170=0),0,IF($F170=Lists!$G$2,'Exp with units conversion'!$H170*'Exp Database'!Q170*'Exp with units conversion'!$G170,'Exp Database'!Q170*'Exp with units conversion'!$G170))</f>
        <v>0</v>
      </c>
      <c r="R170">
        <f>IF(OR('Exp Database'!R170=Lists!$G$2,'Exp Database'!R170=Lists!$G$3,'Exp Database'!R170=0),0,IF($F170=Lists!$G$2,'Exp with units conversion'!$H170*'Exp Database'!R170*'Exp with units conversion'!$G170,'Exp Database'!R170*'Exp with units conversion'!$G170))</f>
        <v>0</v>
      </c>
      <c r="S170">
        <f>IF(OR('Exp Database'!S170=Lists!$G$2,'Exp Database'!S170=Lists!$G$3,'Exp Database'!S170=0),0,IF($F170=Lists!$G$2,'Exp with units conversion'!$H170*'Exp Database'!S170*'Exp with units conversion'!$G170,'Exp Database'!S170*'Exp with units conversion'!$G170))</f>
        <v>0</v>
      </c>
      <c r="T170">
        <f>IF(OR('Exp Database'!T170=Lists!$G$2,'Exp Database'!T170=Lists!$G$3,'Exp Database'!T170=0),0,IF($F170=Lists!$G$2,'Exp with units conversion'!$H170*'Exp Database'!T170*'Exp with units conversion'!$G170,'Exp Database'!T170*'Exp with units conversion'!$G170))</f>
        <v>0</v>
      </c>
      <c r="U170">
        <f>IF(OR('Exp Database'!U170=Lists!$G$2,'Exp Database'!U170=Lists!$G$3,'Exp Database'!U170=0),0,IF($F170=Lists!$G$2,'Exp with units conversion'!$H170*'Exp Database'!U170*'Exp with units conversion'!$G170,'Exp Database'!U170*'Exp with units conversion'!$G170))</f>
        <v>0</v>
      </c>
      <c r="V170">
        <f>IF(OR('Exp Database'!V170=Lists!$G$2,'Exp Database'!V170=Lists!$G$3,'Exp Database'!V170=0),0,IF($F170=Lists!$G$2,'Exp with units conversion'!$H170*'Exp Database'!V170*'Exp with units conversion'!$G170,'Exp Database'!V170*'Exp with units conversion'!$G170))</f>
        <v>0</v>
      </c>
      <c r="W170">
        <f>IF(OR('Exp Database'!W170=Lists!$G$2,'Exp Database'!W170=Lists!$G$3,'Exp Database'!W170=0),0,IF($F170=Lists!$G$2,'Exp with units conversion'!$H170*'Exp Database'!W170*'Exp with units conversion'!$G170,'Exp Database'!W170*'Exp with units conversion'!$G170))</f>
        <v>0</v>
      </c>
      <c r="X170">
        <f>IF(OR('Exp Database'!X170=Lists!$G$2,'Exp Database'!X170=Lists!$G$3,'Exp Database'!X170=0),0,IF($F170=Lists!$G$2,'Exp with units conversion'!$H170*'Exp Database'!X170*'Exp with units conversion'!$G170,'Exp Database'!X170*'Exp with units conversion'!$G170))</f>
        <v>0</v>
      </c>
      <c r="Y170">
        <f>IF(OR('Exp Database'!Y170=Lists!$G$2,'Exp Database'!Y170=Lists!$G$3,'Exp Database'!Y170=0),0,IF($F170=Lists!$G$2,'Exp with units conversion'!$H170*'Exp Database'!Y170*'Exp with units conversion'!$G170,'Exp Database'!Y170*'Exp with units conversion'!$G170))</f>
        <v>0</v>
      </c>
      <c r="Z170">
        <f>IF(OR('Exp Database'!Z170=Lists!$G$2,'Exp Database'!Z170=Lists!$G$3,'Exp Database'!Z170=0),0,IF($F170=Lists!$G$2,'Exp with units conversion'!$H170*'Exp Database'!Z170*'Exp with units conversion'!$G170,'Exp Database'!Z170*'Exp with units conversion'!$G170))</f>
        <v>0</v>
      </c>
      <c r="AA170">
        <f>IF(OR('Exp Database'!AA170=Lists!$G$2,'Exp Database'!AA170=Lists!$G$3,'Exp Database'!AA170=0),0,IF($F170=Lists!$G$2,'Exp with units conversion'!$H170*'Exp Database'!AA170*'Exp with units conversion'!$G170,'Exp Database'!AA170*'Exp with units conversion'!$G170))</f>
        <v>33000</v>
      </c>
      <c r="AB170">
        <f>IF(OR('Exp Database'!AB170=Lists!$G$2,'Exp Database'!AB170=Lists!$G$3,'Exp Database'!AB170=0),0,IF($F170=Lists!$G$2,'Exp with units conversion'!$H170*'Exp Database'!AB170*'Exp with units conversion'!$G170,'Exp Database'!AB170*'Exp with units conversion'!$G170))</f>
        <v>0</v>
      </c>
      <c r="AC170">
        <f>IF(OR('Exp Database'!AC170=Lists!$G$2,'Exp Database'!AC170=Lists!$G$3,'Exp Database'!AC170=0),0,IF($F170=Lists!$G$2,'Exp with units conversion'!$H170*'Exp Database'!AC170*'Exp with units conversion'!$G170,'Exp Database'!AC170*'Exp with units conversion'!$G170))</f>
        <v>33000</v>
      </c>
      <c r="AD170">
        <f>IF(OR('Exp Database'!AD170=Lists!$G$2,'Exp Database'!AD170=Lists!$G$3,'Exp Database'!AD170=0),0,IF($F170=Lists!$G$2,'Exp with units conversion'!$H170*'Exp Database'!AD170*'Exp with units conversion'!$G170,'Exp Database'!AD170*'Exp with units conversion'!$G170))</f>
        <v>33000</v>
      </c>
      <c r="AF170">
        <f t="shared" si="14"/>
        <v>1</v>
      </c>
    </row>
    <row r="171" spans="2:32">
      <c r="B171" t="str">
        <f t="shared" si="13"/>
        <v>Georgia2012</v>
      </c>
      <c r="C171" s="243" t="str">
        <f t="shared" si="10"/>
        <v>Georgia</v>
      </c>
      <c r="D171" s="243">
        <v>2012</v>
      </c>
      <c r="E171" s="242" t="str">
        <f t="shared" si="17"/>
        <v>Calendar Year</v>
      </c>
      <c r="F171" s="242" t="str">
        <f t="shared" si="16"/>
        <v>US Dollars</v>
      </c>
      <c r="G171" s="238">
        <f>IF('Exp Database'!G171="Units ( x 1)",1,IF('Exp Database'!G171="Thousands (x 1,000)",1000,IF('Exp Database'!G171="Millions (x 1,000,000)",1000000,)))</f>
        <v>1</v>
      </c>
      <c r="H171" s="239">
        <f>IF('Exp Database'!H171&gt;0,'Exp Database'!H171,'Exp Database'!J171)</f>
        <v>1.6513</v>
      </c>
      <c r="I171" s="242" t="str">
        <f t="shared" si="16"/>
        <v>System of Health Accounts</v>
      </c>
      <c r="J171" s="242">
        <f t="shared" si="16"/>
        <v>1.6512583333333299</v>
      </c>
      <c r="K171" s="53" t="s">
        <v>5</v>
      </c>
      <c r="L171" s="53"/>
      <c r="M171">
        <f>IF(OR('Exp Database'!M171=Lists!$G$2,'Exp Database'!M171=Lists!$G$3,'Exp Database'!M171=0),0,IF($F171=Lists!$G$2,'Exp with units conversion'!$H171*'Exp Database'!M171*'Exp with units conversion'!$G171,'Exp Database'!M171*'Exp with units conversion'!$G171))</f>
        <v>0</v>
      </c>
      <c r="N171">
        <f>IF(OR('Exp Database'!N171=Lists!$G$2,'Exp Database'!N171=Lists!$G$3,'Exp Database'!N171=0),0,IF($F171=Lists!$G$2,'Exp with units conversion'!$H171*'Exp Database'!N171*'Exp with units conversion'!$G171,'Exp Database'!N171*'Exp with units conversion'!$G171))</f>
        <v>0</v>
      </c>
      <c r="O171">
        <f>IF(OR('Exp Database'!O171=Lists!$G$2,'Exp Database'!O171=Lists!$G$3,'Exp Database'!O171=0),0,IF($F171=Lists!$G$2,'Exp with units conversion'!$H171*'Exp Database'!O171*'Exp with units conversion'!$G171,'Exp Database'!O171*'Exp with units conversion'!$G171))</f>
        <v>0</v>
      </c>
      <c r="P171">
        <f>IF(OR('Exp Database'!P171=Lists!$G$2,'Exp Database'!P171=Lists!$G$3,'Exp Database'!P171=0),0,IF($F171=Lists!$G$2,'Exp with units conversion'!$H171*'Exp Database'!P171*'Exp with units conversion'!$G171,'Exp Database'!P171*'Exp with units conversion'!$G171))</f>
        <v>0</v>
      </c>
      <c r="Q171">
        <f>IF(OR('Exp Database'!Q171=Lists!$G$2,'Exp Database'!Q171=Lists!$G$3,'Exp Database'!Q171=0),0,IF($F171=Lists!$G$2,'Exp with units conversion'!$H171*'Exp Database'!Q171*'Exp with units conversion'!$G171,'Exp Database'!Q171*'Exp with units conversion'!$G171))</f>
        <v>0</v>
      </c>
      <c r="R171">
        <f>IF(OR('Exp Database'!R171=Lists!$G$2,'Exp Database'!R171=Lists!$G$3,'Exp Database'!R171=0),0,IF($F171=Lists!$G$2,'Exp with units conversion'!$H171*'Exp Database'!R171*'Exp with units conversion'!$G171,'Exp Database'!R171*'Exp with units conversion'!$G171))</f>
        <v>0</v>
      </c>
      <c r="S171">
        <f>IF(OR('Exp Database'!S171=Lists!$G$2,'Exp Database'!S171=Lists!$G$3,'Exp Database'!S171=0),0,IF($F171=Lists!$G$2,'Exp with units conversion'!$H171*'Exp Database'!S171*'Exp with units conversion'!$G171,'Exp Database'!S171*'Exp with units conversion'!$G171))</f>
        <v>0</v>
      </c>
      <c r="T171">
        <f>IF(OR('Exp Database'!T171=Lists!$G$2,'Exp Database'!T171=Lists!$G$3,'Exp Database'!T171=0),0,IF($F171=Lists!$G$2,'Exp with units conversion'!$H171*'Exp Database'!T171*'Exp with units conversion'!$G171,'Exp Database'!T171*'Exp with units conversion'!$G171))</f>
        <v>0</v>
      </c>
      <c r="U171">
        <f>IF(OR('Exp Database'!U171=Lists!$G$2,'Exp Database'!U171=Lists!$G$3,'Exp Database'!U171=0),0,IF($F171=Lists!$G$2,'Exp with units conversion'!$H171*'Exp Database'!U171*'Exp with units conversion'!$G171,'Exp Database'!U171*'Exp with units conversion'!$G171))</f>
        <v>0</v>
      </c>
      <c r="V171">
        <f>IF(OR('Exp Database'!V171=Lists!$G$2,'Exp Database'!V171=Lists!$G$3,'Exp Database'!V171=0),0,IF($F171=Lists!$G$2,'Exp with units conversion'!$H171*'Exp Database'!V171*'Exp with units conversion'!$G171,'Exp Database'!V171*'Exp with units conversion'!$G171))</f>
        <v>0</v>
      </c>
      <c r="W171">
        <f>IF(OR('Exp Database'!W171=Lists!$G$2,'Exp Database'!W171=Lists!$G$3,'Exp Database'!W171=0),0,IF($F171=Lists!$G$2,'Exp with units conversion'!$H171*'Exp Database'!W171*'Exp with units conversion'!$G171,'Exp Database'!W171*'Exp with units conversion'!$G171))</f>
        <v>0</v>
      </c>
      <c r="X171">
        <f>IF(OR('Exp Database'!X171=Lists!$G$2,'Exp Database'!X171=Lists!$G$3,'Exp Database'!X171=0),0,IF($F171=Lists!$G$2,'Exp with units conversion'!$H171*'Exp Database'!X171*'Exp with units conversion'!$G171,'Exp Database'!X171*'Exp with units conversion'!$G171))</f>
        <v>0</v>
      </c>
      <c r="Y171">
        <f>IF(OR('Exp Database'!Y171=Lists!$G$2,'Exp Database'!Y171=Lists!$G$3,'Exp Database'!Y171=0),0,IF($F171=Lists!$G$2,'Exp with units conversion'!$H171*'Exp Database'!Y171*'Exp with units conversion'!$G171,'Exp Database'!Y171*'Exp with units conversion'!$G171))</f>
        <v>0</v>
      </c>
      <c r="Z171">
        <f>IF(OR('Exp Database'!Z171=Lists!$G$2,'Exp Database'!Z171=Lists!$G$3,'Exp Database'!Z171=0),0,IF($F171=Lists!$G$2,'Exp with units conversion'!$H171*'Exp Database'!Z171*'Exp with units conversion'!$G171,'Exp Database'!Z171*'Exp with units conversion'!$G171))</f>
        <v>0</v>
      </c>
      <c r="AA171">
        <f>IF(OR('Exp Database'!AA171=Lists!$G$2,'Exp Database'!AA171=Lists!$G$3,'Exp Database'!AA171=0),0,IF($F171=Lists!$G$2,'Exp with units conversion'!$H171*'Exp Database'!AA171*'Exp with units conversion'!$G171,'Exp Database'!AA171*'Exp with units conversion'!$G171))</f>
        <v>0</v>
      </c>
      <c r="AB171">
        <f>IF(OR('Exp Database'!AB171=Lists!$G$2,'Exp Database'!AB171=Lists!$G$3,'Exp Database'!AB171=0),0,IF($F171=Lists!$G$2,'Exp with units conversion'!$H171*'Exp Database'!AB171*'Exp with units conversion'!$G171,'Exp Database'!AB171*'Exp with units conversion'!$G171))</f>
        <v>0</v>
      </c>
      <c r="AC171">
        <f>IF(OR('Exp Database'!AC171=Lists!$G$2,'Exp Database'!AC171=Lists!$G$3,'Exp Database'!AC171=0),0,IF($F171=Lists!$G$2,'Exp with units conversion'!$H171*'Exp Database'!AC171*'Exp with units conversion'!$G171,'Exp Database'!AC171*'Exp with units conversion'!$G171))</f>
        <v>0</v>
      </c>
      <c r="AD171">
        <f>IF(OR('Exp Database'!AD171=Lists!$G$2,'Exp Database'!AD171=Lists!$G$3,'Exp Database'!AD171=0),0,IF($F171=Lists!$G$2,'Exp with units conversion'!$H171*'Exp Database'!AD171*'Exp with units conversion'!$G171,'Exp Database'!AD171*'Exp with units conversion'!$G171))</f>
        <v>0</v>
      </c>
      <c r="AF171">
        <f t="shared" si="14"/>
        <v>1</v>
      </c>
    </row>
    <row r="172" spans="2:32">
      <c r="B172" t="str">
        <f t="shared" si="13"/>
        <v>Georgia2012</v>
      </c>
      <c r="C172" s="243" t="str">
        <f t="shared" si="10"/>
        <v>Georgia</v>
      </c>
      <c r="D172" s="243">
        <v>2012</v>
      </c>
      <c r="E172" s="242" t="str">
        <f t="shared" si="17"/>
        <v>Calendar Year</v>
      </c>
      <c r="F172" s="242" t="str">
        <f t="shared" si="16"/>
        <v>US Dollars</v>
      </c>
      <c r="G172" s="238">
        <f>IF('Exp Database'!G172="Units ( x 1)",1,IF('Exp Database'!G172="Thousands (x 1,000)",1000,IF('Exp Database'!G172="Millions (x 1,000,000)",1000000,)))</f>
        <v>1</v>
      </c>
      <c r="H172" s="239">
        <f>IF('Exp Database'!H172&gt;0,'Exp Database'!H172,'Exp Database'!J172)</f>
        <v>1.6513</v>
      </c>
      <c r="I172" s="242" t="str">
        <f t="shared" si="16"/>
        <v>System of Health Accounts</v>
      </c>
      <c r="J172" s="242">
        <f t="shared" si="16"/>
        <v>1.6512583333333299</v>
      </c>
      <c r="K172" s="53" t="s">
        <v>367</v>
      </c>
      <c r="L172" s="53"/>
      <c r="M172">
        <f>IF(OR('Exp Database'!M172=Lists!$G$2,'Exp Database'!M172=Lists!$G$3,'Exp Database'!M172=0),0,IF($F172=Lists!$G$2,'Exp with units conversion'!$H172*'Exp Database'!M172*'Exp with units conversion'!$G172,'Exp Database'!M172*'Exp with units conversion'!$G172))</f>
        <v>0</v>
      </c>
      <c r="N172">
        <f>IF(OR('Exp Database'!N172=Lists!$G$2,'Exp Database'!N172=Lists!$G$3,'Exp Database'!N172=0),0,IF($F172=Lists!$G$2,'Exp with units conversion'!$H172*'Exp Database'!N172*'Exp with units conversion'!$G172,'Exp Database'!N172*'Exp with units conversion'!$G172))</f>
        <v>0</v>
      </c>
      <c r="O172">
        <f>IF(OR('Exp Database'!O172=Lists!$G$2,'Exp Database'!O172=Lists!$G$3,'Exp Database'!O172=0),0,IF($F172=Lists!$G$2,'Exp with units conversion'!$H172*'Exp Database'!O172*'Exp with units conversion'!$G172,'Exp Database'!O172*'Exp with units conversion'!$G172))</f>
        <v>0</v>
      </c>
      <c r="P172">
        <f>IF(OR('Exp Database'!P172=Lists!$G$2,'Exp Database'!P172=Lists!$G$3,'Exp Database'!P172=0),0,IF($F172=Lists!$G$2,'Exp with units conversion'!$H172*'Exp Database'!P172*'Exp with units conversion'!$G172,'Exp Database'!P172*'Exp with units conversion'!$G172))</f>
        <v>0</v>
      </c>
      <c r="Q172">
        <f>IF(OR('Exp Database'!Q172=Lists!$G$2,'Exp Database'!Q172=Lists!$G$3,'Exp Database'!Q172=0),0,IF($F172=Lists!$G$2,'Exp with units conversion'!$H172*'Exp Database'!Q172*'Exp with units conversion'!$G172,'Exp Database'!Q172*'Exp with units conversion'!$G172))</f>
        <v>0</v>
      </c>
      <c r="R172">
        <f>IF(OR('Exp Database'!R172=Lists!$G$2,'Exp Database'!R172=Lists!$G$3,'Exp Database'!R172=0),0,IF($F172=Lists!$G$2,'Exp with units conversion'!$H172*'Exp Database'!R172*'Exp with units conversion'!$G172,'Exp Database'!R172*'Exp with units conversion'!$G172))</f>
        <v>0</v>
      </c>
      <c r="S172">
        <f>IF(OR('Exp Database'!S172=Lists!$G$2,'Exp Database'!S172=Lists!$G$3,'Exp Database'!S172=0),0,IF($F172=Lists!$G$2,'Exp with units conversion'!$H172*'Exp Database'!S172*'Exp with units conversion'!$G172,'Exp Database'!S172*'Exp with units conversion'!$G172))</f>
        <v>0</v>
      </c>
      <c r="T172">
        <f>IF(OR('Exp Database'!T172=Lists!$G$2,'Exp Database'!T172=Lists!$G$3,'Exp Database'!T172=0),0,IF($F172=Lists!$G$2,'Exp with units conversion'!$H172*'Exp Database'!T172*'Exp with units conversion'!$G172,'Exp Database'!T172*'Exp with units conversion'!$G172))</f>
        <v>0</v>
      </c>
      <c r="U172">
        <f>IF(OR('Exp Database'!U172=Lists!$G$2,'Exp Database'!U172=Lists!$G$3,'Exp Database'!U172=0),0,IF($F172=Lists!$G$2,'Exp with units conversion'!$H172*'Exp Database'!U172*'Exp with units conversion'!$G172,'Exp Database'!U172*'Exp with units conversion'!$G172))</f>
        <v>0</v>
      </c>
      <c r="V172">
        <f>IF(OR('Exp Database'!V172=Lists!$G$2,'Exp Database'!V172=Lists!$G$3,'Exp Database'!V172=0),0,IF($F172=Lists!$G$2,'Exp with units conversion'!$H172*'Exp Database'!V172*'Exp with units conversion'!$G172,'Exp Database'!V172*'Exp with units conversion'!$G172))</f>
        <v>0</v>
      </c>
      <c r="W172">
        <f>IF(OR('Exp Database'!W172=Lists!$G$2,'Exp Database'!W172=Lists!$G$3,'Exp Database'!W172=0),0,IF($F172=Lists!$G$2,'Exp with units conversion'!$H172*'Exp Database'!W172*'Exp with units conversion'!$G172,'Exp Database'!W172*'Exp with units conversion'!$G172))</f>
        <v>0</v>
      </c>
      <c r="X172">
        <f>IF(OR('Exp Database'!X172=Lists!$G$2,'Exp Database'!X172=Lists!$G$3,'Exp Database'!X172=0),0,IF($F172=Lists!$G$2,'Exp with units conversion'!$H172*'Exp Database'!X172*'Exp with units conversion'!$G172,'Exp Database'!X172*'Exp with units conversion'!$G172))</f>
        <v>0</v>
      </c>
      <c r="Y172">
        <f>IF(OR('Exp Database'!Y172=Lists!$G$2,'Exp Database'!Y172=Lists!$G$3,'Exp Database'!Y172=0),0,IF($F172=Lists!$G$2,'Exp with units conversion'!$H172*'Exp Database'!Y172*'Exp with units conversion'!$G172,'Exp Database'!Y172*'Exp with units conversion'!$G172))</f>
        <v>0</v>
      </c>
      <c r="Z172">
        <f>IF(OR('Exp Database'!Z172=Lists!$G$2,'Exp Database'!Z172=Lists!$G$3,'Exp Database'!Z172=0),0,IF($F172=Lists!$G$2,'Exp with units conversion'!$H172*'Exp Database'!Z172*'Exp with units conversion'!$G172,'Exp Database'!Z172*'Exp with units conversion'!$G172))</f>
        <v>0</v>
      </c>
      <c r="AA172">
        <f>IF(OR('Exp Database'!AA172=Lists!$G$2,'Exp Database'!AA172=Lists!$G$3,'Exp Database'!AA172=0),0,IF($F172=Lists!$G$2,'Exp with units conversion'!$H172*'Exp Database'!AA172*'Exp with units conversion'!$G172,'Exp Database'!AA172*'Exp with units conversion'!$G172))</f>
        <v>0</v>
      </c>
      <c r="AB172">
        <f>IF(OR('Exp Database'!AB172=Lists!$G$2,'Exp Database'!AB172=Lists!$G$3,'Exp Database'!AB172=0),0,IF($F172=Lists!$G$2,'Exp with units conversion'!$H172*'Exp Database'!AB172*'Exp with units conversion'!$G172,'Exp Database'!AB172*'Exp with units conversion'!$G172))</f>
        <v>0</v>
      </c>
      <c r="AC172">
        <f>IF(OR('Exp Database'!AC172=Lists!$G$2,'Exp Database'!AC172=Lists!$G$3,'Exp Database'!AC172=0),0,IF($F172=Lists!$G$2,'Exp with units conversion'!$H172*'Exp Database'!AC172*'Exp with units conversion'!$G172,'Exp Database'!AC172*'Exp with units conversion'!$G172))</f>
        <v>0</v>
      </c>
      <c r="AD172">
        <f>IF(OR('Exp Database'!AD172=Lists!$G$2,'Exp Database'!AD172=Lists!$G$3,'Exp Database'!AD172=0),0,IF($F172=Lists!$G$2,'Exp with units conversion'!$H172*'Exp Database'!AD172*'Exp with units conversion'!$G172,'Exp Database'!AD172*'Exp with units conversion'!$G172))</f>
        <v>0</v>
      </c>
      <c r="AF172">
        <f t="shared" si="14"/>
        <v>1</v>
      </c>
    </row>
    <row r="173" spans="2:32">
      <c r="B173" t="str">
        <f t="shared" si="13"/>
        <v>Georgia2012</v>
      </c>
      <c r="C173" s="243" t="str">
        <f t="shared" si="10"/>
        <v>Georgia</v>
      </c>
      <c r="D173" s="243">
        <v>2012</v>
      </c>
      <c r="E173" s="242" t="str">
        <f t="shared" si="17"/>
        <v>Calendar Year</v>
      </c>
      <c r="F173" s="242" t="str">
        <f t="shared" si="16"/>
        <v>US Dollars</v>
      </c>
      <c r="G173" s="238">
        <f>IF('Exp Database'!G173="Units ( x 1)",1,IF('Exp Database'!G173="Thousands (x 1,000)",1000,IF('Exp Database'!G173="Millions (x 1,000,000)",1000000,)))</f>
        <v>1</v>
      </c>
      <c r="H173" s="239">
        <f>IF('Exp Database'!H173&gt;0,'Exp Database'!H173,'Exp Database'!J173)</f>
        <v>1.6513</v>
      </c>
      <c r="I173" s="242" t="str">
        <f t="shared" si="16"/>
        <v>System of Health Accounts</v>
      </c>
      <c r="J173" s="242">
        <f t="shared" si="16"/>
        <v>1.6512583333333299</v>
      </c>
      <c r="K173" s="53" t="s">
        <v>368</v>
      </c>
      <c r="L173" s="53"/>
      <c r="M173">
        <f>IF(OR('Exp Database'!M173=Lists!$G$2,'Exp Database'!M173=Lists!$G$3,'Exp Database'!M173=0),0,IF($F173=Lists!$G$2,'Exp with units conversion'!$H173*'Exp Database'!M173*'Exp with units conversion'!$G173,'Exp Database'!M173*'Exp with units conversion'!$G173))</f>
        <v>0</v>
      </c>
      <c r="N173">
        <f>IF(OR('Exp Database'!N173=Lists!$G$2,'Exp Database'!N173=Lists!$G$3,'Exp Database'!N173=0),0,IF($F173=Lists!$G$2,'Exp with units conversion'!$H173*'Exp Database'!N173*'Exp with units conversion'!$G173,'Exp Database'!N173*'Exp with units conversion'!$G173))</f>
        <v>0</v>
      </c>
      <c r="O173">
        <f>IF(OR('Exp Database'!O173=Lists!$G$2,'Exp Database'!O173=Lists!$G$3,'Exp Database'!O173=0),0,IF($F173=Lists!$G$2,'Exp with units conversion'!$H173*'Exp Database'!O173*'Exp with units conversion'!$G173,'Exp Database'!O173*'Exp with units conversion'!$G173))</f>
        <v>0</v>
      </c>
      <c r="P173">
        <f>IF(OR('Exp Database'!P173=Lists!$G$2,'Exp Database'!P173=Lists!$G$3,'Exp Database'!P173=0),0,IF($F173=Lists!$G$2,'Exp with units conversion'!$H173*'Exp Database'!P173*'Exp with units conversion'!$G173,'Exp Database'!P173*'Exp with units conversion'!$G173))</f>
        <v>0</v>
      </c>
      <c r="Q173">
        <f>IF(OR('Exp Database'!Q173=Lists!$G$2,'Exp Database'!Q173=Lists!$G$3,'Exp Database'!Q173=0),0,IF($F173=Lists!$G$2,'Exp with units conversion'!$H173*'Exp Database'!Q173*'Exp with units conversion'!$G173,'Exp Database'!Q173*'Exp with units conversion'!$G173))</f>
        <v>0</v>
      </c>
      <c r="R173">
        <f>IF(OR('Exp Database'!R173=Lists!$G$2,'Exp Database'!R173=Lists!$G$3,'Exp Database'!R173=0),0,IF($F173=Lists!$G$2,'Exp with units conversion'!$H173*'Exp Database'!R173*'Exp with units conversion'!$G173,'Exp Database'!R173*'Exp with units conversion'!$G173))</f>
        <v>0</v>
      </c>
      <c r="S173">
        <f>IF(OR('Exp Database'!S173=Lists!$G$2,'Exp Database'!S173=Lists!$G$3,'Exp Database'!S173=0),0,IF($F173=Lists!$G$2,'Exp with units conversion'!$H173*'Exp Database'!S173*'Exp with units conversion'!$G173,'Exp Database'!S173*'Exp with units conversion'!$G173))</f>
        <v>0</v>
      </c>
      <c r="T173">
        <f>IF(OR('Exp Database'!T173=Lists!$G$2,'Exp Database'!T173=Lists!$G$3,'Exp Database'!T173=0),0,IF($F173=Lists!$G$2,'Exp with units conversion'!$H173*'Exp Database'!T173*'Exp with units conversion'!$G173,'Exp Database'!T173*'Exp with units conversion'!$G173))</f>
        <v>0</v>
      </c>
      <c r="U173">
        <f>IF(OR('Exp Database'!U173=Lists!$G$2,'Exp Database'!U173=Lists!$G$3,'Exp Database'!U173=0),0,IF($F173=Lists!$G$2,'Exp with units conversion'!$H173*'Exp Database'!U173*'Exp with units conversion'!$G173,'Exp Database'!U173*'Exp with units conversion'!$G173))</f>
        <v>0</v>
      </c>
      <c r="V173">
        <f>IF(OR('Exp Database'!V173=Lists!$G$2,'Exp Database'!V173=Lists!$G$3,'Exp Database'!V173=0),0,IF($F173=Lists!$G$2,'Exp with units conversion'!$H173*'Exp Database'!V173*'Exp with units conversion'!$G173,'Exp Database'!V173*'Exp with units conversion'!$G173))</f>
        <v>0</v>
      </c>
      <c r="W173">
        <f>IF(OR('Exp Database'!W173=Lists!$G$2,'Exp Database'!W173=Lists!$G$3,'Exp Database'!W173=0),0,IF($F173=Lists!$G$2,'Exp with units conversion'!$H173*'Exp Database'!W173*'Exp with units conversion'!$G173,'Exp Database'!W173*'Exp with units conversion'!$G173))</f>
        <v>0</v>
      </c>
      <c r="X173">
        <f>IF(OR('Exp Database'!X173=Lists!$G$2,'Exp Database'!X173=Lists!$G$3,'Exp Database'!X173=0),0,IF($F173=Lists!$G$2,'Exp with units conversion'!$H173*'Exp Database'!X173*'Exp with units conversion'!$G173,'Exp Database'!X173*'Exp with units conversion'!$G173))</f>
        <v>91950</v>
      </c>
      <c r="Y173">
        <f>IF(OR('Exp Database'!Y173=Lists!$G$2,'Exp Database'!Y173=Lists!$G$3,'Exp Database'!Y173=0),0,IF($F173=Lists!$G$2,'Exp with units conversion'!$H173*'Exp Database'!Y173*'Exp with units conversion'!$G173,'Exp Database'!Y173*'Exp with units conversion'!$G173))</f>
        <v>0</v>
      </c>
      <c r="Z173">
        <f>IF(OR('Exp Database'!Z173=Lists!$G$2,'Exp Database'!Z173=Lists!$G$3,'Exp Database'!Z173=0),0,IF($F173=Lists!$G$2,'Exp with units conversion'!$H173*'Exp Database'!Z173*'Exp with units conversion'!$G173,'Exp Database'!Z173*'Exp with units conversion'!$G173))</f>
        <v>0</v>
      </c>
      <c r="AA173">
        <f>IF(OR('Exp Database'!AA173=Lists!$G$2,'Exp Database'!AA173=Lists!$G$3,'Exp Database'!AA173=0),0,IF($F173=Lists!$G$2,'Exp with units conversion'!$H173*'Exp Database'!AA173*'Exp with units conversion'!$G173,'Exp Database'!AA173*'Exp with units conversion'!$G173))</f>
        <v>1500</v>
      </c>
      <c r="AB173">
        <f>IF(OR('Exp Database'!AB173=Lists!$G$2,'Exp Database'!AB173=Lists!$G$3,'Exp Database'!AB173=0),0,IF($F173=Lists!$G$2,'Exp with units conversion'!$H173*'Exp Database'!AB173*'Exp with units conversion'!$G173,'Exp Database'!AB173*'Exp with units conversion'!$G173))</f>
        <v>0</v>
      </c>
      <c r="AC173">
        <f>IF(OR('Exp Database'!AC173=Lists!$G$2,'Exp Database'!AC173=Lists!$G$3,'Exp Database'!AC173=0),0,IF($F173=Lists!$G$2,'Exp with units conversion'!$H173*'Exp Database'!AC173*'Exp with units conversion'!$G173,'Exp Database'!AC173*'Exp with units conversion'!$G173))</f>
        <v>93450</v>
      </c>
      <c r="AD173">
        <f>IF(OR('Exp Database'!AD173=Lists!$G$2,'Exp Database'!AD173=Lists!$G$3,'Exp Database'!AD173=0),0,IF($F173=Lists!$G$2,'Exp with units conversion'!$H173*'Exp Database'!AD173*'Exp with units conversion'!$G173,'Exp Database'!AD173*'Exp with units conversion'!$G173))</f>
        <v>93450</v>
      </c>
      <c r="AF173">
        <f t="shared" si="14"/>
        <v>1</v>
      </c>
    </row>
    <row r="174" spans="2:32">
      <c r="B174" t="str">
        <f t="shared" si="13"/>
        <v>Georgia2012</v>
      </c>
      <c r="C174" s="243" t="str">
        <f t="shared" si="10"/>
        <v>Georgia</v>
      </c>
      <c r="D174" s="243">
        <v>2012</v>
      </c>
      <c r="E174" s="242" t="str">
        <f t="shared" si="17"/>
        <v>Calendar Year</v>
      </c>
      <c r="F174" s="242" t="str">
        <f t="shared" si="16"/>
        <v>US Dollars</v>
      </c>
      <c r="G174" s="238">
        <f>IF('Exp Database'!G174="Units ( x 1)",1,IF('Exp Database'!G174="Thousands (x 1,000)",1000,IF('Exp Database'!G174="Millions (x 1,000,000)",1000000,)))</f>
        <v>1</v>
      </c>
      <c r="H174" s="239">
        <f>IF('Exp Database'!H174&gt;0,'Exp Database'!H174,'Exp Database'!J174)</f>
        <v>1.6513</v>
      </c>
      <c r="I174" s="242" t="str">
        <f t="shared" si="16"/>
        <v>System of Health Accounts</v>
      </c>
      <c r="J174" s="242">
        <f t="shared" si="16"/>
        <v>1.6512583333333299</v>
      </c>
      <c r="K174" s="53" t="s">
        <v>369</v>
      </c>
      <c r="L174" s="53"/>
      <c r="M174">
        <f>IF(OR('Exp Database'!M174=Lists!$G$2,'Exp Database'!M174=Lists!$G$3,'Exp Database'!M174=0),0,IF($F174=Lists!$G$2,'Exp with units conversion'!$H174*'Exp Database'!M174*'Exp with units conversion'!$G174,'Exp Database'!M174*'Exp with units conversion'!$G174))</f>
        <v>0</v>
      </c>
      <c r="N174">
        <f>IF(OR('Exp Database'!N174=Lists!$G$2,'Exp Database'!N174=Lists!$G$3,'Exp Database'!N174=0),0,IF($F174=Lists!$G$2,'Exp with units conversion'!$H174*'Exp Database'!N174*'Exp with units conversion'!$G174,'Exp Database'!N174*'Exp with units conversion'!$G174))</f>
        <v>0</v>
      </c>
      <c r="O174">
        <f>IF(OR('Exp Database'!O174=Lists!$G$2,'Exp Database'!O174=Lists!$G$3,'Exp Database'!O174=0),0,IF($F174=Lists!$G$2,'Exp with units conversion'!$H174*'Exp Database'!O174*'Exp with units conversion'!$G174,'Exp Database'!O174*'Exp with units conversion'!$G174))</f>
        <v>0</v>
      </c>
      <c r="P174">
        <f>IF(OR('Exp Database'!P174=Lists!$G$2,'Exp Database'!P174=Lists!$G$3,'Exp Database'!P174=0),0,IF($F174=Lists!$G$2,'Exp with units conversion'!$H174*'Exp Database'!P174*'Exp with units conversion'!$G174,'Exp Database'!P174*'Exp with units conversion'!$G174))</f>
        <v>0</v>
      </c>
      <c r="Q174">
        <f>IF(OR('Exp Database'!Q174=Lists!$G$2,'Exp Database'!Q174=Lists!$G$3,'Exp Database'!Q174=0),0,IF($F174=Lists!$G$2,'Exp with units conversion'!$H174*'Exp Database'!Q174*'Exp with units conversion'!$G174,'Exp Database'!Q174*'Exp with units conversion'!$G174))</f>
        <v>0</v>
      </c>
      <c r="R174">
        <f>IF(OR('Exp Database'!R174=Lists!$G$2,'Exp Database'!R174=Lists!$G$3,'Exp Database'!R174=0),0,IF($F174=Lists!$G$2,'Exp with units conversion'!$H174*'Exp Database'!R174*'Exp with units conversion'!$G174,'Exp Database'!R174*'Exp with units conversion'!$G174))</f>
        <v>0</v>
      </c>
      <c r="S174">
        <f>IF(OR('Exp Database'!S174=Lists!$G$2,'Exp Database'!S174=Lists!$G$3,'Exp Database'!S174=0),0,IF($F174=Lists!$G$2,'Exp with units conversion'!$H174*'Exp Database'!S174*'Exp with units conversion'!$G174,'Exp Database'!S174*'Exp with units conversion'!$G174))</f>
        <v>0</v>
      </c>
      <c r="T174">
        <f>IF(OR('Exp Database'!T174=Lists!$G$2,'Exp Database'!T174=Lists!$G$3,'Exp Database'!T174=0),0,IF($F174=Lists!$G$2,'Exp with units conversion'!$H174*'Exp Database'!T174*'Exp with units conversion'!$G174,'Exp Database'!T174*'Exp with units conversion'!$G174))</f>
        <v>0</v>
      </c>
      <c r="U174">
        <f>IF(OR('Exp Database'!U174=Lists!$G$2,'Exp Database'!U174=Lists!$G$3,'Exp Database'!U174=0),0,IF($F174=Lists!$G$2,'Exp with units conversion'!$H174*'Exp Database'!U174*'Exp with units conversion'!$G174,'Exp Database'!U174*'Exp with units conversion'!$G174))</f>
        <v>0</v>
      </c>
      <c r="V174">
        <f>IF(OR('Exp Database'!V174=Lists!$G$2,'Exp Database'!V174=Lists!$G$3,'Exp Database'!V174=0),0,IF($F174=Lists!$G$2,'Exp with units conversion'!$H174*'Exp Database'!V174*'Exp with units conversion'!$G174,'Exp Database'!V174*'Exp with units conversion'!$G174))</f>
        <v>0</v>
      </c>
      <c r="W174">
        <f>IF(OR('Exp Database'!W174=Lists!$G$2,'Exp Database'!W174=Lists!$G$3,'Exp Database'!W174=0),0,IF($F174=Lists!$G$2,'Exp with units conversion'!$H174*'Exp Database'!W174*'Exp with units conversion'!$G174,'Exp Database'!W174*'Exp with units conversion'!$G174))</f>
        <v>0</v>
      </c>
      <c r="X174">
        <f>IF(OR('Exp Database'!X174=Lists!$G$2,'Exp Database'!X174=Lists!$G$3,'Exp Database'!X174=0),0,IF($F174=Lists!$G$2,'Exp with units conversion'!$H174*'Exp Database'!X174*'Exp with units conversion'!$G174,'Exp Database'!X174*'Exp with units conversion'!$G174))</f>
        <v>212853</v>
      </c>
      <c r="Y174">
        <f>IF(OR('Exp Database'!Y174=Lists!$G$2,'Exp Database'!Y174=Lists!$G$3,'Exp Database'!Y174=0),0,IF($F174=Lists!$G$2,'Exp with units conversion'!$H174*'Exp Database'!Y174*'Exp with units conversion'!$G174,'Exp Database'!Y174*'Exp with units conversion'!$G174))</f>
        <v>0</v>
      </c>
      <c r="Z174">
        <f>IF(OR('Exp Database'!Z174=Lists!$G$2,'Exp Database'!Z174=Lists!$G$3,'Exp Database'!Z174=0),0,IF($F174=Lists!$G$2,'Exp with units conversion'!$H174*'Exp Database'!Z174*'Exp with units conversion'!$G174,'Exp Database'!Z174*'Exp with units conversion'!$G174))</f>
        <v>0</v>
      </c>
      <c r="AA174">
        <f>IF(OR('Exp Database'!AA174=Lists!$G$2,'Exp Database'!AA174=Lists!$G$3,'Exp Database'!AA174=0),0,IF($F174=Lists!$G$2,'Exp with units conversion'!$H174*'Exp Database'!AA174*'Exp with units conversion'!$G174,'Exp Database'!AA174*'Exp with units conversion'!$G174))</f>
        <v>1500</v>
      </c>
      <c r="AB174">
        <f>IF(OR('Exp Database'!AB174=Lists!$G$2,'Exp Database'!AB174=Lists!$G$3,'Exp Database'!AB174=0),0,IF($F174=Lists!$G$2,'Exp with units conversion'!$H174*'Exp Database'!AB174*'Exp with units conversion'!$G174,'Exp Database'!AB174*'Exp with units conversion'!$G174))</f>
        <v>0</v>
      </c>
      <c r="AC174">
        <f>IF(OR('Exp Database'!AC174=Lists!$G$2,'Exp Database'!AC174=Lists!$G$3,'Exp Database'!AC174=0),0,IF($F174=Lists!$G$2,'Exp with units conversion'!$H174*'Exp Database'!AC174*'Exp with units conversion'!$G174,'Exp Database'!AC174*'Exp with units conversion'!$G174))</f>
        <v>214353</v>
      </c>
      <c r="AD174">
        <f>IF(OR('Exp Database'!AD174=Lists!$G$2,'Exp Database'!AD174=Lists!$G$3,'Exp Database'!AD174=0),0,IF($F174=Lists!$G$2,'Exp with units conversion'!$H174*'Exp Database'!AD174*'Exp with units conversion'!$G174,'Exp Database'!AD174*'Exp with units conversion'!$G174))</f>
        <v>214353</v>
      </c>
      <c r="AF174">
        <f t="shared" si="14"/>
        <v>1</v>
      </c>
    </row>
    <row r="175" spans="2:32">
      <c r="B175" t="str">
        <f t="shared" si="13"/>
        <v>Georgia2012</v>
      </c>
      <c r="C175" s="243" t="str">
        <f t="shared" si="10"/>
        <v>Georgia</v>
      </c>
      <c r="D175" s="243">
        <v>2012</v>
      </c>
      <c r="E175" s="242" t="str">
        <f t="shared" si="17"/>
        <v>Calendar Year</v>
      </c>
      <c r="F175" s="242" t="str">
        <f t="shared" si="16"/>
        <v>US Dollars</v>
      </c>
      <c r="G175" s="238">
        <f>IF('Exp Database'!G175="Units ( x 1)",1,IF('Exp Database'!G175="Thousands (x 1,000)",1000,IF('Exp Database'!G175="Millions (x 1,000,000)",1000000,)))</f>
        <v>1</v>
      </c>
      <c r="H175" s="239">
        <f>IF('Exp Database'!H175&gt;0,'Exp Database'!H175,'Exp Database'!J175)</f>
        <v>1.6513</v>
      </c>
      <c r="I175" s="242" t="str">
        <f t="shared" si="16"/>
        <v>System of Health Accounts</v>
      </c>
      <c r="J175" s="242">
        <f t="shared" si="16"/>
        <v>1.6512583333333299</v>
      </c>
      <c r="K175" s="53" t="s">
        <v>370</v>
      </c>
      <c r="L175" s="53"/>
      <c r="M175">
        <f>IF(OR('Exp Database'!M175=Lists!$G$2,'Exp Database'!M175=Lists!$G$3,'Exp Database'!M175=0),0,IF($F175=Lists!$G$2,'Exp with units conversion'!$H175*'Exp Database'!M175*'Exp with units conversion'!$G175,'Exp Database'!M175*'Exp with units conversion'!$G175))</f>
        <v>0</v>
      </c>
      <c r="N175">
        <f>IF(OR('Exp Database'!N175=Lists!$G$2,'Exp Database'!N175=Lists!$G$3,'Exp Database'!N175=0),0,IF($F175=Lists!$G$2,'Exp with units conversion'!$H175*'Exp Database'!N175*'Exp with units conversion'!$G175,'Exp Database'!N175*'Exp with units conversion'!$G175))</f>
        <v>0</v>
      </c>
      <c r="O175">
        <f>IF(OR('Exp Database'!O175=Lists!$G$2,'Exp Database'!O175=Lists!$G$3,'Exp Database'!O175=0),0,IF($F175=Lists!$G$2,'Exp with units conversion'!$H175*'Exp Database'!O175*'Exp with units conversion'!$G175,'Exp Database'!O175*'Exp with units conversion'!$G175))</f>
        <v>0</v>
      </c>
      <c r="P175">
        <f>IF(OR('Exp Database'!P175=Lists!$G$2,'Exp Database'!P175=Lists!$G$3,'Exp Database'!P175=0),0,IF($F175=Lists!$G$2,'Exp with units conversion'!$H175*'Exp Database'!P175*'Exp with units conversion'!$G175,'Exp Database'!P175*'Exp with units conversion'!$G175))</f>
        <v>0</v>
      </c>
      <c r="Q175">
        <f>IF(OR('Exp Database'!Q175=Lists!$G$2,'Exp Database'!Q175=Lists!$G$3,'Exp Database'!Q175=0),0,IF($F175=Lists!$G$2,'Exp with units conversion'!$H175*'Exp Database'!Q175*'Exp with units conversion'!$G175,'Exp Database'!Q175*'Exp with units conversion'!$G175))</f>
        <v>0</v>
      </c>
      <c r="R175">
        <f>IF(OR('Exp Database'!R175=Lists!$G$2,'Exp Database'!R175=Lists!$G$3,'Exp Database'!R175=0),0,IF($F175=Lists!$G$2,'Exp with units conversion'!$H175*'Exp Database'!R175*'Exp with units conversion'!$G175,'Exp Database'!R175*'Exp with units conversion'!$G175))</f>
        <v>0</v>
      </c>
      <c r="S175">
        <f>IF(OR('Exp Database'!S175=Lists!$G$2,'Exp Database'!S175=Lists!$G$3,'Exp Database'!S175=0),0,IF($F175=Lists!$G$2,'Exp with units conversion'!$H175*'Exp Database'!S175*'Exp with units conversion'!$G175,'Exp Database'!S175*'Exp with units conversion'!$G175))</f>
        <v>0</v>
      </c>
      <c r="T175">
        <f>IF(OR('Exp Database'!T175=Lists!$G$2,'Exp Database'!T175=Lists!$G$3,'Exp Database'!T175=0),0,IF($F175=Lists!$G$2,'Exp with units conversion'!$H175*'Exp Database'!T175*'Exp with units conversion'!$G175,'Exp Database'!T175*'Exp with units conversion'!$G175))</f>
        <v>0</v>
      </c>
      <c r="U175">
        <f>IF(OR('Exp Database'!U175=Lists!$G$2,'Exp Database'!U175=Lists!$G$3,'Exp Database'!U175=0),0,IF($F175=Lists!$G$2,'Exp with units conversion'!$H175*'Exp Database'!U175*'Exp with units conversion'!$G175,'Exp Database'!U175*'Exp with units conversion'!$G175))</f>
        <v>0</v>
      </c>
      <c r="V175">
        <f>IF(OR('Exp Database'!V175=Lists!$G$2,'Exp Database'!V175=Lists!$G$3,'Exp Database'!V175=0),0,IF($F175=Lists!$G$2,'Exp with units conversion'!$H175*'Exp Database'!V175*'Exp with units conversion'!$G175,'Exp Database'!V175*'Exp with units conversion'!$G175))</f>
        <v>0</v>
      </c>
      <c r="W175">
        <f>IF(OR('Exp Database'!W175=Lists!$G$2,'Exp Database'!W175=Lists!$G$3,'Exp Database'!W175=0),0,IF($F175=Lists!$G$2,'Exp with units conversion'!$H175*'Exp Database'!W175*'Exp with units conversion'!$G175,'Exp Database'!W175*'Exp with units conversion'!$G175))</f>
        <v>0</v>
      </c>
      <c r="X175">
        <f>IF(OR('Exp Database'!X175=Lists!$G$2,'Exp Database'!X175=Lists!$G$3,'Exp Database'!X175=0),0,IF($F175=Lists!$G$2,'Exp with units conversion'!$H175*'Exp Database'!X175*'Exp with units conversion'!$G175,'Exp Database'!X175*'Exp with units conversion'!$G175))</f>
        <v>0</v>
      </c>
      <c r="Y175">
        <f>IF(OR('Exp Database'!Y175=Lists!$G$2,'Exp Database'!Y175=Lists!$G$3,'Exp Database'!Y175=0),0,IF($F175=Lists!$G$2,'Exp with units conversion'!$H175*'Exp Database'!Y175*'Exp with units conversion'!$G175,'Exp Database'!Y175*'Exp with units conversion'!$G175))</f>
        <v>0</v>
      </c>
      <c r="Z175">
        <f>IF(OR('Exp Database'!Z175=Lists!$G$2,'Exp Database'!Z175=Lists!$G$3,'Exp Database'!Z175=0),0,IF($F175=Lists!$G$2,'Exp with units conversion'!$H175*'Exp Database'!Z175*'Exp with units conversion'!$G175,'Exp Database'!Z175*'Exp with units conversion'!$G175))</f>
        <v>0</v>
      </c>
      <c r="AA175">
        <f>IF(OR('Exp Database'!AA175=Lists!$G$2,'Exp Database'!AA175=Lists!$G$3,'Exp Database'!AA175=0),0,IF($F175=Lists!$G$2,'Exp with units conversion'!$H175*'Exp Database'!AA175*'Exp with units conversion'!$G175,'Exp Database'!AA175*'Exp with units conversion'!$G175))</f>
        <v>0</v>
      </c>
      <c r="AB175">
        <f>IF(OR('Exp Database'!AB175=Lists!$G$2,'Exp Database'!AB175=Lists!$G$3,'Exp Database'!AB175=0),0,IF($F175=Lists!$G$2,'Exp with units conversion'!$H175*'Exp Database'!AB175*'Exp with units conversion'!$G175,'Exp Database'!AB175*'Exp with units conversion'!$G175))</f>
        <v>0</v>
      </c>
      <c r="AC175">
        <f>IF(OR('Exp Database'!AC175=Lists!$G$2,'Exp Database'!AC175=Lists!$G$3,'Exp Database'!AC175=0),0,IF($F175=Lists!$G$2,'Exp with units conversion'!$H175*'Exp Database'!AC175*'Exp with units conversion'!$G175,'Exp Database'!AC175*'Exp with units conversion'!$G175))</f>
        <v>0</v>
      </c>
      <c r="AD175">
        <f>IF(OR('Exp Database'!AD175=Lists!$G$2,'Exp Database'!AD175=Lists!$G$3,'Exp Database'!AD175=0),0,IF($F175=Lists!$G$2,'Exp with units conversion'!$H175*'Exp Database'!AD175*'Exp with units conversion'!$G175,'Exp Database'!AD175*'Exp with units conversion'!$G175))</f>
        <v>0</v>
      </c>
      <c r="AF175">
        <f t="shared" si="14"/>
        <v>1</v>
      </c>
    </row>
    <row r="176" spans="2:32">
      <c r="B176" t="str">
        <f t="shared" si="13"/>
        <v>Georgia2012</v>
      </c>
      <c r="C176" s="243" t="str">
        <f t="shared" si="10"/>
        <v>Georgia</v>
      </c>
      <c r="D176" s="243">
        <v>2012</v>
      </c>
      <c r="E176" s="242" t="str">
        <f t="shared" si="17"/>
        <v>Calendar Year</v>
      </c>
      <c r="F176" s="242" t="str">
        <f t="shared" si="16"/>
        <v>US Dollars</v>
      </c>
      <c r="G176" s="238">
        <f>IF('Exp Database'!G176="Units ( x 1)",1,IF('Exp Database'!G176="Thousands (x 1,000)",1000,IF('Exp Database'!G176="Millions (x 1,000,000)",1000000,)))</f>
        <v>1</v>
      </c>
      <c r="H176" s="239">
        <f>IF('Exp Database'!H176&gt;0,'Exp Database'!H176,'Exp Database'!J176)</f>
        <v>1.6513</v>
      </c>
      <c r="I176" s="242" t="str">
        <f t="shared" si="16"/>
        <v>System of Health Accounts</v>
      </c>
      <c r="J176" s="242">
        <f t="shared" si="16"/>
        <v>1.6512583333333299</v>
      </c>
      <c r="K176" s="53" t="s">
        <v>372</v>
      </c>
      <c r="L176" s="53"/>
      <c r="M176">
        <f>IF(OR('Exp Database'!M176=Lists!$G$2,'Exp Database'!M176=Lists!$G$3,'Exp Database'!M176=0),0,IF($F176=Lists!$G$2,'Exp with units conversion'!$H176*'Exp Database'!M176*'Exp with units conversion'!$G176,'Exp Database'!M176*'Exp with units conversion'!$G176))</f>
        <v>0</v>
      </c>
      <c r="N176">
        <f>IF(OR('Exp Database'!N176=Lists!$G$2,'Exp Database'!N176=Lists!$G$3,'Exp Database'!N176=0),0,IF($F176=Lists!$G$2,'Exp with units conversion'!$H176*'Exp Database'!N176*'Exp with units conversion'!$G176,'Exp Database'!N176*'Exp with units conversion'!$G176))</f>
        <v>0</v>
      </c>
      <c r="O176">
        <f>IF(OR('Exp Database'!O176=Lists!$G$2,'Exp Database'!O176=Lists!$G$3,'Exp Database'!O176=0),0,IF($F176=Lists!$G$2,'Exp with units conversion'!$H176*'Exp Database'!O176*'Exp with units conversion'!$G176,'Exp Database'!O176*'Exp with units conversion'!$G176))</f>
        <v>0</v>
      </c>
      <c r="P176">
        <f>IF(OR('Exp Database'!P176=Lists!$G$2,'Exp Database'!P176=Lists!$G$3,'Exp Database'!P176=0),0,IF($F176=Lists!$G$2,'Exp with units conversion'!$H176*'Exp Database'!P176*'Exp with units conversion'!$G176,'Exp Database'!P176*'Exp with units conversion'!$G176))</f>
        <v>0</v>
      </c>
      <c r="Q176">
        <f>IF(OR('Exp Database'!Q176=Lists!$G$2,'Exp Database'!Q176=Lists!$G$3,'Exp Database'!Q176=0),0,IF($F176=Lists!$G$2,'Exp with units conversion'!$H176*'Exp Database'!Q176*'Exp with units conversion'!$G176,'Exp Database'!Q176*'Exp with units conversion'!$G176))</f>
        <v>0</v>
      </c>
      <c r="R176">
        <f>IF(OR('Exp Database'!R176=Lists!$G$2,'Exp Database'!R176=Lists!$G$3,'Exp Database'!R176=0),0,IF($F176=Lists!$G$2,'Exp with units conversion'!$H176*'Exp Database'!R176*'Exp with units conversion'!$G176,'Exp Database'!R176*'Exp with units conversion'!$G176))</f>
        <v>0</v>
      </c>
      <c r="S176">
        <f>IF(OR('Exp Database'!S176=Lists!$G$2,'Exp Database'!S176=Lists!$G$3,'Exp Database'!S176=0),0,IF($F176=Lists!$G$2,'Exp with units conversion'!$H176*'Exp Database'!S176*'Exp with units conversion'!$G176,'Exp Database'!S176*'Exp with units conversion'!$G176))</f>
        <v>0</v>
      </c>
      <c r="T176">
        <f>IF(OR('Exp Database'!T176=Lists!$G$2,'Exp Database'!T176=Lists!$G$3,'Exp Database'!T176=0),0,IF($F176=Lists!$G$2,'Exp with units conversion'!$H176*'Exp Database'!T176*'Exp with units conversion'!$G176,'Exp Database'!T176*'Exp with units conversion'!$G176))</f>
        <v>0</v>
      </c>
      <c r="U176">
        <f>IF(OR('Exp Database'!U176=Lists!$G$2,'Exp Database'!U176=Lists!$G$3,'Exp Database'!U176=0),0,IF($F176=Lists!$G$2,'Exp with units conversion'!$H176*'Exp Database'!U176*'Exp with units conversion'!$G176,'Exp Database'!U176*'Exp with units conversion'!$G176))</f>
        <v>0</v>
      </c>
      <c r="V176">
        <f>IF(OR('Exp Database'!V176=Lists!$G$2,'Exp Database'!V176=Lists!$G$3,'Exp Database'!V176=0),0,IF($F176=Lists!$G$2,'Exp with units conversion'!$H176*'Exp Database'!V176*'Exp with units conversion'!$G176,'Exp Database'!V176*'Exp with units conversion'!$G176))</f>
        <v>0</v>
      </c>
      <c r="W176">
        <f>IF(OR('Exp Database'!W176=Lists!$G$2,'Exp Database'!W176=Lists!$G$3,'Exp Database'!W176=0),0,IF($F176=Lists!$G$2,'Exp with units conversion'!$H176*'Exp Database'!W176*'Exp with units conversion'!$G176,'Exp Database'!W176*'Exp with units conversion'!$G176))</f>
        <v>0</v>
      </c>
      <c r="X176">
        <f>IF(OR('Exp Database'!X176=Lists!$G$2,'Exp Database'!X176=Lists!$G$3,'Exp Database'!X176=0),0,IF($F176=Lists!$G$2,'Exp with units conversion'!$H176*'Exp Database'!X176*'Exp with units conversion'!$G176,'Exp Database'!X176*'Exp with units conversion'!$G176))</f>
        <v>0</v>
      </c>
      <c r="Y176">
        <f>IF(OR('Exp Database'!Y176=Lists!$G$2,'Exp Database'!Y176=Lists!$G$3,'Exp Database'!Y176=0),0,IF($F176=Lists!$G$2,'Exp with units conversion'!$H176*'Exp Database'!Y176*'Exp with units conversion'!$G176,'Exp Database'!Y176*'Exp with units conversion'!$G176))</f>
        <v>0</v>
      </c>
      <c r="Z176">
        <f>IF(OR('Exp Database'!Z176=Lists!$G$2,'Exp Database'!Z176=Lists!$G$3,'Exp Database'!Z176=0),0,IF($F176=Lists!$G$2,'Exp with units conversion'!$H176*'Exp Database'!Z176*'Exp with units conversion'!$G176,'Exp Database'!Z176*'Exp with units conversion'!$G176))</f>
        <v>0</v>
      </c>
      <c r="AA176">
        <f>IF(OR('Exp Database'!AA176=Lists!$G$2,'Exp Database'!AA176=Lists!$G$3,'Exp Database'!AA176=0),0,IF($F176=Lists!$G$2,'Exp with units conversion'!$H176*'Exp Database'!AA176*'Exp with units conversion'!$G176,'Exp Database'!AA176*'Exp with units conversion'!$G176))</f>
        <v>0</v>
      </c>
      <c r="AB176">
        <f>IF(OR('Exp Database'!AB176=Lists!$G$2,'Exp Database'!AB176=Lists!$G$3,'Exp Database'!AB176=0),0,IF($F176=Lists!$G$2,'Exp with units conversion'!$H176*'Exp Database'!AB176*'Exp with units conversion'!$G176,'Exp Database'!AB176*'Exp with units conversion'!$G176))</f>
        <v>0</v>
      </c>
      <c r="AC176">
        <f>IF(OR('Exp Database'!AC176=Lists!$G$2,'Exp Database'!AC176=Lists!$G$3,'Exp Database'!AC176=0),0,IF($F176=Lists!$G$2,'Exp with units conversion'!$H176*'Exp Database'!AC176*'Exp with units conversion'!$G176,'Exp Database'!AC176*'Exp with units conversion'!$G176))</f>
        <v>0</v>
      </c>
      <c r="AD176">
        <f>IF(OR('Exp Database'!AD176=Lists!$G$2,'Exp Database'!AD176=Lists!$G$3,'Exp Database'!AD176=0),0,IF($F176=Lists!$G$2,'Exp with units conversion'!$H176*'Exp Database'!AD176*'Exp with units conversion'!$G176,'Exp Database'!AD176*'Exp with units conversion'!$G176))</f>
        <v>0</v>
      </c>
      <c r="AF176">
        <f t="shared" si="14"/>
        <v>1</v>
      </c>
    </row>
    <row r="177" spans="2:32">
      <c r="B177" t="str">
        <f t="shared" si="13"/>
        <v>Georgia2012</v>
      </c>
      <c r="C177" s="243" t="str">
        <f t="shared" si="10"/>
        <v>Georgia</v>
      </c>
      <c r="D177" s="243">
        <v>2012</v>
      </c>
      <c r="E177" s="242" t="str">
        <f t="shared" si="17"/>
        <v>Calendar Year</v>
      </c>
      <c r="F177" s="242" t="str">
        <f t="shared" si="16"/>
        <v>US Dollars</v>
      </c>
      <c r="G177" s="238">
        <f>IF('Exp Database'!G177="Units ( x 1)",1,IF('Exp Database'!G177="Thousands (x 1,000)",1000,IF('Exp Database'!G177="Millions (x 1,000,000)",1000000,)))</f>
        <v>1</v>
      </c>
      <c r="H177" s="239">
        <f>IF('Exp Database'!H177&gt;0,'Exp Database'!H177,'Exp Database'!J177)</f>
        <v>1.6513</v>
      </c>
      <c r="I177" s="242" t="str">
        <f t="shared" si="16"/>
        <v>System of Health Accounts</v>
      </c>
      <c r="J177" s="242">
        <f t="shared" si="16"/>
        <v>1.6512583333333299</v>
      </c>
      <c r="K177" s="53" t="s">
        <v>373</v>
      </c>
      <c r="L177" s="53"/>
      <c r="M177">
        <f>IF(OR('Exp Database'!M177=Lists!$G$2,'Exp Database'!M177=Lists!$G$3,'Exp Database'!M177=0),0,IF($F177=Lists!$G$2,'Exp with units conversion'!$H177*'Exp Database'!M177*'Exp with units conversion'!$G177,'Exp Database'!M177*'Exp with units conversion'!$G177))</f>
        <v>0</v>
      </c>
      <c r="N177">
        <f>IF(OR('Exp Database'!N177=Lists!$G$2,'Exp Database'!N177=Lists!$G$3,'Exp Database'!N177=0),0,IF($F177=Lists!$G$2,'Exp with units conversion'!$H177*'Exp Database'!N177*'Exp with units conversion'!$G177,'Exp Database'!N177*'Exp with units conversion'!$G177))</f>
        <v>0</v>
      </c>
      <c r="O177">
        <f>IF(OR('Exp Database'!O177=Lists!$G$2,'Exp Database'!O177=Lists!$G$3,'Exp Database'!O177=0),0,IF($F177=Lists!$G$2,'Exp with units conversion'!$H177*'Exp Database'!O177*'Exp with units conversion'!$G177,'Exp Database'!O177*'Exp with units conversion'!$G177))</f>
        <v>0</v>
      </c>
      <c r="P177">
        <f>IF(OR('Exp Database'!P177=Lists!$G$2,'Exp Database'!P177=Lists!$G$3,'Exp Database'!P177=0),0,IF($F177=Lists!$G$2,'Exp with units conversion'!$H177*'Exp Database'!P177*'Exp with units conversion'!$G177,'Exp Database'!P177*'Exp with units conversion'!$G177))</f>
        <v>0</v>
      </c>
      <c r="Q177">
        <f>IF(OR('Exp Database'!Q177=Lists!$G$2,'Exp Database'!Q177=Lists!$G$3,'Exp Database'!Q177=0),0,IF($F177=Lists!$G$2,'Exp with units conversion'!$H177*'Exp Database'!Q177*'Exp with units conversion'!$G177,'Exp Database'!Q177*'Exp with units conversion'!$G177))</f>
        <v>0</v>
      </c>
      <c r="R177">
        <f>IF(OR('Exp Database'!R177=Lists!$G$2,'Exp Database'!R177=Lists!$G$3,'Exp Database'!R177=0),0,IF($F177=Lists!$G$2,'Exp with units conversion'!$H177*'Exp Database'!R177*'Exp with units conversion'!$G177,'Exp Database'!R177*'Exp with units conversion'!$G177))</f>
        <v>0</v>
      </c>
      <c r="S177">
        <f>IF(OR('Exp Database'!S177=Lists!$G$2,'Exp Database'!S177=Lists!$G$3,'Exp Database'!S177=0),0,IF($F177=Lists!$G$2,'Exp with units conversion'!$H177*'Exp Database'!S177*'Exp with units conversion'!$G177,'Exp Database'!S177*'Exp with units conversion'!$G177))</f>
        <v>0</v>
      </c>
      <c r="T177">
        <f>IF(OR('Exp Database'!T177=Lists!$G$2,'Exp Database'!T177=Lists!$G$3,'Exp Database'!T177=0),0,IF($F177=Lists!$G$2,'Exp with units conversion'!$H177*'Exp Database'!T177*'Exp with units conversion'!$G177,'Exp Database'!T177*'Exp with units conversion'!$G177))</f>
        <v>0</v>
      </c>
      <c r="U177">
        <f>IF(OR('Exp Database'!U177=Lists!$G$2,'Exp Database'!U177=Lists!$G$3,'Exp Database'!U177=0),0,IF($F177=Lists!$G$2,'Exp with units conversion'!$H177*'Exp Database'!U177*'Exp with units conversion'!$G177,'Exp Database'!U177*'Exp with units conversion'!$G177))</f>
        <v>0</v>
      </c>
      <c r="V177">
        <f>IF(OR('Exp Database'!V177=Lists!$G$2,'Exp Database'!V177=Lists!$G$3,'Exp Database'!V177=0),0,IF($F177=Lists!$G$2,'Exp with units conversion'!$H177*'Exp Database'!V177*'Exp with units conversion'!$G177,'Exp Database'!V177*'Exp with units conversion'!$G177))</f>
        <v>0</v>
      </c>
      <c r="W177">
        <f>IF(OR('Exp Database'!W177=Lists!$G$2,'Exp Database'!W177=Lists!$G$3,'Exp Database'!W177=0),0,IF($F177=Lists!$G$2,'Exp with units conversion'!$H177*'Exp Database'!W177*'Exp with units conversion'!$G177,'Exp Database'!W177*'Exp with units conversion'!$G177))</f>
        <v>0</v>
      </c>
      <c r="X177">
        <f>IF(OR('Exp Database'!X177=Lists!$G$2,'Exp Database'!X177=Lists!$G$3,'Exp Database'!X177=0),0,IF($F177=Lists!$G$2,'Exp with units conversion'!$H177*'Exp Database'!X177*'Exp with units conversion'!$G177,'Exp Database'!X177*'Exp with units conversion'!$G177))</f>
        <v>0</v>
      </c>
      <c r="Y177">
        <f>IF(OR('Exp Database'!Y177=Lists!$G$2,'Exp Database'!Y177=Lists!$G$3,'Exp Database'!Y177=0),0,IF($F177=Lists!$G$2,'Exp with units conversion'!$H177*'Exp Database'!Y177*'Exp with units conversion'!$G177,'Exp Database'!Y177*'Exp with units conversion'!$G177))</f>
        <v>0</v>
      </c>
      <c r="Z177">
        <f>IF(OR('Exp Database'!Z177=Lists!$G$2,'Exp Database'!Z177=Lists!$G$3,'Exp Database'!Z177=0),0,IF($F177=Lists!$G$2,'Exp with units conversion'!$H177*'Exp Database'!Z177*'Exp with units conversion'!$G177,'Exp Database'!Z177*'Exp with units conversion'!$G177))</f>
        <v>0</v>
      </c>
      <c r="AA177">
        <f>IF(OR('Exp Database'!AA177=Lists!$G$2,'Exp Database'!AA177=Lists!$G$3,'Exp Database'!AA177=0),0,IF($F177=Lists!$G$2,'Exp with units conversion'!$H177*'Exp Database'!AA177*'Exp with units conversion'!$G177,'Exp Database'!AA177*'Exp with units conversion'!$G177))</f>
        <v>75001</v>
      </c>
      <c r="AB177">
        <f>IF(OR('Exp Database'!AB177=Lists!$G$2,'Exp Database'!AB177=Lists!$G$3,'Exp Database'!AB177=0),0,IF($F177=Lists!$G$2,'Exp with units conversion'!$H177*'Exp Database'!AB177*'Exp with units conversion'!$G177,'Exp Database'!AB177*'Exp with units conversion'!$G177))</f>
        <v>0</v>
      </c>
      <c r="AC177">
        <f>IF(OR('Exp Database'!AC177=Lists!$G$2,'Exp Database'!AC177=Lists!$G$3,'Exp Database'!AC177=0),0,IF($F177=Lists!$G$2,'Exp with units conversion'!$H177*'Exp Database'!AC177*'Exp with units conversion'!$G177,'Exp Database'!AC177*'Exp with units conversion'!$G177))</f>
        <v>75001</v>
      </c>
      <c r="AD177">
        <f>IF(OR('Exp Database'!AD177=Lists!$G$2,'Exp Database'!AD177=Lists!$G$3,'Exp Database'!AD177=0),0,IF($F177=Lists!$G$2,'Exp with units conversion'!$H177*'Exp Database'!AD177*'Exp with units conversion'!$G177,'Exp Database'!AD177*'Exp with units conversion'!$G177))</f>
        <v>75001</v>
      </c>
      <c r="AF177">
        <f t="shared" si="14"/>
        <v>1</v>
      </c>
    </row>
    <row r="178" spans="2:32">
      <c r="B178" t="str">
        <f t="shared" si="13"/>
        <v>Georgia2012</v>
      </c>
      <c r="C178" s="243" t="str">
        <f t="shared" si="10"/>
        <v>Georgia</v>
      </c>
      <c r="D178" s="243">
        <v>2012</v>
      </c>
      <c r="E178" s="242" t="str">
        <f t="shared" si="17"/>
        <v>Calendar Year</v>
      </c>
      <c r="F178" s="242" t="str">
        <f t="shared" si="16"/>
        <v>US Dollars</v>
      </c>
      <c r="G178" s="238">
        <f>IF('Exp Database'!G178="Units ( x 1)",1,IF('Exp Database'!G178="Thousands (x 1,000)",1000,IF('Exp Database'!G178="Millions (x 1,000,000)",1000000,)))</f>
        <v>1</v>
      </c>
      <c r="H178" s="239">
        <f>IF('Exp Database'!H178&gt;0,'Exp Database'!H178,'Exp Database'!J178)</f>
        <v>1.6513</v>
      </c>
      <c r="I178" s="242" t="str">
        <f t="shared" si="16"/>
        <v>System of Health Accounts</v>
      </c>
      <c r="J178" s="242">
        <f t="shared" si="16"/>
        <v>1.6512583333333299</v>
      </c>
      <c r="K178" s="53" t="s">
        <v>374</v>
      </c>
      <c r="L178" s="53"/>
      <c r="M178">
        <f>IF(OR('Exp Database'!M178=Lists!$G$2,'Exp Database'!M178=Lists!$G$3,'Exp Database'!M178=0),0,IF($F178=Lists!$G$2,'Exp with units conversion'!$H178*'Exp Database'!M178*'Exp with units conversion'!$G178,'Exp Database'!M178*'Exp with units conversion'!$G178))</f>
        <v>0</v>
      </c>
      <c r="N178">
        <f>IF(OR('Exp Database'!N178=Lists!$G$2,'Exp Database'!N178=Lists!$G$3,'Exp Database'!N178=0),0,IF($F178=Lists!$G$2,'Exp with units conversion'!$H178*'Exp Database'!N178*'Exp with units conversion'!$G178,'Exp Database'!N178*'Exp with units conversion'!$G178))</f>
        <v>0</v>
      </c>
      <c r="O178">
        <f>IF(OR('Exp Database'!O178=Lists!$G$2,'Exp Database'!O178=Lists!$G$3,'Exp Database'!O178=0),0,IF($F178=Lists!$G$2,'Exp with units conversion'!$H178*'Exp Database'!O178*'Exp with units conversion'!$G178,'Exp Database'!O178*'Exp with units conversion'!$G178))</f>
        <v>0</v>
      </c>
      <c r="P178">
        <f>IF(OR('Exp Database'!P178=Lists!$G$2,'Exp Database'!P178=Lists!$G$3,'Exp Database'!P178=0),0,IF($F178=Lists!$G$2,'Exp with units conversion'!$H178*'Exp Database'!P178*'Exp with units conversion'!$G178,'Exp Database'!P178*'Exp with units conversion'!$G178))</f>
        <v>0</v>
      </c>
      <c r="Q178">
        <f>IF(OR('Exp Database'!Q178=Lists!$G$2,'Exp Database'!Q178=Lists!$G$3,'Exp Database'!Q178=0),0,IF($F178=Lists!$G$2,'Exp with units conversion'!$H178*'Exp Database'!Q178*'Exp with units conversion'!$G178,'Exp Database'!Q178*'Exp with units conversion'!$G178))</f>
        <v>0</v>
      </c>
      <c r="R178">
        <f>IF(OR('Exp Database'!R178=Lists!$G$2,'Exp Database'!R178=Lists!$G$3,'Exp Database'!R178=0),0,IF($F178=Lists!$G$2,'Exp with units conversion'!$H178*'Exp Database'!R178*'Exp with units conversion'!$G178,'Exp Database'!R178*'Exp with units conversion'!$G178))</f>
        <v>0</v>
      </c>
      <c r="S178">
        <f>IF(OR('Exp Database'!S178=Lists!$G$2,'Exp Database'!S178=Lists!$G$3,'Exp Database'!S178=0),0,IF($F178=Lists!$G$2,'Exp with units conversion'!$H178*'Exp Database'!S178*'Exp with units conversion'!$G178,'Exp Database'!S178*'Exp with units conversion'!$G178))</f>
        <v>0</v>
      </c>
      <c r="T178">
        <f>IF(OR('Exp Database'!T178=Lists!$G$2,'Exp Database'!T178=Lists!$G$3,'Exp Database'!T178=0),0,IF($F178=Lists!$G$2,'Exp with units conversion'!$H178*'Exp Database'!T178*'Exp with units conversion'!$G178,'Exp Database'!T178*'Exp with units conversion'!$G178))</f>
        <v>0</v>
      </c>
      <c r="U178">
        <f>IF(OR('Exp Database'!U178=Lists!$G$2,'Exp Database'!U178=Lists!$G$3,'Exp Database'!U178=0),0,IF($F178=Lists!$G$2,'Exp with units conversion'!$H178*'Exp Database'!U178*'Exp with units conversion'!$G178,'Exp Database'!U178*'Exp with units conversion'!$G178))</f>
        <v>0</v>
      </c>
      <c r="V178">
        <f>IF(OR('Exp Database'!V178=Lists!$G$2,'Exp Database'!V178=Lists!$G$3,'Exp Database'!V178=0),0,IF($F178=Lists!$G$2,'Exp with units conversion'!$H178*'Exp Database'!V178*'Exp with units conversion'!$G178,'Exp Database'!V178*'Exp with units conversion'!$G178))</f>
        <v>0</v>
      </c>
      <c r="W178">
        <f>IF(OR('Exp Database'!W178=Lists!$G$2,'Exp Database'!W178=Lists!$G$3,'Exp Database'!W178=0),0,IF($F178=Lists!$G$2,'Exp with units conversion'!$H178*'Exp Database'!W178*'Exp with units conversion'!$G178,'Exp Database'!W178*'Exp with units conversion'!$G178))</f>
        <v>0</v>
      </c>
      <c r="X178">
        <f>IF(OR('Exp Database'!X178=Lists!$G$2,'Exp Database'!X178=Lists!$G$3,'Exp Database'!X178=0),0,IF($F178=Lists!$G$2,'Exp with units conversion'!$H178*'Exp Database'!X178*'Exp with units conversion'!$G178,'Exp Database'!X178*'Exp with units conversion'!$G178))</f>
        <v>0</v>
      </c>
      <c r="Y178">
        <f>IF(OR('Exp Database'!Y178=Lists!$G$2,'Exp Database'!Y178=Lists!$G$3,'Exp Database'!Y178=0),0,IF($F178=Lists!$G$2,'Exp with units conversion'!$H178*'Exp Database'!Y178*'Exp with units conversion'!$G178,'Exp Database'!Y178*'Exp with units conversion'!$G178))</f>
        <v>0</v>
      </c>
      <c r="Z178">
        <f>IF(OR('Exp Database'!Z178=Lists!$G$2,'Exp Database'!Z178=Lists!$G$3,'Exp Database'!Z178=0),0,IF($F178=Lists!$G$2,'Exp with units conversion'!$H178*'Exp Database'!Z178*'Exp with units conversion'!$G178,'Exp Database'!Z178*'Exp with units conversion'!$G178))</f>
        <v>0</v>
      </c>
      <c r="AA178">
        <f>IF(OR('Exp Database'!AA178=Lists!$G$2,'Exp Database'!AA178=Lists!$G$3,'Exp Database'!AA178=0),0,IF($F178=Lists!$G$2,'Exp with units conversion'!$H178*'Exp Database'!AA178*'Exp with units conversion'!$G178,'Exp Database'!AA178*'Exp with units conversion'!$G178))</f>
        <v>3000</v>
      </c>
      <c r="AB178">
        <f>IF(OR('Exp Database'!AB178=Lists!$G$2,'Exp Database'!AB178=Lists!$G$3,'Exp Database'!AB178=0),0,IF($F178=Lists!$G$2,'Exp with units conversion'!$H178*'Exp Database'!AB178*'Exp with units conversion'!$G178,'Exp Database'!AB178*'Exp with units conversion'!$G178))</f>
        <v>3026</v>
      </c>
      <c r="AC178">
        <f>IF(OR('Exp Database'!AC178=Lists!$G$2,'Exp Database'!AC178=Lists!$G$3,'Exp Database'!AC178=0),0,IF($F178=Lists!$G$2,'Exp with units conversion'!$H178*'Exp Database'!AC178*'Exp with units conversion'!$G178,'Exp Database'!AC178*'Exp with units conversion'!$G178))</f>
        <v>6026</v>
      </c>
      <c r="AD178">
        <f>IF(OR('Exp Database'!AD178=Lists!$G$2,'Exp Database'!AD178=Lists!$G$3,'Exp Database'!AD178=0),0,IF($F178=Lists!$G$2,'Exp with units conversion'!$H178*'Exp Database'!AD178*'Exp with units conversion'!$G178,'Exp Database'!AD178*'Exp with units conversion'!$G178))</f>
        <v>6026</v>
      </c>
      <c r="AF178">
        <f t="shared" si="14"/>
        <v>1</v>
      </c>
    </row>
    <row r="179" spans="2:32">
      <c r="B179" t="str">
        <f t="shared" si="13"/>
        <v>Georgia2012</v>
      </c>
      <c r="C179" s="243" t="str">
        <f t="shared" ref="C179:C242" si="18">C$60</f>
        <v>Georgia</v>
      </c>
      <c r="D179" s="243">
        <v>2012</v>
      </c>
      <c r="E179" s="242" t="str">
        <f t="shared" si="17"/>
        <v>Calendar Year</v>
      </c>
      <c r="F179" s="242" t="str">
        <f t="shared" si="16"/>
        <v>US Dollars</v>
      </c>
      <c r="G179" s="238">
        <f>IF('Exp Database'!G179="Units ( x 1)",1,IF('Exp Database'!G179="Thousands (x 1,000)",1000,IF('Exp Database'!G179="Millions (x 1,000,000)",1000000,)))</f>
        <v>1</v>
      </c>
      <c r="H179" s="239">
        <f>IF('Exp Database'!H179&gt;0,'Exp Database'!H179,'Exp Database'!J179)</f>
        <v>1.6513</v>
      </c>
      <c r="I179" s="242" t="str">
        <f t="shared" si="16"/>
        <v>System of Health Accounts</v>
      </c>
      <c r="J179" s="242">
        <f t="shared" si="16"/>
        <v>1.6512583333333299</v>
      </c>
      <c r="K179" s="53" t="s">
        <v>376</v>
      </c>
      <c r="L179" s="53"/>
      <c r="M179">
        <f>IF(OR('Exp Database'!M179=Lists!$G$2,'Exp Database'!M179=Lists!$G$3,'Exp Database'!M179=0),0,IF($F179=Lists!$G$2,'Exp with units conversion'!$H179*'Exp Database'!M179*'Exp with units conversion'!$G179,'Exp Database'!M179*'Exp with units conversion'!$G179))</f>
        <v>0</v>
      </c>
      <c r="N179">
        <f>IF(OR('Exp Database'!N179=Lists!$G$2,'Exp Database'!N179=Lists!$G$3,'Exp Database'!N179=0),0,IF($F179=Lists!$G$2,'Exp with units conversion'!$H179*'Exp Database'!N179*'Exp with units conversion'!$G179,'Exp Database'!N179*'Exp with units conversion'!$G179))</f>
        <v>0</v>
      </c>
      <c r="O179">
        <f>IF(OR('Exp Database'!O179=Lists!$G$2,'Exp Database'!O179=Lists!$G$3,'Exp Database'!O179=0),0,IF($F179=Lists!$G$2,'Exp with units conversion'!$H179*'Exp Database'!O179*'Exp with units conversion'!$G179,'Exp Database'!O179*'Exp with units conversion'!$G179))</f>
        <v>0</v>
      </c>
      <c r="P179">
        <f>IF(OR('Exp Database'!P179=Lists!$G$2,'Exp Database'!P179=Lists!$G$3,'Exp Database'!P179=0),0,IF($F179=Lists!$G$2,'Exp with units conversion'!$H179*'Exp Database'!P179*'Exp with units conversion'!$G179,'Exp Database'!P179*'Exp with units conversion'!$G179))</f>
        <v>0</v>
      </c>
      <c r="Q179">
        <f>IF(OR('Exp Database'!Q179=Lists!$G$2,'Exp Database'!Q179=Lists!$G$3,'Exp Database'!Q179=0),0,IF($F179=Lists!$G$2,'Exp with units conversion'!$H179*'Exp Database'!Q179*'Exp with units conversion'!$G179,'Exp Database'!Q179*'Exp with units conversion'!$G179))</f>
        <v>0</v>
      </c>
      <c r="R179">
        <f>IF(OR('Exp Database'!R179=Lists!$G$2,'Exp Database'!R179=Lists!$G$3,'Exp Database'!R179=0),0,IF($F179=Lists!$G$2,'Exp with units conversion'!$H179*'Exp Database'!R179*'Exp with units conversion'!$G179,'Exp Database'!R179*'Exp with units conversion'!$G179))</f>
        <v>0</v>
      </c>
      <c r="S179">
        <f>IF(OR('Exp Database'!S179=Lists!$G$2,'Exp Database'!S179=Lists!$G$3,'Exp Database'!S179=0),0,IF($F179=Lists!$G$2,'Exp with units conversion'!$H179*'Exp Database'!S179*'Exp with units conversion'!$G179,'Exp Database'!S179*'Exp with units conversion'!$G179))</f>
        <v>0</v>
      </c>
      <c r="T179">
        <f>IF(OR('Exp Database'!T179=Lists!$G$2,'Exp Database'!T179=Lists!$G$3,'Exp Database'!T179=0),0,IF($F179=Lists!$G$2,'Exp with units conversion'!$H179*'Exp Database'!T179*'Exp with units conversion'!$G179,'Exp Database'!T179*'Exp with units conversion'!$G179))</f>
        <v>0</v>
      </c>
      <c r="U179">
        <f>IF(OR('Exp Database'!U179=Lists!$G$2,'Exp Database'!U179=Lists!$G$3,'Exp Database'!U179=0),0,IF($F179=Lists!$G$2,'Exp with units conversion'!$H179*'Exp Database'!U179*'Exp with units conversion'!$G179,'Exp Database'!U179*'Exp with units conversion'!$G179))</f>
        <v>0</v>
      </c>
      <c r="V179">
        <f>IF(OR('Exp Database'!V179=Lists!$G$2,'Exp Database'!V179=Lists!$G$3,'Exp Database'!V179=0),0,IF($F179=Lists!$G$2,'Exp with units conversion'!$H179*'Exp Database'!V179*'Exp with units conversion'!$G179,'Exp Database'!V179*'Exp with units conversion'!$G179))</f>
        <v>0</v>
      </c>
      <c r="W179">
        <f>IF(OR('Exp Database'!W179=Lists!$G$2,'Exp Database'!W179=Lists!$G$3,'Exp Database'!W179=0),0,IF($F179=Lists!$G$2,'Exp with units conversion'!$H179*'Exp Database'!W179*'Exp with units conversion'!$G179,'Exp Database'!W179*'Exp with units conversion'!$G179))</f>
        <v>0</v>
      </c>
      <c r="X179">
        <f>IF(OR('Exp Database'!X179=Lists!$G$2,'Exp Database'!X179=Lists!$G$3,'Exp Database'!X179=0),0,IF($F179=Lists!$G$2,'Exp with units conversion'!$H179*'Exp Database'!X179*'Exp with units conversion'!$G179,'Exp Database'!X179*'Exp with units conversion'!$G179))</f>
        <v>0</v>
      </c>
      <c r="Y179">
        <f>IF(OR('Exp Database'!Y179=Lists!$G$2,'Exp Database'!Y179=Lists!$G$3,'Exp Database'!Y179=0),0,IF($F179=Lists!$G$2,'Exp with units conversion'!$H179*'Exp Database'!Y179*'Exp with units conversion'!$G179,'Exp Database'!Y179*'Exp with units conversion'!$G179))</f>
        <v>0</v>
      </c>
      <c r="Z179">
        <f>IF(OR('Exp Database'!Z179=Lists!$G$2,'Exp Database'!Z179=Lists!$G$3,'Exp Database'!Z179=0),0,IF($F179=Lists!$G$2,'Exp with units conversion'!$H179*'Exp Database'!Z179*'Exp with units conversion'!$G179,'Exp Database'!Z179*'Exp with units conversion'!$G179))</f>
        <v>0</v>
      </c>
      <c r="AA179">
        <f>IF(OR('Exp Database'!AA179=Lists!$G$2,'Exp Database'!AA179=Lists!$G$3,'Exp Database'!AA179=0),0,IF($F179=Lists!$G$2,'Exp with units conversion'!$H179*'Exp Database'!AA179*'Exp with units conversion'!$G179,'Exp Database'!AA179*'Exp with units conversion'!$G179))</f>
        <v>0</v>
      </c>
      <c r="AB179">
        <f>IF(OR('Exp Database'!AB179=Lists!$G$2,'Exp Database'!AB179=Lists!$G$3,'Exp Database'!AB179=0),0,IF($F179=Lists!$G$2,'Exp with units conversion'!$H179*'Exp Database'!AB179*'Exp with units conversion'!$G179,'Exp Database'!AB179*'Exp with units conversion'!$G179))</f>
        <v>0</v>
      </c>
      <c r="AC179">
        <f>IF(OR('Exp Database'!AC179=Lists!$G$2,'Exp Database'!AC179=Lists!$G$3,'Exp Database'!AC179=0),0,IF($F179=Lists!$G$2,'Exp with units conversion'!$H179*'Exp Database'!AC179*'Exp with units conversion'!$G179,'Exp Database'!AC179*'Exp with units conversion'!$G179))</f>
        <v>0</v>
      </c>
      <c r="AD179">
        <f>IF(OR('Exp Database'!AD179=Lists!$G$2,'Exp Database'!AD179=Lists!$G$3,'Exp Database'!AD179=0),0,IF($F179=Lists!$G$2,'Exp with units conversion'!$H179*'Exp Database'!AD179*'Exp with units conversion'!$G179,'Exp Database'!AD179*'Exp with units conversion'!$G179))</f>
        <v>0</v>
      </c>
      <c r="AF179">
        <f t="shared" si="14"/>
        <v>1</v>
      </c>
    </row>
    <row r="180" spans="2:32">
      <c r="B180" t="str">
        <f t="shared" si="13"/>
        <v>Georgia2012</v>
      </c>
      <c r="C180" s="243" t="str">
        <f t="shared" si="18"/>
        <v>Georgia</v>
      </c>
      <c r="D180" s="243">
        <v>2012</v>
      </c>
      <c r="E180" s="242" t="str">
        <f t="shared" si="17"/>
        <v>Calendar Year</v>
      </c>
      <c r="F180" s="242" t="str">
        <f t="shared" si="16"/>
        <v>US Dollars</v>
      </c>
      <c r="G180" s="238">
        <f>IF('Exp Database'!G180="Units ( x 1)",1,IF('Exp Database'!G180="Thousands (x 1,000)",1000,IF('Exp Database'!G180="Millions (x 1,000,000)",1000000,)))</f>
        <v>1</v>
      </c>
      <c r="H180" s="239">
        <f>IF('Exp Database'!H180&gt;0,'Exp Database'!H180,'Exp Database'!J180)</f>
        <v>1.6513</v>
      </c>
      <c r="I180" s="242" t="str">
        <f t="shared" si="16"/>
        <v>System of Health Accounts</v>
      </c>
      <c r="J180" s="242">
        <f t="shared" si="16"/>
        <v>1.6512583333333299</v>
      </c>
      <c r="K180" s="53" t="s">
        <v>14</v>
      </c>
      <c r="L180" s="53"/>
      <c r="M180">
        <f>IF(OR('Exp Database'!M180=Lists!$G$2,'Exp Database'!M180=Lists!$G$3,'Exp Database'!M180=0),0,IF($F180=Lists!$G$2,'Exp with units conversion'!$H180*'Exp Database'!M180*'Exp with units conversion'!$G180,'Exp Database'!M180*'Exp with units conversion'!$G180))</f>
        <v>1665960</v>
      </c>
      <c r="N180">
        <f>IF(OR('Exp Database'!N180=Lists!$G$2,'Exp Database'!N180=Lists!$G$3,'Exp Database'!N180=0),0,IF($F180=Lists!$G$2,'Exp with units conversion'!$H180*'Exp Database'!N180*'Exp with units conversion'!$G180,'Exp Database'!N180*'Exp with units conversion'!$G180))</f>
        <v>0</v>
      </c>
      <c r="O180">
        <f>IF(OR('Exp Database'!O180=Lists!$G$2,'Exp Database'!O180=Lists!$G$3,'Exp Database'!O180=0),0,IF($F180=Lists!$G$2,'Exp with units conversion'!$H180*'Exp Database'!O180*'Exp with units conversion'!$G180,'Exp Database'!O180*'Exp with units conversion'!$G180))</f>
        <v>0</v>
      </c>
      <c r="P180">
        <f>IF(OR('Exp Database'!P180=Lists!$G$2,'Exp Database'!P180=Lists!$G$3,'Exp Database'!P180=0),0,IF($F180=Lists!$G$2,'Exp with units conversion'!$H180*'Exp Database'!P180*'Exp with units conversion'!$G180,'Exp Database'!P180*'Exp with units conversion'!$G180))</f>
        <v>0</v>
      </c>
      <c r="Q180">
        <f>IF(OR('Exp Database'!Q180=Lists!$G$2,'Exp Database'!Q180=Lists!$G$3,'Exp Database'!Q180=0),0,IF($F180=Lists!$G$2,'Exp with units conversion'!$H180*'Exp Database'!Q180*'Exp with units conversion'!$G180,'Exp Database'!Q180*'Exp with units conversion'!$G180))</f>
        <v>1665960</v>
      </c>
      <c r="R180">
        <f>IF(OR('Exp Database'!R180=Lists!$G$2,'Exp Database'!R180=Lists!$G$3,'Exp Database'!R180=0),0,IF($F180=Lists!$G$2,'Exp with units conversion'!$H180*'Exp Database'!R180*'Exp with units conversion'!$G180,'Exp Database'!R180*'Exp with units conversion'!$G180))</f>
        <v>0</v>
      </c>
      <c r="S180">
        <f>IF(OR('Exp Database'!S180=Lists!$G$2,'Exp Database'!S180=Lists!$G$3,'Exp Database'!S180=0),0,IF($F180=Lists!$G$2,'Exp with units conversion'!$H180*'Exp Database'!S180*'Exp with units conversion'!$G180,'Exp Database'!S180*'Exp with units conversion'!$G180))</f>
        <v>777359</v>
      </c>
      <c r="T180">
        <f>IF(OR('Exp Database'!T180=Lists!$G$2,'Exp Database'!T180=Lists!$G$3,'Exp Database'!T180=0),0,IF($F180=Lists!$G$2,'Exp with units conversion'!$H180*'Exp Database'!T180*'Exp with units conversion'!$G180,'Exp Database'!T180*'Exp with units conversion'!$G180))</f>
        <v>0</v>
      </c>
      <c r="U180">
        <f>IF(OR('Exp Database'!U180=Lists!$G$2,'Exp Database'!U180=Lists!$G$3,'Exp Database'!U180=0),0,IF($F180=Lists!$G$2,'Exp with units conversion'!$H180*'Exp Database'!U180*'Exp with units conversion'!$G180,'Exp Database'!U180*'Exp with units conversion'!$G180))</f>
        <v>0</v>
      </c>
      <c r="V180">
        <f>IF(OR('Exp Database'!V180=Lists!$G$2,'Exp Database'!V180=Lists!$G$3,'Exp Database'!V180=0),0,IF($F180=Lists!$G$2,'Exp with units conversion'!$H180*'Exp Database'!V180*'Exp with units conversion'!$G180,'Exp Database'!V180*'Exp with units conversion'!$G180))</f>
        <v>777359</v>
      </c>
      <c r="W180">
        <f>IF(OR('Exp Database'!W180=Lists!$G$2,'Exp Database'!W180=Lists!$G$3,'Exp Database'!W180=0),0,IF($F180=Lists!$G$2,'Exp with units conversion'!$H180*'Exp Database'!W180*'Exp with units conversion'!$G180,'Exp Database'!W180*'Exp with units conversion'!$G180))</f>
        <v>0</v>
      </c>
      <c r="X180">
        <f>IF(OR('Exp Database'!X180=Lists!$G$2,'Exp Database'!X180=Lists!$G$3,'Exp Database'!X180=0),0,IF($F180=Lists!$G$2,'Exp with units conversion'!$H180*'Exp Database'!X180*'Exp with units conversion'!$G180,'Exp Database'!X180*'Exp with units conversion'!$G180))</f>
        <v>335292</v>
      </c>
      <c r="Y180">
        <f>IF(OR('Exp Database'!Y180=Lists!$G$2,'Exp Database'!Y180=Lists!$G$3,'Exp Database'!Y180=0),0,IF($F180=Lists!$G$2,'Exp with units conversion'!$H180*'Exp Database'!Y180*'Exp with units conversion'!$G180,'Exp Database'!Y180*'Exp with units conversion'!$G180))</f>
        <v>1458346</v>
      </c>
      <c r="Z180">
        <f>IF(OR('Exp Database'!Z180=Lists!$G$2,'Exp Database'!Z180=Lists!$G$3,'Exp Database'!Z180=0),0,IF($F180=Lists!$G$2,'Exp with units conversion'!$H180*'Exp Database'!Z180*'Exp with units conversion'!$G180,'Exp Database'!Z180*'Exp with units conversion'!$G180))</f>
        <v>0</v>
      </c>
      <c r="AA180">
        <f>IF(OR('Exp Database'!AA180=Lists!$G$2,'Exp Database'!AA180=Lists!$G$3,'Exp Database'!AA180=0),0,IF($F180=Lists!$G$2,'Exp with units conversion'!$H180*'Exp Database'!AA180*'Exp with units conversion'!$G180,'Exp Database'!AA180*'Exp with units conversion'!$G180))</f>
        <v>3000</v>
      </c>
      <c r="AB180">
        <f>IF(OR('Exp Database'!AB180=Lists!$G$2,'Exp Database'!AB180=Lists!$G$3,'Exp Database'!AB180=0),0,IF($F180=Lists!$G$2,'Exp with units conversion'!$H180*'Exp Database'!AB180*'Exp with units conversion'!$G180,'Exp Database'!AB180*'Exp with units conversion'!$G180))</f>
        <v>67464</v>
      </c>
      <c r="AC180">
        <f>IF(OR('Exp Database'!AC180=Lists!$G$2,'Exp Database'!AC180=Lists!$G$3,'Exp Database'!AC180=0),0,IF($F180=Lists!$G$2,'Exp with units conversion'!$H180*'Exp Database'!AC180*'Exp with units conversion'!$G180,'Exp Database'!AC180*'Exp with units conversion'!$G180))</f>
        <v>1864102</v>
      </c>
      <c r="AD180">
        <f>IF(OR('Exp Database'!AD180=Lists!$G$2,'Exp Database'!AD180=Lists!$G$3,'Exp Database'!AD180=0),0,IF($F180=Lists!$G$2,'Exp with units conversion'!$H180*'Exp Database'!AD180*'Exp with units conversion'!$G180,'Exp Database'!AD180*'Exp with units conversion'!$G180))</f>
        <v>4307421</v>
      </c>
      <c r="AF180">
        <f t="shared" si="14"/>
        <v>1</v>
      </c>
    </row>
    <row r="181" spans="2:32">
      <c r="B181" t="str">
        <f t="shared" si="13"/>
        <v>Georgia2012</v>
      </c>
      <c r="C181" s="243" t="str">
        <f t="shared" si="18"/>
        <v>Georgia</v>
      </c>
      <c r="D181" s="243">
        <v>2012</v>
      </c>
      <c r="E181" s="242" t="str">
        <f t="shared" si="17"/>
        <v>Calendar Year</v>
      </c>
      <c r="F181" s="242" t="str">
        <f t="shared" si="16"/>
        <v>US Dollars</v>
      </c>
      <c r="G181" s="238">
        <f>IF('Exp Database'!G181="Units ( x 1)",1,IF('Exp Database'!G181="Thousands (x 1,000)",1000,IF('Exp Database'!G181="Millions (x 1,000,000)",1000000,)))</f>
        <v>1</v>
      </c>
      <c r="H181" s="239">
        <f>IF('Exp Database'!H181&gt;0,'Exp Database'!H181,'Exp Database'!J181)</f>
        <v>1.6513</v>
      </c>
      <c r="I181" s="242" t="str">
        <f t="shared" si="16"/>
        <v>System of Health Accounts</v>
      </c>
      <c r="J181" s="242">
        <f t="shared" si="16"/>
        <v>1.6512583333333299</v>
      </c>
      <c r="K181" s="53" t="s">
        <v>378</v>
      </c>
      <c r="L181" s="53"/>
      <c r="M181">
        <f>IF(OR('Exp Database'!M181=Lists!$G$2,'Exp Database'!M181=Lists!$G$3,'Exp Database'!M181=0),0,IF($F181=Lists!$G$2,'Exp with units conversion'!$H181*'Exp Database'!M181*'Exp with units conversion'!$G181,'Exp Database'!M181*'Exp with units conversion'!$G181))</f>
        <v>0</v>
      </c>
      <c r="N181">
        <f>IF(OR('Exp Database'!N181=Lists!$G$2,'Exp Database'!N181=Lists!$G$3,'Exp Database'!N181=0),0,IF($F181=Lists!$G$2,'Exp with units conversion'!$H181*'Exp Database'!N181*'Exp with units conversion'!$G181,'Exp Database'!N181*'Exp with units conversion'!$G181))</f>
        <v>0</v>
      </c>
      <c r="O181">
        <f>IF(OR('Exp Database'!O181=Lists!$G$2,'Exp Database'!O181=Lists!$G$3,'Exp Database'!O181=0),0,IF($F181=Lists!$G$2,'Exp with units conversion'!$H181*'Exp Database'!O181*'Exp with units conversion'!$G181,'Exp Database'!O181*'Exp with units conversion'!$G181))</f>
        <v>0</v>
      </c>
      <c r="P181">
        <f>IF(OR('Exp Database'!P181=Lists!$G$2,'Exp Database'!P181=Lists!$G$3,'Exp Database'!P181=0),0,IF($F181=Lists!$G$2,'Exp with units conversion'!$H181*'Exp Database'!P181*'Exp with units conversion'!$G181,'Exp Database'!P181*'Exp with units conversion'!$G181))</f>
        <v>0</v>
      </c>
      <c r="Q181">
        <f>IF(OR('Exp Database'!Q181=Lists!$G$2,'Exp Database'!Q181=Lists!$G$3,'Exp Database'!Q181=0),0,IF($F181=Lists!$G$2,'Exp with units conversion'!$H181*'Exp Database'!Q181*'Exp with units conversion'!$G181,'Exp Database'!Q181*'Exp with units conversion'!$G181))</f>
        <v>0</v>
      </c>
      <c r="R181">
        <f>IF(OR('Exp Database'!R181=Lists!$G$2,'Exp Database'!R181=Lists!$G$3,'Exp Database'!R181=0),0,IF($F181=Lists!$G$2,'Exp with units conversion'!$H181*'Exp Database'!R181*'Exp with units conversion'!$G181,'Exp Database'!R181*'Exp with units conversion'!$G181))</f>
        <v>0</v>
      </c>
      <c r="S181">
        <f>IF(OR('Exp Database'!S181=Lists!$G$2,'Exp Database'!S181=Lists!$G$3,'Exp Database'!S181=0),0,IF($F181=Lists!$G$2,'Exp with units conversion'!$H181*'Exp Database'!S181*'Exp with units conversion'!$G181,'Exp Database'!S181*'Exp with units conversion'!$G181))</f>
        <v>0</v>
      </c>
      <c r="T181">
        <f>IF(OR('Exp Database'!T181=Lists!$G$2,'Exp Database'!T181=Lists!$G$3,'Exp Database'!T181=0),0,IF($F181=Lists!$G$2,'Exp with units conversion'!$H181*'Exp Database'!T181*'Exp with units conversion'!$G181,'Exp Database'!T181*'Exp with units conversion'!$G181))</f>
        <v>0</v>
      </c>
      <c r="U181">
        <f>IF(OR('Exp Database'!U181=Lists!$G$2,'Exp Database'!U181=Lists!$G$3,'Exp Database'!U181=0),0,IF($F181=Lists!$G$2,'Exp with units conversion'!$H181*'Exp Database'!U181*'Exp with units conversion'!$G181,'Exp Database'!U181*'Exp with units conversion'!$G181))</f>
        <v>0</v>
      </c>
      <c r="V181">
        <f>IF(OR('Exp Database'!V181=Lists!$G$2,'Exp Database'!V181=Lists!$G$3,'Exp Database'!V181=0),0,IF($F181=Lists!$G$2,'Exp with units conversion'!$H181*'Exp Database'!V181*'Exp with units conversion'!$G181,'Exp Database'!V181*'Exp with units conversion'!$G181))</f>
        <v>0</v>
      </c>
      <c r="W181">
        <f>IF(OR('Exp Database'!W181=Lists!$G$2,'Exp Database'!W181=Lists!$G$3,'Exp Database'!W181=0),0,IF($F181=Lists!$G$2,'Exp with units conversion'!$H181*'Exp Database'!W181*'Exp with units conversion'!$G181,'Exp Database'!W181*'Exp with units conversion'!$G181))</f>
        <v>0</v>
      </c>
      <c r="X181">
        <f>IF(OR('Exp Database'!X181=Lists!$G$2,'Exp Database'!X181=Lists!$G$3,'Exp Database'!X181=0),0,IF($F181=Lists!$G$2,'Exp with units conversion'!$H181*'Exp Database'!X181*'Exp with units conversion'!$G181,'Exp Database'!X181*'Exp with units conversion'!$G181))</f>
        <v>335292</v>
      </c>
      <c r="Y181">
        <f>IF(OR('Exp Database'!Y181=Lists!$G$2,'Exp Database'!Y181=Lists!$G$3,'Exp Database'!Y181=0),0,IF($F181=Lists!$G$2,'Exp with units conversion'!$H181*'Exp Database'!Y181*'Exp with units conversion'!$G181,'Exp Database'!Y181*'Exp with units conversion'!$G181))</f>
        <v>0</v>
      </c>
      <c r="Z181">
        <f>IF(OR('Exp Database'!Z181=Lists!$G$2,'Exp Database'!Z181=Lists!$G$3,'Exp Database'!Z181=0),0,IF($F181=Lists!$G$2,'Exp with units conversion'!$H181*'Exp Database'!Z181*'Exp with units conversion'!$G181,'Exp Database'!Z181*'Exp with units conversion'!$G181))</f>
        <v>0</v>
      </c>
      <c r="AA181">
        <f>IF(OR('Exp Database'!AA181=Lists!$G$2,'Exp Database'!AA181=Lists!$G$3,'Exp Database'!AA181=0),0,IF($F181=Lists!$G$2,'Exp with units conversion'!$H181*'Exp Database'!AA181*'Exp with units conversion'!$G181,'Exp Database'!AA181*'Exp with units conversion'!$G181))</f>
        <v>3000</v>
      </c>
      <c r="AB181">
        <f>IF(OR('Exp Database'!AB181=Lists!$G$2,'Exp Database'!AB181=Lists!$G$3,'Exp Database'!AB181=0),0,IF($F181=Lists!$G$2,'Exp with units conversion'!$H181*'Exp Database'!AB181*'Exp with units conversion'!$G181,'Exp Database'!AB181*'Exp with units conversion'!$G181))</f>
        <v>67464</v>
      </c>
      <c r="AC181">
        <f>IF(OR('Exp Database'!AC181=Lists!$G$2,'Exp Database'!AC181=Lists!$G$3,'Exp Database'!AC181=0),0,IF($F181=Lists!$G$2,'Exp with units conversion'!$H181*'Exp Database'!AC181*'Exp with units conversion'!$G181,'Exp Database'!AC181*'Exp with units conversion'!$G181))</f>
        <v>405756</v>
      </c>
      <c r="AD181">
        <f>IF(OR('Exp Database'!AD181=Lists!$G$2,'Exp Database'!AD181=Lists!$G$3,'Exp Database'!AD181=0),0,IF($F181=Lists!$G$2,'Exp with units conversion'!$H181*'Exp Database'!AD181*'Exp with units conversion'!$G181,'Exp Database'!AD181*'Exp with units conversion'!$G181))</f>
        <v>405756</v>
      </c>
      <c r="AF181">
        <f t="shared" si="14"/>
        <v>1</v>
      </c>
    </row>
    <row r="182" spans="2:32">
      <c r="B182" t="str">
        <f t="shared" si="13"/>
        <v>Georgia2012</v>
      </c>
      <c r="C182" s="243" t="str">
        <f t="shared" si="18"/>
        <v>Georgia</v>
      </c>
      <c r="D182" s="243">
        <v>2012</v>
      </c>
      <c r="E182" s="242" t="str">
        <f t="shared" si="17"/>
        <v>Calendar Year</v>
      </c>
      <c r="F182" s="242" t="str">
        <f t="shared" si="16"/>
        <v>US Dollars</v>
      </c>
      <c r="G182" s="238">
        <f>IF('Exp Database'!G182="Units ( x 1)",1,IF('Exp Database'!G182="Thousands (x 1,000)",1000,IF('Exp Database'!G182="Millions (x 1,000,000)",1000000,)))</f>
        <v>1</v>
      </c>
      <c r="H182" s="239">
        <f>IF('Exp Database'!H182&gt;0,'Exp Database'!H182,'Exp Database'!J182)</f>
        <v>1.6513</v>
      </c>
      <c r="I182" s="242" t="str">
        <f t="shared" si="16"/>
        <v>System of Health Accounts</v>
      </c>
      <c r="J182" s="242">
        <f t="shared" si="16"/>
        <v>1.6512583333333299</v>
      </c>
      <c r="K182" s="53" t="s">
        <v>277</v>
      </c>
      <c r="L182" s="53"/>
      <c r="M182">
        <f>IF(OR('Exp Database'!M182=Lists!$G$2,'Exp Database'!M182=Lists!$G$3,'Exp Database'!M182=0),0,IF($F182=Lists!$G$2,'Exp with units conversion'!$H182*'Exp Database'!M182*'Exp with units conversion'!$G182,'Exp Database'!M182*'Exp with units conversion'!$G182))</f>
        <v>1665960</v>
      </c>
      <c r="N182">
        <f>IF(OR('Exp Database'!N182=Lists!$G$2,'Exp Database'!N182=Lists!$G$3,'Exp Database'!N182=0),0,IF($F182=Lists!$G$2,'Exp with units conversion'!$H182*'Exp Database'!N182*'Exp with units conversion'!$G182,'Exp Database'!N182*'Exp with units conversion'!$G182))</f>
        <v>0</v>
      </c>
      <c r="O182">
        <f>IF(OR('Exp Database'!O182=Lists!$G$2,'Exp Database'!O182=Lists!$G$3,'Exp Database'!O182=0),0,IF($F182=Lists!$G$2,'Exp with units conversion'!$H182*'Exp Database'!O182*'Exp with units conversion'!$G182,'Exp Database'!O182*'Exp with units conversion'!$G182))</f>
        <v>0</v>
      </c>
      <c r="P182">
        <f>IF(OR('Exp Database'!P182=Lists!$G$2,'Exp Database'!P182=Lists!$G$3,'Exp Database'!P182=0),0,IF($F182=Lists!$G$2,'Exp with units conversion'!$H182*'Exp Database'!P182*'Exp with units conversion'!$G182,'Exp Database'!P182*'Exp with units conversion'!$G182))</f>
        <v>0</v>
      </c>
      <c r="Q182">
        <f>IF(OR('Exp Database'!Q182=Lists!$G$2,'Exp Database'!Q182=Lists!$G$3,'Exp Database'!Q182=0),0,IF($F182=Lists!$G$2,'Exp with units conversion'!$H182*'Exp Database'!Q182*'Exp with units conversion'!$G182,'Exp Database'!Q182*'Exp with units conversion'!$G182))</f>
        <v>1665960</v>
      </c>
      <c r="R182">
        <f>IF(OR('Exp Database'!R182=Lists!$G$2,'Exp Database'!R182=Lists!$G$3,'Exp Database'!R182=0),0,IF($F182=Lists!$G$2,'Exp with units conversion'!$H182*'Exp Database'!R182*'Exp with units conversion'!$G182,'Exp Database'!R182*'Exp with units conversion'!$G182))</f>
        <v>0</v>
      </c>
      <c r="S182">
        <f>IF(OR('Exp Database'!S182=Lists!$G$2,'Exp Database'!S182=Lists!$G$3,'Exp Database'!S182=0),0,IF($F182=Lists!$G$2,'Exp with units conversion'!$H182*'Exp Database'!S182*'Exp with units conversion'!$G182,'Exp Database'!S182*'Exp with units conversion'!$G182))</f>
        <v>777359</v>
      </c>
      <c r="T182">
        <f>IF(OR('Exp Database'!T182=Lists!$G$2,'Exp Database'!T182=Lists!$G$3,'Exp Database'!T182=0),0,IF($F182=Lists!$G$2,'Exp with units conversion'!$H182*'Exp Database'!T182*'Exp with units conversion'!$G182,'Exp Database'!T182*'Exp with units conversion'!$G182))</f>
        <v>0</v>
      </c>
      <c r="U182">
        <f>IF(OR('Exp Database'!U182=Lists!$G$2,'Exp Database'!U182=Lists!$G$3,'Exp Database'!U182=0),0,IF($F182=Lists!$G$2,'Exp with units conversion'!$H182*'Exp Database'!U182*'Exp with units conversion'!$G182,'Exp Database'!U182*'Exp with units conversion'!$G182))</f>
        <v>0</v>
      </c>
      <c r="V182">
        <f>IF(OR('Exp Database'!V182=Lists!$G$2,'Exp Database'!V182=Lists!$G$3,'Exp Database'!V182=0),0,IF($F182=Lists!$G$2,'Exp with units conversion'!$H182*'Exp Database'!V182*'Exp with units conversion'!$G182,'Exp Database'!V182*'Exp with units conversion'!$G182))</f>
        <v>777359</v>
      </c>
      <c r="W182">
        <f>IF(OR('Exp Database'!W182=Lists!$G$2,'Exp Database'!W182=Lists!$G$3,'Exp Database'!W182=0),0,IF($F182=Lists!$G$2,'Exp with units conversion'!$H182*'Exp Database'!W182*'Exp with units conversion'!$G182,'Exp Database'!W182*'Exp with units conversion'!$G182))</f>
        <v>0</v>
      </c>
      <c r="X182">
        <f>IF(OR('Exp Database'!X182=Lists!$G$2,'Exp Database'!X182=Lists!$G$3,'Exp Database'!X182=0),0,IF($F182=Lists!$G$2,'Exp with units conversion'!$H182*'Exp Database'!X182*'Exp with units conversion'!$G182,'Exp Database'!X182*'Exp with units conversion'!$G182))</f>
        <v>0</v>
      </c>
      <c r="Y182">
        <f>IF(OR('Exp Database'!Y182=Lists!$G$2,'Exp Database'!Y182=Lists!$G$3,'Exp Database'!Y182=0),0,IF($F182=Lists!$G$2,'Exp with units conversion'!$H182*'Exp Database'!Y182*'Exp with units conversion'!$G182,'Exp Database'!Y182*'Exp with units conversion'!$G182))</f>
        <v>1458346</v>
      </c>
      <c r="Z182">
        <f>IF(OR('Exp Database'!Z182=Lists!$G$2,'Exp Database'!Z182=Lists!$G$3,'Exp Database'!Z182=0),0,IF($F182=Lists!$G$2,'Exp with units conversion'!$H182*'Exp Database'!Z182*'Exp with units conversion'!$G182,'Exp Database'!Z182*'Exp with units conversion'!$G182))</f>
        <v>0</v>
      </c>
      <c r="AA182">
        <f>IF(OR('Exp Database'!AA182=Lists!$G$2,'Exp Database'!AA182=Lists!$G$3,'Exp Database'!AA182=0),0,IF($F182=Lists!$G$2,'Exp with units conversion'!$H182*'Exp Database'!AA182*'Exp with units conversion'!$G182,'Exp Database'!AA182*'Exp with units conversion'!$G182))</f>
        <v>0</v>
      </c>
      <c r="AB182">
        <f>IF(OR('Exp Database'!AB182=Lists!$G$2,'Exp Database'!AB182=Lists!$G$3,'Exp Database'!AB182=0),0,IF($F182=Lists!$G$2,'Exp with units conversion'!$H182*'Exp Database'!AB182*'Exp with units conversion'!$G182,'Exp Database'!AB182*'Exp with units conversion'!$G182))</f>
        <v>0</v>
      </c>
      <c r="AC182">
        <f>IF(OR('Exp Database'!AC182=Lists!$G$2,'Exp Database'!AC182=Lists!$G$3,'Exp Database'!AC182=0),0,IF($F182=Lists!$G$2,'Exp with units conversion'!$H182*'Exp Database'!AC182*'Exp with units conversion'!$G182,'Exp Database'!AC182*'Exp with units conversion'!$G182))</f>
        <v>1458346</v>
      </c>
      <c r="AD182">
        <f>IF(OR('Exp Database'!AD182=Lists!$G$2,'Exp Database'!AD182=Lists!$G$3,'Exp Database'!AD182=0),0,IF($F182=Lists!$G$2,'Exp with units conversion'!$H182*'Exp Database'!AD182*'Exp with units conversion'!$G182,'Exp Database'!AD182*'Exp with units conversion'!$G182))</f>
        <v>3901665</v>
      </c>
      <c r="AF182">
        <f t="shared" si="14"/>
        <v>1</v>
      </c>
    </row>
    <row r="183" spans="2:32">
      <c r="B183" t="str">
        <f t="shared" si="13"/>
        <v>Georgia2012</v>
      </c>
      <c r="C183" s="243" t="str">
        <f t="shared" si="18"/>
        <v>Georgia</v>
      </c>
      <c r="D183" s="243">
        <v>2012</v>
      </c>
      <c r="E183" s="242" t="str">
        <f t="shared" si="17"/>
        <v>Calendar Year</v>
      </c>
      <c r="F183" s="242" t="str">
        <f t="shared" si="16"/>
        <v>US Dollars</v>
      </c>
      <c r="G183" s="238">
        <f>IF('Exp Database'!G183="Units ( x 1)",1,IF('Exp Database'!G183="Thousands (x 1,000)",1000,IF('Exp Database'!G183="Millions (x 1,000,000)",1000000,)))</f>
        <v>1</v>
      </c>
      <c r="H183" s="239">
        <f>IF('Exp Database'!H183&gt;0,'Exp Database'!H183,'Exp Database'!J183)</f>
        <v>1.6513</v>
      </c>
      <c r="I183" s="242" t="str">
        <f t="shared" si="16"/>
        <v>System of Health Accounts</v>
      </c>
      <c r="J183" s="242">
        <f t="shared" si="16"/>
        <v>1.6512583333333299</v>
      </c>
      <c r="K183" s="53" t="s">
        <v>296</v>
      </c>
      <c r="L183" s="53"/>
      <c r="M183">
        <f>IF(OR('Exp Database'!M183=Lists!$G$2,'Exp Database'!M183=Lists!$G$3,'Exp Database'!M183=0),0,IF($F183=Lists!$G$2,'Exp with units conversion'!$H183*'Exp Database'!M183*'Exp with units conversion'!$G183,'Exp Database'!M183*'Exp with units conversion'!$G183))</f>
        <v>187849</v>
      </c>
      <c r="N183">
        <f>IF(OR('Exp Database'!N183=Lists!$G$2,'Exp Database'!N183=Lists!$G$3,'Exp Database'!N183=0),0,IF($F183=Lists!$G$2,'Exp with units conversion'!$H183*'Exp Database'!N183*'Exp with units conversion'!$G183,'Exp Database'!N183*'Exp with units conversion'!$G183))</f>
        <v>0</v>
      </c>
      <c r="O183">
        <f>IF(OR('Exp Database'!O183=Lists!$G$2,'Exp Database'!O183=Lists!$G$3,'Exp Database'!O183=0),0,IF($F183=Lists!$G$2,'Exp with units conversion'!$H183*'Exp Database'!O183*'Exp with units conversion'!$G183,'Exp Database'!O183*'Exp with units conversion'!$G183))</f>
        <v>0</v>
      </c>
      <c r="P183">
        <f>IF(OR('Exp Database'!P183=Lists!$G$2,'Exp Database'!P183=Lists!$G$3,'Exp Database'!P183=0),0,IF($F183=Lists!$G$2,'Exp with units conversion'!$H183*'Exp Database'!P183*'Exp with units conversion'!$G183,'Exp Database'!P183*'Exp with units conversion'!$G183))</f>
        <v>0</v>
      </c>
      <c r="Q183">
        <f>IF(OR('Exp Database'!Q183=Lists!$G$2,'Exp Database'!Q183=Lists!$G$3,'Exp Database'!Q183=0),0,IF($F183=Lists!$G$2,'Exp with units conversion'!$H183*'Exp Database'!Q183*'Exp with units conversion'!$G183,'Exp Database'!Q183*'Exp with units conversion'!$G183))</f>
        <v>187849</v>
      </c>
      <c r="R183">
        <f>IF(OR('Exp Database'!R183=Lists!$G$2,'Exp Database'!R183=Lists!$G$3,'Exp Database'!R183=0),0,IF($F183=Lists!$G$2,'Exp with units conversion'!$H183*'Exp Database'!R183*'Exp with units conversion'!$G183,'Exp Database'!R183*'Exp with units conversion'!$G183))</f>
        <v>0</v>
      </c>
      <c r="S183">
        <f>IF(OR('Exp Database'!S183=Lists!$G$2,'Exp Database'!S183=Lists!$G$3,'Exp Database'!S183=0),0,IF($F183=Lists!$G$2,'Exp with units conversion'!$H183*'Exp Database'!S183*'Exp with units conversion'!$G183,'Exp Database'!S183*'Exp with units conversion'!$G183))</f>
        <v>0</v>
      </c>
      <c r="T183">
        <f>IF(OR('Exp Database'!T183=Lists!$G$2,'Exp Database'!T183=Lists!$G$3,'Exp Database'!T183=0),0,IF($F183=Lists!$G$2,'Exp with units conversion'!$H183*'Exp Database'!T183*'Exp with units conversion'!$G183,'Exp Database'!T183*'Exp with units conversion'!$G183))</f>
        <v>0</v>
      </c>
      <c r="U183">
        <f>IF(OR('Exp Database'!U183=Lists!$G$2,'Exp Database'!U183=Lists!$G$3,'Exp Database'!U183=0),0,IF($F183=Lists!$G$2,'Exp with units conversion'!$H183*'Exp Database'!U183*'Exp with units conversion'!$G183,'Exp Database'!U183*'Exp with units conversion'!$G183))</f>
        <v>0</v>
      </c>
      <c r="V183">
        <f>IF(OR('Exp Database'!V183=Lists!$G$2,'Exp Database'!V183=Lists!$G$3,'Exp Database'!V183=0),0,IF($F183=Lists!$G$2,'Exp with units conversion'!$H183*'Exp Database'!V183*'Exp with units conversion'!$G183,'Exp Database'!V183*'Exp with units conversion'!$G183))</f>
        <v>0</v>
      </c>
      <c r="W183">
        <f>IF(OR('Exp Database'!W183=Lists!$G$2,'Exp Database'!W183=Lists!$G$3,'Exp Database'!W183=0),0,IF($F183=Lists!$G$2,'Exp with units conversion'!$H183*'Exp Database'!W183*'Exp with units conversion'!$G183,'Exp Database'!W183*'Exp with units conversion'!$G183))</f>
        <v>0</v>
      </c>
      <c r="X183">
        <f>IF(OR('Exp Database'!X183=Lists!$G$2,'Exp Database'!X183=Lists!$G$3,'Exp Database'!X183=0),0,IF($F183=Lists!$G$2,'Exp with units conversion'!$H183*'Exp Database'!X183*'Exp with units conversion'!$G183,'Exp Database'!X183*'Exp with units conversion'!$G183))</f>
        <v>0</v>
      </c>
      <c r="Y183">
        <f>IF(OR('Exp Database'!Y183=Lists!$G$2,'Exp Database'!Y183=Lists!$G$3,'Exp Database'!Y183=0),0,IF($F183=Lists!$G$2,'Exp with units conversion'!$H183*'Exp Database'!Y183*'Exp with units conversion'!$G183,'Exp Database'!Y183*'Exp with units conversion'!$G183))</f>
        <v>30137</v>
      </c>
      <c r="Z183">
        <f>IF(OR('Exp Database'!Z183=Lists!$G$2,'Exp Database'!Z183=Lists!$G$3,'Exp Database'!Z183=0),0,IF($F183=Lists!$G$2,'Exp with units conversion'!$H183*'Exp Database'!Z183*'Exp with units conversion'!$G183,'Exp Database'!Z183*'Exp with units conversion'!$G183))</f>
        <v>0</v>
      </c>
      <c r="AA183">
        <f>IF(OR('Exp Database'!AA183=Lists!$G$2,'Exp Database'!AA183=Lists!$G$3,'Exp Database'!AA183=0),0,IF($F183=Lists!$G$2,'Exp with units conversion'!$H183*'Exp Database'!AA183*'Exp with units conversion'!$G183,'Exp Database'!AA183*'Exp with units conversion'!$G183))</f>
        <v>0</v>
      </c>
      <c r="AB183">
        <f>IF(OR('Exp Database'!AB183=Lists!$G$2,'Exp Database'!AB183=Lists!$G$3,'Exp Database'!AB183=0),0,IF($F183=Lists!$G$2,'Exp with units conversion'!$H183*'Exp Database'!AB183*'Exp with units conversion'!$G183,'Exp Database'!AB183*'Exp with units conversion'!$G183))</f>
        <v>0</v>
      </c>
      <c r="AC183">
        <f>IF(OR('Exp Database'!AC183=Lists!$G$2,'Exp Database'!AC183=Lists!$G$3,'Exp Database'!AC183=0),0,IF($F183=Lists!$G$2,'Exp with units conversion'!$H183*'Exp Database'!AC183*'Exp with units conversion'!$G183,'Exp Database'!AC183*'Exp with units conversion'!$G183))</f>
        <v>30137</v>
      </c>
      <c r="AD183">
        <f>IF(OR('Exp Database'!AD183=Lists!$G$2,'Exp Database'!AD183=Lists!$G$3,'Exp Database'!AD183=0),0,IF($F183=Lists!$G$2,'Exp with units conversion'!$H183*'Exp Database'!AD183*'Exp with units conversion'!$G183,'Exp Database'!AD183*'Exp with units conversion'!$G183))</f>
        <v>217986</v>
      </c>
      <c r="AF183">
        <f t="shared" si="14"/>
        <v>1</v>
      </c>
    </row>
    <row r="184" spans="2:32">
      <c r="B184" t="str">
        <f t="shared" si="13"/>
        <v>Georgia2012</v>
      </c>
      <c r="C184" s="243" t="str">
        <f t="shared" si="18"/>
        <v>Georgia</v>
      </c>
      <c r="D184" s="243">
        <v>2012</v>
      </c>
      <c r="E184" s="242" t="str">
        <f t="shared" si="17"/>
        <v>Calendar Year</v>
      </c>
      <c r="F184" s="242" t="str">
        <f t="shared" si="16"/>
        <v>US Dollars</v>
      </c>
      <c r="G184" s="238">
        <f>IF('Exp Database'!G184="Units ( x 1)",1,IF('Exp Database'!G184="Thousands (x 1,000)",1000,IF('Exp Database'!G184="Millions (x 1,000,000)",1000000,)))</f>
        <v>1</v>
      </c>
      <c r="H184" s="239">
        <f>IF('Exp Database'!H184&gt;0,'Exp Database'!H184,'Exp Database'!J184)</f>
        <v>1.6513</v>
      </c>
      <c r="I184" s="242" t="str">
        <f t="shared" si="16"/>
        <v>System of Health Accounts</v>
      </c>
      <c r="J184" s="242">
        <f t="shared" si="16"/>
        <v>1.6512583333333299</v>
      </c>
      <c r="K184" s="53" t="s">
        <v>380</v>
      </c>
      <c r="L184" s="53"/>
      <c r="M184">
        <f>IF(OR('Exp Database'!M184=Lists!$G$2,'Exp Database'!M184=Lists!$G$3,'Exp Database'!M184=0),0,IF($F184=Lists!$G$2,'Exp with units conversion'!$H184*'Exp Database'!M184*'Exp with units conversion'!$G184,'Exp Database'!M184*'Exp with units conversion'!$G184))</f>
        <v>0</v>
      </c>
      <c r="N184">
        <f>IF(OR('Exp Database'!N184=Lists!$G$2,'Exp Database'!N184=Lists!$G$3,'Exp Database'!N184=0),0,IF($F184=Lists!$G$2,'Exp with units conversion'!$H184*'Exp Database'!N184*'Exp with units conversion'!$G184,'Exp Database'!N184*'Exp with units conversion'!$G184))</f>
        <v>0</v>
      </c>
      <c r="O184">
        <f>IF(OR('Exp Database'!O184=Lists!$G$2,'Exp Database'!O184=Lists!$G$3,'Exp Database'!O184=0),0,IF($F184=Lists!$G$2,'Exp with units conversion'!$H184*'Exp Database'!O184*'Exp with units conversion'!$G184,'Exp Database'!O184*'Exp with units conversion'!$G184))</f>
        <v>0</v>
      </c>
      <c r="P184">
        <f>IF(OR('Exp Database'!P184=Lists!$G$2,'Exp Database'!P184=Lists!$G$3,'Exp Database'!P184=0),0,IF($F184=Lists!$G$2,'Exp with units conversion'!$H184*'Exp Database'!P184*'Exp with units conversion'!$G184,'Exp Database'!P184*'Exp with units conversion'!$G184))</f>
        <v>0</v>
      </c>
      <c r="Q184">
        <f>IF(OR('Exp Database'!Q184=Lists!$G$2,'Exp Database'!Q184=Lists!$G$3,'Exp Database'!Q184=0),0,IF($F184=Lists!$G$2,'Exp with units conversion'!$H184*'Exp Database'!Q184*'Exp with units conversion'!$G184,'Exp Database'!Q184*'Exp with units conversion'!$G184))</f>
        <v>0</v>
      </c>
      <c r="R184">
        <f>IF(OR('Exp Database'!R184=Lists!$G$2,'Exp Database'!R184=Lists!$G$3,'Exp Database'!R184=0),0,IF($F184=Lists!$G$2,'Exp with units conversion'!$H184*'Exp Database'!R184*'Exp with units conversion'!$G184,'Exp Database'!R184*'Exp with units conversion'!$G184))</f>
        <v>0</v>
      </c>
      <c r="S184">
        <f>IF(OR('Exp Database'!S184=Lists!$G$2,'Exp Database'!S184=Lists!$G$3,'Exp Database'!S184=0),0,IF($F184=Lists!$G$2,'Exp with units conversion'!$H184*'Exp Database'!S184*'Exp with units conversion'!$G184,'Exp Database'!S184*'Exp with units conversion'!$G184))</f>
        <v>0</v>
      </c>
      <c r="T184">
        <f>IF(OR('Exp Database'!T184=Lists!$G$2,'Exp Database'!T184=Lists!$G$3,'Exp Database'!T184=0),0,IF($F184=Lists!$G$2,'Exp with units conversion'!$H184*'Exp Database'!T184*'Exp with units conversion'!$G184,'Exp Database'!T184*'Exp with units conversion'!$G184))</f>
        <v>0</v>
      </c>
      <c r="U184">
        <f>IF(OR('Exp Database'!U184=Lists!$G$2,'Exp Database'!U184=Lists!$G$3,'Exp Database'!U184=0),0,IF($F184=Lists!$G$2,'Exp with units conversion'!$H184*'Exp Database'!U184*'Exp with units conversion'!$G184,'Exp Database'!U184*'Exp with units conversion'!$G184))</f>
        <v>0</v>
      </c>
      <c r="V184">
        <f>IF(OR('Exp Database'!V184=Lists!$G$2,'Exp Database'!V184=Lists!$G$3,'Exp Database'!V184=0),0,IF($F184=Lists!$G$2,'Exp with units conversion'!$H184*'Exp Database'!V184*'Exp with units conversion'!$G184,'Exp Database'!V184*'Exp with units conversion'!$G184))</f>
        <v>0</v>
      </c>
      <c r="W184">
        <f>IF(OR('Exp Database'!W184=Lists!$G$2,'Exp Database'!W184=Lists!$G$3,'Exp Database'!W184=0),0,IF($F184=Lists!$G$2,'Exp with units conversion'!$H184*'Exp Database'!W184*'Exp with units conversion'!$G184,'Exp Database'!W184*'Exp with units conversion'!$G184))</f>
        <v>0</v>
      </c>
      <c r="X184">
        <f>IF(OR('Exp Database'!X184=Lists!$G$2,'Exp Database'!X184=Lists!$G$3,'Exp Database'!X184=0),0,IF($F184=Lists!$G$2,'Exp with units conversion'!$H184*'Exp Database'!X184*'Exp with units conversion'!$G184,'Exp Database'!X184*'Exp with units conversion'!$G184))</f>
        <v>0</v>
      </c>
      <c r="Y184">
        <f>IF(OR('Exp Database'!Y184=Lists!$G$2,'Exp Database'!Y184=Lists!$G$3,'Exp Database'!Y184=0),0,IF($F184=Lists!$G$2,'Exp with units conversion'!$H184*'Exp Database'!Y184*'Exp with units conversion'!$G184,'Exp Database'!Y184*'Exp with units conversion'!$G184))</f>
        <v>30137</v>
      </c>
      <c r="Z184">
        <f>IF(OR('Exp Database'!Z184=Lists!$G$2,'Exp Database'!Z184=Lists!$G$3,'Exp Database'!Z184=0),0,IF($F184=Lists!$G$2,'Exp with units conversion'!$H184*'Exp Database'!Z184*'Exp with units conversion'!$G184,'Exp Database'!Z184*'Exp with units conversion'!$G184))</f>
        <v>0</v>
      </c>
      <c r="AA184">
        <f>IF(OR('Exp Database'!AA184=Lists!$G$2,'Exp Database'!AA184=Lists!$G$3,'Exp Database'!AA184=0),0,IF($F184=Lists!$G$2,'Exp with units conversion'!$H184*'Exp Database'!AA184*'Exp with units conversion'!$G184,'Exp Database'!AA184*'Exp with units conversion'!$G184))</f>
        <v>0</v>
      </c>
      <c r="AB184">
        <f>IF(OR('Exp Database'!AB184=Lists!$G$2,'Exp Database'!AB184=Lists!$G$3,'Exp Database'!AB184=0),0,IF($F184=Lists!$G$2,'Exp with units conversion'!$H184*'Exp Database'!AB184*'Exp with units conversion'!$G184,'Exp Database'!AB184*'Exp with units conversion'!$G184))</f>
        <v>0</v>
      </c>
      <c r="AC184">
        <f>IF(OR('Exp Database'!AC184=Lists!$G$2,'Exp Database'!AC184=Lists!$G$3,'Exp Database'!AC184=0),0,IF($F184=Lists!$G$2,'Exp with units conversion'!$H184*'Exp Database'!AC184*'Exp with units conversion'!$G184,'Exp Database'!AC184*'Exp with units conversion'!$G184))</f>
        <v>30137</v>
      </c>
      <c r="AD184">
        <f>IF(OR('Exp Database'!AD184=Lists!$G$2,'Exp Database'!AD184=Lists!$G$3,'Exp Database'!AD184=0),0,IF($F184=Lists!$G$2,'Exp with units conversion'!$H184*'Exp Database'!AD184*'Exp with units conversion'!$G184,'Exp Database'!AD184*'Exp with units conversion'!$G184))</f>
        <v>30137</v>
      </c>
      <c r="AF184">
        <f t="shared" si="14"/>
        <v>1</v>
      </c>
    </row>
    <row r="185" spans="2:32">
      <c r="B185" t="str">
        <f t="shared" si="13"/>
        <v>Georgia2012</v>
      </c>
      <c r="C185" s="243" t="str">
        <f t="shared" si="18"/>
        <v>Georgia</v>
      </c>
      <c r="D185" s="243">
        <v>2012</v>
      </c>
      <c r="E185" s="242" t="str">
        <f t="shared" si="17"/>
        <v>Calendar Year</v>
      </c>
      <c r="F185" s="242" t="str">
        <f t="shared" si="17"/>
        <v>US Dollars</v>
      </c>
      <c r="G185" s="238">
        <f>IF('Exp Database'!G185="Units ( x 1)",1,IF('Exp Database'!G185="Thousands (x 1,000)",1000,IF('Exp Database'!G185="Millions (x 1,000,000)",1000000,)))</f>
        <v>1</v>
      </c>
      <c r="H185" s="239">
        <f>IF('Exp Database'!H185&gt;0,'Exp Database'!H185,'Exp Database'!J185)</f>
        <v>1.6513</v>
      </c>
      <c r="I185" s="242" t="str">
        <f t="shared" si="17"/>
        <v>System of Health Accounts</v>
      </c>
      <c r="J185" s="242">
        <f t="shared" si="17"/>
        <v>1.6512583333333299</v>
      </c>
      <c r="K185" s="53" t="s">
        <v>381</v>
      </c>
      <c r="L185" s="53"/>
      <c r="M185">
        <f>IF(OR('Exp Database'!M185=Lists!$G$2,'Exp Database'!M185=Lists!$G$3,'Exp Database'!M185=0),0,IF($F185=Lists!$G$2,'Exp with units conversion'!$H185*'Exp Database'!M185*'Exp with units conversion'!$G185,'Exp Database'!M185*'Exp with units conversion'!$G185))</f>
        <v>187849</v>
      </c>
      <c r="N185">
        <f>IF(OR('Exp Database'!N185=Lists!$G$2,'Exp Database'!N185=Lists!$G$3,'Exp Database'!N185=0),0,IF($F185=Lists!$G$2,'Exp with units conversion'!$H185*'Exp Database'!N185*'Exp with units conversion'!$G185,'Exp Database'!N185*'Exp with units conversion'!$G185))</f>
        <v>0</v>
      </c>
      <c r="O185">
        <f>IF(OR('Exp Database'!O185=Lists!$G$2,'Exp Database'!O185=Lists!$G$3,'Exp Database'!O185=0),0,IF($F185=Lists!$G$2,'Exp with units conversion'!$H185*'Exp Database'!O185*'Exp with units conversion'!$G185,'Exp Database'!O185*'Exp with units conversion'!$G185))</f>
        <v>0</v>
      </c>
      <c r="P185">
        <f>IF(OR('Exp Database'!P185=Lists!$G$2,'Exp Database'!P185=Lists!$G$3,'Exp Database'!P185=0),0,IF($F185=Lists!$G$2,'Exp with units conversion'!$H185*'Exp Database'!P185*'Exp with units conversion'!$G185,'Exp Database'!P185*'Exp with units conversion'!$G185))</f>
        <v>0</v>
      </c>
      <c r="Q185">
        <f>IF(OR('Exp Database'!Q185=Lists!$G$2,'Exp Database'!Q185=Lists!$G$3,'Exp Database'!Q185=0),0,IF($F185=Lists!$G$2,'Exp with units conversion'!$H185*'Exp Database'!Q185*'Exp with units conversion'!$G185,'Exp Database'!Q185*'Exp with units conversion'!$G185))</f>
        <v>187849</v>
      </c>
      <c r="R185">
        <f>IF(OR('Exp Database'!R185=Lists!$G$2,'Exp Database'!R185=Lists!$G$3,'Exp Database'!R185=0),0,IF($F185=Lists!$G$2,'Exp with units conversion'!$H185*'Exp Database'!R185*'Exp with units conversion'!$G185,'Exp Database'!R185*'Exp with units conversion'!$G185))</f>
        <v>0</v>
      </c>
      <c r="S185">
        <f>IF(OR('Exp Database'!S185=Lists!$G$2,'Exp Database'!S185=Lists!$G$3,'Exp Database'!S185=0),0,IF($F185=Lists!$G$2,'Exp with units conversion'!$H185*'Exp Database'!S185*'Exp with units conversion'!$G185,'Exp Database'!S185*'Exp with units conversion'!$G185))</f>
        <v>0</v>
      </c>
      <c r="T185">
        <f>IF(OR('Exp Database'!T185=Lists!$G$2,'Exp Database'!T185=Lists!$G$3,'Exp Database'!T185=0),0,IF($F185=Lists!$G$2,'Exp with units conversion'!$H185*'Exp Database'!T185*'Exp with units conversion'!$G185,'Exp Database'!T185*'Exp with units conversion'!$G185))</f>
        <v>0</v>
      </c>
      <c r="U185">
        <f>IF(OR('Exp Database'!U185=Lists!$G$2,'Exp Database'!U185=Lists!$G$3,'Exp Database'!U185=0),0,IF($F185=Lists!$G$2,'Exp with units conversion'!$H185*'Exp Database'!U185*'Exp with units conversion'!$G185,'Exp Database'!U185*'Exp with units conversion'!$G185))</f>
        <v>0</v>
      </c>
      <c r="V185">
        <f>IF(OR('Exp Database'!V185=Lists!$G$2,'Exp Database'!V185=Lists!$G$3,'Exp Database'!V185=0),0,IF($F185=Lists!$G$2,'Exp with units conversion'!$H185*'Exp Database'!V185*'Exp with units conversion'!$G185,'Exp Database'!V185*'Exp with units conversion'!$G185))</f>
        <v>0</v>
      </c>
      <c r="W185">
        <f>IF(OR('Exp Database'!W185=Lists!$G$2,'Exp Database'!W185=Lists!$G$3,'Exp Database'!W185=0),0,IF($F185=Lists!$G$2,'Exp with units conversion'!$H185*'Exp Database'!W185*'Exp with units conversion'!$G185,'Exp Database'!W185*'Exp with units conversion'!$G185))</f>
        <v>0</v>
      </c>
      <c r="X185">
        <f>IF(OR('Exp Database'!X185=Lists!$G$2,'Exp Database'!X185=Lists!$G$3,'Exp Database'!X185=0),0,IF($F185=Lists!$G$2,'Exp with units conversion'!$H185*'Exp Database'!X185*'Exp with units conversion'!$G185,'Exp Database'!X185*'Exp with units conversion'!$G185))</f>
        <v>0</v>
      </c>
      <c r="Y185">
        <f>IF(OR('Exp Database'!Y185=Lists!$G$2,'Exp Database'!Y185=Lists!$G$3,'Exp Database'!Y185=0),0,IF($F185=Lists!$G$2,'Exp with units conversion'!$H185*'Exp Database'!Y185*'Exp with units conversion'!$G185,'Exp Database'!Y185*'Exp with units conversion'!$G185))</f>
        <v>0</v>
      </c>
      <c r="Z185">
        <f>IF(OR('Exp Database'!Z185=Lists!$G$2,'Exp Database'!Z185=Lists!$G$3,'Exp Database'!Z185=0),0,IF($F185=Lists!$G$2,'Exp with units conversion'!$H185*'Exp Database'!Z185*'Exp with units conversion'!$G185,'Exp Database'!Z185*'Exp with units conversion'!$G185))</f>
        <v>0</v>
      </c>
      <c r="AA185">
        <f>IF(OR('Exp Database'!AA185=Lists!$G$2,'Exp Database'!AA185=Lists!$G$3,'Exp Database'!AA185=0),0,IF($F185=Lists!$G$2,'Exp with units conversion'!$H185*'Exp Database'!AA185*'Exp with units conversion'!$G185,'Exp Database'!AA185*'Exp with units conversion'!$G185))</f>
        <v>0</v>
      </c>
      <c r="AB185">
        <f>IF(OR('Exp Database'!AB185=Lists!$G$2,'Exp Database'!AB185=Lists!$G$3,'Exp Database'!AB185=0),0,IF($F185=Lists!$G$2,'Exp with units conversion'!$H185*'Exp Database'!AB185*'Exp with units conversion'!$G185,'Exp Database'!AB185*'Exp with units conversion'!$G185))</f>
        <v>0</v>
      </c>
      <c r="AC185">
        <f>IF(OR('Exp Database'!AC185=Lists!$G$2,'Exp Database'!AC185=Lists!$G$3,'Exp Database'!AC185=0),0,IF($F185=Lists!$G$2,'Exp with units conversion'!$H185*'Exp Database'!AC185*'Exp with units conversion'!$G185,'Exp Database'!AC185*'Exp with units conversion'!$G185))</f>
        <v>0</v>
      </c>
      <c r="AD185">
        <f>IF(OR('Exp Database'!AD185=Lists!$G$2,'Exp Database'!AD185=Lists!$G$3,'Exp Database'!AD185=0),0,IF($F185=Lists!$G$2,'Exp with units conversion'!$H185*'Exp Database'!AD185*'Exp with units conversion'!$G185,'Exp Database'!AD185*'Exp with units conversion'!$G185))</f>
        <v>187849</v>
      </c>
      <c r="AF185">
        <f t="shared" si="14"/>
        <v>1</v>
      </c>
    </row>
    <row r="186" spans="2:32">
      <c r="B186" t="str">
        <f t="shared" si="13"/>
        <v>Georgia2012</v>
      </c>
      <c r="C186" s="243" t="str">
        <f t="shared" si="18"/>
        <v>Georgia</v>
      </c>
      <c r="D186" s="243">
        <v>2012</v>
      </c>
      <c r="E186" s="242" t="str">
        <f t="shared" si="17"/>
        <v>Calendar Year</v>
      </c>
      <c r="F186" s="242" t="str">
        <f t="shared" si="17"/>
        <v>US Dollars</v>
      </c>
      <c r="G186" s="238">
        <f>IF('Exp Database'!G186="Units ( x 1)",1,IF('Exp Database'!G186="Thousands (x 1,000)",1000,IF('Exp Database'!G186="Millions (x 1,000,000)",1000000,)))</f>
        <v>1</v>
      </c>
      <c r="H186" s="239">
        <f>IF('Exp Database'!H186&gt;0,'Exp Database'!H186,'Exp Database'!J186)</f>
        <v>1.6513</v>
      </c>
      <c r="I186" s="242" t="str">
        <f t="shared" si="17"/>
        <v>System of Health Accounts</v>
      </c>
      <c r="J186" s="242">
        <f t="shared" si="17"/>
        <v>1.6512583333333299</v>
      </c>
      <c r="K186" s="53" t="s">
        <v>297</v>
      </c>
      <c r="L186" s="53"/>
      <c r="M186">
        <f>IF(OR('Exp Database'!M186=Lists!$G$2,'Exp Database'!M186=Lists!$G$3,'Exp Database'!M186=0),0,IF($F186=Lists!$G$2,'Exp with units conversion'!$H186*'Exp Database'!M186*'Exp with units conversion'!$G186,'Exp Database'!M186*'Exp with units conversion'!$G186))</f>
        <v>1637779</v>
      </c>
      <c r="N186">
        <f>IF(OR('Exp Database'!N186=Lists!$G$2,'Exp Database'!N186=Lists!$G$3,'Exp Database'!N186=0),0,IF($F186=Lists!$G$2,'Exp with units conversion'!$H186*'Exp Database'!N186*'Exp with units conversion'!$G186,'Exp Database'!N186*'Exp with units conversion'!$G186))</f>
        <v>0</v>
      </c>
      <c r="O186">
        <f>IF(OR('Exp Database'!O186=Lists!$G$2,'Exp Database'!O186=Lists!$G$3,'Exp Database'!O186=0),0,IF($F186=Lists!$G$2,'Exp with units conversion'!$H186*'Exp Database'!O186*'Exp with units conversion'!$G186,'Exp Database'!O186*'Exp with units conversion'!$G186))</f>
        <v>0</v>
      </c>
      <c r="P186">
        <f>IF(OR('Exp Database'!P186=Lists!$G$2,'Exp Database'!P186=Lists!$G$3,'Exp Database'!P186=0),0,IF($F186=Lists!$G$2,'Exp with units conversion'!$H186*'Exp Database'!P186*'Exp with units conversion'!$G186,'Exp Database'!P186*'Exp with units conversion'!$G186))</f>
        <v>0</v>
      </c>
      <c r="Q186">
        <f>IF(OR('Exp Database'!Q186=Lists!$G$2,'Exp Database'!Q186=Lists!$G$3,'Exp Database'!Q186=0),0,IF($F186=Lists!$G$2,'Exp with units conversion'!$H186*'Exp Database'!Q186*'Exp with units conversion'!$G186,'Exp Database'!Q186*'Exp with units conversion'!$G186))</f>
        <v>1637779</v>
      </c>
      <c r="R186">
        <f>IF(OR('Exp Database'!R186=Lists!$G$2,'Exp Database'!R186=Lists!$G$3,'Exp Database'!R186=0),0,IF($F186=Lists!$G$2,'Exp with units conversion'!$H186*'Exp Database'!R186*'Exp with units conversion'!$G186,'Exp Database'!R186*'Exp with units conversion'!$G186))</f>
        <v>0</v>
      </c>
      <c r="S186">
        <f>IF(OR('Exp Database'!S186=Lists!$G$2,'Exp Database'!S186=Lists!$G$3,'Exp Database'!S186=0),0,IF($F186=Lists!$G$2,'Exp with units conversion'!$H186*'Exp Database'!S186*'Exp with units conversion'!$G186,'Exp Database'!S186*'Exp with units conversion'!$G186))</f>
        <v>0</v>
      </c>
      <c r="T186">
        <f>IF(OR('Exp Database'!T186=Lists!$G$2,'Exp Database'!T186=Lists!$G$3,'Exp Database'!T186=0),0,IF($F186=Lists!$G$2,'Exp with units conversion'!$H186*'Exp Database'!T186*'Exp with units conversion'!$G186,'Exp Database'!T186*'Exp with units conversion'!$G186))</f>
        <v>0</v>
      </c>
      <c r="U186">
        <f>IF(OR('Exp Database'!U186=Lists!$G$2,'Exp Database'!U186=Lists!$G$3,'Exp Database'!U186=0),0,IF($F186=Lists!$G$2,'Exp with units conversion'!$H186*'Exp Database'!U186*'Exp with units conversion'!$G186,'Exp Database'!U186*'Exp with units conversion'!$G186))</f>
        <v>0</v>
      </c>
      <c r="V186">
        <f>IF(OR('Exp Database'!V186=Lists!$G$2,'Exp Database'!V186=Lists!$G$3,'Exp Database'!V186=0),0,IF($F186=Lists!$G$2,'Exp with units conversion'!$H186*'Exp Database'!V186*'Exp with units conversion'!$G186,'Exp Database'!V186*'Exp with units conversion'!$G186))</f>
        <v>0</v>
      </c>
      <c r="W186">
        <f>IF(OR('Exp Database'!W186=Lists!$G$2,'Exp Database'!W186=Lists!$G$3,'Exp Database'!W186=0),0,IF($F186=Lists!$G$2,'Exp with units conversion'!$H186*'Exp Database'!W186*'Exp with units conversion'!$G186,'Exp Database'!W186*'Exp with units conversion'!$G186))</f>
        <v>0</v>
      </c>
      <c r="X186">
        <f>IF(OR('Exp Database'!X186=Lists!$G$2,'Exp Database'!X186=Lists!$G$3,'Exp Database'!X186=0),0,IF($F186=Lists!$G$2,'Exp with units conversion'!$H186*'Exp Database'!X186*'Exp with units conversion'!$G186,'Exp Database'!X186*'Exp with units conversion'!$G186))</f>
        <v>19233</v>
      </c>
      <c r="Y186">
        <f>IF(OR('Exp Database'!Y186=Lists!$G$2,'Exp Database'!Y186=Lists!$G$3,'Exp Database'!Y186=0),0,IF($F186=Lists!$G$2,'Exp with units conversion'!$H186*'Exp Database'!Y186*'Exp with units conversion'!$G186,'Exp Database'!Y186*'Exp with units conversion'!$G186))</f>
        <v>5488294</v>
      </c>
      <c r="Z186">
        <f>IF(OR('Exp Database'!Z186=Lists!$G$2,'Exp Database'!Z186=Lists!$G$3,'Exp Database'!Z186=0),0,IF($F186=Lists!$G$2,'Exp with units conversion'!$H186*'Exp Database'!Z186*'Exp with units conversion'!$G186,'Exp Database'!Z186*'Exp with units conversion'!$G186))</f>
        <v>0</v>
      </c>
      <c r="AA186">
        <f>IF(OR('Exp Database'!AA186=Lists!$G$2,'Exp Database'!AA186=Lists!$G$3,'Exp Database'!AA186=0),0,IF($F186=Lists!$G$2,'Exp with units conversion'!$H186*'Exp Database'!AA186*'Exp with units conversion'!$G186,'Exp Database'!AA186*'Exp with units conversion'!$G186))</f>
        <v>0</v>
      </c>
      <c r="AB186">
        <f>IF(OR('Exp Database'!AB186=Lists!$G$2,'Exp Database'!AB186=Lists!$G$3,'Exp Database'!AB186=0),0,IF($F186=Lists!$G$2,'Exp with units conversion'!$H186*'Exp Database'!AB186*'Exp with units conversion'!$G186,'Exp Database'!AB186*'Exp with units conversion'!$G186))</f>
        <v>63454</v>
      </c>
      <c r="AC186">
        <f>IF(OR('Exp Database'!AC186=Lists!$G$2,'Exp Database'!AC186=Lists!$G$3,'Exp Database'!AC186=0),0,IF($F186=Lists!$G$2,'Exp with units conversion'!$H186*'Exp Database'!AC186*'Exp with units conversion'!$G186,'Exp Database'!AC186*'Exp with units conversion'!$G186))</f>
        <v>5570981</v>
      </c>
      <c r="AD186">
        <f>IF(OR('Exp Database'!AD186=Lists!$G$2,'Exp Database'!AD186=Lists!$G$3,'Exp Database'!AD186=0),0,IF($F186=Lists!$G$2,'Exp with units conversion'!$H186*'Exp Database'!AD186*'Exp with units conversion'!$G186,'Exp Database'!AD186*'Exp with units conversion'!$G186))</f>
        <v>7208760</v>
      </c>
      <c r="AF186">
        <f t="shared" si="14"/>
        <v>1</v>
      </c>
    </row>
    <row r="187" spans="2:32">
      <c r="B187" t="str">
        <f t="shared" si="13"/>
        <v>Georgia2012</v>
      </c>
      <c r="C187" s="243" t="str">
        <f t="shared" si="18"/>
        <v>Georgia</v>
      </c>
      <c r="D187" s="243">
        <v>2012</v>
      </c>
      <c r="E187" s="242" t="str">
        <f t="shared" si="17"/>
        <v>Calendar Year</v>
      </c>
      <c r="F187" s="242" t="str">
        <f t="shared" si="17"/>
        <v>US Dollars</v>
      </c>
      <c r="G187" s="238">
        <f>IF('Exp Database'!G187="Units ( x 1)",1,IF('Exp Database'!G187="Thousands (x 1,000)",1000,IF('Exp Database'!G187="Millions (x 1,000,000)",1000000,)))</f>
        <v>1</v>
      </c>
      <c r="H187" s="239">
        <f>IF('Exp Database'!H187&gt;0,'Exp Database'!H187,'Exp Database'!J187)</f>
        <v>1.6513</v>
      </c>
      <c r="I187" s="242" t="str">
        <f t="shared" si="17"/>
        <v>System of Health Accounts</v>
      </c>
      <c r="J187" s="242">
        <f t="shared" si="17"/>
        <v>1.6512583333333299</v>
      </c>
      <c r="K187" s="53" t="s">
        <v>279</v>
      </c>
      <c r="L187" s="53"/>
      <c r="M187">
        <f>IF(OR('Exp Database'!M187=Lists!$G$2,'Exp Database'!M187=Lists!$G$3,'Exp Database'!M187=0),0,IF($F187=Lists!$G$2,'Exp with units conversion'!$H187*'Exp Database'!M187*'Exp with units conversion'!$G187,'Exp Database'!M187*'Exp with units conversion'!$G187))</f>
        <v>158188</v>
      </c>
      <c r="N187">
        <f>IF(OR('Exp Database'!N187=Lists!$G$2,'Exp Database'!N187=Lists!$G$3,'Exp Database'!N187=0),0,IF($F187=Lists!$G$2,'Exp with units conversion'!$H187*'Exp Database'!N187*'Exp with units conversion'!$G187,'Exp Database'!N187*'Exp with units conversion'!$G187))</f>
        <v>0</v>
      </c>
      <c r="O187">
        <f>IF(OR('Exp Database'!O187=Lists!$G$2,'Exp Database'!O187=Lists!$G$3,'Exp Database'!O187=0),0,IF($F187=Lists!$G$2,'Exp with units conversion'!$H187*'Exp Database'!O187*'Exp with units conversion'!$G187,'Exp Database'!O187*'Exp with units conversion'!$G187))</f>
        <v>0</v>
      </c>
      <c r="P187">
        <f>IF(OR('Exp Database'!P187=Lists!$G$2,'Exp Database'!P187=Lists!$G$3,'Exp Database'!P187=0),0,IF($F187=Lists!$G$2,'Exp with units conversion'!$H187*'Exp Database'!P187*'Exp with units conversion'!$G187,'Exp Database'!P187*'Exp with units conversion'!$G187))</f>
        <v>0</v>
      </c>
      <c r="Q187">
        <f>IF(OR('Exp Database'!Q187=Lists!$G$2,'Exp Database'!Q187=Lists!$G$3,'Exp Database'!Q187=0),0,IF($F187=Lists!$G$2,'Exp with units conversion'!$H187*'Exp Database'!Q187*'Exp with units conversion'!$G187,'Exp Database'!Q187*'Exp with units conversion'!$G187))</f>
        <v>158188</v>
      </c>
      <c r="R187">
        <f>IF(OR('Exp Database'!R187=Lists!$G$2,'Exp Database'!R187=Lists!$G$3,'Exp Database'!R187=0),0,IF($F187=Lists!$G$2,'Exp with units conversion'!$H187*'Exp Database'!R187*'Exp with units conversion'!$G187,'Exp Database'!R187*'Exp with units conversion'!$G187))</f>
        <v>0</v>
      </c>
      <c r="S187">
        <f>IF(OR('Exp Database'!S187=Lists!$G$2,'Exp Database'!S187=Lists!$G$3,'Exp Database'!S187=0),0,IF($F187=Lists!$G$2,'Exp with units conversion'!$H187*'Exp Database'!S187*'Exp with units conversion'!$G187,'Exp Database'!S187*'Exp with units conversion'!$G187))</f>
        <v>0</v>
      </c>
      <c r="T187">
        <f>IF(OR('Exp Database'!T187=Lists!$G$2,'Exp Database'!T187=Lists!$G$3,'Exp Database'!T187=0),0,IF($F187=Lists!$G$2,'Exp with units conversion'!$H187*'Exp Database'!T187*'Exp with units conversion'!$G187,'Exp Database'!T187*'Exp with units conversion'!$G187))</f>
        <v>0</v>
      </c>
      <c r="U187">
        <f>IF(OR('Exp Database'!U187=Lists!$G$2,'Exp Database'!U187=Lists!$G$3,'Exp Database'!U187=0),0,IF($F187=Lists!$G$2,'Exp with units conversion'!$H187*'Exp Database'!U187*'Exp with units conversion'!$G187,'Exp Database'!U187*'Exp with units conversion'!$G187))</f>
        <v>0</v>
      </c>
      <c r="V187">
        <f>IF(OR('Exp Database'!V187=Lists!$G$2,'Exp Database'!V187=Lists!$G$3,'Exp Database'!V187=0),0,IF($F187=Lists!$G$2,'Exp with units conversion'!$H187*'Exp Database'!V187*'Exp with units conversion'!$G187,'Exp Database'!V187*'Exp with units conversion'!$G187))</f>
        <v>0</v>
      </c>
      <c r="W187">
        <f>IF(OR('Exp Database'!W187=Lists!$G$2,'Exp Database'!W187=Lists!$G$3,'Exp Database'!W187=0),0,IF($F187=Lists!$G$2,'Exp with units conversion'!$H187*'Exp Database'!W187*'Exp with units conversion'!$G187,'Exp Database'!W187*'Exp with units conversion'!$G187))</f>
        <v>0</v>
      </c>
      <c r="X187">
        <f>IF(OR('Exp Database'!X187=Lists!$G$2,'Exp Database'!X187=Lists!$G$3,'Exp Database'!X187=0),0,IF($F187=Lists!$G$2,'Exp with units conversion'!$H187*'Exp Database'!X187*'Exp with units conversion'!$G187,'Exp Database'!X187*'Exp with units conversion'!$G187))</f>
        <v>19233</v>
      </c>
      <c r="Y187">
        <f>IF(OR('Exp Database'!Y187=Lists!$G$2,'Exp Database'!Y187=Lists!$G$3,'Exp Database'!Y187=0),0,IF($F187=Lists!$G$2,'Exp with units conversion'!$H187*'Exp Database'!Y187*'Exp with units conversion'!$G187,'Exp Database'!Y187*'Exp with units conversion'!$G187))</f>
        <v>773070</v>
      </c>
      <c r="Z187">
        <f>IF(OR('Exp Database'!Z187=Lists!$G$2,'Exp Database'!Z187=Lists!$G$3,'Exp Database'!Z187=0),0,IF($F187=Lists!$G$2,'Exp with units conversion'!$H187*'Exp Database'!Z187*'Exp with units conversion'!$G187,'Exp Database'!Z187*'Exp with units conversion'!$G187))</f>
        <v>0</v>
      </c>
      <c r="AA187">
        <f>IF(OR('Exp Database'!AA187=Lists!$G$2,'Exp Database'!AA187=Lists!$G$3,'Exp Database'!AA187=0),0,IF($F187=Lists!$G$2,'Exp with units conversion'!$H187*'Exp Database'!AA187*'Exp with units conversion'!$G187,'Exp Database'!AA187*'Exp with units conversion'!$G187))</f>
        <v>0</v>
      </c>
      <c r="AB187">
        <f>IF(OR('Exp Database'!AB187=Lists!$G$2,'Exp Database'!AB187=Lists!$G$3,'Exp Database'!AB187=0),0,IF($F187=Lists!$G$2,'Exp with units conversion'!$H187*'Exp Database'!AB187*'Exp with units conversion'!$G187,'Exp Database'!AB187*'Exp with units conversion'!$G187))</f>
        <v>63454</v>
      </c>
      <c r="AC187">
        <f>IF(OR('Exp Database'!AC187=Lists!$G$2,'Exp Database'!AC187=Lists!$G$3,'Exp Database'!AC187=0),0,IF($F187=Lists!$G$2,'Exp with units conversion'!$H187*'Exp Database'!AC187*'Exp with units conversion'!$G187,'Exp Database'!AC187*'Exp with units conversion'!$G187))</f>
        <v>855757</v>
      </c>
      <c r="AD187">
        <f>IF(OR('Exp Database'!AD187=Lists!$G$2,'Exp Database'!AD187=Lists!$G$3,'Exp Database'!AD187=0),0,IF($F187=Lists!$G$2,'Exp with units conversion'!$H187*'Exp Database'!AD187*'Exp with units conversion'!$G187,'Exp Database'!AD187*'Exp with units conversion'!$G187))</f>
        <v>1013945</v>
      </c>
      <c r="AF187">
        <f t="shared" si="14"/>
        <v>1</v>
      </c>
    </row>
    <row r="188" spans="2:32">
      <c r="B188" t="str">
        <f t="shared" si="13"/>
        <v>Georgia2012</v>
      </c>
      <c r="C188" s="243" t="str">
        <f t="shared" si="18"/>
        <v>Georgia</v>
      </c>
      <c r="D188" s="243">
        <v>2012</v>
      </c>
      <c r="E188" s="242" t="str">
        <f t="shared" si="17"/>
        <v>Calendar Year</v>
      </c>
      <c r="F188" s="242" t="str">
        <f t="shared" si="17"/>
        <v>US Dollars</v>
      </c>
      <c r="G188" s="238">
        <f>IF('Exp Database'!G188="Units ( x 1)",1,IF('Exp Database'!G188="Thousands (x 1,000)",1000,IF('Exp Database'!G188="Millions (x 1,000,000)",1000000,)))</f>
        <v>1</v>
      </c>
      <c r="H188" s="239">
        <f>IF('Exp Database'!H188&gt;0,'Exp Database'!H188,'Exp Database'!J188)</f>
        <v>1.6513</v>
      </c>
      <c r="I188" s="242" t="str">
        <f t="shared" si="17"/>
        <v>System of Health Accounts</v>
      </c>
      <c r="J188" s="242">
        <f t="shared" si="17"/>
        <v>1.6512583333333299</v>
      </c>
      <c r="K188" s="53" t="s">
        <v>383</v>
      </c>
      <c r="L188" s="53"/>
      <c r="M188">
        <f>IF(OR('Exp Database'!M188=Lists!$G$2,'Exp Database'!M188=Lists!$G$3,'Exp Database'!M188=0),0,IF($F188=Lists!$G$2,'Exp with units conversion'!$H188*'Exp Database'!M188*'Exp with units conversion'!$G188,'Exp Database'!M188*'Exp with units conversion'!$G188))</f>
        <v>845631</v>
      </c>
      <c r="N188">
        <f>IF(OR('Exp Database'!N188=Lists!$G$2,'Exp Database'!N188=Lists!$G$3,'Exp Database'!N188=0),0,IF($F188=Lists!$G$2,'Exp with units conversion'!$H188*'Exp Database'!N188*'Exp with units conversion'!$G188,'Exp Database'!N188*'Exp with units conversion'!$G188))</f>
        <v>0</v>
      </c>
      <c r="O188">
        <f>IF(OR('Exp Database'!O188=Lists!$G$2,'Exp Database'!O188=Lists!$G$3,'Exp Database'!O188=0),0,IF($F188=Lists!$G$2,'Exp with units conversion'!$H188*'Exp Database'!O188*'Exp with units conversion'!$G188,'Exp Database'!O188*'Exp with units conversion'!$G188))</f>
        <v>0</v>
      </c>
      <c r="P188">
        <f>IF(OR('Exp Database'!P188=Lists!$G$2,'Exp Database'!P188=Lists!$G$3,'Exp Database'!P188=0),0,IF($F188=Lists!$G$2,'Exp with units conversion'!$H188*'Exp Database'!P188*'Exp with units conversion'!$G188,'Exp Database'!P188*'Exp with units conversion'!$G188))</f>
        <v>0</v>
      </c>
      <c r="Q188">
        <f>IF(OR('Exp Database'!Q188=Lists!$G$2,'Exp Database'!Q188=Lists!$G$3,'Exp Database'!Q188=0),0,IF($F188=Lists!$G$2,'Exp with units conversion'!$H188*'Exp Database'!Q188*'Exp with units conversion'!$G188,'Exp Database'!Q188*'Exp with units conversion'!$G188))</f>
        <v>845631</v>
      </c>
      <c r="R188">
        <f>IF(OR('Exp Database'!R188=Lists!$G$2,'Exp Database'!R188=Lists!$G$3,'Exp Database'!R188=0),0,IF($F188=Lists!$G$2,'Exp with units conversion'!$H188*'Exp Database'!R188*'Exp with units conversion'!$G188,'Exp Database'!R188*'Exp with units conversion'!$G188))</f>
        <v>0</v>
      </c>
      <c r="S188">
        <f>IF(OR('Exp Database'!S188=Lists!$G$2,'Exp Database'!S188=Lists!$G$3,'Exp Database'!S188=0),0,IF($F188=Lists!$G$2,'Exp with units conversion'!$H188*'Exp Database'!S188*'Exp with units conversion'!$G188,'Exp Database'!S188*'Exp with units conversion'!$G188))</f>
        <v>0</v>
      </c>
      <c r="T188">
        <f>IF(OR('Exp Database'!T188=Lists!$G$2,'Exp Database'!T188=Lists!$G$3,'Exp Database'!T188=0),0,IF($F188=Lists!$G$2,'Exp with units conversion'!$H188*'Exp Database'!T188*'Exp with units conversion'!$G188,'Exp Database'!T188*'Exp with units conversion'!$G188))</f>
        <v>0</v>
      </c>
      <c r="U188">
        <f>IF(OR('Exp Database'!U188=Lists!$G$2,'Exp Database'!U188=Lists!$G$3,'Exp Database'!U188=0),0,IF($F188=Lists!$G$2,'Exp with units conversion'!$H188*'Exp Database'!U188*'Exp with units conversion'!$G188,'Exp Database'!U188*'Exp with units conversion'!$G188))</f>
        <v>0</v>
      </c>
      <c r="V188">
        <f>IF(OR('Exp Database'!V188=Lists!$G$2,'Exp Database'!V188=Lists!$G$3,'Exp Database'!V188=0),0,IF($F188=Lists!$G$2,'Exp with units conversion'!$H188*'Exp Database'!V188*'Exp with units conversion'!$G188,'Exp Database'!V188*'Exp with units conversion'!$G188))</f>
        <v>0</v>
      </c>
      <c r="W188">
        <f>IF(OR('Exp Database'!W188=Lists!$G$2,'Exp Database'!W188=Lists!$G$3,'Exp Database'!W188=0),0,IF($F188=Lists!$G$2,'Exp with units conversion'!$H188*'Exp Database'!W188*'Exp with units conversion'!$G188,'Exp Database'!W188*'Exp with units conversion'!$G188))</f>
        <v>0</v>
      </c>
      <c r="X188">
        <f>IF(OR('Exp Database'!X188=Lists!$G$2,'Exp Database'!X188=Lists!$G$3,'Exp Database'!X188=0),0,IF($F188=Lists!$G$2,'Exp with units conversion'!$H188*'Exp Database'!X188*'Exp with units conversion'!$G188,'Exp Database'!X188*'Exp with units conversion'!$G188))</f>
        <v>0</v>
      </c>
      <c r="Y188">
        <f>IF(OR('Exp Database'!Y188=Lists!$G$2,'Exp Database'!Y188=Lists!$G$3,'Exp Database'!Y188=0),0,IF($F188=Lists!$G$2,'Exp with units conversion'!$H188*'Exp Database'!Y188*'Exp with units conversion'!$G188,'Exp Database'!Y188*'Exp with units conversion'!$G188))</f>
        <v>1674718</v>
      </c>
      <c r="Z188">
        <f>IF(OR('Exp Database'!Z188=Lists!$G$2,'Exp Database'!Z188=Lists!$G$3,'Exp Database'!Z188=0),0,IF($F188=Lists!$G$2,'Exp with units conversion'!$H188*'Exp Database'!Z188*'Exp with units conversion'!$G188,'Exp Database'!Z188*'Exp with units conversion'!$G188))</f>
        <v>0</v>
      </c>
      <c r="AA188">
        <f>IF(OR('Exp Database'!AA188=Lists!$G$2,'Exp Database'!AA188=Lists!$G$3,'Exp Database'!AA188=0),0,IF($F188=Lists!$G$2,'Exp with units conversion'!$H188*'Exp Database'!AA188*'Exp with units conversion'!$G188,'Exp Database'!AA188*'Exp with units conversion'!$G188))</f>
        <v>0</v>
      </c>
      <c r="AB188">
        <f>IF(OR('Exp Database'!AB188=Lists!$G$2,'Exp Database'!AB188=Lists!$G$3,'Exp Database'!AB188=0),0,IF($F188=Lists!$G$2,'Exp with units conversion'!$H188*'Exp Database'!AB188*'Exp with units conversion'!$G188,'Exp Database'!AB188*'Exp with units conversion'!$G188))</f>
        <v>0</v>
      </c>
      <c r="AC188">
        <f>IF(OR('Exp Database'!AC188=Lists!$G$2,'Exp Database'!AC188=Lists!$G$3,'Exp Database'!AC188=0),0,IF($F188=Lists!$G$2,'Exp with units conversion'!$H188*'Exp Database'!AC188*'Exp with units conversion'!$G188,'Exp Database'!AC188*'Exp with units conversion'!$G188))</f>
        <v>1674718</v>
      </c>
      <c r="AD188">
        <f>IF(OR('Exp Database'!AD188=Lists!$G$2,'Exp Database'!AD188=Lists!$G$3,'Exp Database'!AD188=0),0,IF($F188=Lists!$G$2,'Exp with units conversion'!$H188*'Exp Database'!AD188*'Exp with units conversion'!$G188,'Exp Database'!AD188*'Exp with units conversion'!$G188))</f>
        <v>2520349</v>
      </c>
      <c r="AF188">
        <f t="shared" si="14"/>
        <v>1</v>
      </c>
    </row>
    <row r="189" spans="2:32">
      <c r="B189" t="str">
        <f t="shared" si="13"/>
        <v>Georgia2012</v>
      </c>
      <c r="C189" s="243" t="str">
        <f t="shared" si="18"/>
        <v>Georgia</v>
      </c>
      <c r="D189" s="243">
        <v>2012</v>
      </c>
      <c r="E189" s="242" t="str">
        <f t="shared" si="17"/>
        <v>Calendar Year</v>
      </c>
      <c r="F189" s="242" t="str">
        <f t="shared" si="17"/>
        <v>US Dollars</v>
      </c>
      <c r="G189" s="238">
        <f>IF('Exp Database'!G189="Units ( x 1)",1,IF('Exp Database'!G189="Thousands (x 1,000)",1000,IF('Exp Database'!G189="Millions (x 1,000,000)",1000000,)))</f>
        <v>1</v>
      </c>
      <c r="H189" s="239">
        <f>IF('Exp Database'!H189&gt;0,'Exp Database'!H189,'Exp Database'!J189)</f>
        <v>1.6513</v>
      </c>
      <c r="I189" s="242" t="str">
        <f t="shared" si="17"/>
        <v>System of Health Accounts</v>
      </c>
      <c r="J189" s="242">
        <f t="shared" si="17"/>
        <v>1.6512583333333299</v>
      </c>
      <c r="K189" s="53" t="s">
        <v>385</v>
      </c>
      <c r="L189" s="53"/>
      <c r="M189">
        <f>IF(OR('Exp Database'!M189=Lists!$G$2,'Exp Database'!M189=Lists!$G$3,'Exp Database'!M189=0),0,IF($F189=Lists!$G$2,'Exp with units conversion'!$H189*'Exp Database'!M189*'Exp with units conversion'!$G189,'Exp Database'!M189*'Exp with units conversion'!$G189))</f>
        <v>0</v>
      </c>
      <c r="N189">
        <f>IF(OR('Exp Database'!N189=Lists!$G$2,'Exp Database'!N189=Lists!$G$3,'Exp Database'!N189=0),0,IF($F189=Lists!$G$2,'Exp with units conversion'!$H189*'Exp Database'!N189*'Exp with units conversion'!$G189,'Exp Database'!N189*'Exp with units conversion'!$G189))</f>
        <v>0</v>
      </c>
      <c r="O189">
        <f>IF(OR('Exp Database'!O189=Lists!$G$2,'Exp Database'!O189=Lists!$G$3,'Exp Database'!O189=0),0,IF($F189=Lists!$G$2,'Exp with units conversion'!$H189*'Exp Database'!O189*'Exp with units conversion'!$G189,'Exp Database'!O189*'Exp with units conversion'!$G189))</f>
        <v>0</v>
      </c>
      <c r="P189">
        <f>IF(OR('Exp Database'!P189=Lists!$G$2,'Exp Database'!P189=Lists!$G$3,'Exp Database'!P189=0),0,IF($F189=Lists!$G$2,'Exp with units conversion'!$H189*'Exp Database'!P189*'Exp with units conversion'!$G189,'Exp Database'!P189*'Exp with units conversion'!$G189))</f>
        <v>0</v>
      </c>
      <c r="Q189">
        <f>IF(OR('Exp Database'!Q189=Lists!$G$2,'Exp Database'!Q189=Lists!$G$3,'Exp Database'!Q189=0),0,IF($F189=Lists!$G$2,'Exp with units conversion'!$H189*'Exp Database'!Q189*'Exp with units conversion'!$G189,'Exp Database'!Q189*'Exp with units conversion'!$G189))</f>
        <v>0</v>
      </c>
      <c r="R189">
        <f>IF(OR('Exp Database'!R189=Lists!$G$2,'Exp Database'!R189=Lists!$G$3,'Exp Database'!R189=0),0,IF($F189=Lists!$G$2,'Exp with units conversion'!$H189*'Exp Database'!R189*'Exp with units conversion'!$G189,'Exp Database'!R189*'Exp with units conversion'!$G189))</f>
        <v>0</v>
      </c>
      <c r="S189">
        <f>IF(OR('Exp Database'!S189=Lists!$G$2,'Exp Database'!S189=Lists!$G$3,'Exp Database'!S189=0),0,IF($F189=Lists!$G$2,'Exp with units conversion'!$H189*'Exp Database'!S189*'Exp with units conversion'!$G189,'Exp Database'!S189*'Exp with units conversion'!$G189))</f>
        <v>0</v>
      </c>
      <c r="T189">
        <f>IF(OR('Exp Database'!T189=Lists!$G$2,'Exp Database'!T189=Lists!$G$3,'Exp Database'!T189=0),0,IF($F189=Lists!$G$2,'Exp with units conversion'!$H189*'Exp Database'!T189*'Exp with units conversion'!$G189,'Exp Database'!T189*'Exp with units conversion'!$G189))</f>
        <v>0</v>
      </c>
      <c r="U189">
        <f>IF(OR('Exp Database'!U189=Lists!$G$2,'Exp Database'!U189=Lists!$G$3,'Exp Database'!U189=0),0,IF($F189=Lists!$G$2,'Exp with units conversion'!$H189*'Exp Database'!U189*'Exp with units conversion'!$G189,'Exp Database'!U189*'Exp with units conversion'!$G189))</f>
        <v>0</v>
      </c>
      <c r="V189">
        <f>IF(OR('Exp Database'!V189=Lists!$G$2,'Exp Database'!V189=Lists!$G$3,'Exp Database'!V189=0),0,IF($F189=Lists!$G$2,'Exp with units conversion'!$H189*'Exp Database'!V189*'Exp with units conversion'!$G189,'Exp Database'!V189*'Exp with units conversion'!$G189))</f>
        <v>0</v>
      </c>
      <c r="W189">
        <f>IF(OR('Exp Database'!W189=Lists!$G$2,'Exp Database'!W189=Lists!$G$3,'Exp Database'!W189=0),0,IF($F189=Lists!$G$2,'Exp with units conversion'!$H189*'Exp Database'!W189*'Exp with units conversion'!$G189,'Exp Database'!W189*'Exp with units conversion'!$G189))</f>
        <v>0</v>
      </c>
      <c r="X189">
        <f>IF(OR('Exp Database'!X189=Lists!$G$2,'Exp Database'!X189=Lists!$G$3,'Exp Database'!X189=0),0,IF($F189=Lists!$G$2,'Exp with units conversion'!$H189*'Exp Database'!X189*'Exp with units conversion'!$G189,'Exp Database'!X189*'Exp with units conversion'!$G189))</f>
        <v>0</v>
      </c>
      <c r="Y189">
        <f>IF(OR('Exp Database'!Y189=Lists!$G$2,'Exp Database'!Y189=Lists!$G$3,'Exp Database'!Y189=0),0,IF($F189=Lists!$G$2,'Exp with units conversion'!$H189*'Exp Database'!Y189*'Exp with units conversion'!$G189,'Exp Database'!Y189*'Exp with units conversion'!$G189))</f>
        <v>1738079</v>
      </c>
      <c r="Z189">
        <f>IF(OR('Exp Database'!Z189=Lists!$G$2,'Exp Database'!Z189=Lists!$G$3,'Exp Database'!Z189=0),0,IF($F189=Lists!$G$2,'Exp with units conversion'!$H189*'Exp Database'!Z189*'Exp with units conversion'!$G189,'Exp Database'!Z189*'Exp with units conversion'!$G189))</f>
        <v>0</v>
      </c>
      <c r="AA189">
        <f>IF(OR('Exp Database'!AA189=Lists!$G$2,'Exp Database'!AA189=Lists!$G$3,'Exp Database'!AA189=0),0,IF($F189=Lists!$G$2,'Exp with units conversion'!$H189*'Exp Database'!AA189*'Exp with units conversion'!$G189,'Exp Database'!AA189*'Exp with units conversion'!$G189))</f>
        <v>0</v>
      </c>
      <c r="AB189">
        <f>IF(OR('Exp Database'!AB189=Lists!$G$2,'Exp Database'!AB189=Lists!$G$3,'Exp Database'!AB189=0),0,IF($F189=Lists!$G$2,'Exp with units conversion'!$H189*'Exp Database'!AB189*'Exp with units conversion'!$G189,'Exp Database'!AB189*'Exp with units conversion'!$G189))</f>
        <v>0</v>
      </c>
      <c r="AC189">
        <f>IF(OR('Exp Database'!AC189=Lists!$G$2,'Exp Database'!AC189=Lists!$G$3,'Exp Database'!AC189=0),0,IF($F189=Lists!$G$2,'Exp with units conversion'!$H189*'Exp Database'!AC189*'Exp with units conversion'!$G189,'Exp Database'!AC189*'Exp with units conversion'!$G189))</f>
        <v>1738079</v>
      </c>
      <c r="AD189">
        <f>IF(OR('Exp Database'!AD189=Lists!$G$2,'Exp Database'!AD189=Lists!$G$3,'Exp Database'!AD189=0),0,IF($F189=Lists!$G$2,'Exp with units conversion'!$H189*'Exp Database'!AD189*'Exp with units conversion'!$G189,'Exp Database'!AD189*'Exp with units conversion'!$G189))</f>
        <v>1738079</v>
      </c>
      <c r="AF189">
        <f t="shared" si="14"/>
        <v>1</v>
      </c>
    </row>
    <row r="190" spans="2:32">
      <c r="B190" t="str">
        <f t="shared" si="13"/>
        <v>Georgia2012</v>
      </c>
      <c r="C190" s="243" t="str">
        <f t="shared" si="18"/>
        <v>Georgia</v>
      </c>
      <c r="D190" s="243">
        <v>2012</v>
      </c>
      <c r="E190" s="242" t="str">
        <f t="shared" si="17"/>
        <v>Calendar Year</v>
      </c>
      <c r="F190" s="242" t="str">
        <f t="shared" si="17"/>
        <v>US Dollars</v>
      </c>
      <c r="G190" s="238">
        <f>IF('Exp Database'!G190="Units ( x 1)",1,IF('Exp Database'!G190="Thousands (x 1,000)",1000,IF('Exp Database'!G190="Millions (x 1,000,000)",1000000,)))</f>
        <v>1</v>
      </c>
      <c r="H190" s="239">
        <f>IF('Exp Database'!H190&gt;0,'Exp Database'!H190,'Exp Database'!J190)</f>
        <v>1.6513</v>
      </c>
      <c r="I190" s="242" t="str">
        <f t="shared" si="17"/>
        <v>System of Health Accounts</v>
      </c>
      <c r="J190" s="242">
        <f t="shared" si="17"/>
        <v>1.6512583333333299</v>
      </c>
      <c r="K190" s="53" t="s">
        <v>386</v>
      </c>
      <c r="L190" s="53"/>
      <c r="M190">
        <f>IF(OR('Exp Database'!M190=Lists!$G$2,'Exp Database'!M190=Lists!$G$3,'Exp Database'!M190=0),0,IF($F190=Lists!$G$2,'Exp with units conversion'!$H190*'Exp Database'!M190*'Exp with units conversion'!$G190,'Exp Database'!M190*'Exp with units conversion'!$G190))</f>
        <v>0</v>
      </c>
      <c r="N190">
        <f>IF(OR('Exp Database'!N190=Lists!$G$2,'Exp Database'!N190=Lists!$G$3,'Exp Database'!N190=0),0,IF($F190=Lists!$G$2,'Exp with units conversion'!$H190*'Exp Database'!N190*'Exp with units conversion'!$G190,'Exp Database'!N190*'Exp with units conversion'!$G190))</f>
        <v>0</v>
      </c>
      <c r="O190">
        <f>IF(OR('Exp Database'!O190=Lists!$G$2,'Exp Database'!O190=Lists!$G$3,'Exp Database'!O190=0),0,IF($F190=Lists!$G$2,'Exp with units conversion'!$H190*'Exp Database'!O190*'Exp with units conversion'!$G190,'Exp Database'!O190*'Exp with units conversion'!$G190))</f>
        <v>0</v>
      </c>
      <c r="P190">
        <f>IF(OR('Exp Database'!P190=Lists!$G$2,'Exp Database'!P190=Lists!$G$3,'Exp Database'!P190=0),0,IF($F190=Lists!$G$2,'Exp with units conversion'!$H190*'Exp Database'!P190*'Exp with units conversion'!$G190,'Exp Database'!P190*'Exp with units conversion'!$G190))</f>
        <v>0</v>
      </c>
      <c r="Q190">
        <f>IF(OR('Exp Database'!Q190=Lists!$G$2,'Exp Database'!Q190=Lists!$G$3,'Exp Database'!Q190=0),0,IF($F190=Lists!$G$2,'Exp with units conversion'!$H190*'Exp Database'!Q190*'Exp with units conversion'!$G190,'Exp Database'!Q190*'Exp with units conversion'!$G190))</f>
        <v>0</v>
      </c>
      <c r="R190">
        <f>IF(OR('Exp Database'!R190=Lists!$G$2,'Exp Database'!R190=Lists!$G$3,'Exp Database'!R190=0),0,IF($F190=Lists!$G$2,'Exp with units conversion'!$H190*'Exp Database'!R190*'Exp with units conversion'!$G190,'Exp Database'!R190*'Exp with units conversion'!$G190))</f>
        <v>0</v>
      </c>
      <c r="S190">
        <f>IF(OR('Exp Database'!S190=Lists!$G$2,'Exp Database'!S190=Lists!$G$3,'Exp Database'!S190=0),0,IF($F190=Lists!$G$2,'Exp with units conversion'!$H190*'Exp Database'!S190*'Exp with units conversion'!$G190,'Exp Database'!S190*'Exp with units conversion'!$G190))</f>
        <v>0</v>
      </c>
      <c r="T190">
        <f>IF(OR('Exp Database'!T190=Lists!$G$2,'Exp Database'!T190=Lists!$G$3,'Exp Database'!T190=0),0,IF($F190=Lists!$G$2,'Exp with units conversion'!$H190*'Exp Database'!T190*'Exp with units conversion'!$G190,'Exp Database'!T190*'Exp with units conversion'!$G190))</f>
        <v>0</v>
      </c>
      <c r="U190">
        <f>IF(OR('Exp Database'!U190=Lists!$G$2,'Exp Database'!U190=Lists!$G$3,'Exp Database'!U190=0),0,IF($F190=Lists!$G$2,'Exp with units conversion'!$H190*'Exp Database'!U190*'Exp with units conversion'!$G190,'Exp Database'!U190*'Exp with units conversion'!$G190))</f>
        <v>0</v>
      </c>
      <c r="V190">
        <f>IF(OR('Exp Database'!V190=Lists!$G$2,'Exp Database'!V190=Lists!$G$3,'Exp Database'!V190=0),0,IF($F190=Lists!$G$2,'Exp with units conversion'!$H190*'Exp Database'!V190*'Exp with units conversion'!$G190,'Exp Database'!V190*'Exp with units conversion'!$G190))</f>
        <v>0</v>
      </c>
      <c r="W190">
        <f>IF(OR('Exp Database'!W190=Lists!$G$2,'Exp Database'!W190=Lists!$G$3,'Exp Database'!W190=0),0,IF($F190=Lists!$G$2,'Exp with units conversion'!$H190*'Exp Database'!W190*'Exp with units conversion'!$G190,'Exp Database'!W190*'Exp with units conversion'!$G190))</f>
        <v>0</v>
      </c>
      <c r="X190">
        <f>IF(OR('Exp Database'!X190=Lists!$G$2,'Exp Database'!X190=Lists!$G$3,'Exp Database'!X190=0),0,IF($F190=Lists!$G$2,'Exp with units conversion'!$H190*'Exp Database'!X190*'Exp with units conversion'!$G190,'Exp Database'!X190*'Exp with units conversion'!$G190))</f>
        <v>0</v>
      </c>
      <c r="Y190">
        <f>IF(OR('Exp Database'!Y190=Lists!$G$2,'Exp Database'!Y190=Lists!$G$3,'Exp Database'!Y190=0),0,IF($F190=Lists!$G$2,'Exp with units conversion'!$H190*'Exp Database'!Y190*'Exp with units conversion'!$G190,'Exp Database'!Y190*'Exp with units conversion'!$G190))</f>
        <v>17556</v>
      </c>
      <c r="Z190">
        <f>IF(OR('Exp Database'!Z190=Lists!$G$2,'Exp Database'!Z190=Lists!$G$3,'Exp Database'!Z190=0),0,IF($F190=Lists!$G$2,'Exp with units conversion'!$H190*'Exp Database'!Z190*'Exp with units conversion'!$G190,'Exp Database'!Z190*'Exp with units conversion'!$G190))</f>
        <v>0</v>
      </c>
      <c r="AA190">
        <f>IF(OR('Exp Database'!AA190=Lists!$G$2,'Exp Database'!AA190=Lists!$G$3,'Exp Database'!AA190=0),0,IF($F190=Lists!$G$2,'Exp with units conversion'!$H190*'Exp Database'!AA190*'Exp with units conversion'!$G190,'Exp Database'!AA190*'Exp with units conversion'!$G190))</f>
        <v>0</v>
      </c>
      <c r="AB190">
        <f>IF(OR('Exp Database'!AB190=Lists!$G$2,'Exp Database'!AB190=Lists!$G$3,'Exp Database'!AB190=0),0,IF($F190=Lists!$G$2,'Exp with units conversion'!$H190*'Exp Database'!AB190*'Exp with units conversion'!$G190,'Exp Database'!AB190*'Exp with units conversion'!$G190))</f>
        <v>0</v>
      </c>
      <c r="AC190">
        <f>IF(OR('Exp Database'!AC190=Lists!$G$2,'Exp Database'!AC190=Lists!$G$3,'Exp Database'!AC190=0),0,IF($F190=Lists!$G$2,'Exp with units conversion'!$H190*'Exp Database'!AC190*'Exp with units conversion'!$G190,'Exp Database'!AC190*'Exp with units conversion'!$G190))</f>
        <v>17556</v>
      </c>
      <c r="AD190">
        <f>IF(OR('Exp Database'!AD190=Lists!$G$2,'Exp Database'!AD190=Lists!$G$3,'Exp Database'!AD190=0),0,IF($F190=Lists!$G$2,'Exp with units conversion'!$H190*'Exp Database'!AD190*'Exp with units conversion'!$G190,'Exp Database'!AD190*'Exp with units conversion'!$G190))</f>
        <v>17556</v>
      </c>
      <c r="AF190">
        <f t="shared" si="14"/>
        <v>1</v>
      </c>
    </row>
    <row r="191" spans="2:32">
      <c r="B191" t="str">
        <f t="shared" si="13"/>
        <v>Georgia2012</v>
      </c>
      <c r="C191" s="243" t="str">
        <f t="shared" si="18"/>
        <v>Georgia</v>
      </c>
      <c r="D191" s="243">
        <v>2012</v>
      </c>
      <c r="E191" s="242" t="str">
        <f t="shared" si="17"/>
        <v>Calendar Year</v>
      </c>
      <c r="F191" s="242" t="str">
        <f t="shared" si="17"/>
        <v>US Dollars</v>
      </c>
      <c r="G191" s="238">
        <f>IF('Exp Database'!G191="Units ( x 1)",1,IF('Exp Database'!G191="Thousands (x 1,000)",1000,IF('Exp Database'!G191="Millions (x 1,000,000)",1000000,)))</f>
        <v>1</v>
      </c>
      <c r="H191" s="239">
        <f>IF('Exp Database'!H191&gt;0,'Exp Database'!H191,'Exp Database'!J191)</f>
        <v>1.6513</v>
      </c>
      <c r="I191" s="242" t="str">
        <f t="shared" si="17"/>
        <v>System of Health Accounts</v>
      </c>
      <c r="J191" s="242">
        <f t="shared" si="17"/>
        <v>1.6512583333333299</v>
      </c>
      <c r="K191" s="53" t="s">
        <v>278</v>
      </c>
      <c r="L191" s="53"/>
      <c r="M191">
        <f>IF(OR('Exp Database'!M191=Lists!$G$2,'Exp Database'!M191=Lists!$G$3,'Exp Database'!M191=0),0,IF($F191=Lists!$G$2,'Exp with units conversion'!$H191*'Exp Database'!M191*'Exp with units conversion'!$G191,'Exp Database'!M191*'Exp with units conversion'!$G191))</f>
        <v>633960</v>
      </c>
      <c r="N191">
        <f>IF(OR('Exp Database'!N191=Lists!$G$2,'Exp Database'!N191=Lists!$G$3,'Exp Database'!N191=0),0,IF($F191=Lists!$G$2,'Exp with units conversion'!$H191*'Exp Database'!N191*'Exp with units conversion'!$G191,'Exp Database'!N191*'Exp with units conversion'!$G191))</f>
        <v>0</v>
      </c>
      <c r="O191">
        <f>IF(OR('Exp Database'!O191=Lists!$G$2,'Exp Database'!O191=Lists!$G$3,'Exp Database'!O191=0),0,IF($F191=Lists!$G$2,'Exp with units conversion'!$H191*'Exp Database'!O191*'Exp with units conversion'!$G191,'Exp Database'!O191*'Exp with units conversion'!$G191))</f>
        <v>0</v>
      </c>
      <c r="P191">
        <f>IF(OR('Exp Database'!P191=Lists!$G$2,'Exp Database'!P191=Lists!$G$3,'Exp Database'!P191=0),0,IF($F191=Lists!$G$2,'Exp with units conversion'!$H191*'Exp Database'!P191*'Exp with units conversion'!$G191,'Exp Database'!P191*'Exp with units conversion'!$G191))</f>
        <v>0</v>
      </c>
      <c r="Q191">
        <f>IF(OR('Exp Database'!Q191=Lists!$G$2,'Exp Database'!Q191=Lists!$G$3,'Exp Database'!Q191=0),0,IF($F191=Lists!$G$2,'Exp with units conversion'!$H191*'Exp Database'!Q191*'Exp with units conversion'!$G191,'Exp Database'!Q191*'Exp with units conversion'!$G191))</f>
        <v>633960</v>
      </c>
      <c r="R191">
        <f>IF(OR('Exp Database'!R191=Lists!$G$2,'Exp Database'!R191=Lists!$G$3,'Exp Database'!R191=0),0,IF($F191=Lists!$G$2,'Exp with units conversion'!$H191*'Exp Database'!R191*'Exp with units conversion'!$G191,'Exp Database'!R191*'Exp with units conversion'!$G191))</f>
        <v>0</v>
      </c>
      <c r="S191">
        <f>IF(OR('Exp Database'!S191=Lists!$G$2,'Exp Database'!S191=Lists!$G$3,'Exp Database'!S191=0),0,IF($F191=Lists!$G$2,'Exp with units conversion'!$H191*'Exp Database'!S191*'Exp with units conversion'!$G191,'Exp Database'!S191*'Exp with units conversion'!$G191))</f>
        <v>0</v>
      </c>
      <c r="T191">
        <f>IF(OR('Exp Database'!T191=Lists!$G$2,'Exp Database'!T191=Lists!$G$3,'Exp Database'!T191=0),0,IF($F191=Lists!$G$2,'Exp with units conversion'!$H191*'Exp Database'!T191*'Exp with units conversion'!$G191,'Exp Database'!T191*'Exp with units conversion'!$G191))</f>
        <v>0</v>
      </c>
      <c r="U191">
        <f>IF(OR('Exp Database'!U191=Lists!$G$2,'Exp Database'!U191=Lists!$G$3,'Exp Database'!U191=0),0,IF($F191=Lists!$G$2,'Exp with units conversion'!$H191*'Exp Database'!U191*'Exp with units conversion'!$G191,'Exp Database'!U191*'Exp with units conversion'!$G191))</f>
        <v>0</v>
      </c>
      <c r="V191">
        <f>IF(OR('Exp Database'!V191=Lists!$G$2,'Exp Database'!V191=Lists!$G$3,'Exp Database'!V191=0),0,IF($F191=Lists!$G$2,'Exp with units conversion'!$H191*'Exp Database'!V191*'Exp with units conversion'!$G191,'Exp Database'!V191*'Exp with units conversion'!$G191))</f>
        <v>0</v>
      </c>
      <c r="W191">
        <f>IF(OR('Exp Database'!W191=Lists!$G$2,'Exp Database'!W191=Lists!$G$3,'Exp Database'!W191=0),0,IF($F191=Lists!$G$2,'Exp with units conversion'!$H191*'Exp Database'!W191*'Exp with units conversion'!$G191,'Exp Database'!W191*'Exp with units conversion'!$G191))</f>
        <v>0</v>
      </c>
      <c r="X191">
        <f>IF(OR('Exp Database'!X191=Lists!$G$2,'Exp Database'!X191=Lists!$G$3,'Exp Database'!X191=0),0,IF($F191=Lists!$G$2,'Exp with units conversion'!$H191*'Exp Database'!X191*'Exp with units conversion'!$G191,'Exp Database'!X191*'Exp with units conversion'!$G191))</f>
        <v>0</v>
      </c>
      <c r="Y191">
        <f>IF(OR('Exp Database'!Y191=Lists!$G$2,'Exp Database'!Y191=Lists!$G$3,'Exp Database'!Y191=0),0,IF($F191=Lists!$G$2,'Exp with units conversion'!$H191*'Exp Database'!Y191*'Exp with units conversion'!$G191,'Exp Database'!Y191*'Exp with units conversion'!$G191))</f>
        <v>1284871</v>
      </c>
      <c r="Z191">
        <f>IF(OR('Exp Database'!Z191=Lists!$G$2,'Exp Database'!Z191=Lists!$G$3,'Exp Database'!Z191=0),0,IF($F191=Lists!$G$2,'Exp with units conversion'!$H191*'Exp Database'!Z191*'Exp with units conversion'!$G191,'Exp Database'!Z191*'Exp with units conversion'!$G191))</f>
        <v>0</v>
      </c>
      <c r="AA191">
        <f>IF(OR('Exp Database'!AA191=Lists!$G$2,'Exp Database'!AA191=Lists!$G$3,'Exp Database'!AA191=0),0,IF($F191=Lists!$G$2,'Exp with units conversion'!$H191*'Exp Database'!AA191*'Exp with units conversion'!$G191,'Exp Database'!AA191*'Exp with units conversion'!$G191))</f>
        <v>0</v>
      </c>
      <c r="AB191">
        <f>IF(OR('Exp Database'!AB191=Lists!$G$2,'Exp Database'!AB191=Lists!$G$3,'Exp Database'!AB191=0),0,IF($F191=Lists!$G$2,'Exp with units conversion'!$H191*'Exp Database'!AB191*'Exp with units conversion'!$G191,'Exp Database'!AB191*'Exp with units conversion'!$G191))</f>
        <v>0</v>
      </c>
      <c r="AC191">
        <f>IF(OR('Exp Database'!AC191=Lists!$G$2,'Exp Database'!AC191=Lists!$G$3,'Exp Database'!AC191=0),0,IF($F191=Lists!$G$2,'Exp with units conversion'!$H191*'Exp Database'!AC191*'Exp with units conversion'!$G191,'Exp Database'!AC191*'Exp with units conversion'!$G191))</f>
        <v>1284871</v>
      </c>
      <c r="AD191">
        <f>IF(OR('Exp Database'!AD191=Lists!$G$2,'Exp Database'!AD191=Lists!$G$3,'Exp Database'!AD191=0),0,IF($F191=Lists!$G$2,'Exp with units conversion'!$H191*'Exp Database'!AD191*'Exp with units conversion'!$G191,'Exp Database'!AD191*'Exp with units conversion'!$G191))</f>
        <v>1918831</v>
      </c>
      <c r="AF191">
        <f t="shared" si="14"/>
        <v>1</v>
      </c>
    </row>
    <row r="192" spans="2:32">
      <c r="B192" t="str">
        <f t="shared" si="13"/>
        <v>Georgia2012</v>
      </c>
      <c r="C192" s="243" t="str">
        <f t="shared" si="18"/>
        <v>Georgia</v>
      </c>
      <c r="D192" s="243">
        <v>2012</v>
      </c>
      <c r="E192" s="242" t="str">
        <f t="shared" si="17"/>
        <v>Calendar Year</v>
      </c>
      <c r="F192" s="242" t="str">
        <f t="shared" si="17"/>
        <v>US Dollars</v>
      </c>
      <c r="G192" s="238">
        <f>IF('Exp Database'!G192="Units ( x 1)",1,IF('Exp Database'!G192="Thousands (x 1,000)",1000,IF('Exp Database'!G192="Millions (x 1,000,000)",1000000,)))</f>
        <v>1</v>
      </c>
      <c r="H192" s="239">
        <f>IF('Exp Database'!H192&gt;0,'Exp Database'!H192,'Exp Database'!J192)</f>
        <v>1.6513</v>
      </c>
      <c r="I192" s="242" t="str">
        <f t="shared" si="17"/>
        <v>System of Health Accounts</v>
      </c>
      <c r="J192" s="242">
        <f t="shared" si="17"/>
        <v>1.6512583333333299</v>
      </c>
      <c r="K192" s="53" t="s">
        <v>421</v>
      </c>
      <c r="L192" s="53"/>
      <c r="M192">
        <f>IF(OR('Exp Database'!M192=Lists!$G$2,'Exp Database'!M192=Lists!$G$3,'Exp Database'!M192=0),0,IF($F192=Lists!$G$2,'Exp with units conversion'!$H192*'Exp Database'!M192*'Exp with units conversion'!$G192,'Exp Database'!M192*'Exp with units conversion'!$G192))</f>
        <v>0</v>
      </c>
      <c r="N192">
        <f>IF(OR('Exp Database'!N192=Lists!$G$2,'Exp Database'!N192=Lists!$G$3,'Exp Database'!N192=0),0,IF($F192=Lists!$G$2,'Exp with units conversion'!$H192*'Exp Database'!N192*'Exp with units conversion'!$G192,'Exp Database'!N192*'Exp with units conversion'!$G192))</f>
        <v>0</v>
      </c>
      <c r="O192">
        <f>IF(OR('Exp Database'!O192=Lists!$G$2,'Exp Database'!O192=Lists!$G$3,'Exp Database'!O192=0),0,IF($F192=Lists!$G$2,'Exp with units conversion'!$H192*'Exp Database'!O192*'Exp with units conversion'!$G192,'Exp Database'!O192*'Exp with units conversion'!$G192))</f>
        <v>0</v>
      </c>
      <c r="P192">
        <f>IF(OR('Exp Database'!P192=Lists!$G$2,'Exp Database'!P192=Lists!$G$3,'Exp Database'!P192=0),0,IF($F192=Lists!$G$2,'Exp with units conversion'!$H192*'Exp Database'!P192*'Exp with units conversion'!$G192,'Exp Database'!P192*'Exp with units conversion'!$G192))</f>
        <v>0</v>
      </c>
      <c r="Q192">
        <f>IF(OR('Exp Database'!Q192=Lists!$G$2,'Exp Database'!Q192=Lists!$G$3,'Exp Database'!Q192=0),0,IF($F192=Lists!$G$2,'Exp with units conversion'!$H192*'Exp Database'!Q192*'Exp with units conversion'!$G192,'Exp Database'!Q192*'Exp with units conversion'!$G192))</f>
        <v>0</v>
      </c>
      <c r="R192">
        <f>IF(OR('Exp Database'!R192=Lists!$G$2,'Exp Database'!R192=Lists!$G$3,'Exp Database'!R192=0),0,IF($F192=Lists!$G$2,'Exp with units conversion'!$H192*'Exp Database'!R192*'Exp with units conversion'!$G192,'Exp Database'!R192*'Exp with units conversion'!$G192))</f>
        <v>0</v>
      </c>
      <c r="S192">
        <f>IF(OR('Exp Database'!S192=Lists!$G$2,'Exp Database'!S192=Lists!$G$3,'Exp Database'!S192=0),0,IF($F192=Lists!$G$2,'Exp with units conversion'!$H192*'Exp Database'!S192*'Exp with units conversion'!$G192,'Exp Database'!S192*'Exp with units conversion'!$G192))</f>
        <v>0</v>
      </c>
      <c r="T192">
        <f>IF(OR('Exp Database'!T192=Lists!$G$2,'Exp Database'!T192=Lists!$G$3,'Exp Database'!T192=0),0,IF($F192=Lists!$G$2,'Exp with units conversion'!$H192*'Exp Database'!T192*'Exp with units conversion'!$G192,'Exp Database'!T192*'Exp with units conversion'!$G192))</f>
        <v>0</v>
      </c>
      <c r="U192">
        <f>IF(OR('Exp Database'!U192=Lists!$G$2,'Exp Database'!U192=Lists!$G$3,'Exp Database'!U192=0),0,IF($F192=Lists!$G$2,'Exp with units conversion'!$H192*'Exp Database'!U192*'Exp with units conversion'!$G192,'Exp Database'!U192*'Exp with units conversion'!$G192))</f>
        <v>0</v>
      </c>
      <c r="V192">
        <f>IF(OR('Exp Database'!V192=Lists!$G$2,'Exp Database'!V192=Lists!$G$3,'Exp Database'!V192=0),0,IF($F192=Lists!$G$2,'Exp with units conversion'!$H192*'Exp Database'!V192*'Exp with units conversion'!$G192,'Exp Database'!V192*'Exp with units conversion'!$G192))</f>
        <v>0</v>
      </c>
      <c r="W192">
        <f>IF(OR('Exp Database'!W192=Lists!$G$2,'Exp Database'!W192=Lists!$G$3,'Exp Database'!W192=0),0,IF($F192=Lists!$G$2,'Exp with units conversion'!$H192*'Exp Database'!W192*'Exp with units conversion'!$G192,'Exp Database'!W192*'Exp with units conversion'!$G192))</f>
        <v>0</v>
      </c>
      <c r="X192">
        <f>IF(OR('Exp Database'!X192=Lists!$G$2,'Exp Database'!X192=Lists!$G$3,'Exp Database'!X192=0),0,IF($F192=Lists!$G$2,'Exp with units conversion'!$H192*'Exp Database'!X192*'Exp with units conversion'!$G192,'Exp Database'!X192*'Exp with units conversion'!$G192))</f>
        <v>0</v>
      </c>
      <c r="Y192">
        <f>IF(OR('Exp Database'!Y192=Lists!$G$2,'Exp Database'!Y192=Lists!$G$3,'Exp Database'!Y192=0),0,IF($F192=Lists!$G$2,'Exp with units conversion'!$H192*'Exp Database'!Y192*'Exp with units conversion'!$G192,'Exp Database'!Y192*'Exp with units conversion'!$G192))</f>
        <v>0</v>
      </c>
      <c r="Z192">
        <f>IF(OR('Exp Database'!Z192=Lists!$G$2,'Exp Database'!Z192=Lists!$G$3,'Exp Database'!Z192=0),0,IF($F192=Lists!$G$2,'Exp with units conversion'!$H192*'Exp Database'!Z192*'Exp with units conversion'!$G192,'Exp Database'!Z192*'Exp with units conversion'!$G192))</f>
        <v>0</v>
      </c>
      <c r="AA192">
        <f>IF(OR('Exp Database'!AA192=Lists!$G$2,'Exp Database'!AA192=Lists!$G$3,'Exp Database'!AA192=0),0,IF($F192=Lists!$G$2,'Exp with units conversion'!$H192*'Exp Database'!AA192*'Exp with units conversion'!$G192,'Exp Database'!AA192*'Exp with units conversion'!$G192))</f>
        <v>0</v>
      </c>
      <c r="AB192">
        <f>IF(OR('Exp Database'!AB192=Lists!$G$2,'Exp Database'!AB192=Lists!$G$3,'Exp Database'!AB192=0),0,IF($F192=Lists!$G$2,'Exp with units conversion'!$H192*'Exp Database'!AB192*'Exp with units conversion'!$G192,'Exp Database'!AB192*'Exp with units conversion'!$G192))</f>
        <v>0</v>
      </c>
      <c r="AC192">
        <f>IF(OR('Exp Database'!AC192=Lists!$G$2,'Exp Database'!AC192=Lists!$G$3,'Exp Database'!AC192=0),0,IF($F192=Lists!$G$2,'Exp with units conversion'!$H192*'Exp Database'!AC192*'Exp with units conversion'!$G192,'Exp Database'!AC192*'Exp with units conversion'!$G192))</f>
        <v>0</v>
      </c>
      <c r="AD192">
        <f>IF(OR('Exp Database'!AD192=Lists!$G$2,'Exp Database'!AD192=Lists!$G$3,'Exp Database'!AD192=0),0,IF($F192=Lists!$G$2,'Exp with units conversion'!$H192*'Exp Database'!AD192*'Exp with units conversion'!$G192,'Exp Database'!AD192*'Exp with units conversion'!$G192))</f>
        <v>0</v>
      </c>
      <c r="AF192">
        <f t="shared" si="14"/>
        <v>1</v>
      </c>
    </row>
    <row r="193" spans="2:32">
      <c r="B193" t="str">
        <f t="shared" si="13"/>
        <v>Georgia2012</v>
      </c>
      <c r="C193" s="243" t="str">
        <f t="shared" si="18"/>
        <v>Georgia</v>
      </c>
      <c r="D193" s="243">
        <v>2012</v>
      </c>
      <c r="E193" s="242" t="str">
        <f t="shared" si="17"/>
        <v>Calendar Year</v>
      </c>
      <c r="F193" s="242" t="str">
        <f t="shared" si="17"/>
        <v>US Dollars</v>
      </c>
      <c r="G193" s="238">
        <f>IF('Exp Database'!G193="Units ( x 1)",1,IF('Exp Database'!G193="Thousands (x 1,000)",1000,IF('Exp Database'!G193="Millions (x 1,000,000)",1000000,)))</f>
        <v>1</v>
      </c>
      <c r="H193" s="239">
        <f>IF('Exp Database'!H193&gt;0,'Exp Database'!H193,'Exp Database'!J193)</f>
        <v>1.6513</v>
      </c>
      <c r="I193" s="242" t="str">
        <f t="shared" si="17"/>
        <v>System of Health Accounts</v>
      </c>
      <c r="J193" s="242">
        <f t="shared" si="17"/>
        <v>1.6512583333333299</v>
      </c>
      <c r="K193" s="53" t="s">
        <v>452</v>
      </c>
      <c r="L193" s="53"/>
      <c r="M193">
        <f>IF(OR('Exp Database'!M193=Lists!$G$2,'Exp Database'!M193=Lists!$G$3,'Exp Database'!M193=0),0,IF($F193=Lists!$G$2,'Exp with units conversion'!$H193*'Exp Database'!M193*'Exp with units conversion'!$G193,'Exp Database'!M193*'Exp with units conversion'!$G193))</f>
        <v>0</v>
      </c>
      <c r="N193">
        <f>IF(OR('Exp Database'!N193=Lists!$G$2,'Exp Database'!N193=Lists!$G$3,'Exp Database'!N193=0),0,IF($F193=Lists!$G$2,'Exp with units conversion'!$H193*'Exp Database'!N193*'Exp with units conversion'!$G193,'Exp Database'!N193*'Exp with units conversion'!$G193))</f>
        <v>0</v>
      </c>
      <c r="O193">
        <f>IF(OR('Exp Database'!O193=Lists!$G$2,'Exp Database'!O193=Lists!$G$3,'Exp Database'!O193=0),0,IF($F193=Lists!$G$2,'Exp with units conversion'!$H193*'Exp Database'!O193*'Exp with units conversion'!$G193,'Exp Database'!O193*'Exp with units conversion'!$G193))</f>
        <v>0</v>
      </c>
      <c r="P193">
        <f>IF(OR('Exp Database'!P193=Lists!$G$2,'Exp Database'!P193=Lists!$G$3,'Exp Database'!P193=0),0,IF($F193=Lists!$G$2,'Exp with units conversion'!$H193*'Exp Database'!P193*'Exp with units conversion'!$G193,'Exp Database'!P193*'Exp with units conversion'!$G193))</f>
        <v>0</v>
      </c>
      <c r="Q193">
        <f>IF(OR('Exp Database'!Q193=Lists!$G$2,'Exp Database'!Q193=Lists!$G$3,'Exp Database'!Q193=0),0,IF($F193=Lists!$G$2,'Exp with units conversion'!$H193*'Exp Database'!Q193*'Exp with units conversion'!$G193,'Exp Database'!Q193*'Exp with units conversion'!$G193))</f>
        <v>0</v>
      </c>
      <c r="R193">
        <f>IF(OR('Exp Database'!R193=Lists!$G$2,'Exp Database'!R193=Lists!$G$3,'Exp Database'!R193=0),0,IF($F193=Lists!$G$2,'Exp with units conversion'!$H193*'Exp Database'!R193*'Exp with units conversion'!$G193,'Exp Database'!R193*'Exp with units conversion'!$G193))</f>
        <v>0</v>
      </c>
      <c r="S193">
        <f>IF(OR('Exp Database'!S193=Lists!$G$2,'Exp Database'!S193=Lists!$G$3,'Exp Database'!S193=0),0,IF($F193=Lists!$G$2,'Exp with units conversion'!$H193*'Exp Database'!S193*'Exp with units conversion'!$G193,'Exp Database'!S193*'Exp with units conversion'!$G193))</f>
        <v>0</v>
      </c>
      <c r="T193">
        <f>IF(OR('Exp Database'!T193=Lists!$G$2,'Exp Database'!T193=Lists!$G$3,'Exp Database'!T193=0),0,IF($F193=Lists!$G$2,'Exp with units conversion'!$H193*'Exp Database'!T193*'Exp with units conversion'!$G193,'Exp Database'!T193*'Exp with units conversion'!$G193))</f>
        <v>0</v>
      </c>
      <c r="U193">
        <f>IF(OR('Exp Database'!U193=Lists!$G$2,'Exp Database'!U193=Lists!$G$3,'Exp Database'!U193=0),0,IF($F193=Lists!$G$2,'Exp with units conversion'!$H193*'Exp Database'!U193*'Exp with units conversion'!$G193,'Exp Database'!U193*'Exp with units conversion'!$G193))</f>
        <v>0</v>
      </c>
      <c r="V193">
        <f>IF(OR('Exp Database'!V193=Lists!$G$2,'Exp Database'!V193=Lists!$G$3,'Exp Database'!V193=0),0,IF($F193=Lists!$G$2,'Exp with units conversion'!$H193*'Exp Database'!V193*'Exp with units conversion'!$G193,'Exp Database'!V193*'Exp with units conversion'!$G193))</f>
        <v>0</v>
      </c>
      <c r="W193">
        <f>IF(OR('Exp Database'!W193=Lists!$G$2,'Exp Database'!W193=Lists!$G$3,'Exp Database'!W193=0),0,IF($F193=Lists!$G$2,'Exp with units conversion'!$H193*'Exp Database'!W193*'Exp with units conversion'!$G193,'Exp Database'!W193*'Exp with units conversion'!$G193))</f>
        <v>0</v>
      </c>
      <c r="X193">
        <f>IF(OR('Exp Database'!X193=Lists!$G$2,'Exp Database'!X193=Lists!$G$3,'Exp Database'!X193=0),0,IF($F193=Lists!$G$2,'Exp with units conversion'!$H193*'Exp Database'!X193*'Exp with units conversion'!$G193,'Exp Database'!X193*'Exp with units conversion'!$G193))</f>
        <v>0</v>
      </c>
      <c r="Y193">
        <f>IF(OR('Exp Database'!Y193=Lists!$G$2,'Exp Database'!Y193=Lists!$G$3,'Exp Database'!Y193=0),0,IF($F193=Lists!$G$2,'Exp with units conversion'!$H193*'Exp Database'!Y193*'Exp with units conversion'!$G193,'Exp Database'!Y193*'Exp with units conversion'!$G193))</f>
        <v>0</v>
      </c>
      <c r="Z193">
        <f>IF(OR('Exp Database'!Z193=Lists!$G$2,'Exp Database'!Z193=Lists!$G$3,'Exp Database'!Z193=0),0,IF($F193=Lists!$G$2,'Exp with units conversion'!$H193*'Exp Database'!Z193*'Exp with units conversion'!$G193,'Exp Database'!Z193*'Exp with units conversion'!$G193))</f>
        <v>0</v>
      </c>
      <c r="AA193">
        <f>IF(OR('Exp Database'!AA193=Lists!$G$2,'Exp Database'!AA193=Lists!$G$3,'Exp Database'!AA193=0),0,IF($F193=Lists!$G$2,'Exp with units conversion'!$H193*'Exp Database'!AA193*'Exp with units conversion'!$G193,'Exp Database'!AA193*'Exp with units conversion'!$G193))</f>
        <v>0</v>
      </c>
      <c r="AB193">
        <f>IF(OR('Exp Database'!AB193=Lists!$G$2,'Exp Database'!AB193=Lists!$G$3,'Exp Database'!AB193=0),0,IF($F193=Lists!$G$2,'Exp with units conversion'!$H193*'Exp Database'!AB193*'Exp with units conversion'!$G193,'Exp Database'!AB193*'Exp with units conversion'!$G193))</f>
        <v>0</v>
      </c>
      <c r="AC193">
        <f>IF(OR('Exp Database'!AC193=Lists!$G$2,'Exp Database'!AC193=Lists!$G$3,'Exp Database'!AC193=0),0,IF($F193=Lists!$G$2,'Exp with units conversion'!$H193*'Exp Database'!AC193*'Exp with units conversion'!$G193,'Exp Database'!AC193*'Exp with units conversion'!$G193))</f>
        <v>0</v>
      </c>
      <c r="AD193">
        <f>IF(OR('Exp Database'!AD193=Lists!$G$2,'Exp Database'!AD193=Lists!$G$3,'Exp Database'!AD193=0),0,IF($F193=Lists!$G$2,'Exp with units conversion'!$H193*'Exp Database'!AD193*'Exp with units conversion'!$G193,'Exp Database'!AD193*'Exp with units conversion'!$G193))</f>
        <v>0</v>
      </c>
      <c r="AF193">
        <f t="shared" si="14"/>
        <v>1</v>
      </c>
    </row>
    <row r="194" spans="2:32">
      <c r="B194" t="str">
        <f t="shared" si="13"/>
        <v>Georgia2012</v>
      </c>
      <c r="C194" s="243" t="str">
        <f t="shared" si="18"/>
        <v>Georgia</v>
      </c>
      <c r="D194" s="243">
        <v>2012</v>
      </c>
      <c r="E194" s="242" t="str">
        <f t="shared" si="17"/>
        <v>Calendar Year</v>
      </c>
      <c r="F194" s="242" t="str">
        <f t="shared" si="17"/>
        <v>US Dollars</v>
      </c>
      <c r="G194" s="238">
        <f>IF('Exp Database'!G194="Units ( x 1)",1,IF('Exp Database'!G194="Thousands (x 1,000)",1000,IF('Exp Database'!G194="Millions (x 1,000,000)",1000000,)))</f>
        <v>1</v>
      </c>
      <c r="H194" s="239">
        <f>IF('Exp Database'!H194&gt;0,'Exp Database'!H194,'Exp Database'!J194)</f>
        <v>1.6513</v>
      </c>
      <c r="I194" s="242" t="str">
        <f t="shared" si="17"/>
        <v>System of Health Accounts</v>
      </c>
      <c r="J194" s="242">
        <f t="shared" si="17"/>
        <v>1.6512583333333299</v>
      </c>
      <c r="K194" s="53" t="s">
        <v>388</v>
      </c>
      <c r="L194" s="53"/>
      <c r="M194">
        <f>IF(OR('Exp Database'!M194=Lists!$G$2,'Exp Database'!M194=Lists!$G$3,'Exp Database'!M194=0),0,IF($F194=Lists!$G$2,'Exp with units conversion'!$H194*'Exp Database'!M194*'Exp with units conversion'!$G194,'Exp Database'!M194*'Exp with units conversion'!$G194))</f>
        <v>0</v>
      </c>
      <c r="N194">
        <f>IF(OR('Exp Database'!N194=Lists!$G$2,'Exp Database'!N194=Lists!$G$3,'Exp Database'!N194=0),0,IF($F194=Lists!$G$2,'Exp with units conversion'!$H194*'Exp Database'!N194*'Exp with units conversion'!$G194,'Exp Database'!N194*'Exp with units conversion'!$G194))</f>
        <v>0</v>
      </c>
      <c r="O194">
        <f>IF(OR('Exp Database'!O194=Lists!$G$2,'Exp Database'!O194=Lists!$G$3,'Exp Database'!O194=0),0,IF($F194=Lists!$G$2,'Exp with units conversion'!$H194*'Exp Database'!O194*'Exp with units conversion'!$G194,'Exp Database'!O194*'Exp with units conversion'!$G194))</f>
        <v>0</v>
      </c>
      <c r="P194">
        <f>IF(OR('Exp Database'!P194=Lists!$G$2,'Exp Database'!P194=Lists!$G$3,'Exp Database'!P194=0),0,IF($F194=Lists!$G$2,'Exp with units conversion'!$H194*'Exp Database'!P194*'Exp with units conversion'!$G194,'Exp Database'!P194*'Exp with units conversion'!$G194))</f>
        <v>0</v>
      </c>
      <c r="Q194">
        <f>IF(OR('Exp Database'!Q194=Lists!$G$2,'Exp Database'!Q194=Lists!$G$3,'Exp Database'!Q194=0),0,IF($F194=Lists!$G$2,'Exp with units conversion'!$H194*'Exp Database'!Q194*'Exp with units conversion'!$G194,'Exp Database'!Q194*'Exp with units conversion'!$G194))</f>
        <v>0</v>
      </c>
      <c r="R194">
        <f>IF(OR('Exp Database'!R194=Lists!$G$2,'Exp Database'!R194=Lists!$G$3,'Exp Database'!R194=0),0,IF($F194=Lists!$G$2,'Exp with units conversion'!$H194*'Exp Database'!R194*'Exp with units conversion'!$G194,'Exp Database'!R194*'Exp with units conversion'!$G194))</f>
        <v>0</v>
      </c>
      <c r="S194">
        <f>IF(OR('Exp Database'!S194=Lists!$G$2,'Exp Database'!S194=Lists!$G$3,'Exp Database'!S194=0),0,IF($F194=Lists!$G$2,'Exp with units conversion'!$H194*'Exp Database'!S194*'Exp with units conversion'!$G194,'Exp Database'!S194*'Exp with units conversion'!$G194))</f>
        <v>0</v>
      </c>
      <c r="T194">
        <f>IF(OR('Exp Database'!T194=Lists!$G$2,'Exp Database'!T194=Lists!$G$3,'Exp Database'!T194=0),0,IF($F194=Lists!$G$2,'Exp with units conversion'!$H194*'Exp Database'!T194*'Exp with units conversion'!$G194,'Exp Database'!T194*'Exp with units conversion'!$G194))</f>
        <v>0</v>
      </c>
      <c r="U194">
        <f>IF(OR('Exp Database'!U194=Lists!$G$2,'Exp Database'!U194=Lists!$G$3,'Exp Database'!U194=0),0,IF($F194=Lists!$G$2,'Exp with units conversion'!$H194*'Exp Database'!U194*'Exp with units conversion'!$G194,'Exp Database'!U194*'Exp with units conversion'!$G194))</f>
        <v>0</v>
      </c>
      <c r="V194">
        <f>IF(OR('Exp Database'!V194=Lists!$G$2,'Exp Database'!V194=Lists!$G$3,'Exp Database'!V194=0),0,IF($F194=Lists!$G$2,'Exp with units conversion'!$H194*'Exp Database'!V194*'Exp with units conversion'!$G194,'Exp Database'!V194*'Exp with units conversion'!$G194))</f>
        <v>0</v>
      </c>
      <c r="W194">
        <f>IF(OR('Exp Database'!W194=Lists!$G$2,'Exp Database'!W194=Lists!$G$3,'Exp Database'!W194=0),0,IF($F194=Lists!$G$2,'Exp with units conversion'!$H194*'Exp Database'!W194*'Exp with units conversion'!$G194,'Exp Database'!W194*'Exp with units conversion'!$G194))</f>
        <v>0</v>
      </c>
      <c r="X194">
        <f>IF(OR('Exp Database'!X194=Lists!$G$2,'Exp Database'!X194=Lists!$G$3,'Exp Database'!X194=0),0,IF($F194=Lists!$G$2,'Exp with units conversion'!$H194*'Exp Database'!X194*'Exp with units conversion'!$G194,'Exp Database'!X194*'Exp with units conversion'!$G194))</f>
        <v>0</v>
      </c>
      <c r="Y194">
        <f>IF(OR('Exp Database'!Y194=Lists!$G$2,'Exp Database'!Y194=Lists!$G$3,'Exp Database'!Y194=0),0,IF($F194=Lists!$G$2,'Exp with units conversion'!$H194*'Exp Database'!Y194*'Exp with units conversion'!$G194,'Exp Database'!Y194*'Exp with units conversion'!$G194))</f>
        <v>0</v>
      </c>
      <c r="Z194">
        <f>IF(OR('Exp Database'!Z194=Lists!$G$2,'Exp Database'!Z194=Lists!$G$3,'Exp Database'!Z194=0),0,IF($F194=Lists!$G$2,'Exp with units conversion'!$H194*'Exp Database'!Z194*'Exp with units conversion'!$G194,'Exp Database'!Z194*'Exp with units conversion'!$G194))</f>
        <v>0</v>
      </c>
      <c r="AA194">
        <f>IF(OR('Exp Database'!AA194=Lists!$G$2,'Exp Database'!AA194=Lists!$G$3,'Exp Database'!AA194=0),0,IF($F194=Lists!$G$2,'Exp with units conversion'!$H194*'Exp Database'!AA194*'Exp with units conversion'!$G194,'Exp Database'!AA194*'Exp with units conversion'!$G194))</f>
        <v>0</v>
      </c>
      <c r="AB194">
        <f>IF(OR('Exp Database'!AB194=Lists!$G$2,'Exp Database'!AB194=Lists!$G$3,'Exp Database'!AB194=0),0,IF($F194=Lists!$G$2,'Exp with units conversion'!$H194*'Exp Database'!AB194*'Exp with units conversion'!$G194,'Exp Database'!AB194*'Exp with units conversion'!$G194))</f>
        <v>0</v>
      </c>
      <c r="AC194">
        <f>IF(OR('Exp Database'!AC194=Lists!$G$2,'Exp Database'!AC194=Lists!$G$3,'Exp Database'!AC194=0),0,IF($F194=Lists!$G$2,'Exp with units conversion'!$H194*'Exp Database'!AC194*'Exp with units conversion'!$G194,'Exp Database'!AC194*'Exp with units conversion'!$G194))</f>
        <v>0</v>
      </c>
      <c r="AD194">
        <f>IF(OR('Exp Database'!AD194=Lists!$G$2,'Exp Database'!AD194=Lists!$G$3,'Exp Database'!AD194=0),0,IF($F194=Lists!$G$2,'Exp with units conversion'!$H194*'Exp Database'!AD194*'Exp with units conversion'!$G194,'Exp Database'!AD194*'Exp with units conversion'!$G194))</f>
        <v>0</v>
      </c>
      <c r="AF194">
        <f t="shared" si="14"/>
        <v>1</v>
      </c>
    </row>
    <row r="195" spans="2:32">
      <c r="B195" t="str">
        <f t="shared" si="13"/>
        <v>Georgia2012</v>
      </c>
      <c r="C195" s="243" t="str">
        <f t="shared" si="18"/>
        <v>Georgia</v>
      </c>
      <c r="D195" s="243">
        <v>2012</v>
      </c>
      <c r="E195" s="242" t="str">
        <f t="shared" si="17"/>
        <v>Calendar Year</v>
      </c>
      <c r="F195" s="242" t="str">
        <f t="shared" si="17"/>
        <v>US Dollars</v>
      </c>
      <c r="G195" s="238">
        <f>IF('Exp Database'!G195="Units ( x 1)",1,IF('Exp Database'!G195="Thousands (x 1,000)",1000,IF('Exp Database'!G195="Millions (x 1,000,000)",1000000,)))</f>
        <v>1</v>
      </c>
      <c r="H195" s="239">
        <f>IF('Exp Database'!H195&gt;0,'Exp Database'!H195,'Exp Database'!J195)</f>
        <v>1.6513</v>
      </c>
      <c r="I195" s="242" t="str">
        <f t="shared" si="17"/>
        <v>System of Health Accounts</v>
      </c>
      <c r="J195" s="242">
        <f t="shared" si="17"/>
        <v>1.6512583333333299</v>
      </c>
      <c r="K195" s="53" t="s">
        <v>280</v>
      </c>
      <c r="L195" s="53"/>
      <c r="M195">
        <f>IF(OR('Exp Database'!M195=Lists!$G$2,'Exp Database'!M195=Lists!$G$3,'Exp Database'!M195=0),0,IF($F195=Lists!$G$2,'Exp with units conversion'!$H195*'Exp Database'!M195*'Exp with units conversion'!$G195,'Exp Database'!M195*'Exp with units conversion'!$G195))</f>
        <v>0</v>
      </c>
      <c r="N195">
        <f>IF(OR('Exp Database'!N195=Lists!$G$2,'Exp Database'!N195=Lists!$G$3,'Exp Database'!N195=0),0,IF($F195=Lists!$G$2,'Exp with units conversion'!$H195*'Exp Database'!N195*'Exp with units conversion'!$G195,'Exp Database'!N195*'Exp with units conversion'!$G195))</f>
        <v>0</v>
      </c>
      <c r="O195">
        <f>IF(OR('Exp Database'!O195=Lists!$G$2,'Exp Database'!O195=Lists!$G$3,'Exp Database'!O195=0),0,IF($F195=Lists!$G$2,'Exp with units conversion'!$H195*'Exp Database'!O195*'Exp with units conversion'!$G195,'Exp Database'!O195*'Exp with units conversion'!$G195))</f>
        <v>0</v>
      </c>
      <c r="P195">
        <f>IF(OR('Exp Database'!P195=Lists!$G$2,'Exp Database'!P195=Lists!$G$3,'Exp Database'!P195=0),0,IF($F195=Lists!$G$2,'Exp with units conversion'!$H195*'Exp Database'!P195*'Exp with units conversion'!$G195,'Exp Database'!P195*'Exp with units conversion'!$G195))</f>
        <v>0</v>
      </c>
      <c r="Q195">
        <f>IF(OR('Exp Database'!Q195=Lists!$G$2,'Exp Database'!Q195=Lists!$G$3,'Exp Database'!Q195=0),0,IF($F195=Lists!$G$2,'Exp with units conversion'!$H195*'Exp Database'!Q195*'Exp with units conversion'!$G195,'Exp Database'!Q195*'Exp with units conversion'!$G195))</f>
        <v>0</v>
      </c>
      <c r="R195">
        <f>IF(OR('Exp Database'!R195=Lists!$G$2,'Exp Database'!R195=Lists!$G$3,'Exp Database'!R195=0),0,IF($F195=Lists!$G$2,'Exp with units conversion'!$H195*'Exp Database'!R195*'Exp with units conversion'!$G195,'Exp Database'!R195*'Exp with units conversion'!$G195))</f>
        <v>0</v>
      </c>
      <c r="S195">
        <f>IF(OR('Exp Database'!S195=Lists!$G$2,'Exp Database'!S195=Lists!$G$3,'Exp Database'!S195=0),0,IF($F195=Lists!$G$2,'Exp with units conversion'!$H195*'Exp Database'!S195*'Exp with units conversion'!$G195,'Exp Database'!S195*'Exp with units conversion'!$G195))</f>
        <v>0</v>
      </c>
      <c r="T195">
        <f>IF(OR('Exp Database'!T195=Lists!$G$2,'Exp Database'!T195=Lists!$G$3,'Exp Database'!T195=0),0,IF($F195=Lists!$G$2,'Exp with units conversion'!$H195*'Exp Database'!T195*'Exp with units conversion'!$G195,'Exp Database'!T195*'Exp with units conversion'!$G195))</f>
        <v>0</v>
      </c>
      <c r="U195">
        <f>IF(OR('Exp Database'!U195=Lists!$G$2,'Exp Database'!U195=Lists!$G$3,'Exp Database'!U195=0),0,IF($F195=Lists!$G$2,'Exp with units conversion'!$H195*'Exp Database'!U195*'Exp with units conversion'!$G195,'Exp Database'!U195*'Exp with units conversion'!$G195))</f>
        <v>0</v>
      </c>
      <c r="V195">
        <f>IF(OR('Exp Database'!V195=Lists!$G$2,'Exp Database'!V195=Lists!$G$3,'Exp Database'!V195=0),0,IF($F195=Lists!$G$2,'Exp with units conversion'!$H195*'Exp Database'!V195*'Exp with units conversion'!$G195,'Exp Database'!V195*'Exp with units conversion'!$G195))</f>
        <v>0</v>
      </c>
      <c r="W195">
        <f>IF(OR('Exp Database'!W195=Lists!$G$2,'Exp Database'!W195=Lists!$G$3,'Exp Database'!W195=0),0,IF($F195=Lists!$G$2,'Exp with units conversion'!$H195*'Exp Database'!W195*'Exp with units conversion'!$G195,'Exp Database'!W195*'Exp with units conversion'!$G195))</f>
        <v>0</v>
      </c>
      <c r="X195">
        <f>IF(OR('Exp Database'!X195=Lists!$G$2,'Exp Database'!X195=Lists!$G$3,'Exp Database'!X195=0),0,IF($F195=Lists!$G$2,'Exp with units conversion'!$H195*'Exp Database'!X195*'Exp with units conversion'!$G195,'Exp Database'!X195*'Exp with units conversion'!$G195))</f>
        <v>0</v>
      </c>
      <c r="Y195">
        <f>IF(OR('Exp Database'!Y195=Lists!$G$2,'Exp Database'!Y195=Lists!$G$3,'Exp Database'!Y195=0),0,IF($F195=Lists!$G$2,'Exp with units conversion'!$H195*'Exp Database'!Y195*'Exp with units conversion'!$G195,'Exp Database'!Y195*'Exp with units conversion'!$G195))</f>
        <v>0</v>
      </c>
      <c r="Z195">
        <f>IF(OR('Exp Database'!Z195=Lists!$G$2,'Exp Database'!Z195=Lists!$G$3,'Exp Database'!Z195=0),0,IF($F195=Lists!$G$2,'Exp with units conversion'!$H195*'Exp Database'!Z195*'Exp with units conversion'!$G195,'Exp Database'!Z195*'Exp with units conversion'!$G195))</f>
        <v>0</v>
      </c>
      <c r="AA195">
        <f>IF(OR('Exp Database'!AA195=Lists!$G$2,'Exp Database'!AA195=Lists!$G$3,'Exp Database'!AA195=0),0,IF($F195=Lists!$G$2,'Exp with units conversion'!$H195*'Exp Database'!AA195*'Exp with units conversion'!$G195,'Exp Database'!AA195*'Exp with units conversion'!$G195))</f>
        <v>0</v>
      </c>
      <c r="AB195">
        <f>IF(OR('Exp Database'!AB195=Lists!$G$2,'Exp Database'!AB195=Lists!$G$3,'Exp Database'!AB195=0),0,IF($F195=Lists!$G$2,'Exp with units conversion'!$H195*'Exp Database'!AB195*'Exp with units conversion'!$G195,'Exp Database'!AB195*'Exp with units conversion'!$G195))</f>
        <v>0</v>
      </c>
      <c r="AC195">
        <f>IF(OR('Exp Database'!AC195=Lists!$G$2,'Exp Database'!AC195=Lists!$G$3,'Exp Database'!AC195=0),0,IF($F195=Lists!$G$2,'Exp with units conversion'!$H195*'Exp Database'!AC195*'Exp with units conversion'!$G195,'Exp Database'!AC195*'Exp with units conversion'!$G195))</f>
        <v>0</v>
      </c>
      <c r="AD195">
        <f>IF(OR('Exp Database'!AD195=Lists!$G$2,'Exp Database'!AD195=Lists!$G$3,'Exp Database'!AD195=0),0,IF($F195=Lists!$G$2,'Exp with units conversion'!$H195*'Exp Database'!AD195*'Exp with units conversion'!$G195,'Exp Database'!AD195*'Exp with units conversion'!$G195))</f>
        <v>0</v>
      </c>
      <c r="AF195">
        <f t="shared" si="14"/>
        <v>1</v>
      </c>
    </row>
    <row r="196" spans="2:32">
      <c r="B196" t="str">
        <f t="shared" si="13"/>
        <v>Georgia2012</v>
      </c>
      <c r="C196" s="243" t="str">
        <f t="shared" si="18"/>
        <v>Georgia</v>
      </c>
      <c r="D196" s="243">
        <v>2012</v>
      </c>
      <c r="E196" s="242" t="str">
        <f t="shared" si="17"/>
        <v>Calendar Year</v>
      </c>
      <c r="F196" s="242" t="str">
        <f t="shared" si="17"/>
        <v>US Dollars</v>
      </c>
      <c r="G196" s="238">
        <f>IF('Exp Database'!G196="Units ( x 1)",1,IF('Exp Database'!G196="Thousands (x 1,000)",1000,IF('Exp Database'!G196="Millions (x 1,000,000)",1000000,)))</f>
        <v>1</v>
      </c>
      <c r="H196" s="239">
        <f>IF('Exp Database'!H196&gt;0,'Exp Database'!H196,'Exp Database'!J196)</f>
        <v>1.6513</v>
      </c>
      <c r="I196" s="242" t="str">
        <f t="shared" si="17"/>
        <v>System of Health Accounts</v>
      </c>
      <c r="J196" s="242">
        <f t="shared" si="17"/>
        <v>1.6512583333333299</v>
      </c>
      <c r="K196" s="53" t="s">
        <v>32</v>
      </c>
      <c r="L196" s="53"/>
      <c r="M196">
        <f>IF(OR('Exp Database'!M196=Lists!$G$2,'Exp Database'!M196=Lists!$G$3,'Exp Database'!M196=0),0,IF($F196=Lists!$G$2,'Exp with units conversion'!$H196*'Exp Database'!M196*'Exp with units conversion'!$G196,'Exp Database'!M196*'Exp with units conversion'!$G196))</f>
        <v>0</v>
      </c>
      <c r="N196">
        <f>IF(OR('Exp Database'!N196=Lists!$G$2,'Exp Database'!N196=Lists!$G$3,'Exp Database'!N196=0),0,IF($F196=Lists!$G$2,'Exp with units conversion'!$H196*'Exp Database'!N196*'Exp with units conversion'!$G196,'Exp Database'!N196*'Exp with units conversion'!$G196))</f>
        <v>0</v>
      </c>
      <c r="O196">
        <f>IF(OR('Exp Database'!O196=Lists!$G$2,'Exp Database'!O196=Lists!$G$3,'Exp Database'!O196=0),0,IF($F196=Lists!$G$2,'Exp with units conversion'!$H196*'Exp Database'!O196*'Exp with units conversion'!$G196,'Exp Database'!O196*'Exp with units conversion'!$G196))</f>
        <v>0</v>
      </c>
      <c r="P196">
        <f>IF(OR('Exp Database'!P196=Lists!$G$2,'Exp Database'!P196=Lists!$G$3,'Exp Database'!P196=0),0,IF($F196=Lists!$G$2,'Exp with units conversion'!$H196*'Exp Database'!P196*'Exp with units conversion'!$G196,'Exp Database'!P196*'Exp with units conversion'!$G196))</f>
        <v>0</v>
      </c>
      <c r="Q196">
        <f>IF(OR('Exp Database'!Q196=Lists!$G$2,'Exp Database'!Q196=Lists!$G$3,'Exp Database'!Q196=0),0,IF($F196=Lists!$G$2,'Exp with units conversion'!$H196*'Exp Database'!Q196*'Exp with units conversion'!$G196,'Exp Database'!Q196*'Exp with units conversion'!$G196))</f>
        <v>0</v>
      </c>
      <c r="R196">
        <f>IF(OR('Exp Database'!R196=Lists!$G$2,'Exp Database'!R196=Lists!$G$3,'Exp Database'!R196=0),0,IF($F196=Lists!$G$2,'Exp with units conversion'!$H196*'Exp Database'!R196*'Exp with units conversion'!$G196,'Exp Database'!R196*'Exp with units conversion'!$G196))</f>
        <v>0</v>
      </c>
      <c r="S196">
        <f>IF(OR('Exp Database'!S196=Lists!$G$2,'Exp Database'!S196=Lists!$G$3,'Exp Database'!S196=0),0,IF($F196=Lists!$G$2,'Exp with units conversion'!$H196*'Exp Database'!S196*'Exp with units conversion'!$G196,'Exp Database'!S196*'Exp with units conversion'!$G196))</f>
        <v>0</v>
      </c>
      <c r="T196">
        <f>IF(OR('Exp Database'!T196=Lists!$G$2,'Exp Database'!T196=Lists!$G$3,'Exp Database'!T196=0),0,IF($F196=Lists!$G$2,'Exp with units conversion'!$H196*'Exp Database'!T196*'Exp with units conversion'!$G196,'Exp Database'!T196*'Exp with units conversion'!$G196))</f>
        <v>0</v>
      </c>
      <c r="U196">
        <f>IF(OR('Exp Database'!U196=Lists!$G$2,'Exp Database'!U196=Lists!$G$3,'Exp Database'!U196=0),0,IF($F196=Lists!$G$2,'Exp with units conversion'!$H196*'Exp Database'!U196*'Exp with units conversion'!$G196,'Exp Database'!U196*'Exp with units conversion'!$G196))</f>
        <v>0</v>
      </c>
      <c r="V196">
        <f>IF(OR('Exp Database'!V196=Lists!$G$2,'Exp Database'!V196=Lists!$G$3,'Exp Database'!V196=0),0,IF($F196=Lists!$G$2,'Exp with units conversion'!$H196*'Exp Database'!V196*'Exp with units conversion'!$G196,'Exp Database'!V196*'Exp with units conversion'!$G196))</f>
        <v>0</v>
      </c>
      <c r="W196">
        <f>IF(OR('Exp Database'!W196=Lists!$G$2,'Exp Database'!W196=Lists!$G$3,'Exp Database'!W196=0),0,IF($F196=Lists!$G$2,'Exp with units conversion'!$H196*'Exp Database'!W196*'Exp with units conversion'!$G196,'Exp Database'!W196*'Exp with units conversion'!$G196))</f>
        <v>0</v>
      </c>
      <c r="X196">
        <f>IF(OR('Exp Database'!X196=Lists!$G$2,'Exp Database'!X196=Lists!$G$3,'Exp Database'!X196=0),0,IF($F196=Lists!$G$2,'Exp with units conversion'!$H196*'Exp Database'!X196*'Exp with units conversion'!$G196,'Exp Database'!X196*'Exp with units conversion'!$G196))</f>
        <v>0</v>
      </c>
      <c r="Y196">
        <f>IF(OR('Exp Database'!Y196=Lists!$G$2,'Exp Database'!Y196=Lists!$G$3,'Exp Database'!Y196=0),0,IF($F196=Lists!$G$2,'Exp with units conversion'!$H196*'Exp Database'!Y196*'Exp with units conversion'!$G196,'Exp Database'!Y196*'Exp with units conversion'!$G196))</f>
        <v>0</v>
      </c>
      <c r="Z196">
        <f>IF(OR('Exp Database'!Z196=Lists!$G$2,'Exp Database'!Z196=Lists!$G$3,'Exp Database'!Z196=0),0,IF($F196=Lists!$G$2,'Exp with units conversion'!$H196*'Exp Database'!Z196*'Exp with units conversion'!$G196,'Exp Database'!Z196*'Exp with units conversion'!$G196))</f>
        <v>0</v>
      </c>
      <c r="AA196">
        <f>IF(OR('Exp Database'!AA196=Lists!$G$2,'Exp Database'!AA196=Lists!$G$3,'Exp Database'!AA196=0),0,IF($F196=Lists!$G$2,'Exp with units conversion'!$H196*'Exp Database'!AA196*'Exp with units conversion'!$G196,'Exp Database'!AA196*'Exp with units conversion'!$G196))</f>
        <v>0</v>
      </c>
      <c r="AB196">
        <f>IF(OR('Exp Database'!AB196=Lists!$G$2,'Exp Database'!AB196=Lists!$G$3,'Exp Database'!AB196=0),0,IF($F196=Lists!$G$2,'Exp with units conversion'!$H196*'Exp Database'!AB196*'Exp with units conversion'!$G196,'Exp Database'!AB196*'Exp with units conversion'!$G196))</f>
        <v>0</v>
      </c>
      <c r="AC196">
        <f>IF(OR('Exp Database'!AC196=Lists!$G$2,'Exp Database'!AC196=Lists!$G$3,'Exp Database'!AC196=0),0,IF($F196=Lists!$G$2,'Exp with units conversion'!$H196*'Exp Database'!AC196*'Exp with units conversion'!$G196,'Exp Database'!AC196*'Exp with units conversion'!$G196))</f>
        <v>0</v>
      </c>
      <c r="AD196">
        <f>IF(OR('Exp Database'!AD196=Lists!$G$2,'Exp Database'!AD196=Lists!$G$3,'Exp Database'!AD196=0),0,IF($F196=Lists!$G$2,'Exp with units conversion'!$H196*'Exp Database'!AD196*'Exp with units conversion'!$G196,'Exp Database'!AD196*'Exp with units conversion'!$G196))</f>
        <v>0</v>
      </c>
      <c r="AF196">
        <f t="shared" si="14"/>
        <v>1</v>
      </c>
    </row>
    <row r="197" spans="2:32">
      <c r="B197" t="str">
        <f t="shared" si="13"/>
        <v>Georgia2012</v>
      </c>
      <c r="C197" s="243" t="str">
        <f t="shared" si="18"/>
        <v>Georgia</v>
      </c>
      <c r="D197" s="243">
        <v>2012</v>
      </c>
      <c r="E197" s="242" t="str">
        <f t="shared" si="17"/>
        <v>Calendar Year</v>
      </c>
      <c r="F197" s="242" t="str">
        <f t="shared" si="17"/>
        <v>US Dollars</v>
      </c>
      <c r="G197" s="238">
        <f>IF('Exp Database'!G197="Units ( x 1)",1,IF('Exp Database'!G197="Thousands (x 1,000)",1000,IF('Exp Database'!G197="Millions (x 1,000,000)",1000000,)))</f>
        <v>1</v>
      </c>
      <c r="H197" s="239">
        <f>IF('Exp Database'!H197&gt;0,'Exp Database'!H197,'Exp Database'!J197)</f>
        <v>1.6513</v>
      </c>
      <c r="I197" s="242" t="str">
        <f t="shared" si="17"/>
        <v>System of Health Accounts</v>
      </c>
      <c r="J197" s="242">
        <f t="shared" si="17"/>
        <v>1.6512583333333299</v>
      </c>
      <c r="K197" s="53" t="s">
        <v>298</v>
      </c>
      <c r="L197" s="53"/>
      <c r="M197">
        <f>IF(OR('Exp Database'!M197=Lists!$G$2,'Exp Database'!M197=Lists!$G$3,'Exp Database'!M197=0),0,IF($F197=Lists!$G$2,'Exp with units conversion'!$H197*'Exp Database'!M197*'Exp with units conversion'!$G197,'Exp Database'!M197*'Exp with units conversion'!$G197))</f>
        <v>637237</v>
      </c>
      <c r="N197">
        <f>IF(OR('Exp Database'!N197=Lists!$G$2,'Exp Database'!N197=Lists!$G$3,'Exp Database'!N197=0),0,IF($F197=Lists!$G$2,'Exp with units conversion'!$H197*'Exp Database'!N197*'Exp with units conversion'!$G197,'Exp Database'!N197*'Exp with units conversion'!$G197))</f>
        <v>0</v>
      </c>
      <c r="O197">
        <f>IF(OR('Exp Database'!O197=Lists!$G$2,'Exp Database'!O197=Lists!$G$3,'Exp Database'!O197=0),0,IF($F197=Lists!$G$2,'Exp with units conversion'!$H197*'Exp Database'!O197*'Exp with units conversion'!$G197,'Exp Database'!O197*'Exp with units conversion'!$G197))</f>
        <v>0</v>
      </c>
      <c r="P197">
        <f>IF(OR('Exp Database'!P197=Lists!$G$2,'Exp Database'!P197=Lists!$G$3,'Exp Database'!P197=0),0,IF($F197=Lists!$G$2,'Exp with units conversion'!$H197*'Exp Database'!P197*'Exp with units conversion'!$G197,'Exp Database'!P197*'Exp with units conversion'!$G197))</f>
        <v>0</v>
      </c>
      <c r="Q197">
        <f>IF(OR('Exp Database'!Q197=Lists!$G$2,'Exp Database'!Q197=Lists!$G$3,'Exp Database'!Q197=0),0,IF($F197=Lists!$G$2,'Exp with units conversion'!$H197*'Exp Database'!Q197*'Exp with units conversion'!$G197,'Exp Database'!Q197*'Exp with units conversion'!$G197))</f>
        <v>637237</v>
      </c>
      <c r="R197">
        <f>IF(OR('Exp Database'!R197=Lists!$G$2,'Exp Database'!R197=Lists!$G$3,'Exp Database'!R197=0),0,IF($F197=Lists!$G$2,'Exp with units conversion'!$H197*'Exp Database'!R197*'Exp with units conversion'!$G197,'Exp Database'!R197*'Exp with units conversion'!$G197))</f>
        <v>0</v>
      </c>
      <c r="S197">
        <f>IF(OR('Exp Database'!S197=Lists!$G$2,'Exp Database'!S197=Lists!$G$3,'Exp Database'!S197=0),0,IF($F197=Lists!$G$2,'Exp with units conversion'!$H197*'Exp Database'!S197*'Exp with units conversion'!$G197,'Exp Database'!S197*'Exp with units conversion'!$G197))</f>
        <v>0</v>
      </c>
      <c r="T197">
        <f>IF(OR('Exp Database'!T197=Lists!$G$2,'Exp Database'!T197=Lists!$G$3,'Exp Database'!T197=0),0,IF($F197=Lists!$G$2,'Exp with units conversion'!$H197*'Exp Database'!T197*'Exp with units conversion'!$G197,'Exp Database'!T197*'Exp with units conversion'!$G197))</f>
        <v>0</v>
      </c>
      <c r="U197">
        <f>IF(OR('Exp Database'!U197=Lists!$G$2,'Exp Database'!U197=Lists!$G$3,'Exp Database'!U197=0),0,IF($F197=Lists!$G$2,'Exp with units conversion'!$H197*'Exp Database'!U197*'Exp with units conversion'!$G197,'Exp Database'!U197*'Exp with units conversion'!$G197))</f>
        <v>0</v>
      </c>
      <c r="V197">
        <f>IF(OR('Exp Database'!V197=Lists!$G$2,'Exp Database'!V197=Lists!$G$3,'Exp Database'!V197=0),0,IF($F197=Lists!$G$2,'Exp with units conversion'!$H197*'Exp Database'!V197*'Exp with units conversion'!$G197,'Exp Database'!V197*'Exp with units conversion'!$G197))</f>
        <v>0</v>
      </c>
      <c r="W197">
        <f>IF(OR('Exp Database'!W197=Lists!$G$2,'Exp Database'!W197=Lists!$G$3,'Exp Database'!W197=0),0,IF($F197=Lists!$G$2,'Exp with units conversion'!$H197*'Exp Database'!W197*'Exp with units conversion'!$G197,'Exp Database'!W197*'Exp with units conversion'!$G197))</f>
        <v>0</v>
      </c>
      <c r="X197">
        <f>IF(OR('Exp Database'!X197=Lists!$G$2,'Exp Database'!X197=Lists!$G$3,'Exp Database'!X197=0),0,IF($F197=Lists!$G$2,'Exp with units conversion'!$H197*'Exp Database'!X197*'Exp with units conversion'!$G197,'Exp Database'!X197*'Exp with units conversion'!$G197))</f>
        <v>119716</v>
      </c>
      <c r="Y197">
        <f>IF(OR('Exp Database'!Y197=Lists!$G$2,'Exp Database'!Y197=Lists!$G$3,'Exp Database'!Y197=0),0,IF($F197=Lists!$G$2,'Exp with units conversion'!$H197*'Exp Database'!Y197*'Exp with units conversion'!$G197,'Exp Database'!Y197*'Exp with units conversion'!$G197))</f>
        <v>1263010</v>
      </c>
      <c r="Z197">
        <f>IF(OR('Exp Database'!Z197=Lists!$G$2,'Exp Database'!Z197=Lists!$G$3,'Exp Database'!Z197=0),0,IF($F197=Lists!$G$2,'Exp with units conversion'!$H197*'Exp Database'!Z197*'Exp with units conversion'!$G197,'Exp Database'!Z197*'Exp with units conversion'!$G197))</f>
        <v>0</v>
      </c>
      <c r="AA197">
        <f>IF(OR('Exp Database'!AA197=Lists!$G$2,'Exp Database'!AA197=Lists!$G$3,'Exp Database'!AA197=0),0,IF($F197=Lists!$G$2,'Exp with units conversion'!$H197*'Exp Database'!AA197*'Exp with units conversion'!$G197,'Exp Database'!AA197*'Exp with units conversion'!$G197))</f>
        <v>91592</v>
      </c>
      <c r="AB197">
        <f>IF(OR('Exp Database'!AB197=Lists!$G$2,'Exp Database'!AB197=Lists!$G$3,'Exp Database'!AB197=0),0,IF($F197=Lists!$G$2,'Exp with units conversion'!$H197*'Exp Database'!AB197*'Exp with units conversion'!$G197,'Exp Database'!AB197*'Exp with units conversion'!$G197))</f>
        <v>117730</v>
      </c>
      <c r="AC197">
        <f>IF(OR('Exp Database'!AC197=Lists!$G$2,'Exp Database'!AC197=Lists!$G$3,'Exp Database'!AC197=0),0,IF($F197=Lists!$G$2,'Exp with units conversion'!$H197*'Exp Database'!AC197*'Exp with units conversion'!$G197,'Exp Database'!AC197*'Exp with units conversion'!$G197))</f>
        <v>1592048</v>
      </c>
      <c r="AD197">
        <f>IF(OR('Exp Database'!AD197=Lists!$G$2,'Exp Database'!AD197=Lists!$G$3,'Exp Database'!AD197=0),0,IF($F197=Lists!$G$2,'Exp with units conversion'!$H197*'Exp Database'!AD197*'Exp with units conversion'!$G197,'Exp Database'!AD197*'Exp with units conversion'!$G197))</f>
        <v>2229285</v>
      </c>
      <c r="AF197">
        <f t="shared" si="14"/>
        <v>1</v>
      </c>
    </row>
    <row r="198" spans="2:32">
      <c r="B198" t="str">
        <f t="shared" si="13"/>
        <v>Georgia2012</v>
      </c>
      <c r="C198" s="243" t="str">
        <f t="shared" si="18"/>
        <v>Georgia</v>
      </c>
      <c r="D198" s="243">
        <v>2012</v>
      </c>
      <c r="E198" s="242" t="str">
        <f t="shared" si="17"/>
        <v>Calendar Year</v>
      </c>
      <c r="F198" s="242" t="str">
        <f t="shared" si="17"/>
        <v>US Dollars</v>
      </c>
      <c r="G198" s="238">
        <f>IF('Exp Database'!G198="Units ( x 1)",1,IF('Exp Database'!G198="Thousands (x 1,000)",1000,IF('Exp Database'!G198="Millions (x 1,000,000)",1000000,)))</f>
        <v>1</v>
      </c>
      <c r="H198" s="239">
        <f>IF('Exp Database'!H198&gt;0,'Exp Database'!H198,'Exp Database'!J198)</f>
        <v>1.6513</v>
      </c>
      <c r="I198" s="242" t="str">
        <f t="shared" si="17"/>
        <v>System of Health Accounts</v>
      </c>
      <c r="J198" s="242">
        <f t="shared" si="17"/>
        <v>1.6512583333333299</v>
      </c>
      <c r="K198" s="53" t="s">
        <v>390</v>
      </c>
      <c r="L198" s="53"/>
      <c r="M198">
        <f>IF(OR('Exp Database'!M198=Lists!$G$2,'Exp Database'!M198=Lists!$G$3,'Exp Database'!M198=0),0,IF($F198=Lists!$G$2,'Exp with units conversion'!$H198*'Exp Database'!M198*'Exp with units conversion'!$G198,'Exp Database'!M198*'Exp with units conversion'!$G198))</f>
        <v>0</v>
      </c>
      <c r="N198">
        <f>IF(OR('Exp Database'!N198=Lists!$G$2,'Exp Database'!N198=Lists!$G$3,'Exp Database'!N198=0),0,IF($F198=Lists!$G$2,'Exp with units conversion'!$H198*'Exp Database'!N198*'Exp with units conversion'!$G198,'Exp Database'!N198*'Exp with units conversion'!$G198))</f>
        <v>0</v>
      </c>
      <c r="O198">
        <f>IF(OR('Exp Database'!O198=Lists!$G$2,'Exp Database'!O198=Lists!$G$3,'Exp Database'!O198=0),0,IF($F198=Lists!$G$2,'Exp with units conversion'!$H198*'Exp Database'!O198*'Exp with units conversion'!$G198,'Exp Database'!O198*'Exp with units conversion'!$G198))</f>
        <v>0</v>
      </c>
      <c r="P198">
        <f>IF(OR('Exp Database'!P198=Lists!$G$2,'Exp Database'!P198=Lists!$G$3,'Exp Database'!P198=0),0,IF($F198=Lists!$G$2,'Exp with units conversion'!$H198*'Exp Database'!P198*'Exp with units conversion'!$G198,'Exp Database'!P198*'Exp with units conversion'!$G198))</f>
        <v>0</v>
      </c>
      <c r="Q198">
        <f>IF(OR('Exp Database'!Q198=Lists!$G$2,'Exp Database'!Q198=Lists!$G$3,'Exp Database'!Q198=0),0,IF($F198=Lists!$G$2,'Exp with units conversion'!$H198*'Exp Database'!Q198*'Exp with units conversion'!$G198,'Exp Database'!Q198*'Exp with units conversion'!$G198))</f>
        <v>0</v>
      </c>
      <c r="R198">
        <f>IF(OR('Exp Database'!R198=Lists!$G$2,'Exp Database'!R198=Lists!$G$3,'Exp Database'!R198=0),0,IF($F198=Lists!$G$2,'Exp with units conversion'!$H198*'Exp Database'!R198*'Exp with units conversion'!$G198,'Exp Database'!R198*'Exp with units conversion'!$G198))</f>
        <v>0</v>
      </c>
      <c r="S198">
        <f>IF(OR('Exp Database'!S198=Lists!$G$2,'Exp Database'!S198=Lists!$G$3,'Exp Database'!S198=0),0,IF($F198=Lists!$G$2,'Exp with units conversion'!$H198*'Exp Database'!S198*'Exp with units conversion'!$G198,'Exp Database'!S198*'Exp with units conversion'!$G198))</f>
        <v>0</v>
      </c>
      <c r="T198">
        <f>IF(OR('Exp Database'!T198=Lists!$G$2,'Exp Database'!T198=Lists!$G$3,'Exp Database'!T198=0),0,IF($F198=Lists!$G$2,'Exp with units conversion'!$H198*'Exp Database'!T198*'Exp with units conversion'!$G198,'Exp Database'!T198*'Exp with units conversion'!$G198))</f>
        <v>0</v>
      </c>
      <c r="U198">
        <f>IF(OR('Exp Database'!U198=Lists!$G$2,'Exp Database'!U198=Lists!$G$3,'Exp Database'!U198=0),0,IF($F198=Lists!$G$2,'Exp with units conversion'!$H198*'Exp Database'!U198*'Exp with units conversion'!$G198,'Exp Database'!U198*'Exp with units conversion'!$G198))</f>
        <v>0</v>
      </c>
      <c r="V198">
        <f>IF(OR('Exp Database'!V198=Lists!$G$2,'Exp Database'!V198=Lists!$G$3,'Exp Database'!V198=0),0,IF($F198=Lists!$G$2,'Exp with units conversion'!$H198*'Exp Database'!V198*'Exp with units conversion'!$G198,'Exp Database'!V198*'Exp with units conversion'!$G198))</f>
        <v>0</v>
      </c>
      <c r="W198">
        <f>IF(OR('Exp Database'!W198=Lists!$G$2,'Exp Database'!W198=Lists!$G$3,'Exp Database'!W198=0),0,IF($F198=Lists!$G$2,'Exp with units conversion'!$H198*'Exp Database'!W198*'Exp with units conversion'!$G198,'Exp Database'!W198*'Exp with units conversion'!$G198))</f>
        <v>0</v>
      </c>
      <c r="X198">
        <f>IF(OR('Exp Database'!X198=Lists!$G$2,'Exp Database'!X198=Lists!$G$3,'Exp Database'!X198=0),0,IF($F198=Lists!$G$2,'Exp with units conversion'!$H198*'Exp Database'!X198*'Exp with units conversion'!$G198,'Exp Database'!X198*'Exp with units conversion'!$G198))</f>
        <v>18401</v>
      </c>
      <c r="Y198">
        <f>IF(OR('Exp Database'!Y198=Lists!$G$2,'Exp Database'!Y198=Lists!$G$3,'Exp Database'!Y198=0),0,IF($F198=Lists!$G$2,'Exp with units conversion'!$H198*'Exp Database'!Y198*'Exp with units conversion'!$G198,'Exp Database'!Y198*'Exp with units conversion'!$G198))</f>
        <v>591046</v>
      </c>
      <c r="Z198">
        <f>IF(OR('Exp Database'!Z198=Lists!$G$2,'Exp Database'!Z198=Lists!$G$3,'Exp Database'!Z198=0),0,IF($F198=Lists!$G$2,'Exp with units conversion'!$H198*'Exp Database'!Z198*'Exp with units conversion'!$G198,'Exp Database'!Z198*'Exp with units conversion'!$G198))</f>
        <v>0</v>
      </c>
      <c r="AA198">
        <f>IF(OR('Exp Database'!AA198=Lists!$G$2,'Exp Database'!AA198=Lists!$G$3,'Exp Database'!AA198=0),0,IF($F198=Lists!$G$2,'Exp with units conversion'!$H198*'Exp Database'!AA198*'Exp with units conversion'!$G198,'Exp Database'!AA198*'Exp with units conversion'!$G198))</f>
        <v>65264</v>
      </c>
      <c r="AB198">
        <f>IF(OR('Exp Database'!AB198=Lists!$G$2,'Exp Database'!AB198=Lists!$G$3,'Exp Database'!AB198=0),0,IF($F198=Lists!$G$2,'Exp with units conversion'!$H198*'Exp Database'!AB198*'Exp with units conversion'!$G198,'Exp Database'!AB198*'Exp with units conversion'!$G198))</f>
        <v>102136</v>
      </c>
      <c r="AC198">
        <f>IF(OR('Exp Database'!AC198=Lists!$G$2,'Exp Database'!AC198=Lists!$G$3,'Exp Database'!AC198=0),0,IF($F198=Lists!$G$2,'Exp with units conversion'!$H198*'Exp Database'!AC198*'Exp with units conversion'!$G198,'Exp Database'!AC198*'Exp with units conversion'!$G198))</f>
        <v>776847</v>
      </c>
      <c r="AD198">
        <f>IF(OR('Exp Database'!AD198=Lists!$G$2,'Exp Database'!AD198=Lists!$G$3,'Exp Database'!AD198=0),0,IF($F198=Lists!$G$2,'Exp with units conversion'!$H198*'Exp Database'!AD198*'Exp with units conversion'!$G198,'Exp Database'!AD198*'Exp with units conversion'!$G198))</f>
        <v>776847</v>
      </c>
      <c r="AF198">
        <f t="shared" si="14"/>
        <v>1</v>
      </c>
    </row>
    <row r="199" spans="2:32">
      <c r="B199" t="str">
        <f t="shared" ref="B199:B262" si="19">C199&amp;D199</f>
        <v>Georgia2012</v>
      </c>
      <c r="C199" s="243" t="str">
        <f t="shared" si="18"/>
        <v>Georgia</v>
      </c>
      <c r="D199" s="243">
        <v>2012</v>
      </c>
      <c r="E199" s="242" t="str">
        <f t="shared" si="17"/>
        <v>Calendar Year</v>
      </c>
      <c r="F199" s="242" t="str">
        <f t="shared" si="17"/>
        <v>US Dollars</v>
      </c>
      <c r="G199" s="238">
        <f>IF('Exp Database'!G199="Units ( x 1)",1,IF('Exp Database'!G199="Thousands (x 1,000)",1000,IF('Exp Database'!G199="Millions (x 1,000,000)",1000000,)))</f>
        <v>1</v>
      </c>
      <c r="H199" s="239">
        <f>IF('Exp Database'!H199&gt;0,'Exp Database'!H199,'Exp Database'!J199)</f>
        <v>1.6513</v>
      </c>
      <c r="I199" s="242" t="str">
        <f t="shared" si="17"/>
        <v>System of Health Accounts</v>
      </c>
      <c r="J199" s="242">
        <f t="shared" si="17"/>
        <v>1.6512583333333299</v>
      </c>
      <c r="K199" s="53" t="s">
        <v>37</v>
      </c>
      <c r="L199" s="53"/>
      <c r="M199">
        <f>IF(OR('Exp Database'!M199=Lists!$G$2,'Exp Database'!M199=Lists!$G$3,'Exp Database'!M199=0),0,IF($F199=Lists!$G$2,'Exp with units conversion'!$H199*'Exp Database'!M199*'Exp with units conversion'!$G199,'Exp Database'!M199*'Exp with units conversion'!$G199))</f>
        <v>637237</v>
      </c>
      <c r="N199">
        <f>IF(OR('Exp Database'!N199=Lists!$G$2,'Exp Database'!N199=Lists!$G$3,'Exp Database'!N199=0),0,IF($F199=Lists!$G$2,'Exp with units conversion'!$H199*'Exp Database'!N199*'Exp with units conversion'!$G199,'Exp Database'!N199*'Exp with units conversion'!$G199))</f>
        <v>0</v>
      </c>
      <c r="O199">
        <f>IF(OR('Exp Database'!O199=Lists!$G$2,'Exp Database'!O199=Lists!$G$3,'Exp Database'!O199=0),0,IF($F199=Lists!$G$2,'Exp with units conversion'!$H199*'Exp Database'!O199*'Exp with units conversion'!$G199,'Exp Database'!O199*'Exp with units conversion'!$G199))</f>
        <v>0</v>
      </c>
      <c r="P199">
        <f>IF(OR('Exp Database'!P199=Lists!$G$2,'Exp Database'!P199=Lists!$G$3,'Exp Database'!P199=0),0,IF($F199=Lists!$G$2,'Exp with units conversion'!$H199*'Exp Database'!P199*'Exp with units conversion'!$G199,'Exp Database'!P199*'Exp with units conversion'!$G199))</f>
        <v>0</v>
      </c>
      <c r="Q199">
        <f>IF(OR('Exp Database'!Q199=Lists!$G$2,'Exp Database'!Q199=Lists!$G$3,'Exp Database'!Q199=0),0,IF($F199=Lists!$G$2,'Exp with units conversion'!$H199*'Exp Database'!Q199*'Exp with units conversion'!$G199,'Exp Database'!Q199*'Exp with units conversion'!$G199))</f>
        <v>637237</v>
      </c>
      <c r="R199">
        <f>IF(OR('Exp Database'!R199=Lists!$G$2,'Exp Database'!R199=Lists!$G$3,'Exp Database'!R199=0),0,IF($F199=Lists!$G$2,'Exp with units conversion'!$H199*'Exp Database'!R199*'Exp with units conversion'!$G199,'Exp Database'!R199*'Exp with units conversion'!$G199))</f>
        <v>0</v>
      </c>
      <c r="S199">
        <f>IF(OR('Exp Database'!S199=Lists!$G$2,'Exp Database'!S199=Lists!$G$3,'Exp Database'!S199=0),0,IF($F199=Lists!$G$2,'Exp with units conversion'!$H199*'Exp Database'!S199*'Exp with units conversion'!$G199,'Exp Database'!S199*'Exp with units conversion'!$G199))</f>
        <v>0</v>
      </c>
      <c r="T199">
        <f>IF(OR('Exp Database'!T199=Lists!$G$2,'Exp Database'!T199=Lists!$G$3,'Exp Database'!T199=0),0,IF($F199=Lists!$G$2,'Exp with units conversion'!$H199*'Exp Database'!T199*'Exp with units conversion'!$G199,'Exp Database'!T199*'Exp with units conversion'!$G199))</f>
        <v>0</v>
      </c>
      <c r="U199">
        <f>IF(OR('Exp Database'!U199=Lists!$G$2,'Exp Database'!U199=Lists!$G$3,'Exp Database'!U199=0),0,IF($F199=Lists!$G$2,'Exp with units conversion'!$H199*'Exp Database'!U199*'Exp with units conversion'!$G199,'Exp Database'!U199*'Exp with units conversion'!$G199))</f>
        <v>0</v>
      </c>
      <c r="V199">
        <f>IF(OR('Exp Database'!V199=Lists!$G$2,'Exp Database'!V199=Lists!$G$3,'Exp Database'!V199=0),0,IF($F199=Lists!$G$2,'Exp with units conversion'!$H199*'Exp Database'!V199*'Exp with units conversion'!$G199,'Exp Database'!V199*'Exp with units conversion'!$G199))</f>
        <v>0</v>
      </c>
      <c r="W199">
        <f>IF(OR('Exp Database'!W199=Lists!$G$2,'Exp Database'!W199=Lists!$G$3,'Exp Database'!W199=0),0,IF($F199=Lists!$G$2,'Exp with units conversion'!$H199*'Exp Database'!W199*'Exp with units conversion'!$G199,'Exp Database'!W199*'Exp with units conversion'!$G199))</f>
        <v>0</v>
      </c>
      <c r="X199">
        <f>IF(OR('Exp Database'!X199=Lists!$G$2,'Exp Database'!X199=Lists!$G$3,'Exp Database'!X199=0),0,IF($F199=Lists!$G$2,'Exp with units conversion'!$H199*'Exp Database'!X199*'Exp with units conversion'!$G199,'Exp Database'!X199*'Exp with units conversion'!$G199))</f>
        <v>101315</v>
      </c>
      <c r="Y199">
        <f>IF(OR('Exp Database'!Y199=Lists!$G$2,'Exp Database'!Y199=Lists!$G$3,'Exp Database'!Y199=0),0,IF($F199=Lists!$G$2,'Exp with units conversion'!$H199*'Exp Database'!Y199*'Exp with units conversion'!$G199,'Exp Database'!Y199*'Exp with units conversion'!$G199))</f>
        <v>590227</v>
      </c>
      <c r="Z199">
        <f>IF(OR('Exp Database'!Z199=Lists!$G$2,'Exp Database'!Z199=Lists!$G$3,'Exp Database'!Z199=0),0,IF($F199=Lists!$G$2,'Exp with units conversion'!$H199*'Exp Database'!Z199*'Exp with units conversion'!$G199,'Exp Database'!Z199*'Exp with units conversion'!$G199))</f>
        <v>0</v>
      </c>
      <c r="AA199">
        <f>IF(OR('Exp Database'!AA199=Lists!$G$2,'Exp Database'!AA199=Lists!$G$3,'Exp Database'!AA199=0),0,IF($F199=Lists!$G$2,'Exp with units conversion'!$H199*'Exp Database'!AA199*'Exp with units conversion'!$G199,'Exp Database'!AA199*'Exp with units conversion'!$G199))</f>
        <v>2907</v>
      </c>
      <c r="AB199">
        <f>IF(OR('Exp Database'!AB199=Lists!$G$2,'Exp Database'!AB199=Lists!$G$3,'Exp Database'!AB199=0),0,IF($F199=Lists!$G$2,'Exp with units conversion'!$H199*'Exp Database'!AB199*'Exp with units conversion'!$G199,'Exp Database'!AB199*'Exp with units conversion'!$G199))</f>
        <v>5481</v>
      </c>
      <c r="AC199">
        <f>IF(OR('Exp Database'!AC199=Lists!$G$2,'Exp Database'!AC199=Lists!$G$3,'Exp Database'!AC199=0),0,IF($F199=Lists!$G$2,'Exp with units conversion'!$H199*'Exp Database'!AC199*'Exp with units conversion'!$G199,'Exp Database'!AC199*'Exp with units conversion'!$G199))</f>
        <v>699930</v>
      </c>
      <c r="AD199">
        <f>IF(OR('Exp Database'!AD199=Lists!$G$2,'Exp Database'!AD199=Lists!$G$3,'Exp Database'!AD199=0),0,IF($F199=Lists!$G$2,'Exp with units conversion'!$H199*'Exp Database'!AD199*'Exp with units conversion'!$G199,'Exp Database'!AD199*'Exp with units conversion'!$G199))</f>
        <v>1337167</v>
      </c>
      <c r="AF199">
        <f t="shared" ref="AF199:AF262" si="20">IF((Q199+V199+AC199)=AD199,1,0)</f>
        <v>1</v>
      </c>
    </row>
    <row r="200" spans="2:32">
      <c r="B200" t="str">
        <f t="shared" si="19"/>
        <v>Georgia2012</v>
      </c>
      <c r="C200" s="243" t="str">
        <f t="shared" si="18"/>
        <v>Georgia</v>
      </c>
      <c r="D200" s="243">
        <v>2012</v>
      </c>
      <c r="E200" s="242" t="str">
        <f t="shared" si="17"/>
        <v>Calendar Year</v>
      </c>
      <c r="F200" s="242" t="str">
        <f t="shared" si="17"/>
        <v>US Dollars</v>
      </c>
      <c r="G200" s="238">
        <f>IF('Exp Database'!G200="Units ( x 1)",1,IF('Exp Database'!G200="Thousands (x 1,000)",1000,IF('Exp Database'!G200="Millions (x 1,000,000)",1000000,)))</f>
        <v>1</v>
      </c>
      <c r="H200" s="239">
        <f>IF('Exp Database'!H200&gt;0,'Exp Database'!H200,'Exp Database'!J200)</f>
        <v>1.6513</v>
      </c>
      <c r="I200" s="242" t="str">
        <f t="shared" si="17"/>
        <v>System of Health Accounts</v>
      </c>
      <c r="J200" s="242">
        <f t="shared" si="17"/>
        <v>1.6512583333333299</v>
      </c>
      <c r="K200" s="53" t="s">
        <v>281</v>
      </c>
      <c r="L200" s="53"/>
      <c r="M200">
        <f>IF(OR('Exp Database'!M200=Lists!$G$2,'Exp Database'!M200=Lists!$G$3,'Exp Database'!M200=0),0,IF($F200=Lists!$G$2,'Exp with units conversion'!$H200*'Exp Database'!M200*'Exp with units conversion'!$G200,'Exp Database'!M200*'Exp with units conversion'!$G200))</f>
        <v>0</v>
      </c>
      <c r="N200">
        <f>IF(OR('Exp Database'!N200=Lists!$G$2,'Exp Database'!N200=Lists!$G$3,'Exp Database'!N200=0),0,IF($F200=Lists!$G$2,'Exp with units conversion'!$H200*'Exp Database'!N200*'Exp with units conversion'!$G200,'Exp Database'!N200*'Exp with units conversion'!$G200))</f>
        <v>0</v>
      </c>
      <c r="O200">
        <f>IF(OR('Exp Database'!O200=Lists!$G$2,'Exp Database'!O200=Lists!$G$3,'Exp Database'!O200=0),0,IF($F200=Lists!$G$2,'Exp with units conversion'!$H200*'Exp Database'!O200*'Exp with units conversion'!$G200,'Exp Database'!O200*'Exp with units conversion'!$G200))</f>
        <v>0</v>
      </c>
      <c r="P200">
        <f>IF(OR('Exp Database'!P200=Lists!$G$2,'Exp Database'!P200=Lists!$G$3,'Exp Database'!P200=0),0,IF($F200=Lists!$G$2,'Exp with units conversion'!$H200*'Exp Database'!P200*'Exp with units conversion'!$G200,'Exp Database'!P200*'Exp with units conversion'!$G200))</f>
        <v>0</v>
      </c>
      <c r="Q200">
        <f>IF(OR('Exp Database'!Q200=Lists!$G$2,'Exp Database'!Q200=Lists!$G$3,'Exp Database'!Q200=0),0,IF($F200=Lists!$G$2,'Exp with units conversion'!$H200*'Exp Database'!Q200*'Exp with units conversion'!$G200,'Exp Database'!Q200*'Exp with units conversion'!$G200))</f>
        <v>0</v>
      </c>
      <c r="R200">
        <f>IF(OR('Exp Database'!R200=Lists!$G$2,'Exp Database'!R200=Lists!$G$3,'Exp Database'!R200=0),0,IF($F200=Lists!$G$2,'Exp with units conversion'!$H200*'Exp Database'!R200*'Exp with units conversion'!$G200,'Exp Database'!R200*'Exp with units conversion'!$G200))</f>
        <v>0</v>
      </c>
      <c r="S200">
        <f>IF(OR('Exp Database'!S200=Lists!$G$2,'Exp Database'!S200=Lists!$G$3,'Exp Database'!S200=0),0,IF($F200=Lists!$G$2,'Exp with units conversion'!$H200*'Exp Database'!S200*'Exp with units conversion'!$G200,'Exp Database'!S200*'Exp with units conversion'!$G200))</f>
        <v>0</v>
      </c>
      <c r="T200">
        <f>IF(OR('Exp Database'!T200=Lists!$G$2,'Exp Database'!T200=Lists!$G$3,'Exp Database'!T200=0),0,IF($F200=Lists!$G$2,'Exp with units conversion'!$H200*'Exp Database'!T200*'Exp with units conversion'!$G200,'Exp Database'!T200*'Exp with units conversion'!$G200))</f>
        <v>0</v>
      </c>
      <c r="U200">
        <f>IF(OR('Exp Database'!U200=Lists!$G$2,'Exp Database'!U200=Lists!$G$3,'Exp Database'!U200=0),0,IF($F200=Lists!$G$2,'Exp with units conversion'!$H200*'Exp Database'!U200*'Exp with units conversion'!$G200,'Exp Database'!U200*'Exp with units conversion'!$G200))</f>
        <v>0</v>
      </c>
      <c r="V200">
        <f>IF(OR('Exp Database'!V200=Lists!$G$2,'Exp Database'!V200=Lists!$G$3,'Exp Database'!V200=0),0,IF($F200=Lists!$G$2,'Exp with units conversion'!$H200*'Exp Database'!V200*'Exp with units conversion'!$G200,'Exp Database'!V200*'Exp with units conversion'!$G200))</f>
        <v>0</v>
      </c>
      <c r="W200">
        <f>IF(OR('Exp Database'!W200=Lists!$G$2,'Exp Database'!W200=Lists!$G$3,'Exp Database'!W200=0),0,IF($F200=Lists!$G$2,'Exp with units conversion'!$H200*'Exp Database'!W200*'Exp with units conversion'!$G200,'Exp Database'!W200*'Exp with units conversion'!$G200))</f>
        <v>0</v>
      </c>
      <c r="X200">
        <f>IF(OR('Exp Database'!X200=Lists!$G$2,'Exp Database'!X200=Lists!$G$3,'Exp Database'!X200=0),0,IF($F200=Lists!$G$2,'Exp with units conversion'!$H200*'Exp Database'!X200*'Exp with units conversion'!$G200,'Exp Database'!X200*'Exp with units conversion'!$G200))</f>
        <v>0</v>
      </c>
      <c r="Y200">
        <f>IF(OR('Exp Database'!Y200=Lists!$G$2,'Exp Database'!Y200=Lists!$G$3,'Exp Database'!Y200=0),0,IF($F200=Lists!$G$2,'Exp with units conversion'!$H200*'Exp Database'!Y200*'Exp with units conversion'!$G200,'Exp Database'!Y200*'Exp with units conversion'!$G200))</f>
        <v>0</v>
      </c>
      <c r="Z200">
        <f>IF(OR('Exp Database'!Z200=Lists!$G$2,'Exp Database'!Z200=Lists!$G$3,'Exp Database'!Z200=0),0,IF($F200=Lists!$G$2,'Exp with units conversion'!$H200*'Exp Database'!Z200*'Exp with units conversion'!$G200,'Exp Database'!Z200*'Exp with units conversion'!$G200))</f>
        <v>0</v>
      </c>
      <c r="AA200">
        <f>IF(OR('Exp Database'!AA200=Lists!$G$2,'Exp Database'!AA200=Lists!$G$3,'Exp Database'!AA200=0),0,IF($F200=Lists!$G$2,'Exp with units conversion'!$H200*'Exp Database'!AA200*'Exp with units conversion'!$G200,'Exp Database'!AA200*'Exp with units conversion'!$G200))</f>
        <v>0</v>
      </c>
      <c r="AB200">
        <f>IF(OR('Exp Database'!AB200=Lists!$G$2,'Exp Database'!AB200=Lists!$G$3,'Exp Database'!AB200=0),0,IF($F200=Lists!$G$2,'Exp with units conversion'!$H200*'Exp Database'!AB200*'Exp with units conversion'!$G200,'Exp Database'!AB200*'Exp with units conversion'!$G200))</f>
        <v>5057</v>
      </c>
      <c r="AC200">
        <f>IF(OR('Exp Database'!AC200=Lists!$G$2,'Exp Database'!AC200=Lists!$G$3,'Exp Database'!AC200=0),0,IF($F200=Lists!$G$2,'Exp with units conversion'!$H200*'Exp Database'!AC200*'Exp with units conversion'!$G200,'Exp Database'!AC200*'Exp with units conversion'!$G200))</f>
        <v>5057</v>
      </c>
      <c r="AD200">
        <f>IF(OR('Exp Database'!AD200=Lists!$G$2,'Exp Database'!AD200=Lists!$G$3,'Exp Database'!AD200=0),0,IF($F200=Lists!$G$2,'Exp with units conversion'!$H200*'Exp Database'!AD200*'Exp with units conversion'!$G200,'Exp Database'!AD200*'Exp with units conversion'!$G200))</f>
        <v>5057</v>
      </c>
      <c r="AF200">
        <f t="shared" si="20"/>
        <v>1</v>
      </c>
    </row>
    <row r="201" spans="2:32">
      <c r="B201" t="str">
        <f t="shared" si="19"/>
        <v>Georgia2012</v>
      </c>
      <c r="C201" s="243" t="str">
        <f t="shared" si="18"/>
        <v>Georgia</v>
      </c>
      <c r="D201" s="243">
        <v>2012</v>
      </c>
      <c r="E201" s="242" t="str">
        <f t="shared" si="17"/>
        <v>Calendar Year</v>
      </c>
      <c r="F201" s="242" t="str">
        <f t="shared" si="17"/>
        <v>US Dollars</v>
      </c>
      <c r="G201" s="238">
        <f>IF('Exp Database'!G201="Units ( x 1)",1,IF('Exp Database'!G201="Thousands (x 1,000)",1000,IF('Exp Database'!G201="Millions (x 1,000,000)",1000000,)))</f>
        <v>1</v>
      </c>
      <c r="H201" s="239">
        <f>IF('Exp Database'!H201&gt;0,'Exp Database'!H201,'Exp Database'!J201)</f>
        <v>1.6513</v>
      </c>
      <c r="I201" s="242" t="str">
        <f t="shared" si="17"/>
        <v>System of Health Accounts</v>
      </c>
      <c r="J201" s="242">
        <f t="shared" si="17"/>
        <v>1.6512583333333299</v>
      </c>
      <c r="K201" s="53" t="s">
        <v>282</v>
      </c>
      <c r="L201" s="53"/>
      <c r="M201">
        <f>IF(OR('Exp Database'!M201=Lists!$G$2,'Exp Database'!M201=Lists!$G$3,'Exp Database'!M201=0),0,IF($F201=Lists!$G$2,'Exp with units conversion'!$H201*'Exp Database'!M201*'Exp with units conversion'!$G201,'Exp Database'!M201*'Exp with units conversion'!$G201))</f>
        <v>0</v>
      </c>
      <c r="N201">
        <f>IF(OR('Exp Database'!N201=Lists!$G$2,'Exp Database'!N201=Lists!$G$3,'Exp Database'!N201=0),0,IF($F201=Lists!$G$2,'Exp with units conversion'!$H201*'Exp Database'!N201*'Exp with units conversion'!$G201,'Exp Database'!N201*'Exp with units conversion'!$G201))</f>
        <v>0</v>
      </c>
      <c r="O201">
        <f>IF(OR('Exp Database'!O201=Lists!$G$2,'Exp Database'!O201=Lists!$G$3,'Exp Database'!O201=0),0,IF($F201=Lists!$G$2,'Exp with units conversion'!$H201*'Exp Database'!O201*'Exp with units conversion'!$G201,'Exp Database'!O201*'Exp with units conversion'!$G201))</f>
        <v>0</v>
      </c>
      <c r="P201">
        <f>IF(OR('Exp Database'!P201=Lists!$G$2,'Exp Database'!P201=Lists!$G$3,'Exp Database'!P201=0),0,IF($F201=Lists!$G$2,'Exp with units conversion'!$H201*'Exp Database'!P201*'Exp with units conversion'!$G201,'Exp Database'!P201*'Exp with units conversion'!$G201))</f>
        <v>0</v>
      </c>
      <c r="Q201">
        <f>IF(OR('Exp Database'!Q201=Lists!$G$2,'Exp Database'!Q201=Lists!$G$3,'Exp Database'!Q201=0),0,IF($F201=Lists!$G$2,'Exp with units conversion'!$H201*'Exp Database'!Q201*'Exp with units conversion'!$G201,'Exp Database'!Q201*'Exp with units conversion'!$G201))</f>
        <v>0</v>
      </c>
      <c r="R201">
        <f>IF(OR('Exp Database'!R201=Lists!$G$2,'Exp Database'!R201=Lists!$G$3,'Exp Database'!R201=0),0,IF($F201=Lists!$G$2,'Exp with units conversion'!$H201*'Exp Database'!R201*'Exp with units conversion'!$G201,'Exp Database'!R201*'Exp with units conversion'!$G201))</f>
        <v>0</v>
      </c>
      <c r="S201">
        <f>IF(OR('Exp Database'!S201=Lists!$G$2,'Exp Database'!S201=Lists!$G$3,'Exp Database'!S201=0),0,IF($F201=Lists!$G$2,'Exp with units conversion'!$H201*'Exp Database'!S201*'Exp with units conversion'!$G201,'Exp Database'!S201*'Exp with units conversion'!$G201))</f>
        <v>0</v>
      </c>
      <c r="T201">
        <f>IF(OR('Exp Database'!T201=Lists!$G$2,'Exp Database'!T201=Lists!$G$3,'Exp Database'!T201=0),0,IF($F201=Lists!$G$2,'Exp with units conversion'!$H201*'Exp Database'!T201*'Exp with units conversion'!$G201,'Exp Database'!T201*'Exp with units conversion'!$G201))</f>
        <v>0</v>
      </c>
      <c r="U201">
        <f>IF(OR('Exp Database'!U201=Lists!$G$2,'Exp Database'!U201=Lists!$G$3,'Exp Database'!U201=0),0,IF($F201=Lists!$G$2,'Exp with units conversion'!$H201*'Exp Database'!U201*'Exp with units conversion'!$G201,'Exp Database'!U201*'Exp with units conversion'!$G201))</f>
        <v>0</v>
      </c>
      <c r="V201">
        <f>IF(OR('Exp Database'!V201=Lists!$G$2,'Exp Database'!V201=Lists!$G$3,'Exp Database'!V201=0),0,IF($F201=Lists!$G$2,'Exp with units conversion'!$H201*'Exp Database'!V201*'Exp with units conversion'!$G201,'Exp Database'!V201*'Exp with units conversion'!$G201))</f>
        <v>0</v>
      </c>
      <c r="W201">
        <f>IF(OR('Exp Database'!W201=Lists!$G$2,'Exp Database'!W201=Lists!$G$3,'Exp Database'!W201=0),0,IF($F201=Lists!$G$2,'Exp with units conversion'!$H201*'Exp Database'!W201*'Exp with units conversion'!$G201,'Exp Database'!W201*'Exp with units conversion'!$G201))</f>
        <v>0</v>
      </c>
      <c r="X201">
        <f>IF(OR('Exp Database'!X201=Lists!$G$2,'Exp Database'!X201=Lists!$G$3,'Exp Database'!X201=0),0,IF($F201=Lists!$G$2,'Exp with units conversion'!$H201*'Exp Database'!X201*'Exp with units conversion'!$G201,'Exp Database'!X201*'Exp with units conversion'!$G201))</f>
        <v>0</v>
      </c>
      <c r="Y201">
        <f>IF(OR('Exp Database'!Y201=Lists!$G$2,'Exp Database'!Y201=Lists!$G$3,'Exp Database'!Y201=0),0,IF($F201=Lists!$G$2,'Exp with units conversion'!$H201*'Exp Database'!Y201*'Exp with units conversion'!$G201,'Exp Database'!Y201*'Exp with units conversion'!$G201))</f>
        <v>81737</v>
      </c>
      <c r="Z201">
        <f>IF(OR('Exp Database'!Z201=Lists!$G$2,'Exp Database'!Z201=Lists!$G$3,'Exp Database'!Z201=0),0,IF($F201=Lists!$G$2,'Exp with units conversion'!$H201*'Exp Database'!Z201*'Exp with units conversion'!$G201,'Exp Database'!Z201*'Exp with units conversion'!$G201))</f>
        <v>0</v>
      </c>
      <c r="AA201">
        <f>IF(OR('Exp Database'!AA201=Lists!$G$2,'Exp Database'!AA201=Lists!$G$3,'Exp Database'!AA201=0),0,IF($F201=Lists!$G$2,'Exp with units conversion'!$H201*'Exp Database'!AA201*'Exp with units conversion'!$G201,'Exp Database'!AA201*'Exp with units conversion'!$G201))</f>
        <v>23421</v>
      </c>
      <c r="AB201">
        <f>IF(OR('Exp Database'!AB201=Lists!$G$2,'Exp Database'!AB201=Lists!$G$3,'Exp Database'!AB201=0),0,IF($F201=Lists!$G$2,'Exp with units conversion'!$H201*'Exp Database'!AB201*'Exp with units conversion'!$G201,'Exp Database'!AB201*'Exp with units conversion'!$G201))</f>
        <v>5056</v>
      </c>
      <c r="AC201">
        <f>IF(OR('Exp Database'!AC201=Lists!$G$2,'Exp Database'!AC201=Lists!$G$3,'Exp Database'!AC201=0),0,IF($F201=Lists!$G$2,'Exp with units conversion'!$H201*'Exp Database'!AC201*'Exp with units conversion'!$G201,'Exp Database'!AC201*'Exp with units conversion'!$G201))</f>
        <v>110214</v>
      </c>
      <c r="AD201">
        <f>IF(OR('Exp Database'!AD201=Lists!$G$2,'Exp Database'!AD201=Lists!$G$3,'Exp Database'!AD201=0),0,IF($F201=Lists!$G$2,'Exp with units conversion'!$H201*'Exp Database'!AD201*'Exp with units conversion'!$G201,'Exp Database'!AD201*'Exp with units conversion'!$G201))</f>
        <v>110214</v>
      </c>
      <c r="AF201">
        <f t="shared" si="20"/>
        <v>1</v>
      </c>
    </row>
    <row r="202" spans="2:32">
      <c r="B202" t="str">
        <f t="shared" si="19"/>
        <v>Georgia2012</v>
      </c>
      <c r="C202" s="243" t="str">
        <f t="shared" si="18"/>
        <v>Georgia</v>
      </c>
      <c r="D202" s="243">
        <v>2012</v>
      </c>
      <c r="E202" s="242" t="str">
        <f t="shared" ref="E202:J221" si="21">E$168</f>
        <v>Calendar Year</v>
      </c>
      <c r="F202" s="242" t="str">
        <f t="shared" si="21"/>
        <v>US Dollars</v>
      </c>
      <c r="G202" s="238">
        <f>IF('Exp Database'!G202="Units ( x 1)",1,IF('Exp Database'!G202="Thousands (x 1,000)",1000,IF('Exp Database'!G202="Millions (x 1,000,000)",1000000,)))</f>
        <v>1</v>
      </c>
      <c r="H202" s="239">
        <f>IF('Exp Database'!H202&gt;0,'Exp Database'!H202,'Exp Database'!J202)</f>
        <v>1.6513</v>
      </c>
      <c r="I202" s="242" t="str">
        <f t="shared" si="21"/>
        <v>System of Health Accounts</v>
      </c>
      <c r="J202" s="242">
        <f t="shared" si="21"/>
        <v>1.6512583333333299</v>
      </c>
      <c r="K202" s="53" t="s">
        <v>299</v>
      </c>
      <c r="L202" s="53"/>
      <c r="M202">
        <f>IF(OR('Exp Database'!M202=Lists!$G$2,'Exp Database'!M202=Lists!$G$3,'Exp Database'!M202=0),0,IF($F202=Lists!$G$2,'Exp with units conversion'!$H202*'Exp Database'!M202*'Exp with units conversion'!$G202,'Exp Database'!M202*'Exp with units conversion'!$G202))</f>
        <v>0</v>
      </c>
      <c r="N202">
        <f>IF(OR('Exp Database'!N202=Lists!$G$2,'Exp Database'!N202=Lists!$G$3,'Exp Database'!N202=0),0,IF($F202=Lists!$G$2,'Exp with units conversion'!$H202*'Exp Database'!N202*'Exp with units conversion'!$G202,'Exp Database'!N202*'Exp with units conversion'!$G202))</f>
        <v>0</v>
      </c>
      <c r="O202">
        <f>IF(OR('Exp Database'!O202=Lists!$G$2,'Exp Database'!O202=Lists!$G$3,'Exp Database'!O202=0),0,IF($F202=Lists!$G$2,'Exp with units conversion'!$H202*'Exp Database'!O202*'Exp with units conversion'!$G202,'Exp Database'!O202*'Exp with units conversion'!$G202))</f>
        <v>0</v>
      </c>
      <c r="P202">
        <f>IF(OR('Exp Database'!P202=Lists!$G$2,'Exp Database'!P202=Lists!$G$3,'Exp Database'!P202=0),0,IF($F202=Lists!$G$2,'Exp with units conversion'!$H202*'Exp Database'!P202*'Exp with units conversion'!$G202,'Exp Database'!P202*'Exp with units conversion'!$G202))</f>
        <v>0</v>
      </c>
      <c r="Q202">
        <f>IF(OR('Exp Database'!Q202=Lists!$G$2,'Exp Database'!Q202=Lists!$G$3,'Exp Database'!Q202=0),0,IF($F202=Lists!$G$2,'Exp with units conversion'!$H202*'Exp Database'!Q202*'Exp with units conversion'!$G202,'Exp Database'!Q202*'Exp with units conversion'!$G202))</f>
        <v>0</v>
      </c>
      <c r="R202">
        <f>IF(OR('Exp Database'!R202=Lists!$G$2,'Exp Database'!R202=Lists!$G$3,'Exp Database'!R202=0),0,IF($F202=Lists!$G$2,'Exp with units conversion'!$H202*'Exp Database'!R202*'Exp with units conversion'!$G202,'Exp Database'!R202*'Exp with units conversion'!$G202))</f>
        <v>0</v>
      </c>
      <c r="S202">
        <f>IF(OR('Exp Database'!S202=Lists!$G$2,'Exp Database'!S202=Lists!$G$3,'Exp Database'!S202=0),0,IF($F202=Lists!$G$2,'Exp with units conversion'!$H202*'Exp Database'!S202*'Exp with units conversion'!$G202,'Exp Database'!S202*'Exp with units conversion'!$G202))</f>
        <v>0</v>
      </c>
      <c r="T202">
        <f>IF(OR('Exp Database'!T202=Lists!$G$2,'Exp Database'!T202=Lists!$G$3,'Exp Database'!T202=0),0,IF($F202=Lists!$G$2,'Exp with units conversion'!$H202*'Exp Database'!T202*'Exp with units conversion'!$G202,'Exp Database'!T202*'Exp with units conversion'!$G202))</f>
        <v>0</v>
      </c>
      <c r="U202">
        <f>IF(OR('Exp Database'!U202=Lists!$G$2,'Exp Database'!U202=Lists!$G$3,'Exp Database'!U202=0),0,IF($F202=Lists!$G$2,'Exp with units conversion'!$H202*'Exp Database'!U202*'Exp with units conversion'!$G202,'Exp Database'!U202*'Exp with units conversion'!$G202))</f>
        <v>0</v>
      </c>
      <c r="V202">
        <f>IF(OR('Exp Database'!V202=Lists!$G$2,'Exp Database'!V202=Lists!$G$3,'Exp Database'!V202=0),0,IF($F202=Lists!$G$2,'Exp with units conversion'!$H202*'Exp Database'!V202*'Exp with units conversion'!$G202,'Exp Database'!V202*'Exp with units conversion'!$G202))</f>
        <v>0</v>
      </c>
      <c r="W202">
        <f>IF(OR('Exp Database'!W202=Lists!$G$2,'Exp Database'!W202=Lists!$G$3,'Exp Database'!W202=0),0,IF($F202=Lists!$G$2,'Exp with units conversion'!$H202*'Exp Database'!W202*'Exp with units conversion'!$G202,'Exp Database'!W202*'Exp with units conversion'!$G202))</f>
        <v>0</v>
      </c>
      <c r="X202">
        <f>IF(OR('Exp Database'!X202=Lists!$G$2,'Exp Database'!X202=Lists!$G$3,'Exp Database'!X202=0),0,IF($F202=Lists!$G$2,'Exp with units conversion'!$H202*'Exp Database'!X202*'Exp with units conversion'!$G202,'Exp Database'!X202*'Exp with units conversion'!$G202))</f>
        <v>20414</v>
      </c>
      <c r="Y202">
        <f>IF(OR('Exp Database'!Y202=Lists!$G$2,'Exp Database'!Y202=Lists!$G$3,'Exp Database'!Y202=0),0,IF($F202=Lists!$G$2,'Exp with units conversion'!$H202*'Exp Database'!Y202*'Exp with units conversion'!$G202,'Exp Database'!Y202*'Exp with units conversion'!$G202))</f>
        <v>28059</v>
      </c>
      <c r="Z202">
        <f>IF(OR('Exp Database'!Z202=Lists!$G$2,'Exp Database'!Z202=Lists!$G$3,'Exp Database'!Z202=0),0,IF($F202=Lists!$G$2,'Exp with units conversion'!$H202*'Exp Database'!Z202*'Exp with units conversion'!$G202,'Exp Database'!Z202*'Exp with units conversion'!$G202))</f>
        <v>0</v>
      </c>
      <c r="AA202">
        <f>IF(OR('Exp Database'!AA202=Lists!$G$2,'Exp Database'!AA202=Lists!$G$3,'Exp Database'!AA202=0),0,IF($F202=Lists!$G$2,'Exp with units conversion'!$H202*'Exp Database'!AA202*'Exp with units conversion'!$G202,'Exp Database'!AA202*'Exp with units conversion'!$G202))</f>
        <v>63250</v>
      </c>
      <c r="AB202">
        <f>IF(OR('Exp Database'!AB202=Lists!$G$2,'Exp Database'!AB202=Lists!$G$3,'Exp Database'!AB202=0),0,IF($F202=Lists!$G$2,'Exp with units conversion'!$H202*'Exp Database'!AB202*'Exp with units conversion'!$G202,'Exp Database'!AB202*'Exp with units conversion'!$G202))</f>
        <v>255987</v>
      </c>
      <c r="AC202">
        <f>IF(OR('Exp Database'!AC202=Lists!$G$2,'Exp Database'!AC202=Lists!$G$3,'Exp Database'!AC202=0),0,IF($F202=Lists!$G$2,'Exp with units conversion'!$H202*'Exp Database'!AC202*'Exp with units conversion'!$G202,'Exp Database'!AC202*'Exp with units conversion'!$G202))</f>
        <v>367710</v>
      </c>
      <c r="AD202">
        <f>IF(OR('Exp Database'!AD202=Lists!$G$2,'Exp Database'!AD202=Lists!$G$3,'Exp Database'!AD202=0),0,IF($F202=Lists!$G$2,'Exp with units conversion'!$H202*'Exp Database'!AD202*'Exp with units conversion'!$G202,'Exp Database'!AD202*'Exp with units conversion'!$G202))</f>
        <v>367710</v>
      </c>
      <c r="AF202">
        <f t="shared" si="20"/>
        <v>1</v>
      </c>
    </row>
    <row r="203" spans="2:32">
      <c r="B203" t="str">
        <f t="shared" si="19"/>
        <v>Georgia2012</v>
      </c>
      <c r="C203" s="243" t="str">
        <f t="shared" si="18"/>
        <v>Georgia</v>
      </c>
      <c r="D203" s="243">
        <v>2012</v>
      </c>
      <c r="E203" s="242" t="str">
        <f t="shared" si="21"/>
        <v>Calendar Year</v>
      </c>
      <c r="F203" s="242" t="str">
        <f t="shared" si="21"/>
        <v>US Dollars</v>
      </c>
      <c r="G203" s="238">
        <f>IF('Exp Database'!G203="Units ( x 1)",1,IF('Exp Database'!G203="Thousands (x 1,000)",1000,IF('Exp Database'!G203="Millions (x 1,000,000)",1000000,)))</f>
        <v>1</v>
      </c>
      <c r="H203" s="239">
        <f>IF('Exp Database'!H203&gt;0,'Exp Database'!H203,'Exp Database'!J203)</f>
        <v>1.6513</v>
      </c>
      <c r="I203" s="242" t="str">
        <f t="shared" si="21"/>
        <v>System of Health Accounts</v>
      </c>
      <c r="J203" s="242">
        <f t="shared" si="21"/>
        <v>1.6512583333333299</v>
      </c>
      <c r="K203" s="53" t="s">
        <v>43</v>
      </c>
      <c r="L203" s="53"/>
      <c r="M203">
        <f>IF(OR('Exp Database'!M203=Lists!$G$2,'Exp Database'!M203=Lists!$G$3,'Exp Database'!M203=0),0,IF($F203=Lists!$G$2,'Exp with units conversion'!$H203*'Exp Database'!M203*'Exp with units conversion'!$G203,'Exp Database'!M203*'Exp with units conversion'!$G203))</f>
        <v>0</v>
      </c>
      <c r="N203">
        <f>IF(OR('Exp Database'!N203=Lists!$G$2,'Exp Database'!N203=Lists!$G$3,'Exp Database'!N203=0),0,IF($F203=Lists!$G$2,'Exp with units conversion'!$H203*'Exp Database'!N203*'Exp with units conversion'!$G203,'Exp Database'!N203*'Exp with units conversion'!$G203))</f>
        <v>0</v>
      </c>
      <c r="O203">
        <f>IF(OR('Exp Database'!O203=Lists!$G$2,'Exp Database'!O203=Lists!$G$3,'Exp Database'!O203=0),0,IF($F203=Lists!$G$2,'Exp with units conversion'!$H203*'Exp Database'!O203*'Exp with units conversion'!$G203,'Exp Database'!O203*'Exp with units conversion'!$G203))</f>
        <v>0</v>
      </c>
      <c r="P203">
        <f>IF(OR('Exp Database'!P203=Lists!$G$2,'Exp Database'!P203=Lists!$G$3,'Exp Database'!P203=0),0,IF($F203=Lists!$G$2,'Exp with units conversion'!$H203*'Exp Database'!P203*'Exp with units conversion'!$G203,'Exp Database'!P203*'Exp with units conversion'!$G203))</f>
        <v>0</v>
      </c>
      <c r="Q203">
        <f>IF(OR('Exp Database'!Q203=Lists!$G$2,'Exp Database'!Q203=Lists!$G$3,'Exp Database'!Q203=0),0,IF($F203=Lists!$G$2,'Exp with units conversion'!$H203*'Exp Database'!Q203*'Exp with units conversion'!$G203,'Exp Database'!Q203*'Exp with units conversion'!$G203))</f>
        <v>0</v>
      </c>
      <c r="R203">
        <f>IF(OR('Exp Database'!R203=Lists!$G$2,'Exp Database'!R203=Lists!$G$3,'Exp Database'!R203=0),0,IF($F203=Lists!$G$2,'Exp with units conversion'!$H203*'Exp Database'!R203*'Exp with units conversion'!$G203,'Exp Database'!R203*'Exp with units conversion'!$G203))</f>
        <v>0</v>
      </c>
      <c r="S203">
        <f>IF(OR('Exp Database'!S203=Lists!$G$2,'Exp Database'!S203=Lists!$G$3,'Exp Database'!S203=0),0,IF($F203=Lists!$G$2,'Exp with units conversion'!$H203*'Exp Database'!S203*'Exp with units conversion'!$G203,'Exp Database'!S203*'Exp with units conversion'!$G203))</f>
        <v>0</v>
      </c>
      <c r="T203">
        <f>IF(OR('Exp Database'!T203=Lists!$G$2,'Exp Database'!T203=Lists!$G$3,'Exp Database'!T203=0),0,IF($F203=Lists!$G$2,'Exp with units conversion'!$H203*'Exp Database'!T203*'Exp with units conversion'!$G203,'Exp Database'!T203*'Exp with units conversion'!$G203))</f>
        <v>0</v>
      </c>
      <c r="U203">
        <f>IF(OR('Exp Database'!U203=Lists!$G$2,'Exp Database'!U203=Lists!$G$3,'Exp Database'!U203=0),0,IF($F203=Lists!$G$2,'Exp with units conversion'!$H203*'Exp Database'!U203*'Exp with units conversion'!$G203,'Exp Database'!U203*'Exp with units conversion'!$G203))</f>
        <v>0</v>
      </c>
      <c r="V203">
        <f>IF(OR('Exp Database'!V203=Lists!$G$2,'Exp Database'!V203=Lists!$G$3,'Exp Database'!V203=0),0,IF($F203=Lists!$G$2,'Exp with units conversion'!$H203*'Exp Database'!V203*'Exp with units conversion'!$G203,'Exp Database'!V203*'Exp with units conversion'!$G203))</f>
        <v>0</v>
      </c>
      <c r="W203">
        <f>IF(OR('Exp Database'!W203=Lists!$G$2,'Exp Database'!W203=Lists!$G$3,'Exp Database'!W203=0),0,IF($F203=Lists!$G$2,'Exp with units conversion'!$H203*'Exp Database'!W203*'Exp with units conversion'!$G203,'Exp Database'!W203*'Exp with units conversion'!$G203))</f>
        <v>0</v>
      </c>
      <c r="X203">
        <f>IF(OR('Exp Database'!X203=Lists!$G$2,'Exp Database'!X203=Lists!$G$3,'Exp Database'!X203=0),0,IF($F203=Lists!$G$2,'Exp with units conversion'!$H203*'Exp Database'!X203*'Exp with units conversion'!$G203,'Exp Database'!X203*'Exp with units conversion'!$G203))</f>
        <v>0</v>
      </c>
      <c r="Y203">
        <f>IF(OR('Exp Database'!Y203=Lists!$G$2,'Exp Database'!Y203=Lists!$G$3,'Exp Database'!Y203=0),0,IF($F203=Lists!$G$2,'Exp with units conversion'!$H203*'Exp Database'!Y203*'Exp with units conversion'!$G203,'Exp Database'!Y203*'Exp with units conversion'!$G203))</f>
        <v>28059</v>
      </c>
      <c r="Z203">
        <f>IF(OR('Exp Database'!Z203=Lists!$G$2,'Exp Database'!Z203=Lists!$G$3,'Exp Database'!Z203=0),0,IF($F203=Lists!$G$2,'Exp with units conversion'!$H203*'Exp Database'!Z203*'Exp with units conversion'!$G203,'Exp Database'!Z203*'Exp with units conversion'!$G203))</f>
        <v>0</v>
      </c>
      <c r="AA203">
        <f>IF(OR('Exp Database'!AA203=Lists!$G$2,'Exp Database'!AA203=Lists!$G$3,'Exp Database'!AA203=0),0,IF($F203=Lists!$G$2,'Exp with units conversion'!$H203*'Exp Database'!AA203*'Exp with units conversion'!$G203,'Exp Database'!AA203*'Exp with units conversion'!$G203))</f>
        <v>25600</v>
      </c>
      <c r="AB203">
        <f>IF(OR('Exp Database'!AB203=Lists!$G$2,'Exp Database'!AB203=Lists!$G$3,'Exp Database'!AB203=0),0,IF($F203=Lists!$G$2,'Exp with units conversion'!$H203*'Exp Database'!AB203*'Exp with units conversion'!$G203,'Exp Database'!AB203*'Exp with units conversion'!$G203))</f>
        <v>148718</v>
      </c>
      <c r="AC203">
        <f>IF(OR('Exp Database'!AC203=Lists!$G$2,'Exp Database'!AC203=Lists!$G$3,'Exp Database'!AC203=0),0,IF($F203=Lists!$G$2,'Exp with units conversion'!$H203*'Exp Database'!AC203*'Exp with units conversion'!$G203,'Exp Database'!AC203*'Exp with units conversion'!$G203))</f>
        <v>202377</v>
      </c>
      <c r="AD203">
        <f>IF(OR('Exp Database'!AD203=Lists!$G$2,'Exp Database'!AD203=Lists!$G$3,'Exp Database'!AD203=0),0,IF($F203=Lists!$G$2,'Exp with units conversion'!$H203*'Exp Database'!AD203*'Exp with units conversion'!$G203,'Exp Database'!AD203*'Exp with units conversion'!$G203))</f>
        <v>202377</v>
      </c>
      <c r="AF203">
        <f t="shared" si="20"/>
        <v>1</v>
      </c>
    </row>
    <row r="204" spans="2:32">
      <c r="B204" t="str">
        <f t="shared" si="19"/>
        <v>Georgia2012</v>
      </c>
      <c r="C204" s="243" t="str">
        <f t="shared" si="18"/>
        <v>Georgia</v>
      </c>
      <c r="D204" s="243">
        <v>2012</v>
      </c>
      <c r="E204" s="242" t="str">
        <f t="shared" si="21"/>
        <v>Calendar Year</v>
      </c>
      <c r="F204" s="242" t="str">
        <f t="shared" si="21"/>
        <v>US Dollars</v>
      </c>
      <c r="G204" s="238">
        <f>IF('Exp Database'!G204="Units ( x 1)",1,IF('Exp Database'!G204="Thousands (x 1,000)",1000,IF('Exp Database'!G204="Millions (x 1,000,000)",1000000,)))</f>
        <v>1</v>
      </c>
      <c r="H204" s="239">
        <f>IF('Exp Database'!H204&gt;0,'Exp Database'!H204,'Exp Database'!J204)</f>
        <v>1.6513</v>
      </c>
      <c r="I204" s="242" t="str">
        <f t="shared" si="21"/>
        <v>System of Health Accounts</v>
      </c>
      <c r="J204" s="242">
        <f t="shared" si="21"/>
        <v>1.6512583333333299</v>
      </c>
      <c r="K204" s="53" t="s">
        <v>45</v>
      </c>
      <c r="L204" s="53"/>
      <c r="M204">
        <f>IF(OR('Exp Database'!M204=Lists!$G$2,'Exp Database'!M204=Lists!$G$3,'Exp Database'!M204=0),0,IF($F204=Lists!$G$2,'Exp with units conversion'!$H204*'Exp Database'!M204*'Exp with units conversion'!$G204,'Exp Database'!M204*'Exp with units conversion'!$G204))</f>
        <v>0</v>
      </c>
      <c r="N204">
        <f>IF(OR('Exp Database'!N204=Lists!$G$2,'Exp Database'!N204=Lists!$G$3,'Exp Database'!N204=0),0,IF($F204=Lists!$G$2,'Exp with units conversion'!$H204*'Exp Database'!N204*'Exp with units conversion'!$G204,'Exp Database'!N204*'Exp with units conversion'!$G204))</f>
        <v>0</v>
      </c>
      <c r="O204">
        <f>IF(OR('Exp Database'!O204=Lists!$G$2,'Exp Database'!O204=Lists!$G$3,'Exp Database'!O204=0),0,IF($F204=Lists!$G$2,'Exp with units conversion'!$H204*'Exp Database'!O204*'Exp with units conversion'!$G204,'Exp Database'!O204*'Exp with units conversion'!$G204))</f>
        <v>0</v>
      </c>
      <c r="P204">
        <f>IF(OR('Exp Database'!P204=Lists!$G$2,'Exp Database'!P204=Lists!$G$3,'Exp Database'!P204=0),0,IF($F204=Lists!$G$2,'Exp with units conversion'!$H204*'Exp Database'!P204*'Exp with units conversion'!$G204,'Exp Database'!P204*'Exp with units conversion'!$G204))</f>
        <v>0</v>
      </c>
      <c r="Q204">
        <f>IF(OR('Exp Database'!Q204=Lists!$G$2,'Exp Database'!Q204=Lists!$G$3,'Exp Database'!Q204=0),0,IF($F204=Lists!$G$2,'Exp with units conversion'!$H204*'Exp Database'!Q204*'Exp with units conversion'!$G204,'Exp Database'!Q204*'Exp with units conversion'!$G204))</f>
        <v>0</v>
      </c>
      <c r="R204">
        <f>IF(OR('Exp Database'!R204=Lists!$G$2,'Exp Database'!R204=Lists!$G$3,'Exp Database'!R204=0),0,IF($F204=Lists!$G$2,'Exp with units conversion'!$H204*'Exp Database'!R204*'Exp with units conversion'!$G204,'Exp Database'!R204*'Exp with units conversion'!$G204))</f>
        <v>0</v>
      </c>
      <c r="S204">
        <f>IF(OR('Exp Database'!S204=Lists!$G$2,'Exp Database'!S204=Lists!$G$3,'Exp Database'!S204=0),0,IF($F204=Lists!$G$2,'Exp with units conversion'!$H204*'Exp Database'!S204*'Exp with units conversion'!$G204,'Exp Database'!S204*'Exp with units conversion'!$G204))</f>
        <v>0</v>
      </c>
      <c r="T204">
        <f>IF(OR('Exp Database'!T204=Lists!$G$2,'Exp Database'!T204=Lists!$G$3,'Exp Database'!T204=0),0,IF($F204=Lists!$G$2,'Exp with units conversion'!$H204*'Exp Database'!T204*'Exp with units conversion'!$G204,'Exp Database'!T204*'Exp with units conversion'!$G204))</f>
        <v>0</v>
      </c>
      <c r="U204">
        <f>IF(OR('Exp Database'!U204=Lists!$G$2,'Exp Database'!U204=Lists!$G$3,'Exp Database'!U204=0),0,IF($F204=Lists!$G$2,'Exp with units conversion'!$H204*'Exp Database'!U204*'Exp with units conversion'!$G204,'Exp Database'!U204*'Exp with units conversion'!$G204))</f>
        <v>0</v>
      </c>
      <c r="V204">
        <f>IF(OR('Exp Database'!V204=Lists!$G$2,'Exp Database'!V204=Lists!$G$3,'Exp Database'!V204=0),0,IF($F204=Lists!$G$2,'Exp with units conversion'!$H204*'Exp Database'!V204*'Exp with units conversion'!$G204,'Exp Database'!V204*'Exp with units conversion'!$G204))</f>
        <v>0</v>
      </c>
      <c r="W204">
        <f>IF(OR('Exp Database'!W204=Lists!$G$2,'Exp Database'!W204=Lists!$G$3,'Exp Database'!W204=0),0,IF($F204=Lists!$G$2,'Exp with units conversion'!$H204*'Exp Database'!W204*'Exp with units conversion'!$G204,'Exp Database'!W204*'Exp with units conversion'!$G204))</f>
        <v>0</v>
      </c>
      <c r="X204">
        <f>IF(OR('Exp Database'!X204=Lists!$G$2,'Exp Database'!X204=Lists!$G$3,'Exp Database'!X204=0),0,IF($F204=Lists!$G$2,'Exp with units conversion'!$H204*'Exp Database'!X204*'Exp with units conversion'!$G204,'Exp Database'!X204*'Exp with units conversion'!$G204))</f>
        <v>0</v>
      </c>
      <c r="Y204">
        <f>IF(OR('Exp Database'!Y204=Lists!$G$2,'Exp Database'!Y204=Lists!$G$3,'Exp Database'!Y204=0),0,IF($F204=Lists!$G$2,'Exp with units conversion'!$H204*'Exp Database'!Y204*'Exp with units conversion'!$G204,'Exp Database'!Y204*'Exp with units conversion'!$G204))</f>
        <v>0</v>
      </c>
      <c r="Z204">
        <f>IF(OR('Exp Database'!Z204=Lists!$G$2,'Exp Database'!Z204=Lists!$G$3,'Exp Database'!Z204=0),0,IF($F204=Lists!$G$2,'Exp with units conversion'!$H204*'Exp Database'!Z204*'Exp with units conversion'!$G204,'Exp Database'!Z204*'Exp with units conversion'!$G204))</f>
        <v>0</v>
      </c>
      <c r="AA204">
        <f>IF(OR('Exp Database'!AA204=Lists!$G$2,'Exp Database'!AA204=Lists!$G$3,'Exp Database'!AA204=0),0,IF($F204=Lists!$G$2,'Exp with units conversion'!$H204*'Exp Database'!AA204*'Exp with units conversion'!$G204,'Exp Database'!AA204*'Exp with units conversion'!$G204))</f>
        <v>0</v>
      </c>
      <c r="AB204">
        <f>IF(OR('Exp Database'!AB204=Lists!$G$2,'Exp Database'!AB204=Lists!$G$3,'Exp Database'!AB204=0),0,IF($F204=Lists!$G$2,'Exp with units conversion'!$H204*'Exp Database'!AB204*'Exp with units conversion'!$G204,'Exp Database'!AB204*'Exp with units conversion'!$G204))</f>
        <v>0</v>
      </c>
      <c r="AC204">
        <f>IF(OR('Exp Database'!AC204=Lists!$G$2,'Exp Database'!AC204=Lists!$G$3,'Exp Database'!AC204=0),0,IF($F204=Lists!$G$2,'Exp with units conversion'!$H204*'Exp Database'!AC204*'Exp with units conversion'!$G204,'Exp Database'!AC204*'Exp with units conversion'!$G204))</f>
        <v>0</v>
      </c>
      <c r="AD204">
        <f>IF(OR('Exp Database'!AD204=Lists!$G$2,'Exp Database'!AD204=Lists!$G$3,'Exp Database'!AD204=0),0,IF($F204=Lists!$G$2,'Exp with units conversion'!$H204*'Exp Database'!AD204*'Exp with units conversion'!$G204,'Exp Database'!AD204*'Exp with units conversion'!$G204))</f>
        <v>0</v>
      </c>
      <c r="AF204">
        <f t="shared" si="20"/>
        <v>1</v>
      </c>
    </row>
    <row r="205" spans="2:32">
      <c r="B205" t="str">
        <f t="shared" si="19"/>
        <v>Georgia2012</v>
      </c>
      <c r="C205" s="243" t="str">
        <f t="shared" si="18"/>
        <v>Georgia</v>
      </c>
      <c r="D205" s="243">
        <v>2012</v>
      </c>
      <c r="E205" s="242" t="str">
        <f t="shared" si="21"/>
        <v>Calendar Year</v>
      </c>
      <c r="F205" s="242" t="str">
        <f t="shared" si="21"/>
        <v>US Dollars</v>
      </c>
      <c r="G205" s="238">
        <f>IF('Exp Database'!G205="Units ( x 1)",1,IF('Exp Database'!G205="Thousands (x 1,000)",1000,IF('Exp Database'!G205="Millions (x 1,000,000)",1000000,)))</f>
        <v>1</v>
      </c>
      <c r="H205" s="239">
        <f>IF('Exp Database'!H205&gt;0,'Exp Database'!H205,'Exp Database'!J205)</f>
        <v>1.6513</v>
      </c>
      <c r="I205" s="242" t="str">
        <f t="shared" si="21"/>
        <v>System of Health Accounts</v>
      </c>
      <c r="J205" s="242">
        <f t="shared" si="21"/>
        <v>1.6512583333333299</v>
      </c>
      <c r="K205" s="53" t="s">
        <v>46</v>
      </c>
      <c r="L205" s="53"/>
      <c r="M205">
        <f>IF(OR('Exp Database'!M205=Lists!$G$2,'Exp Database'!M205=Lists!$G$3,'Exp Database'!M205=0),0,IF($F205=Lists!$G$2,'Exp with units conversion'!$H205*'Exp Database'!M205*'Exp with units conversion'!$G205,'Exp Database'!M205*'Exp with units conversion'!$G205))</f>
        <v>0</v>
      </c>
      <c r="N205">
        <f>IF(OR('Exp Database'!N205=Lists!$G$2,'Exp Database'!N205=Lists!$G$3,'Exp Database'!N205=0),0,IF($F205=Lists!$G$2,'Exp with units conversion'!$H205*'Exp Database'!N205*'Exp with units conversion'!$G205,'Exp Database'!N205*'Exp with units conversion'!$G205))</f>
        <v>0</v>
      </c>
      <c r="O205">
        <f>IF(OR('Exp Database'!O205=Lists!$G$2,'Exp Database'!O205=Lists!$G$3,'Exp Database'!O205=0),0,IF($F205=Lists!$G$2,'Exp with units conversion'!$H205*'Exp Database'!O205*'Exp with units conversion'!$G205,'Exp Database'!O205*'Exp with units conversion'!$G205))</f>
        <v>0</v>
      </c>
      <c r="P205">
        <f>IF(OR('Exp Database'!P205=Lists!$G$2,'Exp Database'!P205=Lists!$G$3,'Exp Database'!P205=0),0,IF($F205=Lists!$G$2,'Exp with units conversion'!$H205*'Exp Database'!P205*'Exp with units conversion'!$G205,'Exp Database'!P205*'Exp with units conversion'!$G205))</f>
        <v>0</v>
      </c>
      <c r="Q205">
        <f>IF(OR('Exp Database'!Q205=Lists!$G$2,'Exp Database'!Q205=Lists!$G$3,'Exp Database'!Q205=0),0,IF($F205=Lists!$G$2,'Exp with units conversion'!$H205*'Exp Database'!Q205*'Exp with units conversion'!$G205,'Exp Database'!Q205*'Exp with units conversion'!$G205))</f>
        <v>0</v>
      </c>
      <c r="R205">
        <f>IF(OR('Exp Database'!R205=Lists!$G$2,'Exp Database'!R205=Lists!$G$3,'Exp Database'!R205=0),0,IF($F205=Lists!$G$2,'Exp with units conversion'!$H205*'Exp Database'!R205*'Exp with units conversion'!$G205,'Exp Database'!R205*'Exp with units conversion'!$G205))</f>
        <v>0</v>
      </c>
      <c r="S205">
        <f>IF(OR('Exp Database'!S205=Lists!$G$2,'Exp Database'!S205=Lists!$G$3,'Exp Database'!S205=0),0,IF($F205=Lists!$G$2,'Exp with units conversion'!$H205*'Exp Database'!S205*'Exp with units conversion'!$G205,'Exp Database'!S205*'Exp with units conversion'!$G205))</f>
        <v>0</v>
      </c>
      <c r="T205">
        <f>IF(OR('Exp Database'!T205=Lists!$G$2,'Exp Database'!T205=Lists!$G$3,'Exp Database'!T205=0),0,IF($F205=Lists!$G$2,'Exp with units conversion'!$H205*'Exp Database'!T205*'Exp with units conversion'!$G205,'Exp Database'!T205*'Exp with units conversion'!$G205))</f>
        <v>0</v>
      </c>
      <c r="U205">
        <f>IF(OR('Exp Database'!U205=Lists!$G$2,'Exp Database'!U205=Lists!$G$3,'Exp Database'!U205=0),0,IF($F205=Lists!$G$2,'Exp with units conversion'!$H205*'Exp Database'!U205*'Exp with units conversion'!$G205,'Exp Database'!U205*'Exp with units conversion'!$G205))</f>
        <v>0</v>
      </c>
      <c r="V205">
        <f>IF(OR('Exp Database'!V205=Lists!$G$2,'Exp Database'!V205=Lists!$G$3,'Exp Database'!V205=0),0,IF($F205=Lists!$G$2,'Exp with units conversion'!$H205*'Exp Database'!V205*'Exp with units conversion'!$G205,'Exp Database'!V205*'Exp with units conversion'!$G205))</f>
        <v>0</v>
      </c>
      <c r="W205">
        <f>IF(OR('Exp Database'!W205=Lists!$G$2,'Exp Database'!W205=Lists!$G$3,'Exp Database'!W205=0),0,IF($F205=Lists!$G$2,'Exp with units conversion'!$H205*'Exp Database'!W205*'Exp with units conversion'!$G205,'Exp Database'!W205*'Exp with units conversion'!$G205))</f>
        <v>0</v>
      </c>
      <c r="X205">
        <f>IF(OR('Exp Database'!X205=Lists!$G$2,'Exp Database'!X205=Lists!$G$3,'Exp Database'!X205=0),0,IF($F205=Lists!$G$2,'Exp with units conversion'!$H205*'Exp Database'!X205*'Exp with units conversion'!$G205,'Exp Database'!X205*'Exp with units conversion'!$G205))</f>
        <v>0</v>
      </c>
      <c r="Y205">
        <f>IF(OR('Exp Database'!Y205=Lists!$G$2,'Exp Database'!Y205=Lists!$G$3,'Exp Database'!Y205=0),0,IF($F205=Lists!$G$2,'Exp with units conversion'!$H205*'Exp Database'!Y205*'Exp with units conversion'!$G205,'Exp Database'!Y205*'Exp with units conversion'!$G205))</f>
        <v>0</v>
      </c>
      <c r="Z205">
        <f>IF(OR('Exp Database'!Z205=Lists!$G$2,'Exp Database'!Z205=Lists!$G$3,'Exp Database'!Z205=0),0,IF($F205=Lists!$G$2,'Exp with units conversion'!$H205*'Exp Database'!Z205*'Exp with units conversion'!$G205,'Exp Database'!Z205*'Exp with units conversion'!$G205))</f>
        <v>0</v>
      </c>
      <c r="AA205">
        <f>IF(OR('Exp Database'!AA205=Lists!$G$2,'Exp Database'!AA205=Lists!$G$3,'Exp Database'!AA205=0),0,IF($F205=Lists!$G$2,'Exp with units conversion'!$H205*'Exp Database'!AA205*'Exp with units conversion'!$G205,'Exp Database'!AA205*'Exp with units conversion'!$G205))</f>
        <v>0</v>
      </c>
      <c r="AB205">
        <f>IF(OR('Exp Database'!AB205=Lists!$G$2,'Exp Database'!AB205=Lists!$G$3,'Exp Database'!AB205=0),0,IF($F205=Lists!$G$2,'Exp with units conversion'!$H205*'Exp Database'!AB205*'Exp with units conversion'!$G205,'Exp Database'!AB205*'Exp with units conversion'!$G205))</f>
        <v>0</v>
      </c>
      <c r="AC205">
        <f>IF(OR('Exp Database'!AC205=Lists!$G$2,'Exp Database'!AC205=Lists!$G$3,'Exp Database'!AC205=0),0,IF($F205=Lists!$G$2,'Exp with units conversion'!$H205*'Exp Database'!AC205*'Exp with units conversion'!$G205,'Exp Database'!AC205*'Exp with units conversion'!$G205))</f>
        <v>0</v>
      </c>
      <c r="AD205">
        <f>IF(OR('Exp Database'!AD205=Lists!$G$2,'Exp Database'!AD205=Lists!$G$3,'Exp Database'!AD205=0),0,IF($F205=Lists!$G$2,'Exp with units conversion'!$H205*'Exp Database'!AD205*'Exp with units conversion'!$G205,'Exp Database'!AD205*'Exp with units conversion'!$G205))</f>
        <v>0</v>
      </c>
      <c r="AF205">
        <f t="shared" si="20"/>
        <v>1</v>
      </c>
    </row>
    <row r="206" spans="2:32">
      <c r="B206" t="str">
        <f t="shared" si="19"/>
        <v>Georgia2012</v>
      </c>
      <c r="C206" s="243" t="str">
        <f t="shared" si="18"/>
        <v>Georgia</v>
      </c>
      <c r="D206" s="243">
        <v>2012</v>
      </c>
      <c r="E206" s="242" t="str">
        <f t="shared" si="21"/>
        <v>Calendar Year</v>
      </c>
      <c r="F206" s="242" t="str">
        <f t="shared" si="21"/>
        <v>US Dollars</v>
      </c>
      <c r="G206" s="238">
        <f>IF('Exp Database'!G206="Units ( x 1)",1,IF('Exp Database'!G206="Thousands (x 1,000)",1000,IF('Exp Database'!G206="Millions (x 1,000,000)",1000000,)))</f>
        <v>1</v>
      </c>
      <c r="H206" s="239">
        <f>IF('Exp Database'!H206&gt;0,'Exp Database'!H206,'Exp Database'!J206)</f>
        <v>1.6513</v>
      </c>
      <c r="I206" s="242" t="str">
        <f t="shared" si="21"/>
        <v>System of Health Accounts</v>
      </c>
      <c r="J206" s="242">
        <f t="shared" si="21"/>
        <v>1.6512583333333299</v>
      </c>
      <c r="K206" s="53" t="s">
        <v>453</v>
      </c>
      <c r="L206" s="53"/>
      <c r="M206">
        <f>IF(OR('Exp Database'!M206=Lists!$G$2,'Exp Database'!M206=Lists!$G$3,'Exp Database'!M206=0),0,IF($F206=Lists!$G$2,'Exp with units conversion'!$H206*'Exp Database'!M206*'Exp with units conversion'!$G206,'Exp Database'!M206*'Exp with units conversion'!$G206))</f>
        <v>0</v>
      </c>
      <c r="N206">
        <f>IF(OR('Exp Database'!N206=Lists!$G$2,'Exp Database'!N206=Lists!$G$3,'Exp Database'!N206=0),0,IF($F206=Lists!$G$2,'Exp with units conversion'!$H206*'Exp Database'!N206*'Exp with units conversion'!$G206,'Exp Database'!N206*'Exp with units conversion'!$G206))</f>
        <v>0</v>
      </c>
      <c r="O206">
        <f>IF(OR('Exp Database'!O206=Lists!$G$2,'Exp Database'!O206=Lists!$G$3,'Exp Database'!O206=0),0,IF($F206=Lists!$G$2,'Exp with units conversion'!$H206*'Exp Database'!O206*'Exp with units conversion'!$G206,'Exp Database'!O206*'Exp with units conversion'!$G206))</f>
        <v>0</v>
      </c>
      <c r="P206">
        <f>IF(OR('Exp Database'!P206=Lists!$G$2,'Exp Database'!P206=Lists!$G$3,'Exp Database'!P206=0),0,IF($F206=Lists!$G$2,'Exp with units conversion'!$H206*'Exp Database'!P206*'Exp with units conversion'!$G206,'Exp Database'!P206*'Exp with units conversion'!$G206))</f>
        <v>0</v>
      </c>
      <c r="Q206">
        <f>IF(OR('Exp Database'!Q206=Lists!$G$2,'Exp Database'!Q206=Lists!$G$3,'Exp Database'!Q206=0),0,IF($F206=Lists!$G$2,'Exp with units conversion'!$H206*'Exp Database'!Q206*'Exp with units conversion'!$G206,'Exp Database'!Q206*'Exp with units conversion'!$G206))</f>
        <v>0</v>
      </c>
      <c r="R206">
        <f>IF(OR('Exp Database'!R206=Lists!$G$2,'Exp Database'!R206=Lists!$G$3,'Exp Database'!R206=0),0,IF($F206=Lists!$G$2,'Exp with units conversion'!$H206*'Exp Database'!R206*'Exp with units conversion'!$G206,'Exp Database'!R206*'Exp with units conversion'!$G206))</f>
        <v>0</v>
      </c>
      <c r="S206">
        <f>IF(OR('Exp Database'!S206=Lists!$G$2,'Exp Database'!S206=Lists!$G$3,'Exp Database'!S206=0),0,IF($F206=Lists!$G$2,'Exp with units conversion'!$H206*'Exp Database'!S206*'Exp with units conversion'!$G206,'Exp Database'!S206*'Exp with units conversion'!$G206))</f>
        <v>0</v>
      </c>
      <c r="T206">
        <f>IF(OR('Exp Database'!T206=Lists!$G$2,'Exp Database'!T206=Lists!$G$3,'Exp Database'!T206=0),0,IF($F206=Lists!$G$2,'Exp with units conversion'!$H206*'Exp Database'!T206*'Exp with units conversion'!$G206,'Exp Database'!T206*'Exp with units conversion'!$G206))</f>
        <v>0</v>
      </c>
      <c r="U206">
        <f>IF(OR('Exp Database'!U206=Lists!$G$2,'Exp Database'!U206=Lists!$G$3,'Exp Database'!U206=0),0,IF($F206=Lists!$G$2,'Exp with units conversion'!$H206*'Exp Database'!U206*'Exp with units conversion'!$G206,'Exp Database'!U206*'Exp with units conversion'!$G206))</f>
        <v>0</v>
      </c>
      <c r="V206">
        <f>IF(OR('Exp Database'!V206=Lists!$G$2,'Exp Database'!V206=Lists!$G$3,'Exp Database'!V206=0),0,IF($F206=Lists!$G$2,'Exp with units conversion'!$H206*'Exp Database'!V206*'Exp with units conversion'!$G206,'Exp Database'!V206*'Exp with units conversion'!$G206))</f>
        <v>0</v>
      </c>
      <c r="W206">
        <f>IF(OR('Exp Database'!W206=Lists!$G$2,'Exp Database'!W206=Lists!$G$3,'Exp Database'!W206=0),0,IF($F206=Lists!$G$2,'Exp with units conversion'!$H206*'Exp Database'!W206*'Exp with units conversion'!$G206,'Exp Database'!W206*'Exp with units conversion'!$G206))</f>
        <v>0</v>
      </c>
      <c r="X206">
        <f>IF(OR('Exp Database'!X206=Lists!$G$2,'Exp Database'!X206=Lists!$G$3,'Exp Database'!X206=0),0,IF($F206=Lists!$G$2,'Exp with units conversion'!$H206*'Exp Database'!X206*'Exp with units conversion'!$G206,'Exp Database'!X206*'Exp with units conversion'!$G206))</f>
        <v>20414</v>
      </c>
      <c r="Y206">
        <f>IF(OR('Exp Database'!Y206=Lists!$G$2,'Exp Database'!Y206=Lists!$G$3,'Exp Database'!Y206=0),0,IF($F206=Lists!$G$2,'Exp with units conversion'!$H206*'Exp Database'!Y206*'Exp with units conversion'!$G206,'Exp Database'!Y206*'Exp with units conversion'!$G206))</f>
        <v>0</v>
      </c>
      <c r="Z206">
        <f>IF(OR('Exp Database'!Z206=Lists!$G$2,'Exp Database'!Z206=Lists!$G$3,'Exp Database'!Z206=0),0,IF($F206=Lists!$G$2,'Exp with units conversion'!$H206*'Exp Database'!Z206*'Exp with units conversion'!$G206,'Exp Database'!Z206*'Exp with units conversion'!$G206))</f>
        <v>0</v>
      </c>
      <c r="AA206">
        <f>IF(OR('Exp Database'!AA206=Lists!$G$2,'Exp Database'!AA206=Lists!$G$3,'Exp Database'!AA206=0),0,IF($F206=Lists!$G$2,'Exp with units conversion'!$H206*'Exp Database'!AA206*'Exp with units conversion'!$G206,'Exp Database'!AA206*'Exp with units conversion'!$G206))</f>
        <v>37650</v>
      </c>
      <c r="AB206">
        <f>IF(OR('Exp Database'!AB206=Lists!$G$2,'Exp Database'!AB206=Lists!$G$3,'Exp Database'!AB206=0),0,IF($F206=Lists!$G$2,'Exp with units conversion'!$H206*'Exp Database'!AB206*'Exp with units conversion'!$G206,'Exp Database'!AB206*'Exp with units conversion'!$G206))</f>
        <v>107269</v>
      </c>
      <c r="AC206">
        <f>IF(OR('Exp Database'!AC206=Lists!$G$2,'Exp Database'!AC206=Lists!$G$3,'Exp Database'!AC206=0),0,IF($F206=Lists!$G$2,'Exp with units conversion'!$H206*'Exp Database'!AC206*'Exp with units conversion'!$G206,'Exp Database'!AC206*'Exp with units conversion'!$G206))</f>
        <v>165333</v>
      </c>
      <c r="AD206">
        <f>IF(OR('Exp Database'!AD206=Lists!$G$2,'Exp Database'!AD206=Lists!$G$3,'Exp Database'!AD206=0),0,IF($F206=Lists!$G$2,'Exp with units conversion'!$H206*'Exp Database'!AD206*'Exp with units conversion'!$G206,'Exp Database'!AD206*'Exp with units conversion'!$G206))</f>
        <v>165333</v>
      </c>
      <c r="AF206">
        <f t="shared" si="20"/>
        <v>1</v>
      </c>
    </row>
    <row r="207" spans="2:32">
      <c r="B207" t="str">
        <f t="shared" si="19"/>
        <v>Georgia2012</v>
      </c>
      <c r="C207" s="243" t="str">
        <f t="shared" si="18"/>
        <v>Georgia</v>
      </c>
      <c r="D207" s="243">
        <v>2012</v>
      </c>
      <c r="E207" s="242" t="str">
        <f t="shared" si="21"/>
        <v>Calendar Year</v>
      </c>
      <c r="F207" s="242" t="str">
        <f t="shared" si="21"/>
        <v>US Dollars</v>
      </c>
      <c r="G207" s="238">
        <f>IF('Exp Database'!G207="Units ( x 1)",1,IF('Exp Database'!G207="Thousands (x 1,000)",1000,IF('Exp Database'!G207="Millions (x 1,000,000)",1000000,)))</f>
        <v>1</v>
      </c>
      <c r="H207" s="239">
        <f>IF('Exp Database'!H207&gt;0,'Exp Database'!H207,'Exp Database'!J207)</f>
        <v>1.6513</v>
      </c>
      <c r="I207" s="242" t="str">
        <f t="shared" si="21"/>
        <v>System of Health Accounts</v>
      </c>
      <c r="J207" s="242">
        <f t="shared" si="21"/>
        <v>1.6512583333333299</v>
      </c>
      <c r="K207" s="53" t="s">
        <v>300</v>
      </c>
      <c r="L207" s="53"/>
      <c r="M207">
        <f>IF(OR('Exp Database'!M207=Lists!$G$2,'Exp Database'!M207=Lists!$G$3,'Exp Database'!M207=0),0,IF($F207=Lists!$G$2,'Exp with units conversion'!$H207*'Exp Database'!M207*'Exp with units conversion'!$G207,'Exp Database'!M207*'Exp with units conversion'!$G207))</f>
        <v>587347</v>
      </c>
      <c r="N207">
        <f>IF(OR('Exp Database'!N207=Lists!$G$2,'Exp Database'!N207=Lists!$G$3,'Exp Database'!N207=0),0,IF($F207=Lists!$G$2,'Exp with units conversion'!$H207*'Exp Database'!N207*'Exp with units conversion'!$G207,'Exp Database'!N207*'Exp with units conversion'!$G207))</f>
        <v>0</v>
      </c>
      <c r="O207">
        <f>IF(OR('Exp Database'!O207=Lists!$G$2,'Exp Database'!O207=Lists!$G$3,'Exp Database'!O207=0),0,IF($F207=Lists!$G$2,'Exp with units conversion'!$H207*'Exp Database'!O207*'Exp with units conversion'!$G207,'Exp Database'!O207*'Exp with units conversion'!$G207))</f>
        <v>0</v>
      </c>
      <c r="P207">
        <f>IF(OR('Exp Database'!P207=Lists!$G$2,'Exp Database'!P207=Lists!$G$3,'Exp Database'!P207=0),0,IF($F207=Lists!$G$2,'Exp with units conversion'!$H207*'Exp Database'!P207*'Exp with units conversion'!$G207,'Exp Database'!P207*'Exp with units conversion'!$G207))</f>
        <v>0</v>
      </c>
      <c r="Q207">
        <f>IF(OR('Exp Database'!Q207=Lists!$G$2,'Exp Database'!Q207=Lists!$G$3,'Exp Database'!Q207=0),0,IF($F207=Lists!$G$2,'Exp with units conversion'!$H207*'Exp Database'!Q207*'Exp with units conversion'!$G207,'Exp Database'!Q207*'Exp with units conversion'!$G207))</f>
        <v>587347</v>
      </c>
      <c r="R207">
        <f>IF(OR('Exp Database'!R207=Lists!$G$2,'Exp Database'!R207=Lists!$G$3,'Exp Database'!R207=0),0,IF($F207=Lists!$G$2,'Exp with units conversion'!$H207*'Exp Database'!R207*'Exp with units conversion'!$G207,'Exp Database'!R207*'Exp with units conversion'!$G207))</f>
        <v>0</v>
      </c>
      <c r="S207">
        <f>IF(OR('Exp Database'!S207=Lists!$G$2,'Exp Database'!S207=Lists!$G$3,'Exp Database'!S207=0),0,IF($F207=Lists!$G$2,'Exp with units conversion'!$H207*'Exp Database'!S207*'Exp with units conversion'!$G207,'Exp Database'!S207*'Exp with units conversion'!$G207))</f>
        <v>0</v>
      </c>
      <c r="T207">
        <f>IF(OR('Exp Database'!T207=Lists!$G$2,'Exp Database'!T207=Lists!$G$3,'Exp Database'!T207=0),0,IF($F207=Lists!$G$2,'Exp with units conversion'!$H207*'Exp Database'!T207*'Exp with units conversion'!$G207,'Exp Database'!T207*'Exp with units conversion'!$G207))</f>
        <v>0</v>
      </c>
      <c r="U207">
        <f>IF(OR('Exp Database'!U207=Lists!$G$2,'Exp Database'!U207=Lists!$G$3,'Exp Database'!U207=0),0,IF($F207=Lists!$G$2,'Exp with units conversion'!$H207*'Exp Database'!U207*'Exp with units conversion'!$G207,'Exp Database'!U207*'Exp with units conversion'!$G207))</f>
        <v>0</v>
      </c>
      <c r="V207">
        <f>IF(OR('Exp Database'!V207=Lists!$G$2,'Exp Database'!V207=Lists!$G$3,'Exp Database'!V207=0),0,IF($F207=Lists!$G$2,'Exp with units conversion'!$H207*'Exp Database'!V207*'Exp with units conversion'!$G207,'Exp Database'!V207*'Exp with units conversion'!$G207))</f>
        <v>0</v>
      </c>
      <c r="W207">
        <f>IF(OR('Exp Database'!W207=Lists!$G$2,'Exp Database'!W207=Lists!$G$3,'Exp Database'!W207=0),0,IF($F207=Lists!$G$2,'Exp with units conversion'!$H207*'Exp Database'!W207*'Exp with units conversion'!$G207,'Exp Database'!W207*'Exp with units conversion'!$G207))</f>
        <v>0</v>
      </c>
      <c r="X207">
        <f>IF(OR('Exp Database'!X207=Lists!$G$2,'Exp Database'!X207=Lists!$G$3,'Exp Database'!X207=0),0,IF($F207=Lists!$G$2,'Exp with units conversion'!$H207*'Exp Database'!X207*'Exp with units conversion'!$G207,'Exp Database'!X207*'Exp with units conversion'!$G207))</f>
        <v>407758</v>
      </c>
      <c r="Y207">
        <f>IF(OR('Exp Database'!Y207=Lists!$G$2,'Exp Database'!Y207=Lists!$G$3,'Exp Database'!Y207=0),0,IF($F207=Lists!$G$2,'Exp with units conversion'!$H207*'Exp Database'!Y207*'Exp with units conversion'!$G207,'Exp Database'!Y207*'Exp with units conversion'!$G207))</f>
        <v>420921</v>
      </c>
      <c r="Z207">
        <f>IF(OR('Exp Database'!Z207=Lists!$G$2,'Exp Database'!Z207=Lists!$G$3,'Exp Database'!Z207=0),0,IF($F207=Lists!$G$2,'Exp with units conversion'!$H207*'Exp Database'!Z207*'Exp with units conversion'!$G207,'Exp Database'!Z207*'Exp with units conversion'!$G207))</f>
        <v>0</v>
      </c>
      <c r="AA207">
        <f>IF(OR('Exp Database'!AA207=Lists!$G$2,'Exp Database'!AA207=Lists!$G$3,'Exp Database'!AA207=0),0,IF($F207=Lists!$G$2,'Exp with units conversion'!$H207*'Exp Database'!AA207*'Exp with units conversion'!$G207,'Exp Database'!AA207*'Exp with units conversion'!$G207))</f>
        <v>16400</v>
      </c>
      <c r="AB207">
        <f>IF(OR('Exp Database'!AB207=Lists!$G$2,'Exp Database'!AB207=Lists!$G$3,'Exp Database'!AB207=0),0,IF($F207=Lists!$G$2,'Exp with units conversion'!$H207*'Exp Database'!AB207*'Exp with units conversion'!$G207,'Exp Database'!AB207*'Exp with units conversion'!$G207))</f>
        <v>12728</v>
      </c>
      <c r="AC207">
        <f>IF(OR('Exp Database'!AC207=Lists!$G$2,'Exp Database'!AC207=Lists!$G$3,'Exp Database'!AC207=0),0,IF($F207=Lists!$G$2,'Exp with units conversion'!$H207*'Exp Database'!AC207*'Exp with units conversion'!$G207,'Exp Database'!AC207*'Exp with units conversion'!$G207))</f>
        <v>857807</v>
      </c>
      <c r="AD207">
        <f>IF(OR('Exp Database'!AD207=Lists!$G$2,'Exp Database'!AD207=Lists!$G$3,'Exp Database'!AD207=0),0,IF($F207=Lists!$G$2,'Exp with units conversion'!$H207*'Exp Database'!AD207*'Exp with units conversion'!$G207,'Exp Database'!AD207*'Exp with units conversion'!$G207))</f>
        <v>1445154</v>
      </c>
      <c r="AF207">
        <f t="shared" si="20"/>
        <v>1</v>
      </c>
    </row>
    <row r="208" spans="2:32">
      <c r="B208" t="str">
        <f t="shared" si="19"/>
        <v>Georgia2012</v>
      </c>
      <c r="C208" s="243" t="str">
        <f t="shared" si="18"/>
        <v>Georgia</v>
      </c>
      <c r="D208" s="243">
        <v>2012</v>
      </c>
      <c r="E208" s="242" t="str">
        <f t="shared" si="21"/>
        <v>Calendar Year</v>
      </c>
      <c r="F208" s="242" t="str">
        <f t="shared" si="21"/>
        <v>US Dollars</v>
      </c>
      <c r="G208" s="238">
        <f>IF('Exp Database'!G208="Units ( x 1)",1,IF('Exp Database'!G208="Thousands (x 1,000)",1000,IF('Exp Database'!G208="Millions (x 1,000,000)",1000000,)))</f>
        <v>1</v>
      </c>
      <c r="H208" s="239">
        <f>IF('Exp Database'!H208&gt;0,'Exp Database'!H208,'Exp Database'!J208)</f>
        <v>1.6513</v>
      </c>
      <c r="I208" s="242" t="str">
        <f t="shared" si="21"/>
        <v>System of Health Accounts</v>
      </c>
      <c r="J208" s="242">
        <f t="shared" si="21"/>
        <v>1.6512583333333299</v>
      </c>
      <c r="K208" s="53" t="s">
        <v>283</v>
      </c>
      <c r="L208" s="53"/>
      <c r="M208">
        <f>IF(OR('Exp Database'!M208=Lists!$G$2,'Exp Database'!M208=Lists!$G$3,'Exp Database'!M208=0),0,IF($F208=Lists!$G$2,'Exp with units conversion'!$H208*'Exp Database'!M208*'Exp with units conversion'!$G208,'Exp Database'!M208*'Exp with units conversion'!$G208))</f>
        <v>0</v>
      </c>
      <c r="N208">
        <f>IF(OR('Exp Database'!N208=Lists!$G$2,'Exp Database'!N208=Lists!$G$3,'Exp Database'!N208=0),0,IF($F208=Lists!$G$2,'Exp with units conversion'!$H208*'Exp Database'!N208*'Exp with units conversion'!$G208,'Exp Database'!N208*'Exp with units conversion'!$G208))</f>
        <v>0</v>
      </c>
      <c r="O208">
        <f>IF(OR('Exp Database'!O208=Lists!$G$2,'Exp Database'!O208=Lists!$G$3,'Exp Database'!O208=0),0,IF($F208=Lists!$G$2,'Exp with units conversion'!$H208*'Exp Database'!O208*'Exp with units conversion'!$G208,'Exp Database'!O208*'Exp with units conversion'!$G208))</f>
        <v>0</v>
      </c>
      <c r="P208">
        <f>IF(OR('Exp Database'!P208=Lists!$G$2,'Exp Database'!P208=Lists!$G$3,'Exp Database'!P208=0),0,IF($F208=Lists!$G$2,'Exp with units conversion'!$H208*'Exp Database'!P208*'Exp with units conversion'!$G208,'Exp Database'!P208*'Exp with units conversion'!$G208))</f>
        <v>0</v>
      </c>
      <c r="Q208">
        <f>IF(OR('Exp Database'!Q208=Lists!$G$2,'Exp Database'!Q208=Lists!$G$3,'Exp Database'!Q208=0),0,IF($F208=Lists!$G$2,'Exp with units conversion'!$H208*'Exp Database'!Q208*'Exp with units conversion'!$G208,'Exp Database'!Q208*'Exp with units conversion'!$G208))</f>
        <v>0</v>
      </c>
      <c r="R208">
        <f>IF(OR('Exp Database'!R208=Lists!$G$2,'Exp Database'!R208=Lists!$G$3,'Exp Database'!R208=0),0,IF($F208=Lists!$G$2,'Exp with units conversion'!$H208*'Exp Database'!R208*'Exp with units conversion'!$G208,'Exp Database'!R208*'Exp with units conversion'!$G208))</f>
        <v>0</v>
      </c>
      <c r="S208">
        <f>IF(OR('Exp Database'!S208=Lists!$G$2,'Exp Database'!S208=Lists!$G$3,'Exp Database'!S208=0),0,IF($F208=Lists!$G$2,'Exp with units conversion'!$H208*'Exp Database'!S208*'Exp with units conversion'!$G208,'Exp Database'!S208*'Exp with units conversion'!$G208))</f>
        <v>0</v>
      </c>
      <c r="T208">
        <f>IF(OR('Exp Database'!T208=Lists!$G$2,'Exp Database'!T208=Lists!$G$3,'Exp Database'!T208=0),0,IF($F208=Lists!$G$2,'Exp with units conversion'!$H208*'Exp Database'!T208*'Exp with units conversion'!$G208,'Exp Database'!T208*'Exp with units conversion'!$G208))</f>
        <v>0</v>
      </c>
      <c r="U208">
        <f>IF(OR('Exp Database'!U208=Lists!$G$2,'Exp Database'!U208=Lists!$G$3,'Exp Database'!U208=0),0,IF($F208=Lists!$G$2,'Exp with units conversion'!$H208*'Exp Database'!U208*'Exp with units conversion'!$G208,'Exp Database'!U208*'Exp with units conversion'!$G208))</f>
        <v>0</v>
      </c>
      <c r="V208">
        <f>IF(OR('Exp Database'!V208=Lists!$G$2,'Exp Database'!V208=Lists!$G$3,'Exp Database'!V208=0),0,IF($F208=Lists!$G$2,'Exp with units conversion'!$H208*'Exp Database'!V208*'Exp with units conversion'!$G208,'Exp Database'!V208*'Exp with units conversion'!$G208))</f>
        <v>0</v>
      </c>
      <c r="W208">
        <f>IF(OR('Exp Database'!W208=Lists!$G$2,'Exp Database'!W208=Lists!$G$3,'Exp Database'!W208=0),0,IF($F208=Lists!$G$2,'Exp with units conversion'!$H208*'Exp Database'!W208*'Exp with units conversion'!$G208,'Exp Database'!W208*'Exp with units conversion'!$G208))</f>
        <v>0</v>
      </c>
      <c r="X208">
        <f>IF(OR('Exp Database'!X208=Lists!$G$2,'Exp Database'!X208=Lists!$G$3,'Exp Database'!X208=0),0,IF($F208=Lists!$G$2,'Exp with units conversion'!$H208*'Exp Database'!X208*'Exp with units conversion'!$G208,'Exp Database'!X208*'Exp with units conversion'!$G208))</f>
        <v>94923</v>
      </c>
      <c r="Y208">
        <f>IF(OR('Exp Database'!Y208=Lists!$G$2,'Exp Database'!Y208=Lists!$G$3,'Exp Database'!Y208=0),0,IF($F208=Lists!$G$2,'Exp with units conversion'!$H208*'Exp Database'!Y208*'Exp with units conversion'!$G208,'Exp Database'!Y208*'Exp with units conversion'!$G208))</f>
        <v>0</v>
      </c>
      <c r="Z208">
        <f>IF(OR('Exp Database'!Z208=Lists!$G$2,'Exp Database'!Z208=Lists!$G$3,'Exp Database'!Z208=0),0,IF($F208=Lists!$G$2,'Exp with units conversion'!$H208*'Exp Database'!Z208*'Exp with units conversion'!$G208,'Exp Database'!Z208*'Exp with units conversion'!$G208))</f>
        <v>0</v>
      </c>
      <c r="AA208">
        <f>IF(OR('Exp Database'!AA208=Lists!$G$2,'Exp Database'!AA208=Lists!$G$3,'Exp Database'!AA208=0),0,IF($F208=Lists!$G$2,'Exp with units conversion'!$H208*'Exp Database'!AA208*'Exp with units conversion'!$G208,'Exp Database'!AA208*'Exp with units conversion'!$G208))</f>
        <v>6400</v>
      </c>
      <c r="AB208">
        <f>IF(OR('Exp Database'!AB208=Lists!$G$2,'Exp Database'!AB208=Lists!$G$3,'Exp Database'!AB208=0),0,IF($F208=Lists!$G$2,'Exp with units conversion'!$H208*'Exp Database'!AB208*'Exp with units conversion'!$G208,'Exp Database'!AB208*'Exp with units conversion'!$G208))</f>
        <v>0</v>
      </c>
      <c r="AC208">
        <f>IF(OR('Exp Database'!AC208=Lists!$G$2,'Exp Database'!AC208=Lists!$G$3,'Exp Database'!AC208=0),0,IF($F208=Lists!$G$2,'Exp with units conversion'!$H208*'Exp Database'!AC208*'Exp with units conversion'!$G208,'Exp Database'!AC208*'Exp with units conversion'!$G208))</f>
        <v>101323</v>
      </c>
      <c r="AD208">
        <f>IF(OR('Exp Database'!AD208=Lists!$G$2,'Exp Database'!AD208=Lists!$G$3,'Exp Database'!AD208=0),0,IF($F208=Lists!$G$2,'Exp with units conversion'!$H208*'Exp Database'!AD208*'Exp with units conversion'!$G208,'Exp Database'!AD208*'Exp with units conversion'!$G208))</f>
        <v>101323</v>
      </c>
      <c r="AF208">
        <f t="shared" si="20"/>
        <v>1</v>
      </c>
    </row>
    <row r="209" spans="2:32">
      <c r="B209" t="str">
        <f t="shared" si="19"/>
        <v>Georgia2012</v>
      </c>
      <c r="C209" s="243" t="str">
        <f t="shared" si="18"/>
        <v>Georgia</v>
      </c>
      <c r="D209" s="243">
        <v>2012</v>
      </c>
      <c r="E209" s="242" t="str">
        <f t="shared" si="21"/>
        <v>Calendar Year</v>
      </c>
      <c r="F209" s="242" t="str">
        <f t="shared" si="21"/>
        <v>US Dollars</v>
      </c>
      <c r="G209" s="238">
        <f>IF('Exp Database'!G209="Units ( x 1)",1,IF('Exp Database'!G209="Thousands (x 1,000)",1000,IF('Exp Database'!G209="Millions (x 1,000,000)",1000000,)))</f>
        <v>1</v>
      </c>
      <c r="H209" s="239">
        <f>IF('Exp Database'!H209&gt;0,'Exp Database'!H209,'Exp Database'!J209)</f>
        <v>1.6513</v>
      </c>
      <c r="I209" s="242" t="str">
        <f t="shared" si="21"/>
        <v>System of Health Accounts</v>
      </c>
      <c r="J209" s="242">
        <f t="shared" si="21"/>
        <v>1.6512583333333299</v>
      </c>
      <c r="K209" s="53" t="s">
        <v>55</v>
      </c>
      <c r="L209" s="53"/>
      <c r="M209">
        <f>IF(OR('Exp Database'!M209=Lists!$G$2,'Exp Database'!M209=Lists!$G$3,'Exp Database'!M209=0),0,IF($F209=Lists!$G$2,'Exp with units conversion'!$H209*'Exp Database'!M209*'Exp with units conversion'!$G209,'Exp Database'!M209*'Exp with units conversion'!$G209))</f>
        <v>0</v>
      </c>
      <c r="N209">
        <f>IF(OR('Exp Database'!N209=Lists!$G$2,'Exp Database'!N209=Lists!$G$3,'Exp Database'!N209=0),0,IF($F209=Lists!$G$2,'Exp with units conversion'!$H209*'Exp Database'!N209*'Exp with units conversion'!$G209,'Exp Database'!N209*'Exp with units conversion'!$G209))</f>
        <v>0</v>
      </c>
      <c r="O209">
        <f>IF(OR('Exp Database'!O209=Lists!$G$2,'Exp Database'!O209=Lists!$G$3,'Exp Database'!O209=0),0,IF($F209=Lists!$G$2,'Exp with units conversion'!$H209*'Exp Database'!O209*'Exp with units conversion'!$G209,'Exp Database'!O209*'Exp with units conversion'!$G209))</f>
        <v>0</v>
      </c>
      <c r="P209">
        <f>IF(OR('Exp Database'!P209=Lists!$G$2,'Exp Database'!P209=Lists!$G$3,'Exp Database'!P209=0),0,IF($F209=Lists!$G$2,'Exp with units conversion'!$H209*'Exp Database'!P209*'Exp with units conversion'!$G209,'Exp Database'!P209*'Exp with units conversion'!$G209))</f>
        <v>0</v>
      </c>
      <c r="Q209">
        <f>IF(OR('Exp Database'!Q209=Lists!$G$2,'Exp Database'!Q209=Lists!$G$3,'Exp Database'!Q209=0),0,IF($F209=Lists!$G$2,'Exp with units conversion'!$H209*'Exp Database'!Q209*'Exp with units conversion'!$G209,'Exp Database'!Q209*'Exp with units conversion'!$G209))</f>
        <v>0</v>
      </c>
      <c r="R209">
        <f>IF(OR('Exp Database'!R209=Lists!$G$2,'Exp Database'!R209=Lists!$G$3,'Exp Database'!R209=0),0,IF($F209=Lists!$G$2,'Exp with units conversion'!$H209*'Exp Database'!R209*'Exp with units conversion'!$G209,'Exp Database'!R209*'Exp with units conversion'!$G209))</f>
        <v>0</v>
      </c>
      <c r="S209">
        <f>IF(OR('Exp Database'!S209=Lists!$G$2,'Exp Database'!S209=Lists!$G$3,'Exp Database'!S209=0),0,IF($F209=Lists!$G$2,'Exp with units conversion'!$H209*'Exp Database'!S209*'Exp with units conversion'!$G209,'Exp Database'!S209*'Exp with units conversion'!$G209))</f>
        <v>0</v>
      </c>
      <c r="T209">
        <f>IF(OR('Exp Database'!T209=Lists!$G$2,'Exp Database'!T209=Lists!$G$3,'Exp Database'!T209=0),0,IF($F209=Lists!$G$2,'Exp with units conversion'!$H209*'Exp Database'!T209*'Exp with units conversion'!$G209,'Exp Database'!T209*'Exp with units conversion'!$G209))</f>
        <v>0</v>
      </c>
      <c r="U209">
        <f>IF(OR('Exp Database'!U209=Lists!$G$2,'Exp Database'!U209=Lists!$G$3,'Exp Database'!U209=0),0,IF($F209=Lists!$G$2,'Exp with units conversion'!$H209*'Exp Database'!U209*'Exp with units conversion'!$G209,'Exp Database'!U209*'Exp with units conversion'!$G209))</f>
        <v>0</v>
      </c>
      <c r="V209">
        <f>IF(OR('Exp Database'!V209=Lists!$G$2,'Exp Database'!V209=Lists!$G$3,'Exp Database'!V209=0),0,IF($F209=Lists!$G$2,'Exp with units conversion'!$H209*'Exp Database'!V209*'Exp with units conversion'!$G209,'Exp Database'!V209*'Exp with units conversion'!$G209))</f>
        <v>0</v>
      </c>
      <c r="W209">
        <f>IF(OR('Exp Database'!W209=Lists!$G$2,'Exp Database'!W209=Lists!$G$3,'Exp Database'!W209=0),0,IF($F209=Lists!$G$2,'Exp with units conversion'!$H209*'Exp Database'!W209*'Exp with units conversion'!$G209,'Exp Database'!W209*'Exp with units conversion'!$G209))</f>
        <v>0</v>
      </c>
      <c r="X209">
        <f>IF(OR('Exp Database'!X209=Lists!$G$2,'Exp Database'!X209=Lists!$G$3,'Exp Database'!X209=0),0,IF($F209=Lists!$G$2,'Exp with units conversion'!$H209*'Exp Database'!X209*'Exp with units conversion'!$G209,'Exp Database'!X209*'Exp with units conversion'!$G209))</f>
        <v>0</v>
      </c>
      <c r="Y209">
        <f>IF(OR('Exp Database'!Y209=Lists!$G$2,'Exp Database'!Y209=Lists!$G$3,'Exp Database'!Y209=0),0,IF($F209=Lists!$G$2,'Exp with units conversion'!$H209*'Exp Database'!Y209*'Exp with units conversion'!$G209,'Exp Database'!Y209*'Exp with units conversion'!$G209))</f>
        <v>0</v>
      </c>
      <c r="Z209">
        <f>IF(OR('Exp Database'!Z209=Lists!$G$2,'Exp Database'!Z209=Lists!$G$3,'Exp Database'!Z209=0),0,IF($F209=Lists!$G$2,'Exp with units conversion'!$H209*'Exp Database'!Z209*'Exp with units conversion'!$G209,'Exp Database'!Z209*'Exp with units conversion'!$G209))</f>
        <v>0</v>
      </c>
      <c r="AA209">
        <f>IF(OR('Exp Database'!AA209=Lists!$G$2,'Exp Database'!AA209=Lists!$G$3,'Exp Database'!AA209=0),0,IF($F209=Lists!$G$2,'Exp with units conversion'!$H209*'Exp Database'!AA209*'Exp with units conversion'!$G209,'Exp Database'!AA209*'Exp with units conversion'!$G209))</f>
        <v>0</v>
      </c>
      <c r="AB209">
        <f>IF(OR('Exp Database'!AB209=Lists!$G$2,'Exp Database'!AB209=Lists!$G$3,'Exp Database'!AB209=0),0,IF($F209=Lists!$G$2,'Exp with units conversion'!$H209*'Exp Database'!AB209*'Exp with units conversion'!$G209,'Exp Database'!AB209*'Exp with units conversion'!$G209))</f>
        <v>9431</v>
      </c>
      <c r="AC209">
        <f>IF(OR('Exp Database'!AC209=Lists!$G$2,'Exp Database'!AC209=Lists!$G$3,'Exp Database'!AC209=0),0,IF($F209=Lists!$G$2,'Exp with units conversion'!$H209*'Exp Database'!AC209*'Exp with units conversion'!$G209,'Exp Database'!AC209*'Exp with units conversion'!$G209))</f>
        <v>9431</v>
      </c>
      <c r="AD209">
        <f>IF(OR('Exp Database'!AD209=Lists!$G$2,'Exp Database'!AD209=Lists!$G$3,'Exp Database'!AD209=0),0,IF($F209=Lists!$G$2,'Exp with units conversion'!$H209*'Exp Database'!AD209*'Exp with units conversion'!$G209,'Exp Database'!AD209*'Exp with units conversion'!$G209))</f>
        <v>9431</v>
      </c>
      <c r="AF209">
        <f t="shared" si="20"/>
        <v>1</v>
      </c>
    </row>
    <row r="210" spans="2:32">
      <c r="B210" t="str">
        <f t="shared" si="19"/>
        <v>Georgia2012</v>
      </c>
      <c r="C210" s="243" t="str">
        <f t="shared" si="18"/>
        <v>Georgia</v>
      </c>
      <c r="D210" s="243">
        <v>2012</v>
      </c>
      <c r="E210" s="242" t="str">
        <f t="shared" si="21"/>
        <v>Calendar Year</v>
      </c>
      <c r="F210" s="242" t="str">
        <f t="shared" si="21"/>
        <v>US Dollars</v>
      </c>
      <c r="G210" s="238">
        <f>IF('Exp Database'!G210="Units ( x 1)",1,IF('Exp Database'!G210="Thousands (x 1,000)",1000,IF('Exp Database'!G210="Millions (x 1,000,000)",1000000,)))</f>
        <v>1</v>
      </c>
      <c r="H210" s="239">
        <f>IF('Exp Database'!H210&gt;0,'Exp Database'!H210,'Exp Database'!J210)</f>
        <v>1.6513</v>
      </c>
      <c r="I210" s="242" t="str">
        <f t="shared" si="21"/>
        <v>System of Health Accounts</v>
      </c>
      <c r="J210" s="242">
        <f t="shared" si="21"/>
        <v>1.6512583333333299</v>
      </c>
      <c r="K210" s="53" t="s">
        <v>57</v>
      </c>
      <c r="L210" s="53"/>
      <c r="M210">
        <f>IF(OR('Exp Database'!M210=Lists!$G$2,'Exp Database'!M210=Lists!$G$3,'Exp Database'!M210=0),0,IF($F210=Lists!$G$2,'Exp with units conversion'!$H210*'Exp Database'!M210*'Exp with units conversion'!$G210,'Exp Database'!M210*'Exp with units conversion'!$G210))</f>
        <v>0</v>
      </c>
      <c r="N210">
        <f>IF(OR('Exp Database'!N210=Lists!$G$2,'Exp Database'!N210=Lists!$G$3,'Exp Database'!N210=0),0,IF($F210=Lists!$G$2,'Exp with units conversion'!$H210*'Exp Database'!N210*'Exp with units conversion'!$G210,'Exp Database'!N210*'Exp with units conversion'!$G210))</f>
        <v>0</v>
      </c>
      <c r="O210">
        <f>IF(OR('Exp Database'!O210=Lists!$G$2,'Exp Database'!O210=Lists!$G$3,'Exp Database'!O210=0),0,IF($F210=Lists!$G$2,'Exp with units conversion'!$H210*'Exp Database'!O210*'Exp with units conversion'!$G210,'Exp Database'!O210*'Exp with units conversion'!$G210))</f>
        <v>0</v>
      </c>
      <c r="P210">
        <f>IF(OR('Exp Database'!P210=Lists!$G$2,'Exp Database'!P210=Lists!$G$3,'Exp Database'!P210=0),0,IF($F210=Lists!$G$2,'Exp with units conversion'!$H210*'Exp Database'!P210*'Exp with units conversion'!$G210,'Exp Database'!P210*'Exp with units conversion'!$G210))</f>
        <v>0</v>
      </c>
      <c r="Q210">
        <f>IF(OR('Exp Database'!Q210=Lists!$G$2,'Exp Database'!Q210=Lists!$G$3,'Exp Database'!Q210=0),0,IF($F210=Lists!$G$2,'Exp with units conversion'!$H210*'Exp Database'!Q210*'Exp with units conversion'!$G210,'Exp Database'!Q210*'Exp with units conversion'!$G210))</f>
        <v>0</v>
      </c>
      <c r="R210">
        <f>IF(OR('Exp Database'!R210=Lists!$G$2,'Exp Database'!R210=Lists!$G$3,'Exp Database'!R210=0),0,IF($F210=Lists!$G$2,'Exp with units conversion'!$H210*'Exp Database'!R210*'Exp with units conversion'!$G210,'Exp Database'!R210*'Exp with units conversion'!$G210))</f>
        <v>0</v>
      </c>
      <c r="S210">
        <f>IF(OR('Exp Database'!S210=Lists!$G$2,'Exp Database'!S210=Lists!$G$3,'Exp Database'!S210=0),0,IF($F210=Lists!$G$2,'Exp with units conversion'!$H210*'Exp Database'!S210*'Exp with units conversion'!$G210,'Exp Database'!S210*'Exp with units conversion'!$G210))</f>
        <v>0</v>
      </c>
      <c r="T210">
        <f>IF(OR('Exp Database'!T210=Lists!$G$2,'Exp Database'!T210=Lists!$G$3,'Exp Database'!T210=0),0,IF($F210=Lists!$G$2,'Exp with units conversion'!$H210*'Exp Database'!T210*'Exp with units conversion'!$G210,'Exp Database'!T210*'Exp with units conversion'!$G210))</f>
        <v>0</v>
      </c>
      <c r="U210">
        <f>IF(OR('Exp Database'!U210=Lists!$G$2,'Exp Database'!U210=Lists!$G$3,'Exp Database'!U210=0),0,IF($F210=Lists!$G$2,'Exp with units conversion'!$H210*'Exp Database'!U210*'Exp with units conversion'!$G210,'Exp Database'!U210*'Exp with units conversion'!$G210))</f>
        <v>0</v>
      </c>
      <c r="V210">
        <f>IF(OR('Exp Database'!V210=Lists!$G$2,'Exp Database'!V210=Lists!$G$3,'Exp Database'!V210=0),0,IF($F210=Lists!$G$2,'Exp with units conversion'!$H210*'Exp Database'!V210*'Exp with units conversion'!$G210,'Exp Database'!V210*'Exp with units conversion'!$G210))</f>
        <v>0</v>
      </c>
      <c r="W210">
        <f>IF(OR('Exp Database'!W210=Lists!$G$2,'Exp Database'!W210=Lists!$G$3,'Exp Database'!W210=0),0,IF($F210=Lists!$G$2,'Exp with units conversion'!$H210*'Exp Database'!W210*'Exp with units conversion'!$G210,'Exp Database'!W210*'Exp with units conversion'!$G210))</f>
        <v>0</v>
      </c>
      <c r="X210">
        <f>IF(OR('Exp Database'!X210=Lists!$G$2,'Exp Database'!X210=Lists!$G$3,'Exp Database'!X210=0),0,IF($F210=Lists!$G$2,'Exp with units conversion'!$H210*'Exp Database'!X210*'Exp with units conversion'!$G210,'Exp Database'!X210*'Exp with units conversion'!$G210))</f>
        <v>0</v>
      </c>
      <c r="Y210">
        <f>IF(OR('Exp Database'!Y210=Lists!$G$2,'Exp Database'!Y210=Lists!$G$3,'Exp Database'!Y210=0),0,IF($F210=Lists!$G$2,'Exp with units conversion'!$H210*'Exp Database'!Y210*'Exp with units conversion'!$G210,'Exp Database'!Y210*'Exp with units conversion'!$G210))</f>
        <v>0</v>
      </c>
      <c r="Z210">
        <f>IF(OR('Exp Database'!Z210=Lists!$G$2,'Exp Database'!Z210=Lists!$G$3,'Exp Database'!Z210=0),0,IF($F210=Lists!$G$2,'Exp with units conversion'!$H210*'Exp Database'!Z210*'Exp with units conversion'!$G210,'Exp Database'!Z210*'Exp with units conversion'!$G210))</f>
        <v>0</v>
      </c>
      <c r="AA210">
        <f>IF(OR('Exp Database'!AA210=Lists!$G$2,'Exp Database'!AA210=Lists!$G$3,'Exp Database'!AA210=0),0,IF($F210=Lists!$G$2,'Exp with units conversion'!$H210*'Exp Database'!AA210*'Exp with units conversion'!$G210,'Exp Database'!AA210*'Exp with units conversion'!$G210))</f>
        <v>0</v>
      </c>
      <c r="AB210">
        <f>IF(OR('Exp Database'!AB210=Lists!$G$2,'Exp Database'!AB210=Lists!$G$3,'Exp Database'!AB210=0),0,IF($F210=Lists!$G$2,'Exp with units conversion'!$H210*'Exp Database'!AB210*'Exp with units conversion'!$G210,'Exp Database'!AB210*'Exp with units conversion'!$G210))</f>
        <v>2000</v>
      </c>
      <c r="AC210">
        <f>IF(OR('Exp Database'!AC210=Lists!$G$2,'Exp Database'!AC210=Lists!$G$3,'Exp Database'!AC210=0),0,IF($F210=Lists!$G$2,'Exp with units conversion'!$H210*'Exp Database'!AC210*'Exp with units conversion'!$G210,'Exp Database'!AC210*'Exp with units conversion'!$G210))</f>
        <v>2000</v>
      </c>
      <c r="AD210">
        <f>IF(OR('Exp Database'!AD210=Lists!$G$2,'Exp Database'!AD210=Lists!$G$3,'Exp Database'!AD210=0),0,IF($F210=Lists!$G$2,'Exp with units conversion'!$H210*'Exp Database'!AD210*'Exp with units conversion'!$G210,'Exp Database'!AD210*'Exp with units conversion'!$G210))</f>
        <v>2000</v>
      </c>
      <c r="AF210">
        <f t="shared" si="20"/>
        <v>1</v>
      </c>
    </row>
    <row r="211" spans="2:32">
      <c r="B211" t="str">
        <f t="shared" si="19"/>
        <v>Georgia2012</v>
      </c>
      <c r="C211" s="243" t="str">
        <f t="shared" si="18"/>
        <v>Georgia</v>
      </c>
      <c r="D211" s="243">
        <v>2012</v>
      </c>
      <c r="E211" s="242" t="str">
        <f t="shared" si="21"/>
        <v>Calendar Year</v>
      </c>
      <c r="F211" s="242" t="str">
        <f t="shared" si="21"/>
        <v>US Dollars</v>
      </c>
      <c r="G211" s="238">
        <f>IF('Exp Database'!G211="Units ( x 1)",1,IF('Exp Database'!G211="Thousands (x 1,000)",1000,IF('Exp Database'!G211="Millions (x 1,000,000)",1000000,)))</f>
        <v>1</v>
      </c>
      <c r="H211" s="239">
        <f>IF('Exp Database'!H211&gt;0,'Exp Database'!H211,'Exp Database'!J211)</f>
        <v>1.6513</v>
      </c>
      <c r="I211" s="242" t="str">
        <f t="shared" si="21"/>
        <v>System of Health Accounts</v>
      </c>
      <c r="J211" s="242">
        <f t="shared" si="21"/>
        <v>1.6512583333333299</v>
      </c>
      <c r="K211" s="53" t="s">
        <v>350</v>
      </c>
      <c r="L211" s="53"/>
      <c r="M211">
        <f>IF(OR('Exp Database'!M211=Lists!$G$2,'Exp Database'!M211=Lists!$G$3,'Exp Database'!M211=0),0,IF($F211=Lists!$G$2,'Exp with units conversion'!$H211*'Exp Database'!M211*'Exp with units conversion'!$G211,'Exp Database'!M211*'Exp with units conversion'!$G211))</f>
        <v>0</v>
      </c>
      <c r="N211">
        <f>IF(OR('Exp Database'!N211=Lists!$G$2,'Exp Database'!N211=Lists!$G$3,'Exp Database'!N211=0),0,IF($F211=Lists!$G$2,'Exp with units conversion'!$H211*'Exp Database'!N211*'Exp with units conversion'!$G211,'Exp Database'!N211*'Exp with units conversion'!$G211))</f>
        <v>0</v>
      </c>
      <c r="O211">
        <f>IF(OR('Exp Database'!O211=Lists!$G$2,'Exp Database'!O211=Lists!$G$3,'Exp Database'!O211=0),0,IF($F211=Lists!$G$2,'Exp with units conversion'!$H211*'Exp Database'!O211*'Exp with units conversion'!$G211,'Exp Database'!O211*'Exp with units conversion'!$G211))</f>
        <v>0</v>
      </c>
      <c r="P211">
        <f>IF(OR('Exp Database'!P211=Lists!$G$2,'Exp Database'!P211=Lists!$G$3,'Exp Database'!P211=0),0,IF($F211=Lists!$G$2,'Exp with units conversion'!$H211*'Exp Database'!P211*'Exp with units conversion'!$G211,'Exp Database'!P211*'Exp with units conversion'!$G211))</f>
        <v>0</v>
      </c>
      <c r="Q211">
        <f>IF(OR('Exp Database'!Q211=Lists!$G$2,'Exp Database'!Q211=Lists!$G$3,'Exp Database'!Q211=0),0,IF($F211=Lists!$G$2,'Exp with units conversion'!$H211*'Exp Database'!Q211*'Exp with units conversion'!$G211,'Exp Database'!Q211*'Exp with units conversion'!$G211))</f>
        <v>0</v>
      </c>
      <c r="R211">
        <f>IF(OR('Exp Database'!R211=Lists!$G$2,'Exp Database'!R211=Lists!$G$3,'Exp Database'!R211=0),0,IF($F211=Lists!$G$2,'Exp with units conversion'!$H211*'Exp Database'!R211*'Exp with units conversion'!$G211,'Exp Database'!R211*'Exp with units conversion'!$G211))</f>
        <v>0</v>
      </c>
      <c r="S211">
        <f>IF(OR('Exp Database'!S211=Lists!$G$2,'Exp Database'!S211=Lists!$G$3,'Exp Database'!S211=0),0,IF($F211=Lists!$G$2,'Exp with units conversion'!$H211*'Exp Database'!S211*'Exp with units conversion'!$G211,'Exp Database'!S211*'Exp with units conversion'!$G211))</f>
        <v>0</v>
      </c>
      <c r="T211">
        <f>IF(OR('Exp Database'!T211=Lists!$G$2,'Exp Database'!T211=Lists!$G$3,'Exp Database'!T211=0),0,IF($F211=Lists!$G$2,'Exp with units conversion'!$H211*'Exp Database'!T211*'Exp with units conversion'!$G211,'Exp Database'!T211*'Exp with units conversion'!$G211))</f>
        <v>0</v>
      </c>
      <c r="U211">
        <f>IF(OR('Exp Database'!U211=Lists!$G$2,'Exp Database'!U211=Lists!$G$3,'Exp Database'!U211=0),0,IF($F211=Lists!$G$2,'Exp with units conversion'!$H211*'Exp Database'!U211*'Exp with units conversion'!$G211,'Exp Database'!U211*'Exp with units conversion'!$G211))</f>
        <v>0</v>
      </c>
      <c r="V211">
        <f>IF(OR('Exp Database'!V211=Lists!$G$2,'Exp Database'!V211=Lists!$G$3,'Exp Database'!V211=0),0,IF($F211=Lists!$G$2,'Exp with units conversion'!$H211*'Exp Database'!V211*'Exp with units conversion'!$G211,'Exp Database'!V211*'Exp with units conversion'!$G211))</f>
        <v>0</v>
      </c>
      <c r="W211">
        <f>IF(OR('Exp Database'!W211=Lists!$G$2,'Exp Database'!W211=Lists!$G$3,'Exp Database'!W211=0),0,IF($F211=Lists!$G$2,'Exp with units conversion'!$H211*'Exp Database'!W211*'Exp with units conversion'!$G211,'Exp Database'!W211*'Exp with units conversion'!$G211))</f>
        <v>0</v>
      </c>
      <c r="X211">
        <f>IF(OR('Exp Database'!X211=Lists!$G$2,'Exp Database'!X211=Lists!$G$3,'Exp Database'!X211=0),0,IF($F211=Lists!$G$2,'Exp with units conversion'!$H211*'Exp Database'!X211*'Exp with units conversion'!$G211,'Exp Database'!X211*'Exp with units conversion'!$G211))</f>
        <v>312835</v>
      </c>
      <c r="Y211">
        <f>IF(OR('Exp Database'!Y211=Lists!$G$2,'Exp Database'!Y211=Lists!$G$3,'Exp Database'!Y211=0),0,IF($F211=Lists!$G$2,'Exp with units conversion'!$H211*'Exp Database'!Y211*'Exp with units conversion'!$G211,'Exp Database'!Y211*'Exp with units conversion'!$G211))</f>
        <v>0</v>
      </c>
      <c r="Z211">
        <f>IF(OR('Exp Database'!Z211=Lists!$G$2,'Exp Database'!Z211=Lists!$G$3,'Exp Database'!Z211=0),0,IF($F211=Lists!$G$2,'Exp with units conversion'!$H211*'Exp Database'!Z211*'Exp with units conversion'!$G211,'Exp Database'!Z211*'Exp with units conversion'!$G211))</f>
        <v>0</v>
      </c>
      <c r="AA211">
        <f>IF(OR('Exp Database'!AA211=Lists!$G$2,'Exp Database'!AA211=Lists!$G$3,'Exp Database'!AA211=0),0,IF($F211=Lists!$G$2,'Exp with units conversion'!$H211*'Exp Database'!AA211*'Exp with units conversion'!$G211,'Exp Database'!AA211*'Exp with units conversion'!$G211))</f>
        <v>0</v>
      </c>
      <c r="AB211">
        <f>IF(OR('Exp Database'!AB211=Lists!$G$2,'Exp Database'!AB211=Lists!$G$3,'Exp Database'!AB211=0),0,IF($F211=Lists!$G$2,'Exp with units conversion'!$H211*'Exp Database'!AB211*'Exp with units conversion'!$G211,'Exp Database'!AB211*'Exp with units conversion'!$G211))</f>
        <v>1297</v>
      </c>
      <c r="AC211">
        <f>IF(OR('Exp Database'!AC211=Lists!$G$2,'Exp Database'!AC211=Lists!$G$3,'Exp Database'!AC211=0),0,IF($F211=Lists!$G$2,'Exp with units conversion'!$H211*'Exp Database'!AC211*'Exp with units conversion'!$G211,'Exp Database'!AC211*'Exp with units conversion'!$G211))</f>
        <v>314132</v>
      </c>
      <c r="AD211">
        <f>IF(OR('Exp Database'!AD211=Lists!$G$2,'Exp Database'!AD211=Lists!$G$3,'Exp Database'!AD211=0),0,IF($F211=Lists!$G$2,'Exp with units conversion'!$H211*'Exp Database'!AD211*'Exp with units conversion'!$G211,'Exp Database'!AD211*'Exp with units conversion'!$G211))</f>
        <v>314132</v>
      </c>
      <c r="AF211">
        <f t="shared" si="20"/>
        <v>1</v>
      </c>
    </row>
    <row r="212" spans="2:32">
      <c r="B212" t="str">
        <f t="shared" si="19"/>
        <v>Georgia2012</v>
      </c>
      <c r="C212" s="243" t="str">
        <f t="shared" si="18"/>
        <v>Georgia</v>
      </c>
      <c r="D212" s="243">
        <v>2012</v>
      </c>
      <c r="E212" s="242" t="str">
        <f t="shared" si="21"/>
        <v>Calendar Year</v>
      </c>
      <c r="F212" s="242" t="str">
        <f t="shared" si="21"/>
        <v>US Dollars</v>
      </c>
      <c r="G212" s="238">
        <f>IF('Exp Database'!G212="Units ( x 1)",1,IF('Exp Database'!G212="Thousands (x 1,000)",1000,IF('Exp Database'!G212="Millions (x 1,000,000)",1000000,)))</f>
        <v>1</v>
      </c>
      <c r="H212" s="239">
        <f>IF('Exp Database'!H212&gt;0,'Exp Database'!H212,'Exp Database'!J212)</f>
        <v>1.6513</v>
      </c>
      <c r="I212" s="242" t="str">
        <f t="shared" si="21"/>
        <v>System of Health Accounts</v>
      </c>
      <c r="J212" s="242">
        <f t="shared" si="21"/>
        <v>1.6512583333333299</v>
      </c>
      <c r="K212" s="53" t="s">
        <v>351</v>
      </c>
      <c r="L212" s="53"/>
      <c r="M212">
        <f>IF(OR('Exp Database'!M212=Lists!$G$2,'Exp Database'!M212=Lists!$G$3,'Exp Database'!M212=0),0,IF($F212=Lists!$G$2,'Exp with units conversion'!$H212*'Exp Database'!M212*'Exp with units conversion'!$G212,'Exp Database'!M212*'Exp with units conversion'!$G212))</f>
        <v>587347</v>
      </c>
      <c r="N212">
        <f>IF(OR('Exp Database'!N212=Lists!$G$2,'Exp Database'!N212=Lists!$G$3,'Exp Database'!N212=0),0,IF($F212=Lists!$G$2,'Exp with units conversion'!$H212*'Exp Database'!N212*'Exp with units conversion'!$G212,'Exp Database'!N212*'Exp with units conversion'!$G212))</f>
        <v>0</v>
      </c>
      <c r="O212">
        <f>IF(OR('Exp Database'!O212=Lists!$G$2,'Exp Database'!O212=Lists!$G$3,'Exp Database'!O212=0),0,IF($F212=Lists!$G$2,'Exp with units conversion'!$H212*'Exp Database'!O212*'Exp with units conversion'!$G212,'Exp Database'!O212*'Exp with units conversion'!$G212))</f>
        <v>0</v>
      </c>
      <c r="P212">
        <f>IF(OR('Exp Database'!P212=Lists!$G$2,'Exp Database'!P212=Lists!$G$3,'Exp Database'!P212=0),0,IF($F212=Lists!$G$2,'Exp with units conversion'!$H212*'Exp Database'!P212*'Exp with units conversion'!$G212,'Exp Database'!P212*'Exp with units conversion'!$G212))</f>
        <v>0</v>
      </c>
      <c r="Q212">
        <f>IF(OR('Exp Database'!Q212=Lists!$G$2,'Exp Database'!Q212=Lists!$G$3,'Exp Database'!Q212=0),0,IF($F212=Lists!$G$2,'Exp with units conversion'!$H212*'Exp Database'!Q212*'Exp with units conversion'!$G212,'Exp Database'!Q212*'Exp with units conversion'!$G212))</f>
        <v>587347</v>
      </c>
      <c r="R212">
        <f>IF(OR('Exp Database'!R212=Lists!$G$2,'Exp Database'!R212=Lists!$G$3,'Exp Database'!R212=0),0,IF($F212=Lists!$G$2,'Exp with units conversion'!$H212*'Exp Database'!R212*'Exp with units conversion'!$G212,'Exp Database'!R212*'Exp with units conversion'!$G212))</f>
        <v>0</v>
      </c>
      <c r="S212">
        <f>IF(OR('Exp Database'!S212=Lists!$G$2,'Exp Database'!S212=Lists!$G$3,'Exp Database'!S212=0),0,IF($F212=Lists!$G$2,'Exp with units conversion'!$H212*'Exp Database'!S212*'Exp with units conversion'!$G212,'Exp Database'!S212*'Exp with units conversion'!$G212))</f>
        <v>0</v>
      </c>
      <c r="T212">
        <f>IF(OR('Exp Database'!T212=Lists!$G$2,'Exp Database'!T212=Lists!$G$3,'Exp Database'!T212=0),0,IF($F212=Lists!$G$2,'Exp with units conversion'!$H212*'Exp Database'!T212*'Exp with units conversion'!$G212,'Exp Database'!T212*'Exp with units conversion'!$G212))</f>
        <v>0</v>
      </c>
      <c r="U212">
        <f>IF(OR('Exp Database'!U212=Lists!$G$2,'Exp Database'!U212=Lists!$G$3,'Exp Database'!U212=0),0,IF($F212=Lists!$G$2,'Exp with units conversion'!$H212*'Exp Database'!U212*'Exp with units conversion'!$G212,'Exp Database'!U212*'Exp with units conversion'!$G212))</f>
        <v>0</v>
      </c>
      <c r="V212">
        <f>IF(OR('Exp Database'!V212=Lists!$G$2,'Exp Database'!V212=Lists!$G$3,'Exp Database'!V212=0),0,IF($F212=Lists!$G$2,'Exp with units conversion'!$H212*'Exp Database'!V212*'Exp with units conversion'!$G212,'Exp Database'!V212*'Exp with units conversion'!$G212))</f>
        <v>0</v>
      </c>
      <c r="W212">
        <f>IF(OR('Exp Database'!W212=Lists!$G$2,'Exp Database'!W212=Lists!$G$3,'Exp Database'!W212=0),0,IF($F212=Lists!$G$2,'Exp with units conversion'!$H212*'Exp Database'!W212*'Exp with units conversion'!$G212,'Exp Database'!W212*'Exp with units conversion'!$G212))</f>
        <v>0</v>
      </c>
      <c r="X212">
        <f>IF(OR('Exp Database'!X212=Lists!$G$2,'Exp Database'!X212=Lists!$G$3,'Exp Database'!X212=0),0,IF($F212=Lists!$G$2,'Exp with units conversion'!$H212*'Exp Database'!X212*'Exp with units conversion'!$G212,'Exp Database'!X212*'Exp with units conversion'!$G212))</f>
        <v>0</v>
      </c>
      <c r="Y212">
        <f>IF(OR('Exp Database'!Y212=Lists!$G$2,'Exp Database'!Y212=Lists!$G$3,'Exp Database'!Y212=0),0,IF($F212=Lists!$G$2,'Exp with units conversion'!$H212*'Exp Database'!Y212*'Exp with units conversion'!$G212,'Exp Database'!Y212*'Exp with units conversion'!$G212))</f>
        <v>420921</v>
      </c>
      <c r="Z212">
        <f>IF(OR('Exp Database'!Z212=Lists!$G$2,'Exp Database'!Z212=Lists!$G$3,'Exp Database'!Z212=0),0,IF($F212=Lists!$G$2,'Exp with units conversion'!$H212*'Exp Database'!Z212*'Exp with units conversion'!$G212,'Exp Database'!Z212*'Exp with units conversion'!$G212))</f>
        <v>0</v>
      </c>
      <c r="AA212">
        <f>IF(OR('Exp Database'!AA212=Lists!$G$2,'Exp Database'!AA212=Lists!$G$3,'Exp Database'!AA212=0),0,IF($F212=Lists!$G$2,'Exp with units conversion'!$H212*'Exp Database'!AA212*'Exp with units conversion'!$G212,'Exp Database'!AA212*'Exp with units conversion'!$G212))</f>
        <v>10000</v>
      </c>
      <c r="AB212">
        <f>IF(OR('Exp Database'!AB212=Lists!$G$2,'Exp Database'!AB212=Lists!$G$3,'Exp Database'!AB212=0),0,IF($F212=Lists!$G$2,'Exp with units conversion'!$H212*'Exp Database'!AB212*'Exp with units conversion'!$G212,'Exp Database'!AB212*'Exp with units conversion'!$G212))</f>
        <v>0</v>
      </c>
      <c r="AC212">
        <f>IF(OR('Exp Database'!AC212=Lists!$G$2,'Exp Database'!AC212=Lists!$G$3,'Exp Database'!AC212=0),0,IF($F212=Lists!$G$2,'Exp with units conversion'!$H212*'Exp Database'!AC212*'Exp with units conversion'!$G212,'Exp Database'!AC212*'Exp with units conversion'!$G212))</f>
        <v>430921</v>
      </c>
      <c r="AD212">
        <f>IF(OR('Exp Database'!AD212=Lists!$G$2,'Exp Database'!AD212=Lists!$G$3,'Exp Database'!AD212=0),0,IF($F212=Lists!$G$2,'Exp with units conversion'!$H212*'Exp Database'!AD212*'Exp with units conversion'!$G212,'Exp Database'!AD212*'Exp with units conversion'!$G212))</f>
        <v>1018268</v>
      </c>
      <c r="AF212">
        <f t="shared" si="20"/>
        <v>1</v>
      </c>
    </row>
    <row r="213" spans="2:32">
      <c r="B213" t="str">
        <f t="shared" si="19"/>
        <v>Georgia2012</v>
      </c>
      <c r="C213" s="243" t="str">
        <f t="shared" si="18"/>
        <v>Georgia</v>
      </c>
      <c r="D213" s="243">
        <v>2012</v>
      </c>
      <c r="E213" s="242" t="str">
        <f t="shared" si="21"/>
        <v>Calendar Year</v>
      </c>
      <c r="F213" s="242" t="str">
        <f t="shared" si="21"/>
        <v>US Dollars</v>
      </c>
      <c r="G213" s="238">
        <f>IF('Exp Database'!G213="Units ( x 1)",1,IF('Exp Database'!G213="Thousands (x 1,000)",1000,IF('Exp Database'!G213="Millions (x 1,000,000)",1000000,)))</f>
        <v>1</v>
      </c>
      <c r="H213" s="239">
        <f>IF('Exp Database'!H213&gt;0,'Exp Database'!H213,'Exp Database'!J213)</f>
        <v>1.6513</v>
      </c>
      <c r="I213" s="242" t="str">
        <f t="shared" si="21"/>
        <v>System of Health Accounts</v>
      </c>
      <c r="J213" s="242">
        <f t="shared" si="21"/>
        <v>1.6512583333333299</v>
      </c>
      <c r="K213" s="53" t="s">
        <v>397</v>
      </c>
      <c r="L213" s="53"/>
      <c r="M213">
        <f>IF(OR('Exp Database'!M213=Lists!$G$2,'Exp Database'!M213=Lists!$G$3,'Exp Database'!M213=0),0,IF($F213=Lists!$G$2,'Exp with units conversion'!$H213*'Exp Database'!M213*'Exp with units conversion'!$G213,'Exp Database'!M213*'Exp with units conversion'!$G213))</f>
        <v>0</v>
      </c>
      <c r="N213">
        <f>IF(OR('Exp Database'!N213=Lists!$G$2,'Exp Database'!N213=Lists!$G$3,'Exp Database'!N213=0),0,IF($F213=Lists!$G$2,'Exp with units conversion'!$H213*'Exp Database'!N213*'Exp with units conversion'!$G213,'Exp Database'!N213*'Exp with units conversion'!$G213))</f>
        <v>0</v>
      </c>
      <c r="O213">
        <f>IF(OR('Exp Database'!O213=Lists!$G$2,'Exp Database'!O213=Lists!$G$3,'Exp Database'!O213=0),0,IF($F213=Lists!$G$2,'Exp with units conversion'!$H213*'Exp Database'!O213*'Exp with units conversion'!$G213,'Exp Database'!O213*'Exp with units conversion'!$G213))</f>
        <v>0</v>
      </c>
      <c r="P213">
        <f>IF(OR('Exp Database'!P213=Lists!$G$2,'Exp Database'!P213=Lists!$G$3,'Exp Database'!P213=0),0,IF($F213=Lists!$G$2,'Exp with units conversion'!$H213*'Exp Database'!P213*'Exp with units conversion'!$G213,'Exp Database'!P213*'Exp with units conversion'!$G213))</f>
        <v>0</v>
      </c>
      <c r="Q213">
        <f>IF(OR('Exp Database'!Q213=Lists!$G$2,'Exp Database'!Q213=Lists!$G$3,'Exp Database'!Q213=0),0,IF($F213=Lists!$G$2,'Exp with units conversion'!$H213*'Exp Database'!Q213*'Exp with units conversion'!$G213,'Exp Database'!Q213*'Exp with units conversion'!$G213))</f>
        <v>0</v>
      </c>
      <c r="R213">
        <f>IF(OR('Exp Database'!R213=Lists!$G$2,'Exp Database'!R213=Lists!$G$3,'Exp Database'!R213=0),0,IF($F213=Lists!$G$2,'Exp with units conversion'!$H213*'Exp Database'!R213*'Exp with units conversion'!$G213,'Exp Database'!R213*'Exp with units conversion'!$G213))</f>
        <v>0</v>
      </c>
      <c r="S213">
        <f>IF(OR('Exp Database'!S213=Lists!$G$2,'Exp Database'!S213=Lists!$G$3,'Exp Database'!S213=0),0,IF($F213=Lists!$G$2,'Exp with units conversion'!$H213*'Exp Database'!S213*'Exp with units conversion'!$G213,'Exp Database'!S213*'Exp with units conversion'!$G213))</f>
        <v>0</v>
      </c>
      <c r="T213">
        <f>IF(OR('Exp Database'!T213=Lists!$G$2,'Exp Database'!T213=Lists!$G$3,'Exp Database'!T213=0),0,IF($F213=Lists!$G$2,'Exp with units conversion'!$H213*'Exp Database'!T213*'Exp with units conversion'!$G213,'Exp Database'!T213*'Exp with units conversion'!$G213))</f>
        <v>0</v>
      </c>
      <c r="U213">
        <f>IF(OR('Exp Database'!U213=Lists!$G$2,'Exp Database'!U213=Lists!$G$3,'Exp Database'!U213=0),0,IF($F213=Lists!$G$2,'Exp with units conversion'!$H213*'Exp Database'!U213*'Exp with units conversion'!$G213,'Exp Database'!U213*'Exp with units conversion'!$G213))</f>
        <v>0</v>
      </c>
      <c r="V213">
        <f>IF(OR('Exp Database'!V213=Lists!$G$2,'Exp Database'!V213=Lists!$G$3,'Exp Database'!V213=0),0,IF($F213=Lists!$G$2,'Exp with units conversion'!$H213*'Exp Database'!V213*'Exp with units conversion'!$G213,'Exp Database'!V213*'Exp with units conversion'!$G213))</f>
        <v>0</v>
      </c>
      <c r="W213">
        <f>IF(OR('Exp Database'!W213=Lists!$G$2,'Exp Database'!W213=Lists!$G$3,'Exp Database'!W213=0),0,IF($F213=Lists!$G$2,'Exp with units conversion'!$H213*'Exp Database'!W213*'Exp with units conversion'!$G213,'Exp Database'!W213*'Exp with units conversion'!$G213))</f>
        <v>0</v>
      </c>
      <c r="X213">
        <f>IF(OR('Exp Database'!X213=Lists!$G$2,'Exp Database'!X213=Lists!$G$3,'Exp Database'!X213=0),0,IF($F213=Lists!$G$2,'Exp with units conversion'!$H213*'Exp Database'!X213*'Exp with units conversion'!$G213,'Exp Database'!X213*'Exp with units conversion'!$G213))</f>
        <v>0</v>
      </c>
      <c r="Y213">
        <f>IF(OR('Exp Database'!Y213=Lists!$G$2,'Exp Database'!Y213=Lists!$G$3,'Exp Database'!Y213=0),0,IF($F213=Lists!$G$2,'Exp with units conversion'!$H213*'Exp Database'!Y213*'Exp with units conversion'!$G213,'Exp Database'!Y213*'Exp with units conversion'!$G213))</f>
        <v>0</v>
      </c>
      <c r="Z213">
        <f>IF(OR('Exp Database'!Z213=Lists!$G$2,'Exp Database'!Z213=Lists!$G$3,'Exp Database'!Z213=0),0,IF($F213=Lists!$G$2,'Exp with units conversion'!$H213*'Exp Database'!Z213*'Exp with units conversion'!$G213,'Exp Database'!Z213*'Exp with units conversion'!$G213))</f>
        <v>0</v>
      </c>
      <c r="AA213">
        <f>IF(OR('Exp Database'!AA213=Lists!$G$2,'Exp Database'!AA213=Lists!$G$3,'Exp Database'!AA213=0),0,IF($F213=Lists!$G$2,'Exp with units conversion'!$H213*'Exp Database'!AA213*'Exp with units conversion'!$G213,'Exp Database'!AA213*'Exp with units conversion'!$G213))</f>
        <v>3000</v>
      </c>
      <c r="AB213">
        <f>IF(OR('Exp Database'!AB213=Lists!$G$2,'Exp Database'!AB213=Lists!$G$3,'Exp Database'!AB213=0),0,IF($F213=Lists!$G$2,'Exp with units conversion'!$H213*'Exp Database'!AB213*'Exp with units conversion'!$G213,'Exp Database'!AB213*'Exp with units conversion'!$G213))</f>
        <v>310815</v>
      </c>
      <c r="AC213">
        <f>IF(OR('Exp Database'!AC213=Lists!$G$2,'Exp Database'!AC213=Lists!$G$3,'Exp Database'!AC213=0),0,IF($F213=Lists!$G$2,'Exp with units conversion'!$H213*'Exp Database'!AC213*'Exp with units conversion'!$G213,'Exp Database'!AC213*'Exp with units conversion'!$G213))</f>
        <v>313815</v>
      </c>
      <c r="AD213">
        <f>IF(OR('Exp Database'!AD213=Lists!$G$2,'Exp Database'!AD213=Lists!$G$3,'Exp Database'!AD213=0),0,IF($F213=Lists!$G$2,'Exp with units conversion'!$H213*'Exp Database'!AD213*'Exp with units conversion'!$G213,'Exp Database'!AD213*'Exp with units conversion'!$G213))</f>
        <v>313815</v>
      </c>
      <c r="AF213">
        <f t="shared" si="20"/>
        <v>1</v>
      </c>
    </row>
    <row r="214" spans="2:32">
      <c r="B214" t="str">
        <f t="shared" si="19"/>
        <v>Georgia2012</v>
      </c>
      <c r="C214" s="243" t="str">
        <f t="shared" si="18"/>
        <v>Georgia</v>
      </c>
      <c r="D214" s="243">
        <v>2012</v>
      </c>
      <c r="E214" s="242" t="str">
        <f t="shared" si="21"/>
        <v>Calendar Year</v>
      </c>
      <c r="F214" s="242" t="str">
        <f t="shared" si="21"/>
        <v>US Dollars</v>
      </c>
      <c r="G214" s="238">
        <f>IF('Exp Database'!G214="Units ( x 1)",1,IF('Exp Database'!G214="Thousands (x 1,000)",1000,IF('Exp Database'!G214="Millions (x 1,000,000)",1000000,)))</f>
        <v>1</v>
      </c>
      <c r="H214" s="239">
        <f>IF('Exp Database'!H214&gt;0,'Exp Database'!H214,'Exp Database'!J214)</f>
        <v>1.6513</v>
      </c>
      <c r="I214" s="242" t="str">
        <f t="shared" si="21"/>
        <v>System of Health Accounts</v>
      </c>
      <c r="J214" s="242">
        <f t="shared" si="21"/>
        <v>1.6512583333333299</v>
      </c>
      <c r="K214" s="53" t="s">
        <v>415</v>
      </c>
      <c r="L214" s="53"/>
      <c r="M214">
        <f>IF(OR('Exp Database'!M214=Lists!$G$2,'Exp Database'!M214=Lists!$G$3,'Exp Database'!M214=0),0,IF($F214=Lists!$G$2,'Exp with units conversion'!$H214*'Exp Database'!M214*'Exp with units conversion'!$G214,'Exp Database'!M214*'Exp with units conversion'!$G214))</f>
        <v>0</v>
      </c>
      <c r="N214">
        <f>IF(OR('Exp Database'!N214=Lists!$G$2,'Exp Database'!N214=Lists!$G$3,'Exp Database'!N214=0),0,IF($F214=Lists!$G$2,'Exp with units conversion'!$H214*'Exp Database'!N214*'Exp with units conversion'!$G214,'Exp Database'!N214*'Exp with units conversion'!$G214))</f>
        <v>0</v>
      </c>
      <c r="O214">
        <f>IF(OR('Exp Database'!O214=Lists!$G$2,'Exp Database'!O214=Lists!$G$3,'Exp Database'!O214=0),0,IF($F214=Lists!$G$2,'Exp with units conversion'!$H214*'Exp Database'!O214*'Exp with units conversion'!$G214,'Exp Database'!O214*'Exp with units conversion'!$G214))</f>
        <v>0</v>
      </c>
      <c r="P214">
        <f>IF(OR('Exp Database'!P214=Lists!$G$2,'Exp Database'!P214=Lists!$G$3,'Exp Database'!P214=0),0,IF($F214=Lists!$G$2,'Exp with units conversion'!$H214*'Exp Database'!P214*'Exp with units conversion'!$G214,'Exp Database'!P214*'Exp with units conversion'!$G214))</f>
        <v>0</v>
      </c>
      <c r="Q214">
        <f>IF(OR('Exp Database'!Q214=Lists!$G$2,'Exp Database'!Q214=Lists!$G$3,'Exp Database'!Q214=0),0,IF($F214=Lists!$G$2,'Exp with units conversion'!$H214*'Exp Database'!Q214*'Exp with units conversion'!$G214,'Exp Database'!Q214*'Exp with units conversion'!$G214))</f>
        <v>0</v>
      </c>
      <c r="R214">
        <f>IF(OR('Exp Database'!R214=Lists!$G$2,'Exp Database'!R214=Lists!$G$3,'Exp Database'!R214=0),0,IF($F214=Lists!$G$2,'Exp with units conversion'!$H214*'Exp Database'!R214*'Exp with units conversion'!$G214,'Exp Database'!R214*'Exp with units conversion'!$G214))</f>
        <v>0</v>
      </c>
      <c r="S214">
        <f>IF(OR('Exp Database'!S214=Lists!$G$2,'Exp Database'!S214=Lists!$G$3,'Exp Database'!S214=0),0,IF($F214=Lists!$G$2,'Exp with units conversion'!$H214*'Exp Database'!S214*'Exp with units conversion'!$G214,'Exp Database'!S214*'Exp with units conversion'!$G214))</f>
        <v>0</v>
      </c>
      <c r="T214">
        <f>IF(OR('Exp Database'!T214=Lists!$G$2,'Exp Database'!T214=Lists!$G$3,'Exp Database'!T214=0),0,IF($F214=Lists!$G$2,'Exp with units conversion'!$H214*'Exp Database'!T214*'Exp with units conversion'!$G214,'Exp Database'!T214*'Exp with units conversion'!$G214))</f>
        <v>0</v>
      </c>
      <c r="U214">
        <f>IF(OR('Exp Database'!U214=Lists!$G$2,'Exp Database'!U214=Lists!$G$3,'Exp Database'!U214=0),0,IF($F214=Lists!$G$2,'Exp with units conversion'!$H214*'Exp Database'!U214*'Exp with units conversion'!$G214,'Exp Database'!U214*'Exp with units conversion'!$G214))</f>
        <v>0</v>
      </c>
      <c r="V214">
        <f>IF(OR('Exp Database'!V214=Lists!$G$2,'Exp Database'!V214=Lists!$G$3,'Exp Database'!V214=0),0,IF($F214=Lists!$G$2,'Exp with units conversion'!$H214*'Exp Database'!V214*'Exp with units conversion'!$G214,'Exp Database'!V214*'Exp with units conversion'!$G214))</f>
        <v>0</v>
      </c>
      <c r="W214">
        <f>IF(OR('Exp Database'!W214=Lists!$G$2,'Exp Database'!W214=Lists!$G$3,'Exp Database'!W214=0),0,IF($F214=Lists!$G$2,'Exp with units conversion'!$H214*'Exp Database'!W214*'Exp with units conversion'!$G214,'Exp Database'!W214*'Exp with units conversion'!$G214))</f>
        <v>0</v>
      </c>
      <c r="X214">
        <f>IF(OR('Exp Database'!X214=Lists!$G$2,'Exp Database'!X214=Lists!$G$3,'Exp Database'!X214=0),0,IF($F214=Lists!$G$2,'Exp with units conversion'!$H214*'Exp Database'!X214*'Exp with units conversion'!$G214,'Exp Database'!X214*'Exp with units conversion'!$G214))</f>
        <v>0</v>
      </c>
      <c r="Y214">
        <f>IF(OR('Exp Database'!Y214=Lists!$G$2,'Exp Database'!Y214=Lists!$G$3,'Exp Database'!Y214=0),0,IF($F214=Lists!$G$2,'Exp with units conversion'!$H214*'Exp Database'!Y214*'Exp with units conversion'!$G214,'Exp Database'!Y214*'Exp with units conversion'!$G214))</f>
        <v>0</v>
      </c>
      <c r="Z214">
        <f>IF(OR('Exp Database'!Z214=Lists!$G$2,'Exp Database'!Z214=Lists!$G$3,'Exp Database'!Z214=0),0,IF($F214=Lists!$G$2,'Exp with units conversion'!$H214*'Exp Database'!Z214*'Exp with units conversion'!$G214,'Exp Database'!Z214*'Exp with units conversion'!$G214))</f>
        <v>0</v>
      </c>
      <c r="AA214">
        <f>IF(OR('Exp Database'!AA214=Lists!$G$2,'Exp Database'!AA214=Lists!$G$3,'Exp Database'!AA214=0),0,IF($F214=Lists!$G$2,'Exp with units conversion'!$H214*'Exp Database'!AA214*'Exp with units conversion'!$G214,'Exp Database'!AA214*'Exp with units conversion'!$G214))</f>
        <v>0</v>
      </c>
      <c r="AB214">
        <f>IF(OR('Exp Database'!AB214=Lists!$G$2,'Exp Database'!AB214=Lists!$G$3,'Exp Database'!AB214=0),0,IF($F214=Lists!$G$2,'Exp with units conversion'!$H214*'Exp Database'!AB214*'Exp with units conversion'!$G214,'Exp Database'!AB214*'Exp with units conversion'!$G214))</f>
        <v>0</v>
      </c>
      <c r="AC214">
        <f>IF(OR('Exp Database'!AC214=Lists!$G$2,'Exp Database'!AC214=Lists!$G$3,'Exp Database'!AC214=0),0,IF($F214=Lists!$G$2,'Exp with units conversion'!$H214*'Exp Database'!AC214*'Exp with units conversion'!$G214,'Exp Database'!AC214*'Exp with units conversion'!$G214))</f>
        <v>0</v>
      </c>
      <c r="AD214">
        <f>IF(OR('Exp Database'!AD214=Lists!$G$2,'Exp Database'!AD214=Lists!$G$3,'Exp Database'!AD214=0),0,IF($F214=Lists!$G$2,'Exp with units conversion'!$H214*'Exp Database'!AD214*'Exp with units conversion'!$G214,'Exp Database'!AD214*'Exp with units conversion'!$G214))</f>
        <v>0</v>
      </c>
      <c r="AF214">
        <f t="shared" si="20"/>
        <v>1</v>
      </c>
    </row>
    <row r="215" spans="2:32">
      <c r="B215" t="str">
        <f t="shared" si="19"/>
        <v>Georgia2012</v>
      </c>
      <c r="C215" s="243" t="str">
        <f t="shared" si="18"/>
        <v>Georgia</v>
      </c>
      <c r="D215" s="243">
        <v>2012</v>
      </c>
      <c r="E215" s="242" t="str">
        <f t="shared" si="21"/>
        <v>Calendar Year</v>
      </c>
      <c r="F215" s="242" t="str">
        <f t="shared" si="21"/>
        <v>US Dollars</v>
      </c>
      <c r="G215" s="238">
        <f>IF('Exp Database'!G215="Units ( x 1)",1,IF('Exp Database'!G215="Thousands (x 1,000)",1000,IF('Exp Database'!G215="Millions (x 1,000,000)",1000000,)))</f>
        <v>1</v>
      </c>
      <c r="H215" s="239">
        <f>IF('Exp Database'!H215&gt;0,'Exp Database'!H215,'Exp Database'!J215)</f>
        <v>1.6513</v>
      </c>
      <c r="I215" s="242" t="str">
        <f t="shared" si="21"/>
        <v>System of Health Accounts</v>
      </c>
      <c r="J215" s="242">
        <f t="shared" si="21"/>
        <v>1.6512583333333299</v>
      </c>
      <c r="K215" s="53" t="s">
        <v>399</v>
      </c>
      <c r="L215" s="53"/>
      <c r="M215">
        <f>IF(OR('Exp Database'!M215=Lists!$G$2,'Exp Database'!M215=Lists!$G$3,'Exp Database'!M215=0),0,IF($F215=Lists!$G$2,'Exp with units conversion'!$H215*'Exp Database'!M215*'Exp with units conversion'!$G215,'Exp Database'!M215*'Exp with units conversion'!$G215))</f>
        <v>0</v>
      </c>
      <c r="N215">
        <f>IF(OR('Exp Database'!N215=Lists!$G$2,'Exp Database'!N215=Lists!$G$3,'Exp Database'!N215=0),0,IF($F215=Lists!$G$2,'Exp with units conversion'!$H215*'Exp Database'!N215*'Exp with units conversion'!$G215,'Exp Database'!N215*'Exp with units conversion'!$G215))</f>
        <v>0</v>
      </c>
      <c r="O215">
        <f>IF(OR('Exp Database'!O215=Lists!$G$2,'Exp Database'!O215=Lists!$G$3,'Exp Database'!O215=0),0,IF($F215=Lists!$G$2,'Exp with units conversion'!$H215*'Exp Database'!O215*'Exp with units conversion'!$G215,'Exp Database'!O215*'Exp with units conversion'!$G215))</f>
        <v>0</v>
      </c>
      <c r="P215">
        <f>IF(OR('Exp Database'!P215=Lists!$G$2,'Exp Database'!P215=Lists!$G$3,'Exp Database'!P215=0),0,IF($F215=Lists!$G$2,'Exp with units conversion'!$H215*'Exp Database'!P215*'Exp with units conversion'!$G215,'Exp Database'!P215*'Exp with units conversion'!$G215))</f>
        <v>0</v>
      </c>
      <c r="Q215">
        <f>IF(OR('Exp Database'!Q215=Lists!$G$2,'Exp Database'!Q215=Lists!$G$3,'Exp Database'!Q215=0),0,IF($F215=Lists!$G$2,'Exp with units conversion'!$H215*'Exp Database'!Q215*'Exp with units conversion'!$G215,'Exp Database'!Q215*'Exp with units conversion'!$G215))</f>
        <v>0</v>
      </c>
      <c r="R215">
        <f>IF(OR('Exp Database'!R215=Lists!$G$2,'Exp Database'!R215=Lists!$G$3,'Exp Database'!R215=0),0,IF($F215=Lists!$G$2,'Exp with units conversion'!$H215*'Exp Database'!R215*'Exp with units conversion'!$G215,'Exp Database'!R215*'Exp with units conversion'!$G215))</f>
        <v>0</v>
      </c>
      <c r="S215">
        <f>IF(OR('Exp Database'!S215=Lists!$G$2,'Exp Database'!S215=Lists!$G$3,'Exp Database'!S215=0),0,IF($F215=Lists!$G$2,'Exp with units conversion'!$H215*'Exp Database'!S215*'Exp with units conversion'!$G215,'Exp Database'!S215*'Exp with units conversion'!$G215))</f>
        <v>0</v>
      </c>
      <c r="T215">
        <f>IF(OR('Exp Database'!T215=Lists!$G$2,'Exp Database'!T215=Lists!$G$3,'Exp Database'!T215=0),0,IF($F215=Lists!$G$2,'Exp with units conversion'!$H215*'Exp Database'!T215*'Exp with units conversion'!$G215,'Exp Database'!T215*'Exp with units conversion'!$G215))</f>
        <v>0</v>
      </c>
      <c r="U215">
        <f>IF(OR('Exp Database'!U215=Lists!$G$2,'Exp Database'!U215=Lists!$G$3,'Exp Database'!U215=0),0,IF($F215=Lists!$G$2,'Exp with units conversion'!$H215*'Exp Database'!U215*'Exp with units conversion'!$G215,'Exp Database'!U215*'Exp with units conversion'!$G215))</f>
        <v>0</v>
      </c>
      <c r="V215">
        <f>IF(OR('Exp Database'!V215=Lists!$G$2,'Exp Database'!V215=Lists!$G$3,'Exp Database'!V215=0),0,IF($F215=Lists!$G$2,'Exp with units conversion'!$H215*'Exp Database'!V215*'Exp with units conversion'!$G215,'Exp Database'!V215*'Exp with units conversion'!$G215))</f>
        <v>0</v>
      </c>
      <c r="W215">
        <f>IF(OR('Exp Database'!W215=Lists!$G$2,'Exp Database'!W215=Lists!$G$3,'Exp Database'!W215=0),0,IF($F215=Lists!$G$2,'Exp with units conversion'!$H215*'Exp Database'!W215*'Exp with units conversion'!$G215,'Exp Database'!W215*'Exp with units conversion'!$G215))</f>
        <v>0</v>
      </c>
      <c r="X215">
        <f>IF(OR('Exp Database'!X215=Lists!$G$2,'Exp Database'!X215=Lists!$G$3,'Exp Database'!X215=0),0,IF($F215=Lists!$G$2,'Exp with units conversion'!$H215*'Exp Database'!X215*'Exp with units conversion'!$G215,'Exp Database'!X215*'Exp with units conversion'!$G215))</f>
        <v>0</v>
      </c>
      <c r="Y215">
        <f>IF(OR('Exp Database'!Y215=Lists!$G$2,'Exp Database'!Y215=Lists!$G$3,'Exp Database'!Y215=0),0,IF($F215=Lists!$G$2,'Exp with units conversion'!$H215*'Exp Database'!Y215*'Exp with units conversion'!$G215,'Exp Database'!Y215*'Exp with units conversion'!$G215))</f>
        <v>0</v>
      </c>
      <c r="Z215">
        <f>IF(OR('Exp Database'!Z215=Lists!$G$2,'Exp Database'!Z215=Lists!$G$3,'Exp Database'!Z215=0),0,IF($F215=Lists!$G$2,'Exp with units conversion'!$H215*'Exp Database'!Z215*'Exp with units conversion'!$G215,'Exp Database'!Z215*'Exp with units conversion'!$G215))</f>
        <v>0</v>
      </c>
      <c r="AA215">
        <f>IF(OR('Exp Database'!AA215=Lists!$G$2,'Exp Database'!AA215=Lists!$G$3,'Exp Database'!AA215=0),0,IF($F215=Lists!$G$2,'Exp with units conversion'!$H215*'Exp Database'!AA215*'Exp with units conversion'!$G215,'Exp Database'!AA215*'Exp with units conversion'!$G215))</f>
        <v>0</v>
      </c>
      <c r="AB215">
        <f>IF(OR('Exp Database'!AB215=Lists!$G$2,'Exp Database'!AB215=Lists!$G$3,'Exp Database'!AB215=0),0,IF($F215=Lists!$G$2,'Exp with units conversion'!$H215*'Exp Database'!AB215*'Exp with units conversion'!$G215,'Exp Database'!AB215*'Exp with units conversion'!$G215))</f>
        <v>0</v>
      </c>
      <c r="AC215">
        <f>IF(OR('Exp Database'!AC215=Lists!$G$2,'Exp Database'!AC215=Lists!$G$3,'Exp Database'!AC215=0),0,IF($F215=Lists!$G$2,'Exp with units conversion'!$H215*'Exp Database'!AC215*'Exp with units conversion'!$G215,'Exp Database'!AC215*'Exp with units conversion'!$G215))</f>
        <v>0</v>
      </c>
      <c r="AD215">
        <f>IF(OR('Exp Database'!AD215=Lists!$G$2,'Exp Database'!AD215=Lists!$G$3,'Exp Database'!AD215=0),0,IF($F215=Lists!$G$2,'Exp with units conversion'!$H215*'Exp Database'!AD215*'Exp with units conversion'!$G215,'Exp Database'!AD215*'Exp with units conversion'!$G215))</f>
        <v>0</v>
      </c>
      <c r="AF215">
        <f t="shared" si="20"/>
        <v>1</v>
      </c>
    </row>
    <row r="216" spans="2:32">
      <c r="B216" t="str">
        <f t="shared" si="19"/>
        <v>Georgia2012</v>
      </c>
      <c r="C216" s="243" t="str">
        <f t="shared" si="18"/>
        <v>Georgia</v>
      </c>
      <c r="D216" s="243">
        <v>2012</v>
      </c>
      <c r="E216" s="242" t="str">
        <f t="shared" si="21"/>
        <v>Calendar Year</v>
      </c>
      <c r="F216" s="242" t="str">
        <f t="shared" si="21"/>
        <v>US Dollars</v>
      </c>
      <c r="G216" s="238">
        <f>IF('Exp Database'!G216="Units ( x 1)",1,IF('Exp Database'!G216="Thousands (x 1,000)",1000,IF('Exp Database'!G216="Millions (x 1,000,000)",1000000,)))</f>
        <v>1</v>
      </c>
      <c r="H216" s="239">
        <f>IF('Exp Database'!H216&gt;0,'Exp Database'!H216,'Exp Database'!J216)</f>
        <v>1.6513</v>
      </c>
      <c r="I216" s="242" t="str">
        <f t="shared" si="21"/>
        <v>System of Health Accounts</v>
      </c>
      <c r="J216" s="242">
        <f t="shared" si="21"/>
        <v>1.6512583333333299</v>
      </c>
      <c r="K216" s="53" t="s">
        <v>400</v>
      </c>
      <c r="L216" s="53"/>
      <c r="M216">
        <f>IF(OR('Exp Database'!M216=Lists!$G$2,'Exp Database'!M216=Lists!$G$3,'Exp Database'!M216=0),0,IF($F216=Lists!$G$2,'Exp with units conversion'!$H216*'Exp Database'!M216*'Exp with units conversion'!$G216,'Exp Database'!M216*'Exp with units conversion'!$G216))</f>
        <v>0</v>
      </c>
      <c r="N216">
        <f>IF(OR('Exp Database'!N216=Lists!$G$2,'Exp Database'!N216=Lists!$G$3,'Exp Database'!N216=0),0,IF($F216=Lists!$G$2,'Exp with units conversion'!$H216*'Exp Database'!N216*'Exp with units conversion'!$G216,'Exp Database'!N216*'Exp with units conversion'!$G216))</f>
        <v>0</v>
      </c>
      <c r="O216">
        <f>IF(OR('Exp Database'!O216=Lists!$G$2,'Exp Database'!O216=Lists!$G$3,'Exp Database'!O216=0),0,IF($F216=Lists!$G$2,'Exp with units conversion'!$H216*'Exp Database'!O216*'Exp with units conversion'!$G216,'Exp Database'!O216*'Exp with units conversion'!$G216))</f>
        <v>0</v>
      </c>
      <c r="P216">
        <f>IF(OR('Exp Database'!P216=Lists!$G$2,'Exp Database'!P216=Lists!$G$3,'Exp Database'!P216=0),0,IF($F216=Lists!$G$2,'Exp with units conversion'!$H216*'Exp Database'!P216*'Exp with units conversion'!$G216,'Exp Database'!P216*'Exp with units conversion'!$G216))</f>
        <v>0</v>
      </c>
      <c r="Q216">
        <f>IF(OR('Exp Database'!Q216=Lists!$G$2,'Exp Database'!Q216=Lists!$G$3,'Exp Database'!Q216=0),0,IF($F216=Lists!$G$2,'Exp with units conversion'!$H216*'Exp Database'!Q216*'Exp with units conversion'!$G216,'Exp Database'!Q216*'Exp with units conversion'!$G216))</f>
        <v>0</v>
      </c>
      <c r="R216">
        <f>IF(OR('Exp Database'!R216=Lists!$G$2,'Exp Database'!R216=Lists!$G$3,'Exp Database'!R216=0),0,IF($F216=Lists!$G$2,'Exp with units conversion'!$H216*'Exp Database'!R216*'Exp with units conversion'!$G216,'Exp Database'!R216*'Exp with units conversion'!$G216))</f>
        <v>0</v>
      </c>
      <c r="S216">
        <f>IF(OR('Exp Database'!S216=Lists!$G$2,'Exp Database'!S216=Lists!$G$3,'Exp Database'!S216=0),0,IF($F216=Lists!$G$2,'Exp with units conversion'!$H216*'Exp Database'!S216*'Exp with units conversion'!$G216,'Exp Database'!S216*'Exp with units conversion'!$G216))</f>
        <v>0</v>
      </c>
      <c r="T216">
        <f>IF(OR('Exp Database'!T216=Lists!$G$2,'Exp Database'!T216=Lists!$G$3,'Exp Database'!T216=0),0,IF($F216=Lists!$G$2,'Exp with units conversion'!$H216*'Exp Database'!T216*'Exp with units conversion'!$G216,'Exp Database'!T216*'Exp with units conversion'!$G216))</f>
        <v>0</v>
      </c>
      <c r="U216">
        <f>IF(OR('Exp Database'!U216=Lists!$G$2,'Exp Database'!U216=Lists!$G$3,'Exp Database'!U216=0),0,IF($F216=Lists!$G$2,'Exp with units conversion'!$H216*'Exp Database'!U216*'Exp with units conversion'!$G216,'Exp Database'!U216*'Exp with units conversion'!$G216))</f>
        <v>0</v>
      </c>
      <c r="V216">
        <f>IF(OR('Exp Database'!V216=Lists!$G$2,'Exp Database'!V216=Lists!$G$3,'Exp Database'!V216=0),0,IF($F216=Lists!$G$2,'Exp with units conversion'!$H216*'Exp Database'!V216*'Exp with units conversion'!$G216,'Exp Database'!V216*'Exp with units conversion'!$G216))</f>
        <v>0</v>
      </c>
      <c r="W216">
        <f>IF(OR('Exp Database'!W216=Lists!$G$2,'Exp Database'!W216=Lists!$G$3,'Exp Database'!W216=0),0,IF($F216=Lists!$G$2,'Exp with units conversion'!$H216*'Exp Database'!W216*'Exp with units conversion'!$G216,'Exp Database'!W216*'Exp with units conversion'!$G216))</f>
        <v>0</v>
      </c>
      <c r="X216">
        <f>IF(OR('Exp Database'!X216=Lists!$G$2,'Exp Database'!X216=Lists!$G$3,'Exp Database'!X216=0),0,IF($F216=Lists!$G$2,'Exp with units conversion'!$H216*'Exp Database'!X216*'Exp with units conversion'!$G216,'Exp Database'!X216*'Exp with units conversion'!$G216))</f>
        <v>0</v>
      </c>
      <c r="Y216">
        <f>IF(OR('Exp Database'!Y216=Lists!$G$2,'Exp Database'!Y216=Lists!$G$3,'Exp Database'!Y216=0),0,IF($F216=Lists!$G$2,'Exp with units conversion'!$H216*'Exp Database'!Y216*'Exp with units conversion'!$G216,'Exp Database'!Y216*'Exp with units conversion'!$G216))</f>
        <v>0</v>
      </c>
      <c r="Z216">
        <f>IF(OR('Exp Database'!Z216=Lists!$G$2,'Exp Database'!Z216=Lists!$G$3,'Exp Database'!Z216=0),0,IF($F216=Lists!$G$2,'Exp with units conversion'!$H216*'Exp Database'!Z216*'Exp with units conversion'!$G216,'Exp Database'!Z216*'Exp with units conversion'!$G216))</f>
        <v>0</v>
      </c>
      <c r="AA216">
        <f>IF(OR('Exp Database'!AA216=Lists!$G$2,'Exp Database'!AA216=Lists!$G$3,'Exp Database'!AA216=0),0,IF($F216=Lists!$G$2,'Exp with units conversion'!$H216*'Exp Database'!AA216*'Exp with units conversion'!$G216,'Exp Database'!AA216*'Exp with units conversion'!$G216))</f>
        <v>0</v>
      </c>
      <c r="AB216">
        <f>IF(OR('Exp Database'!AB216=Lists!$G$2,'Exp Database'!AB216=Lists!$G$3,'Exp Database'!AB216=0),0,IF($F216=Lists!$G$2,'Exp with units conversion'!$H216*'Exp Database'!AB216*'Exp with units conversion'!$G216,'Exp Database'!AB216*'Exp with units conversion'!$G216))</f>
        <v>0</v>
      </c>
      <c r="AC216">
        <f>IF(OR('Exp Database'!AC216=Lists!$G$2,'Exp Database'!AC216=Lists!$G$3,'Exp Database'!AC216=0),0,IF($F216=Lists!$G$2,'Exp with units conversion'!$H216*'Exp Database'!AC216*'Exp with units conversion'!$G216,'Exp Database'!AC216*'Exp with units conversion'!$G216))</f>
        <v>0</v>
      </c>
      <c r="AD216">
        <f>IF(OR('Exp Database'!AD216=Lists!$G$2,'Exp Database'!AD216=Lists!$G$3,'Exp Database'!AD216=0),0,IF($F216=Lists!$G$2,'Exp with units conversion'!$H216*'Exp Database'!AD216*'Exp with units conversion'!$G216,'Exp Database'!AD216*'Exp with units conversion'!$G216))</f>
        <v>0</v>
      </c>
      <c r="AF216">
        <f t="shared" si="20"/>
        <v>1</v>
      </c>
    </row>
    <row r="217" spans="2:32">
      <c r="B217" t="str">
        <f t="shared" si="19"/>
        <v>Georgia2012</v>
      </c>
      <c r="C217" s="243" t="str">
        <f t="shared" si="18"/>
        <v>Georgia</v>
      </c>
      <c r="D217" s="243">
        <v>2012</v>
      </c>
      <c r="E217" s="242" t="str">
        <f t="shared" si="21"/>
        <v>Calendar Year</v>
      </c>
      <c r="F217" s="242" t="str">
        <f t="shared" si="21"/>
        <v>US Dollars</v>
      </c>
      <c r="G217" s="238">
        <f>IF('Exp Database'!G217="Units ( x 1)",1,IF('Exp Database'!G217="Thousands (x 1,000)",1000,IF('Exp Database'!G217="Millions (x 1,000,000)",1000000,)))</f>
        <v>1</v>
      </c>
      <c r="H217" s="239">
        <f>IF('Exp Database'!H217&gt;0,'Exp Database'!H217,'Exp Database'!J217)</f>
        <v>1.6513</v>
      </c>
      <c r="I217" s="242" t="str">
        <f t="shared" si="21"/>
        <v>System of Health Accounts</v>
      </c>
      <c r="J217" s="242">
        <f t="shared" si="21"/>
        <v>1.6512583333333299</v>
      </c>
      <c r="K217" s="53" t="s">
        <v>415</v>
      </c>
      <c r="L217" s="53"/>
      <c r="M217">
        <f>IF(OR('Exp Database'!M217=Lists!$G$2,'Exp Database'!M217=Lists!$G$3,'Exp Database'!M217=0),0,IF($F217=Lists!$G$2,'Exp with units conversion'!$H217*'Exp Database'!M217*'Exp with units conversion'!$G217,'Exp Database'!M217*'Exp with units conversion'!$G217))</f>
        <v>0</v>
      </c>
      <c r="N217">
        <f>IF(OR('Exp Database'!N217=Lists!$G$2,'Exp Database'!N217=Lists!$G$3,'Exp Database'!N217=0),0,IF($F217=Lists!$G$2,'Exp with units conversion'!$H217*'Exp Database'!N217*'Exp with units conversion'!$G217,'Exp Database'!N217*'Exp with units conversion'!$G217))</f>
        <v>0</v>
      </c>
      <c r="O217">
        <f>IF(OR('Exp Database'!O217=Lists!$G$2,'Exp Database'!O217=Lists!$G$3,'Exp Database'!O217=0),0,IF($F217=Lists!$G$2,'Exp with units conversion'!$H217*'Exp Database'!O217*'Exp with units conversion'!$G217,'Exp Database'!O217*'Exp with units conversion'!$G217))</f>
        <v>0</v>
      </c>
      <c r="P217">
        <f>IF(OR('Exp Database'!P217=Lists!$G$2,'Exp Database'!P217=Lists!$G$3,'Exp Database'!P217=0),0,IF($F217=Lists!$G$2,'Exp with units conversion'!$H217*'Exp Database'!P217*'Exp with units conversion'!$G217,'Exp Database'!P217*'Exp with units conversion'!$G217))</f>
        <v>0</v>
      </c>
      <c r="Q217">
        <f>IF(OR('Exp Database'!Q217=Lists!$G$2,'Exp Database'!Q217=Lists!$G$3,'Exp Database'!Q217=0),0,IF($F217=Lists!$G$2,'Exp with units conversion'!$H217*'Exp Database'!Q217*'Exp with units conversion'!$G217,'Exp Database'!Q217*'Exp with units conversion'!$G217))</f>
        <v>0</v>
      </c>
      <c r="R217">
        <f>IF(OR('Exp Database'!R217=Lists!$G$2,'Exp Database'!R217=Lists!$G$3,'Exp Database'!R217=0),0,IF($F217=Lists!$G$2,'Exp with units conversion'!$H217*'Exp Database'!R217*'Exp with units conversion'!$G217,'Exp Database'!R217*'Exp with units conversion'!$G217))</f>
        <v>0</v>
      </c>
      <c r="S217">
        <f>IF(OR('Exp Database'!S217=Lists!$G$2,'Exp Database'!S217=Lists!$G$3,'Exp Database'!S217=0),0,IF($F217=Lists!$G$2,'Exp with units conversion'!$H217*'Exp Database'!S217*'Exp with units conversion'!$G217,'Exp Database'!S217*'Exp with units conversion'!$G217))</f>
        <v>0</v>
      </c>
      <c r="T217">
        <f>IF(OR('Exp Database'!T217=Lists!$G$2,'Exp Database'!T217=Lists!$G$3,'Exp Database'!T217=0),0,IF($F217=Lists!$G$2,'Exp with units conversion'!$H217*'Exp Database'!T217*'Exp with units conversion'!$G217,'Exp Database'!T217*'Exp with units conversion'!$G217))</f>
        <v>0</v>
      </c>
      <c r="U217">
        <f>IF(OR('Exp Database'!U217=Lists!$G$2,'Exp Database'!U217=Lists!$G$3,'Exp Database'!U217=0),0,IF($F217=Lists!$G$2,'Exp with units conversion'!$H217*'Exp Database'!U217*'Exp with units conversion'!$G217,'Exp Database'!U217*'Exp with units conversion'!$G217))</f>
        <v>0</v>
      </c>
      <c r="V217">
        <f>IF(OR('Exp Database'!V217=Lists!$G$2,'Exp Database'!V217=Lists!$G$3,'Exp Database'!V217=0),0,IF($F217=Lists!$G$2,'Exp with units conversion'!$H217*'Exp Database'!V217*'Exp with units conversion'!$G217,'Exp Database'!V217*'Exp with units conversion'!$G217))</f>
        <v>0</v>
      </c>
      <c r="W217">
        <f>IF(OR('Exp Database'!W217=Lists!$G$2,'Exp Database'!W217=Lists!$G$3,'Exp Database'!W217=0),0,IF($F217=Lists!$G$2,'Exp with units conversion'!$H217*'Exp Database'!W217*'Exp with units conversion'!$G217,'Exp Database'!W217*'Exp with units conversion'!$G217))</f>
        <v>0</v>
      </c>
      <c r="X217">
        <f>IF(OR('Exp Database'!X217=Lists!$G$2,'Exp Database'!X217=Lists!$G$3,'Exp Database'!X217=0),0,IF($F217=Lists!$G$2,'Exp with units conversion'!$H217*'Exp Database'!X217*'Exp with units conversion'!$G217,'Exp Database'!X217*'Exp with units conversion'!$G217))</f>
        <v>0</v>
      </c>
      <c r="Y217">
        <f>IF(OR('Exp Database'!Y217=Lists!$G$2,'Exp Database'!Y217=Lists!$G$3,'Exp Database'!Y217=0),0,IF($F217=Lists!$G$2,'Exp with units conversion'!$H217*'Exp Database'!Y217*'Exp with units conversion'!$G217,'Exp Database'!Y217*'Exp with units conversion'!$G217))</f>
        <v>0</v>
      </c>
      <c r="Z217">
        <f>IF(OR('Exp Database'!Z217=Lists!$G$2,'Exp Database'!Z217=Lists!$G$3,'Exp Database'!Z217=0),0,IF($F217=Lists!$G$2,'Exp with units conversion'!$H217*'Exp Database'!Z217*'Exp with units conversion'!$G217,'Exp Database'!Z217*'Exp with units conversion'!$G217))</f>
        <v>0</v>
      </c>
      <c r="AA217">
        <f>IF(OR('Exp Database'!AA217=Lists!$G$2,'Exp Database'!AA217=Lists!$G$3,'Exp Database'!AA217=0),0,IF($F217=Lists!$G$2,'Exp with units conversion'!$H217*'Exp Database'!AA217*'Exp with units conversion'!$G217,'Exp Database'!AA217*'Exp with units conversion'!$G217))</f>
        <v>3000</v>
      </c>
      <c r="AB217">
        <f>IF(OR('Exp Database'!AB217=Lists!$G$2,'Exp Database'!AB217=Lists!$G$3,'Exp Database'!AB217=0),0,IF($F217=Lists!$G$2,'Exp with units conversion'!$H217*'Exp Database'!AB217*'Exp with units conversion'!$G217,'Exp Database'!AB217*'Exp with units conversion'!$G217))</f>
        <v>60433</v>
      </c>
      <c r="AC217">
        <f>IF(OR('Exp Database'!AC217=Lists!$G$2,'Exp Database'!AC217=Lists!$G$3,'Exp Database'!AC217=0),0,IF($F217=Lists!$G$2,'Exp with units conversion'!$H217*'Exp Database'!AC217*'Exp with units conversion'!$G217,'Exp Database'!AC217*'Exp with units conversion'!$G217))</f>
        <v>63433</v>
      </c>
      <c r="AD217">
        <f>IF(OR('Exp Database'!AD217=Lists!$G$2,'Exp Database'!AD217=Lists!$G$3,'Exp Database'!AD217=0),0,IF($F217=Lists!$G$2,'Exp with units conversion'!$H217*'Exp Database'!AD217*'Exp with units conversion'!$G217,'Exp Database'!AD217*'Exp with units conversion'!$G217))</f>
        <v>63433</v>
      </c>
      <c r="AF217">
        <f t="shared" si="20"/>
        <v>1</v>
      </c>
    </row>
    <row r="218" spans="2:32">
      <c r="B218" t="str">
        <f t="shared" si="19"/>
        <v>Georgia2012</v>
      </c>
      <c r="C218" s="243" t="str">
        <f t="shared" si="18"/>
        <v>Georgia</v>
      </c>
      <c r="D218" s="243">
        <v>2012</v>
      </c>
      <c r="E218" s="242" t="str">
        <f t="shared" si="21"/>
        <v>Calendar Year</v>
      </c>
      <c r="F218" s="242" t="str">
        <f t="shared" si="21"/>
        <v>US Dollars</v>
      </c>
      <c r="G218" s="238">
        <f>IF('Exp Database'!G218="Units ( x 1)",1,IF('Exp Database'!G218="Thousands (x 1,000)",1000,IF('Exp Database'!G218="Millions (x 1,000,000)",1000000,)))</f>
        <v>1</v>
      </c>
      <c r="H218" s="239">
        <f>IF('Exp Database'!H218&gt;0,'Exp Database'!H218,'Exp Database'!J218)</f>
        <v>1.6513</v>
      </c>
      <c r="I218" s="242" t="str">
        <f t="shared" si="21"/>
        <v>System of Health Accounts</v>
      </c>
      <c r="J218" s="242">
        <f t="shared" si="21"/>
        <v>1.6512583333333299</v>
      </c>
      <c r="K218" s="53" t="s">
        <v>399</v>
      </c>
      <c r="L218" s="53"/>
      <c r="M218">
        <f>IF(OR('Exp Database'!M218=Lists!$G$2,'Exp Database'!M218=Lists!$G$3,'Exp Database'!M218=0),0,IF($F218=Lists!$G$2,'Exp with units conversion'!$H218*'Exp Database'!M218*'Exp with units conversion'!$G218,'Exp Database'!M218*'Exp with units conversion'!$G218))</f>
        <v>0</v>
      </c>
      <c r="N218">
        <f>IF(OR('Exp Database'!N218=Lists!$G$2,'Exp Database'!N218=Lists!$G$3,'Exp Database'!N218=0),0,IF($F218=Lists!$G$2,'Exp with units conversion'!$H218*'Exp Database'!N218*'Exp with units conversion'!$G218,'Exp Database'!N218*'Exp with units conversion'!$G218))</f>
        <v>0</v>
      </c>
      <c r="O218">
        <f>IF(OR('Exp Database'!O218=Lists!$G$2,'Exp Database'!O218=Lists!$G$3,'Exp Database'!O218=0),0,IF($F218=Lists!$G$2,'Exp with units conversion'!$H218*'Exp Database'!O218*'Exp with units conversion'!$G218,'Exp Database'!O218*'Exp with units conversion'!$G218))</f>
        <v>0</v>
      </c>
      <c r="P218">
        <f>IF(OR('Exp Database'!P218=Lists!$G$2,'Exp Database'!P218=Lists!$G$3,'Exp Database'!P218=0),0,IF($F218=Lists!$G$2,'Exp with units conversion'!$H218*'Exp Database'!P218*'Exp with units conversion'!$G218,'Exp Database'!P218*'Exp with units conversion'!$G218))</f>
        <v>0</v>
      </c>
      <c r="Q218">
        <f>IF(OR('Exp Database'!Q218=Lists!$G$2,'Exp Database'!Q218=Lists!$G$3,'Exp Database'!Q218=0),0,IF($F218=Lists!$G$2,'Exp with units conversion'!$H218*'Exp Database'!Q218*'Exp with units conversion'!$G218,'Exp Database'!Q218*'Exp with units conversion'!$G218))</f>
        <v>0</v>
      </c>
      <c r="R218">
        <f>IF(OR('Exp Database'!R218=Lists!$G$2,'Exp Database'!R218=Lists!$G$3,'Exp Database'!R218=0),0,IF($F218=Lists!$G$2,'Exp with units conversion'!$H218*'Exp Database'!R218*'Exp with units conversion'!$G218,'Exp Database'!R218*'Exp with units conversion'!$G218))</f>
        <v>0</v>
      </c>
      <c r="S218">
        <f>IF(OR('Exp Database'!S218=Lists!$G$2,'Exp Database'!S218=Lists!$G$3,'Exp Database'!S218=0),0,IF($F218=Lists!$G$2,'Exp with units conversion'!$H218*'Exp Database'!S218*'Exp with units conversion'!$G218,'Exp Database'!S218*'Exp with units conversion'!$G218))</f>
        <v>0</v>
      </c>
      <c r="T218">
        <f>IF(OR('Exp Database'!T218=Lists!$G$2,'Exp Database'!T218=Lists!$G$3,'Exp Database'!T218=0),0,IF($F218=Lists!$G$2,'Exp with units conversion'!$H218*'Exp Database'!T218*'Exp with units conversion'!$G218,'Exp Database'!T218*'Exp with units conversion'!$G218))</f>
        <v>0</v>
      </c>
      <c r="U218">
        <f>IF(OR('Exp Database'!U218=Lists!$G$2,'Exp Database'!U218=Lists!$G$3,'Exp Database'!U218=0),0,IF($F218=Lists!$G$2,'Exp with units conversion'!$H218*'Exp Database'!U218*'Exp with units conversion'!$G218,'Exp Database'!U218*'Exp with units conversion'!$G218))</f>
        <v>0</v>
      </c>
      <c r="V218">
        <f>IF(OR('Exp Database'!V218=Lists!$G$2,'Exp Database'!V218=Lists!$G$3,'Exp Database'!V218=0),0,IF($F218=Lists!$G$2,'Exp with units conversion'!$H218*'Exp Database'!V218*'Exp with units conversion'!$G218,'Exp Database'!V218*'Exp with units conversion'!$G218))</f>
        <v>0</v>
      </c>
      <c r="W218">
        <f>IF(OR('Exp Database'!W218=Lists!$G$2,'Exp Database'!W218=Lists!$G$3,'Exp Database'!W218=0),0,IF($F218=Lists!$G$2,'Exp with units conversion'!$H218*'Exp Database'!W218*'Exp with units conversion'!$G218,'Exp Database'!W218*'Exp with units conversion'!$G218))</f>
        <v>0</v>
      </c>
      <c r="X218">
        <f>IF(OR('Exp Database'!X218=Lists!$G$2,'Exp Database'!X218=Lists!$G$3,'Exp Database'!X218=0),0,IF($F218=Lists!$G$2,'Exp with units conversion'!$H218*'Exp Database'!X218*'Exp with units conversion'!$G218,'Exp Database'!X218*'Exp with units conversion'!$G218))</f>
        <v>0</v>
      </c>
      <c r="Y218">
        <f>IF(OR('Exp Database'!Y218=Lists!$G$2,'Exp Database'!Y218=Lists!$G$3,'Exp Database'!Y218=0),0,IF($F218=Lists!$G$2,'Exp with units conversion'!$H218*'Exp Database'!Y218*'Exp with units conversion'!$G218,'Exp Database'!Y218*'Exp with units conversion'!$G218))</f>
        <v>0</v>
      </c>
      <c r="Z218">
        <f>IF(OR('Exp Database'!Z218=Lists!$G$2,'Exp Database'!Z218=Lists!$G$3,'Exp Database'!Z218=0),0,IF($F218=Lists!$G$2,'Exp with units conversion'!$H218*'Exp Database'!Z218*'Exp with units conversion'!$G218,'Exp Database'!Z218*'Exp with units conversion'!$G218))</f>
        <v>0</v>
      </c>
      <c r="AA218">
        <f>IF(OR('Exp Database'!AA218=Lists!$G$2,'Exp Database'!AA218=Lists!$G$3,'Exp Database'!AA218=0),0,IF($F218=Lists!$G$2,'Exp with units conversion'!$H218*'Exp Database'!AA218*'Exp with units conversion'!$G218,'Exp Database'!AA218*'Exp with units conversion'!$G218))</f>
        <v>0</v>
      </c>
      <c r="AB218">
        <f>IF(OR('Exp Database'!AB218=Lists!$G$2,'Exp Database'!AB218=Lists!$G$3,'Exp Database'!AB218=0),0,IF($F218=Lists!$G$2,'Exp with units conversion'!$H218*'Exp Database'!AB218*'Exp with units conversion'!$G218,'Exp Database'!AB218*'Exp with units conversion'!$G218))</f>
        <v>250382</v>
      </c>
      <c r="AC218">
        <f>IF(OR('Exp Database'!AC218=Lists!$G$2,'Exp Database'!AC218=Lists!$G$3,'Exp Database'!AC218=0),0,IF($F218=Lists!$G$2,'Exp with units conversion'!$H218*'Exp Database'!AC218*'Exp with units conversion'!$G218,'Exp Database'!AC218*'Exp with units conversion'!$G218))</f>
        <v>250382</v>
      </c>
      <c r="AD218">
        <f>IF(OR('Exp Database'!AD218=Lists!$G$2,'Exp Database'!AD218=Lists!$G$3,'Exp Database'!AD218=0),0,IF($F218=Lists!$G$2,'Exp with units conversion'!$H218*'Exp Database'!AD218*'Exp with units conversion'!$G218,'Exp Database'!AD218*'Exp with units conversion'!$G218))</f>
        <v>250382</v>
      </c>
      <c r="AF218">
        <f t="shared" si="20"/>
        <v>1</v>
      </c>
    </row>
    <row r="219" spans="2:32">
      <c r="B219" t="str">
        <f t="shared" si="19"/>
        <v>Georgia2012</v>
      </c>
      <c r="C219" s="243" t="str">
        <f t="shared" si="18"/>
        <v>Georgia</v>
      </c>
      <c r="D219" s="243">
        <v>2012</v>
      </c>
      <c r="E219" s="242" t="str">
        <f t="shared" si="21"/>
        <v>Calendar Year</v>
      </c>
      <c r="F219" s="242" t="str">
        <f t="shared" si="21"/>
        <v>US Dollars</v>
      </c>
      <c r="G219" s="238">
        <f>IF('Exp Database'!G219="Units ( x 1)",1,IF('Exp Database'!G219="Thousands (x 1,000)",1000,IF('Exp Database'!G219="Millions (x 1,000,000)",1000000,)))</f>
        <v>1</v>
      </c>
      <c r="H219" s="239">
        <f>IF('Exp Database'!H219&gt;0,'Exp Database'!H219,'Exp Database'!J219)</f>
        <v>1.6513</v>
      </c>
      <c r="I219" s="242" t="str">
        <f t="shared" si="21"/>
        <v>System of Health Accounts</v>
      </c>
      <c r="J219" s="242">
        <f t="shared" si="21"/>
        <v>1.6512583333333299</v>
      </c>
      <c r="K219" s="53" t="s">
        <v>400</v>
      </c>
      <c r="L219" s="53"/>
      <c r="M219">
        <f>IF(OR('Exp Database'!M219=Lists!$G$2,'Exp Database'!M219=Lists!$G$3,'Exp Database'!M219=0),0,IF($F219=Lists!$G$2,'Exp with units conversion'!$H219*'Exp Database'!M219*'Exp with units conversion'!$G219,'Exp Database'!M219*'Exp with units conversion'!$G219))</f>
        <v>0</v>
      </c>
      <c r="N219">
        <f>IF(OR('Exp Database'!N219=Lists!$G$2,'Exp Database'!N219=Lists!$G$3,'Exp Database'!N219=0),0,IF($F219=Lists!$G$2,'Exp with units conversion'!$H219*'Exp Database'!N219*'Exp with units conversion'!$G219,'Exp Database'!N219*'Exp with units conversion'!$G219))</f>
        <v>0</v>
      </c>
      <c r="O219">
        <f>IF(OR('Exp Database'!O219=Lists!$G$2,'Exp Database'!O219=Lists!$G$3,'Exp Database'!O219=0),0,IF($F219=Lists!$G$2,'Exp with units conversion'!$H219*'Exp Database'!O219*'Exp with units conversion'!$G219,'Exp Database'!O219*'Exp with units conversion'!$G219))</f>
        <v>0</v>
      </c>
      <c r="P219">
        <f>IF(OR('Exp Database'!P219=Lists!$G$2,'Exp Database'!P219=Lists!$G$3,'Exp Database'!P219=0),0,IF($F219=Lists!$G$2,'Exp with units conversion'!$H219*'Exp Database'!P219*'Exp with units conversion'!$G219,'Exp Database'!P219*'Exp with units conversion'!$G219))</f>
        <v>0</v>
      </c>
      <c r="Q219">
        <f>IF(OR('Exp Database'!Q219=Lists!$G$2,'Exp Database'!Q219=Lists!$G$3,'Exp Database'!Q219=0),0,IF($F219=Lists!$G$2,'Exp with units conversion'!$H219*'Exp Database'!Q219*'Exp with units conversion'!$G219,'Exp Database'!Q219*'Exp with units conversion'!$G219))</f>
        <v>0</v>
      </c>
      <c r="R219">
        <f>IF(OR('Exp Database'!R219=Lists!$G$2,'Exp Database'!R219=Lists!$G$3,'Exp Database'!R219=0),0,IF($F219=Lists!$G$2,'Exp with units conversion'!$H219*'Exp Database'!R219*'Exp with units conversion'!$G219,'Exp Database'!R219*'Exp with units conversion'!$G219))</f>
        <v>0</v>
      </c>
      <c r="S219">
        <f>IF(OR('Exp Database'!S219=Lists!$G$2,'Exp Database'!S219=Lists!$G$3,'Exp Database'!S219=0),0,IF($F219=Lists!$G$2,'Exp with units conversion'!$H219*'Exp Database'!S219*'Exp with units conversion'!$G219,'Exp Database'!S219*'Exp with units conversion'!$G219))</f>
        <v>0</v>
      </c>
      <c r="T219">
        <f>IF(OR('Exp Database'!T219=Lists!$G$2,'Exp Database'!T219=Lists!$G$3,'Exp Database'!T219=0),0,IF($F219=Lists!$G$2,'Exp with units conversion'!$H219*'Exp Database'!T219*'Exp with units conversion'!$G219,'Exp Database'!T219*'Exp with units conversion'!$G219))</f>
        <v>0</v>
      </c>
      <c r="U219">
        <f>IF(OR('Exp Database'!U219=Lists!$G$2,'Exp Database'!U219=Lists!$G$3,'Exp Database'!U219=0),0,IF($F219=Lists!$G$2,'Exp with units conversion'!$H219*'Exp Database'!U219*'Exp with units conversion'!$G219,'Exp Database'!U219*'Exp with units conversion'!$G219))</f>
        <v>0</v>
      </c>
      <c r="V219">
        <f>IF(OR('Exp Database'!V219=Lists!$G$2,'Exp Database'!V219=Lists!$G$3,'Exp Database'!V219=0),0,IF($F219=Lists!$G$2,'Exp with units conversion'!$H219*'Exp Database'!V219*'Exp with units conversion'!$G219,'Exp Database'!V219*'Exp with units conversion'!$G219))</f>
        <v>0</v>
      </c>
      <c r="W219">
        <f>IF(OR('Exp Database'!W219=Lists!$G$2,'Exp Database'!W219=Lists!$G$3,'Exp Database'!W219=0),0,IF($F219=Lists!$G$2,'Exp with units conversion'!$H219*'Exp Database'!W219*'Exp with units conversion'!$G219,'Exp Database'!W219*'Exp with units conversion'!$G219))</f>
        <v>0</v>
      </c>
      <c r="X219">
        <f>IF(OR('Exp Database'!X219=Lists!$G$2,'Exp Database'!X219=Lists!$G$3,'Exp Database'!X219=0),0,IF($F219=Lists!$G$2,'Exp with units conversion'!$H219*'Exp Database'!X219*'Exp with units conversion'!$G219,'Exp Database'!X219*'Exp with units conversion'!$G219))</f>
        <v>0</v>
      </c>
      <c r="Y219">
        <f>IF(OR('Exp Database'!Y219=Lists!$G$2,'Exp Database'!Y219=Lists!$G$3,'Exp Database'!Y219=0),0,IF($F219=Lists!$G$2,'Exp with units conversion'!$H219*'Exp Database'!Y219*'Exp with units conversion'!$G219,'Exp Database'!Y219*'Exp with units conversion'!$G219))</f>
        <v>0</v>
      </c>
      <c r="Z219">
        <f>IF(OR('Exp Database'!Z219=Lists!$G$2,'Exp Database'!Z219=Lists!$G$3,'Exp Database'!Z219=0),0,IF($F219=Lists!$G$2,'Exp with units conversion'!$H219*'Exp Database'!Z219*'Exp with units conversion'!$G219,'Exp Database'!Z219*'Exp with units conversion'!$G219))</f>
        <v>0</v>
      </c>
      <c r="AA219">
        <f>IF(OR('Exp Database'!AA219=Lists!$G$2,'Exp Database'!AA219=Lists!$G$3,'Exp Database'!AA219=0),0,IF($F219=Lists!$G$2,'Exp with units conversion'!$H219*'Exp Database'!AA219*'Exp with units conversion'!$G219,'Exp Database'!AA219*'Exp with units conversion'!$G219))</f>
        <v>0</v>
      </c>
      <c r="AB219">
        <f>IF(OR('Exp Database'!AB219=Lists!$G$2,'Exp Database'!AB219=Lists!$G$3,'Exp Database'!AB219=0),0,IF($F219=Lists!$G$2,'Exp with units conversion'!$H219*'Exp Database'!AB219*'Exp with units conversion'!$G219,'Exp Database'!AB219*'Exp with units conversion'!$G219))</f>
        <v>0</v>
      </c>
      <c r="AC219">
        <f>IF(OR('Exp Database'!AC219=Lists!$G$2,'Exp Database'!AC219=Lists!$G$3,'Exp Database'!AC219=0),0,IF($F219=Lists!$G$2,'Exp with units conversion'!$H219*'Exp Database'!AC219*'Exp with units conversion'!$G219,'Exp Database'!AC219*'Exp with units conversion'!$G219))</f>
        <v>0</v>
      </c>
      <c r="AD219">
        <f>IF(OR('Exp Database'!AD219=Lists!$G$2,'Exp Database'!AD219=Lists!$G$3,'Exp Database'!AD219=0),0,IF($F219=Lists!$G$2,'Exp with units conversion'!$H219*'Exp Database'!AD219*'Exp with units conversion'!$G219,'Exp Database'!AD219*'Exp with units conversion'!$G219))</f>
        <v>0</v>
      </c>
      <c r="AF219">
        <f t="shared" si="20"/>
        <v>1</v>
      </c>
    </row>
    <row r="220" spans="2:32">
      <c r="B220" t="str">
        <f t="shared" si="19"/>
        <v>Georgia2012</v>
      </c>
      <c r="C220" s="240" t="str">
        <f t="shared" si="18"/>
        <v>Georgia</v>
      </c>
      <c r="D220" s="240">
        <v>2012</v>
      </c>
      <c r="E220" s="251" t="str">
        <f t="shared" si="21"/>
        <v>Calendar Year</v>
      </c>
      <c r="F220" s="251" t="str">
        <f t="shared" si="21"/>
        <v>US Dollars</v>
      </c>
      <c r="G220" s="238">
        <f>IF('Exp Database'!G220="Units ( x 1)",1,IF('Exp Database'!G220="Thousands (x 1,000)",1000,IF('Exp Database'!G220="Millions (x 1,000,000)",1000000,)))</f>
        <v>1</v>
      </c>
      <c r="H220" s="239">
        <f>IF('Exp Database'!H220&gt;0,'Exp Database'!H220,'Exp Database'!J220)</f>
        <v>1.6513</v>
      </c>
      <c r="I220" s="251" t="str">
        <f t="shared" si="21"/>
        <v>System of Health Accounts</v>
      </c>
      <c r="J220" s="251">
        <f t="shared" si="21"/>
        <v>1.6512583333333299</v>
      </c>
      <c r="K220" s="237" t="s">
        <v>262</v>
      </c>
      <c r="L220" s="237"/>
      <c r="M220">
        <f>IF(OR('Exp Database'!M220=Lists!$G$2,'Exp Database'!M220=Lists!$G$3,'Exp Database'!M220=0),0,IF($F220=Lists!$G$2,'Exp with units conversion'!$H220*'Exp Database'!M220*'Exp with units conversion'!$G220,'Exp Database'!M220*'Exp with units conversion'!$G220))</f>
        <v>4716172</v>
      </c>
      <c r="N220">
        <f>IF(OR('Exp Database'!N220=Lists!$G$2,'Exp Database'!N220=Lists!$G$3,'Exp Database'!N220=0),0,IF($F220=Lists!$G$2,'Exp with units conversion'!$H220*'Exp Database'!N220*'Exp with units conversion'!$G220,'Exp Database'!N220*'Exp with units conversion'!$G220))</f>
        <v>0</v>
      </c>
      <c r="O220">
        <f>IF(OR('Exp Database'!O220=Lists!$G$2,'Exp Database'!O220=Lists!$G$3,'Exp Database'!O220=0),0,IF($F220=Lists!$G$2,'Exp with units conversion'!$H220*'Exp Database'!O220*'Exp with units conversion'!$G220,'Exp Database'!O220*'Exp with units conversion'!$G220))</f>
        <v>0</v>
      </c>
      <c r="P220">
        <f>IF(OR('Exp Database'!P220=Lists!$G$2,'Exp Database'!P220=Lists!$G$3,'Exp Database'!P220=0),0,IF($F220=Lists!$G$2,'Exp with units conversion'!$H220*'Exp Database'!P220*'Exp with units conversion'!$G220,'Exp Database'!P220*'Exp with units conversion'!$G220))</f>
        <v>0</v>
      </c>
      <c r="Q220">
        <f>IF(OR('Exp Database'!Q220=Lists!$G$2,'Exp Database'!Q220=Lists!$G$3,'Exp Database'!Q220=0),0,IF($F220=Lists!$G$2,'Exp with units conversion'!$H220*'Exp Database'!Q220*'Exp with units conversion'!$G220,'Exp Database'!Q220*'Exp with units conversion'!$G220))</f>
        <v>4716172</v>
      </c>
      <c r="R220">
        <f>IF(OR('Exp Database'!R220=Lists!$G$2,'Exp Database'!R220=Lists!$G$3,'Exp Database'!R220=0),0,IF($F220=Lists!$G$2,'Exp with units conversion'!$H220*'Exp Database'!R220*'Exp with units conversion'!$G220,'Exp Database'!R220*'Exp with units conversion'!$G220))</f>
        <v>0</v>
      </c>
      <c r="S220">
        <f>IF(OR('Exp Database'!S220=Lists!$G$2,'Exp Database'!S220=Lists!$G$3,'Exp Database'!S220=0),0,IF($F220=Lists!$G$2,'Exp with units conversion'!$H220*'Exp Database'!S220*'Exp with units conversion'!$G220,'Exp Database'!S220*'Exp with units conversion'!$G220))</f>
        <v>777359</v>
      </c>
      <c r="T220">
        <f>IF(OR('Exp Database'!T220=Lists!$G$2,'Exp Database'!T220=Lists!$G$3,'Exp Database'!T220=0),0,IF($F220=Lists!$G$2,'Exp with units conversion'!$H220*'Exp Database'!T220*'Exp with units conversion'!$G220,'Exp Database'!T220*'Exp with units conversion'!$G220))</f>
        <v>0</v>
      </c>
      <c r="U220">
        <f>IF(OR('Exp Database'!U220=Lists!$G$2,'Exp Database'!U220=Lists!$G$3,'Exp Database'!U220=0),0,IF($F220=Lists!$G$2,'Exp with units conversion'!$H220*'Exp Database'!U220*'Exp with units conversion'!$G220,'Exp Database'!U220*'Exp with units conversion'!$G220))</f>
        <v>0</v>
      </c>
      <c r="V220">
        <f>IF(OR('Exp Database'!V220=Lists!$G$2,'Exp Database'!V220=Lists!$G$3,'Exp Database'!V220=0),0,IF($F220=Lists!$G$2,'Exp with units conversion'!$H220*'Exp Database'!V220*'Exp with units conversion'!$G220,'Exp Database'!V220*'Exp with units conversion'!$G220))</f>
        <v>777359</v>
      </c>
      <c r="W220">
        <f>IF(OR('Exp Database'!W220=Lists!$G$2,'Exp Database'!W220=Lists!$G$3,'Exp Database'!W220=0),0,IF($F220=Lists!$G$2,'Exp with units conversion'!$H220*'Exp Database'!W220*'Exp with units conversion'!$G220,'Exp Database'!W220*'Exp with units conversion'!$G220))</f>
        <v>0</v>
      </c>
      <c r="X220">
        <f>IF(OR('Exp Database'!X220=Lists!$G$2,'Exp Database'!X220=Lists!$G$3,'Exp Database'!X220=0),0,IF($F220=Lists!$G$2,'Exp with units conversion'!$H220*'Exp Database'!X220*'Exp with units conversion'!$G220,'Exp Database'!X220*'Exp with units conversion'!$G220))</f>
        <v>1207216</v>
      </c>
      <c r="Y220">
        <f>IF(OR('Exp Database'!Y220=Lists!$G$2,'Exp Database'!Y220=Lists!$G$3,'Exp Database'!Y220=0),0,IF($F220=Lists!$G$2,'Exp with units conversion'!$H220*'Exp Database'!Y220*'Exp with units conversion'!$G220,'Exp Database'!Y220*'Exp with units conversion'!$G220))</f>
        <v>8688767</v>
      </c>
      <c r="Z220">
        <f>IF(OR('Exp Database'!Z220=Lists!$G$2,'Exp Database'!Z220=Lists!$G$3,'Exp Database'!Z220=0),0,IF($F220=Lists!$G$2,'Exp with units conversion'!$H220*'Exp Database'!Z220*'Exp with units conversion'!$G220,'Exp Database'!Z220*'Exp with units conversion'!$G220))</f>
        <v>0</v>
      </c>
      <c r="AA220">
        <f>IF(OR('Exp Database'!AA220=Lists!$G$2,'Exp Database'!AA220=Lists!$G$3,'Exp Database'!AA220=0),0,IF($F220=Lists!$G$2,'Exp with units conversion'!$H220*'Exp Database'!AA220*'Exp with units conversion'!$G220,'Exp Database'!AA220*'Exp with units conversion'!$G220))</f>
        <v>307243</v>
      </c>
      <c r="AB220">
        <f>IF(OR('Exp Database'!AB220=Lists!$G$2,'Exp Database'!AB220=Lists!$G$3,'Exp Database'!AB220=0),0,IF($F220=Lists!$G$2,'Exp with units conversion'!$H220*'Exp Database'!AB220*'Exp with units conversion'!$G220,'Exp Database'!AB220*'Exp with units conversion'!$G220))</f>
        <v>861116</v>
      </c>
      <c r="AC220">
        <f>IF(OR('Exp Database'!AC220=Lists!$G$2,'Exp Database'!AC220=Lists!$G$3,'Exp Database'!AC220=0),0,IF($F220=Lists!$G$2,'Exp with units conversion'!$H220*'Exp Database'!AC220*'Exp with units conversion'!$G220,'Exp Database'!AC220*'Exp with units conversion'!$G220))</f>
        <v>11064342</v>
      </c>
      <c r="AD220">
        <f>IF(OR('Exp Database'!AD220=Lists!$G$2,'Exp Database'!AD220=Lists!$G$3,'Exp Database'!AD220=0),0,IF($F220=Lists!$G$2,'Exp with units conversion'!$H220*'Exp Database'!AD220*'Exp with units conversion'!$G220,'Exp Database'!AD220*'Exp with units conversion'!$G220))</f>
        <v>16557873</v>
      </c>
      <c r="AF220">
        <f t="shared" si="20"/>
        <v>1</v>
      </c>
    </row>
    <row r="221" spans="2:32">
      <c r="B221" t="str">
        <f t="shared" si="19"/>
        <v>Georgia2012</v>
      </c>
      <c r="C221" s="240" t="str">
        <f t="shared" si="18"/>
        <v>Georgia</v>
      </c>
      <c r="D221" s="240">
        <v>2012</v>
      </c>
      <c r="E221" s="251" t="str">
        <f t="shared" si="21"/>
        <v>Calendar Year</v>
      </c>
      <c r="F221" s="251" t="str">
        <f t="shared" si="21"/>
        <v>US Dollars</v>
      </c>
      <c r="G221" s="238">
        <f>IF('Exp Database'!G221="Units ( x 1)",1,IF('Exp Database'!G221="Thousands (x 1,000)",1000,IF('Exp Database'!G221="Millions (x 1,000,000)",1000000,)))</f>
        <v>1</v>
      </c>
      <c r="H221" s="239">
        <f>IF('Exp Database'!H221&gt;0,'Exp Database'!H221,'Exp Database'!J221)</f>
        <v>1.6513</v>
      </c>
      <c r="I221" s="251" t="str">
        <f t="shared" si="21"/>
        <v>System of Health Accounts</v>
      </c>
      <c r="J221" s="251">
        <f t="shared" si="21"/>
        <v>1.6512583333333299</v>
      </c>
      <c r="K221" s="237" t="s">
        <v>413</v>
      </c>
      <c r="L221" s="237"/>
      <c r="M221">
        <f>IF(OR('Exp Database'!M221=Lists!$G$2,'Exp Database'!M221=Lists!$G$3,'Exp Database'!M221=0),0,IF($F221=Lists!$G$2,'Exp with units conversion'!$H221*'Exp Database'!M221*'Exp with units conversion'!$G221,'Exp Database'!M221*'Exp with units conversion'!$G221))</f>
        <v>4716172</v>
      </c>
      <c r="N221">
        <f>IF(OR('Exp Database'!N221=Lists!$G$2,'Exp Database'!N221=Lists!$G$3,'Exp Database'!N221=0),0,IF($F221=Lists!$G$2,'Exp with units conversion'!$H221*'Exp Database'!N221*'Exp with units conversion'!$G221,'Exp Database'!N221*'Exp with units conversion'!$G221))</f>
        <v>0</v>
      </c>
      <c r="O221">
        <f>IF(OR('Exp Database'!O221=Lists!$G$2,'Exp Database'!O221=Lists!$G$3,'Exp Database'!O221=0),0,IF($F221=Lists!$G$2,'Exp with units conversion'!$H221*'Exp Database'!O221*'Exp with units conversion'!$G221,'Exp Database'!O221*'Exp with units conversion'!$G221))</f>
        <v>0</v>
      </c>
      <c r="P221">
        <f>IF(OR('Exp Database'!P221=Lists!$G$2,'Exp Database'!P221=Lists!$G$3,'Exp Database'!P221=0),0,IF($F221=Lists!$G$2,'Exp with units conversion'!$H221*'Exp Database'!P221*'Exp with units conversion'!$G221,'Exp Database'!P221*'Exp with units conversion'!$G221))</f>
        <v>0</v>
      </c>
      <c r="Q221">
        <f>IF(OR('Exp Database'!Q221=Lists!$G$2,'Exp Database'!Q221=Lists!$G$3,'Exp Database'!Q221=0),0,IF($F221=Lists!$G$2,'Exp with units conversion'!$H221*'Exp Database'!Q221*'Exp with units conversion'!$G221,'Exp Database'!Q221*'Exp with units conversion'!$G221))</f>
        <v>4716172</v>
      </c>
      <c r="R221">
        <f>IF(OR('Exp Database'!R221=Lists!$G$2,'Exp Database'!R221=Lists!$G$3,'Exp Database'!R221=0),0,IF($F221=Lists!$G$2,'Exp with units conversion'!$H221*'Exp Database'!R221*'Exp with units conversion'!$G221,'Exp Database'!R221*'Exp with units conversion'!$G221))</f>
        <v>0</v>
      </c>
      <c r="S221">
        <f>IF(OR('Exp Database'!S221=Lists!$G$2,'Exp Database'!S221=Lists!$G$3,'Exp Database'!S221=0),0,IF($F221=Lists!$G$2,'Exp with units conversion'!$H221*'Exp Database'!S221*'Exp with units conversion'!$G221,'Exp Database'!S221*'Exp with units conversion'!$G221))</f>
        <v>777359</v>
      </c>
      <c r="T221">
        <f>IF(OR('Exp Database'!T221=Lists!$G$2,'Exp Database'!T221=Lists!$G$3,'Exp Database'!T221=0),0,IF($F221=Lists!$G$2,'Exp with units conversion'!$H221*'Exp Database'!T221*'Exp with units conversion'!$G221,'Exp Database'!T221*'Exp with units conversion'!$G221))</f>
        <v>0</v>
      </c>
      <c r="U221">
        <f>IF(OR('Exp Database'!U221=Lists!$G$2,'Exp Database'!U221=Lists!$G$3,'Exp Database'!U221=0),0,IF($F221=Lists!$G$2,'Exp with units conversion'!$H221*'Exp Database'!U221*'Exp with units conversion'!$G221,'Exp Database'!U221*'Exp with units conversion'!$G221))</f>
        <v>0</v>
      </c>
      <c r="V221">
        <f>IF(OR('Exp Database'!V221=Lists!$G$2,'Exp Database'!V221=Lists!$G$3,'Exp Database'!V221=0),0,IF($F221=Lists!$G$2,'Exp with units conversion'!$H221*'Exp Database'!V221*'Exp with units conversion'!$G221,'Exp Database'!V221*'Exp with units conversion'!$G221))</f>
        <v>777359</v>
      </c>
      <c r="W221">
        <f>IF(OR('Exp Database'!W221=Lists!$G$2,'Exp Database'!W221=Lists!$G$3,'Exp Database'!W221=0),0,IF($F221=Lists!$G$2,'Exp with units conversion'!$H221*'Exp Database'!W221*'Exp with units conversion'!$G221,'Exp Database'!W221*'Exp with units conversion'!$G221))</f>
        <v>0</v>
      </c>
      <c r="X221">
        <f>IF(OR('Exp Database'!X221=Lists!$G$2,'Exp Database'!X221=Lists!$G$3,'Exp Database'!X221=0),0,IF($F221=Lists!$G$2,'Exp with units conversion'!$H221*'Exp Database'!X221*'Exp with units conversion'!$G221,'Exp Database'!X221*'Exp with units conversion'!$G221))</f>
        <v>1207216</v>
      </c>
      <c r="Y221">
        <f>IF(OR('Exp Database'!Y221=Lists!$G$2,'Exp Database'!Y221=Lists!$G$3,'Exp Database'!Y221=0),0,IF($F221=Lists!$G$2,'Exp with units conversion'!$H221*'Exp Database'!Y221*'Exp with units conversion'!$G221,'Exp Database'!Y221*'Exp with units conversion'!$G221))</f>
        <v>8688767</v>
      </c>
      <c r="Z221">
        <f>IF(OR('Exp Database'!Z221=Lists!$G$2,'Exp Database'!Z221=Lists!$G$3,'Exp Database'!Z221=0),0,IF($F221=Lists!$G$2,'Exp with units conversion'!$H221*'Exp Database'!Z221*'Exp with units conversion'!$G221,'Exp Database'!Z221*'Exp with units conversion'!$G221))</f>
        <v>0</v>
      </c>
      <c r="AA221">
        <f>IF(OR('Exp Database'!AA221=Lists!$G$2,'Exp Database'!AA221=Lists!$G$3,'Exp Database'!AA221=0),0,IF($F221=Lists!$G$2,'Exp with units conversion'!$H221*'Exp Database'!AA221*'Exp with units conversion'!$G221,'Exp Database'!AA221*'Exp with units conversion'!$G221))</f>
        <v>304243</v>
      </c>
      <c r="AB221">
        <f>IF(OR('Exp Database'!AB221=Lists!$G$2,'Exp Database'!AB221=Lists!$G$3,'Exp Database'!AB221=0),0,IF($F221=Lists!$G$2,'Exp with units conversion'!$H221*'Exp Database'!AB221*'Exp with units conversion'!$G221,'Exp Database'!AB221*'Exp with units conversion'!$G221))</f>
        <v>550301</v>
      </c>
      <c r="AC221">
        <f>IF(OR('Exp Database'!AC221=Lists!$G$2,'Exp Database'!AC221=Lists!$G$3,'Exp Database'!AC221=0),0,IF($F221=Lists!$G$2,'Exp with units conversion'!$H221*'Exp Database'!AC221*'Exp with units conversion'!$G221,'Exp Database'!AC221*'Exp with units conversion'!$G221))</f>
        <v>10750527</v>
      </c>
      <c r="AD221">
        <f>IF(OR('Exp Database'!AD221=Lists!$G$2,'Exp Database'!AD221=Lists!$G$3,'Exp Database'!AD221=0),0,IF($F221=Lists!$G$2,'Exp with units conversion'!$H221*'Exp Database'!AD221*'Exp with units conversion'!$G221,'Exp Database'!AD221*'Exp with units conversion'!$G221))</f>
        <v>16244058</v>
      </c>
      <c r="AF221">
        <f t="shared" si="20"/>
        <v>1</v>
      </c>
    </row>
    <row r="222" spans="2:32">
      <c r="B222" t="str">
        <f t="shared" si="19"/>
        <v>Georgia2011</v>
      </c>
      <c r="C222" s="243" t="str">
        <f t="shared" si="18"/>
        <v>Georgia</v>
      </c>
      <c r="D222" s="243">
        <v>2011</v>
      </c>
      <c r="E222" s="242" t="str">
        <f>'2011'!B2</f>
        <v>Calendar Year</v>
      </c>
      <c r="F222" s="242" t="str">
        <f>'2011'!B5</f>
        <v>US Dollars</v>
      </c>
      <c r="G222" s="238">
        <f>IF('Exp Database'!G222="Units ( x 1)",1,IF('Exp Database'!G222="Thousands (x 1,000)",1000,IF('Exp Database'!G222="Millions (x 1,000,000)",1000000,)))</f>
        <v>1</v>
      </c>
      <c r="H222" s="239">
        <f>IF('Exp Database'!H222&gt;0,'Exp Database'!H222,'Exp Database'!J222)</f>
        <v>1.6859999999999999</v>
      </c>
      <c r="I222" s="242" t="str">
        <f>'2011'!B8</f>
        <v>System of Health Accounts</v>
      </c>
      <c r="J222" s="242">
        <f>VLOOKUP(C222,'Exchange Rates'!$A$1:$M$195,13,0)</f>
        <v>1.6864954301075299</v>
      </c>
      <c r="K222" t="s">
        <v>295</v>
      </c>
      <c r="M222">
        <f>IF(OR('Exp Database'!M222=Lists!$G$2,'Exp Database'!M222=Lists!$G$3,'Exp Database'!M222=0),0,IF($F222=Lists!$G$2,'Exp with units conversion'!$H222*'Exp Database'!M222*'Exp with units conversion'!$G222,'Exp Database'!M222*'Exp with units conversion'!$G222))</f>
        <v>0</v>
      </c>
      <c r="N222">
        <f>IF(OR('Exp Database'!N222=Lists!$G$2,'Exp Database'!N222=Lists!$G$3,'Exp Database'!N222=0),0,IF($F222=Lists!$G$2,'Exp with units conversion'!$H222*'Exp Database'!N222*'Exp with units conversion'!$G222,'Exp Database'!N222*'Exp with units conversion'!$G222))</f>
        <v>0</v>
      </c>
      <c r="O222">
        <f>IF(OR('Exp Database'!O222=Lists!$G$2,'Exp Database'!O222=Lists!$G$3,'Exp Database'!O222=0),0,IF($F222=Lists!$G$2,'Exp with units conversion'!$H222*'Exp Database'!O222*'Exp with units conversion'!$G222,'Exp Database'!O222*'Exp with units conversion'!$G222))</f>
        <v>0</v>
      </c>
      <c r="P222">
        <f>IF(OR('Exp Database'!P222=Lists!$G$2,'Exp Database'!P222=Lists!$G$3,'Exp Database'!P222=0),0,IF($F222=Lists!$G$2,'Exp with units conversion'!$H222*'Exp Database'!P222*'Exp with units conversion'!$G222,'Exp Database'!P222*'Exp with units conversion'!$G222))</f>
        <v>0</v>
      </c>
      <c r="Q222">
        <f>IF(OR('Exp Database'!Q222=Lists!$G$2,'Exp Database'!Q222=Lists!$G$3,'Exp Database'!Q222=0),0,IF($F222=Lists!$G$2,'Exp with units conversion'!$H222*'Exp Database'!Q222*'Exp with units conversion'!$G222,'Exp Database'!Q222*'Exp with units conversion'!$G222))</f>
        <v>0</v>
      </c>
      <c r="R222">
        <f>IF(OR('Exp Database'!R222=Lists!$G$2,'Exp Database'!R222=Lists!$G$3,'Exp Database'!R222=0),0,IF($F222=Lists!$G$2,'Exp with units conversion'!$H222*'Exp Database'!R222*'Exp with units conversion'!$G222,'Exp Database'!R222*'Exp with units conversion'!$G222))</f>
        <v>0</v>
      </c>
      <c r="S222">
        <f>IF(OR('Exp Database'!S222=Lists!$G$2,'Exp Database'!S222=Lists!$G$3,'Exp Database'!S222=0),0,IF($F222=Lists!$G$2,'Exp with units conversion'!$H222*'Exp Database'!S222*'Exp with units conversion'!$G222,'Exp Database'!S222*'Exp with units conversion'!$G222))</f>
        <v>0</v>
      </c>
      <c r="T222">
        <f>IF(OR('Exp Database'!T222=Lists!$G$2,'Exp Database'!T222=Lists!$G$3,'Exp Database'!T222=0),0,IF($F222=Lists!$G$2,'Exp with units conversion'!$H222*'Exp Database'!T222*'Exp with units conversion'!$G222,'Exp Database'!T222*'Exp with units conversion'!$G222))</f>
        <v>0</v>
      </c>
      <c r="U222">
        <f>IF(OR('Exp Database'!U222=Lists!$G$2,'Exp Database'!U222=Lists!$G$3,'Exp Database'!U222=0),0,IF($F222=Lists!$G$2,'Exp with units conversion'!$H222*'Exp Database'!U222*'Exp with units conversion'!$G222,'Exp Database'!U222*'Exp with units conversion'!$G222))</f>
        <v>0</v>
      </c>
      <c r="V222">
        <f>IF(OR('Exp Database'!V222=Lists!$G$2,'Exp Database'!V222=Lists!$G$3,'Exp Database'!V222=0),0,IF($F222=Lists!$G$2,'Exp with units conversion'!$H222*'Exp Database'!V222*'Exp with units conversion'!$G222,'Exp Database'!V222*'Exp with units conversion'!$G222))</f>
        <v>0</v>
      </c>
      <c r="W222">
        <f>IF(OR('Exp Database'!W222=Lists!$G$2,'Exp Database'!W222=Lists!$G$3,'Exp Database'!W222=0),0,IF($F222=Lists!$G$2,'Exp with units conversion'!$H222*'Exp Database'!W222*'Exp with units conversion'!$G222,'Exp Database'!W222*'Exp with units conversion'!$G222))</f>
        <v>0</v>
      </c>
      <c r="X222">
        <f>IF(OR('Exp Database'!X222=Lists!$G$2,'Exp Database'!X222=Lists!$G$3,'Exp Database'!X222=0),0,IF($F222=Lists!$G$2,'Exp with units conversion'!$H222*'Exp Database'!X222*'Exp with units conversion'!$G222,'Exp Database'!X222*'Exp with units conversion'!$G222))</f>
        <v>460496</v>
      </c>
      <c r="Y222">
        <f>IF(OR('Exp Database'!Y222=Lists!$G$2,'Exp Database'!Y222=Lists!$G$3,'Exp Database'!Y222=0),0,IF($F222=Lists!$G$2,'Exp with units conversion'!$H222*'Exp Database'!Y222*'Exp with units conversion'!$G222,'Exp Database'!Y222*'Exp with units conversion'!$G222))</f>
        <v>341131</v>
      </c>
      <c r="Z222">
        <f>IF(OR('Exp Database'!Z222=Lists!$G$2,'Exp Database'!Z222=Lists!$G$3,'Exp Database'!Z222=0),0,IF($F222=Lists!$G$2,'Exp with units conversion'!$H222*'Exp Database'!Z222*'Exp with units conversion'!$G222,'Exp Database'!Z222*'Exp with units conversion'!$G222))</f>
        <v>0</v>
      </c>
      <c r="AA222">
        <f>IF(OR('Exp Database'!AA222=Lists!$G$2,'Exp Database'!AA222=Lists!$G$3,'Exp Database'!AA222=0),0,IF($F222=Lists!$G$2,'Exp with units conversion'!$H222*'Exp Database'!AA222*'Exp with units conversion'!$G222,'Exp Database'!AA222*'Exp with units conversion'!$G222))</f>
        <v>77047</v>
      </c>
      <c r="AB222">
        <f>IF(OR('Exp Database'!AB222=Lists!$G$2,'Exp Database'!AB222=Lists!$G$3,'Exp Database'!AB222=0),0,IF($F222=Lists!$G$2,'Exp with units conversion'!$H222*'Exp Database'!AB222*'Exp with units conversion'!$G222,'Exp Database'!AB222*'Exp with units conversion'!$G222))</f>
        <v>43155</v>
      </c>
      <c r="AC222">
        <f>IF(OR('Exp Database'!AC222=Lists!$G$2,'Exp Database'!AC222=Lists!$G$3,'Exp Database'!AC222=0),0,IF($F222=Lists!$G$2,'Exp with units conversion'!$H222*'Exp Database'!AC222*'Exp with units conversion'!$G222,'Exp Database'!AC222*'Exp with units conversion'!$G222))</f>
        <v>921829</v>
      </c>
      <c r="AD222">
        <f>IF(OR('Exp Database'!AD222=Lists!$G$2,'Exp Database'!AD222=Lists!$G$3,'Exp Database'!AD222=0),0,IF($F222=Lists!$G$2,'Exp with units conversion'!$H222*'Exp Database'!AD222*'Exp with units conversion'!$G222,'Exp Database'!AD222*'Exp with units conversion'!$G222))</f>
        <v>921829</v>
      </c>
      <c r="AF222">
        <f t="shared" si="20"/>
        <v>1</v>
      </c>
    </row>
    <row r="223" spans="2:32">
      <c r="B223" t="str">
        <f t="shared" si="19"/>
        <v>Georgia2011</v>
      </c>
      <c r="C223" s="243" t="str">
        <f t="shared" si="18"/>
        <v>Georgia</v>
      </c>
      <c r="D223" s="243">
        <v>2011</v>
      </c>
      <c r="E223" s="249" t="str">
        <f>E$222</f>
        <v>Calendar Year</v>
      </c>
      <c r="F223" s="249" t="str">
        <f t="shared" ref="F223:J238" si="22">F$222</f>
        <v>US Dollars</v>
      </c>
      <c r="G223" s="238">
        <f>IF('Exp Database'!G223="Units ( x 1)",1,IF('Exp Database'!G223="Thousands (x 1,000)",1000,IF('Exp Database'!G223="Millions (x 1,000,000)",1000000,)))</f>
        <v>1</v>
      </c>
      <c r="H223" s="239">
        <f>IF('Exp Database'!H223&gt;0,'Exp Database'!H223,'Exp Database'!J223)</f>
        <v>1.6859999999999999</v>
      </c>
      <c r="I223" s="249" t="str">
        <f t="shared" si="22"/>
        <v>System of Health Accounts</v>
      </c>
      <c r="J223" s="249">
        <f t="shared" si="22"/>
        <v>1.6864954301075299</v>
      </c>
      <c r="K223" t="s">
        <v>2</v>
      </c>
      <c r="M223">
        <f>IF(OR('Exp Database'!M223=Lists!$G$2,'Exp Database'!M223=Lists!$G$3,'Exp Database'!M223=0),0,IF($F223=Lists!$G$2,'Exp with units conversion'!$H223*'Exp Database'!M223*'Exp with units conversion'!$G223,'Exp Database'!M223*'Exp with units conversion'!$G223))</f>
        <v>0</v>
      </c>
      <c r="N223">
        <f>IF(OR('Exp Database'!N223=Lists!$G$2,'Exp Database'!N223=Lists!$G$3,'Exp Database'!N223=0),0,IF($F223=Lists!$G$2,'Exp with units conversion'!$H223*'Exp Database'!N223*'Exp with units conversion'!$G223,'Exp Database'!N223*'Exp with units conversion'!$G223))</f>
        <v>0</v>
      </c>
      <c r="O223">
        <f>IF(OR('Exp Database'!O223=Lists!$G$2,'Exp Database'!O223=Lists!$G$3,'Exp Database'!O223=0),0,IF($F223=Lists!$G$2,'Exp with units conversion'!$H223*'Exp Database'!O223*'Exp with units conversion'!$G223,'Exp Database'!O223*'Exp with units conversion'!$G223))</f>
        <v>0</v>
      </c>
      <c r="P223">
        <f>IF(OR('Exp Database'!P223=Lists!$G$2,'Exp Database'!P223=Lists!$G$3,'Exp Database'!P223=0),0,IF($F223=Lists!$G$2,'Exp with units conversion'!$H223*'Exp Database'!P223*'Exp with units conversion'!$G223,'Exp Database'!P223*'Exp with units conversion'!$G223))</f>
        <v>0</v>
      </c>
      <c r="Q223">
        <f>IF(OR('Exp Database'!Q223=Lists!$G$2,'Exp Database'!Q223=Lists!$G$3,'Exp Database'!Q223=0),0,IF($F223=Lists!$G$2,'Exp with units conversion'!$H223*'Exp Database'!Q223*'Exp with units conversion'!$G223,'Exp Database'!Q223*'Exp with units conversion'!$G223))</f>
        <v>0</v>
      </c>
      <c r="R223">
        <f>IF(OR('Exp Database'!R223=Lists!$G$2,'Exp Database'!R223=Lists!$G$3,'Exp Database'!R223=0),0,IF($F223=Lists!$G$2,'Exp with units conversion'!$H223*'Exp Database'!R223*'Exp with units conversion'!$G223,'Exp Database'!R223*'Exp with units conversion'!$G223))</f>
        <v>0</v>
      </c>
      <c r="S223">
        <f>IF(OR('Exp Database'!S223=Lists!$G$2,'Exp Database'!S223=Lists!$G$3,'Exp Database'!S223=0),0,IF($F223=Lists!$G$2,'Exp with units conversion'!$H223*'Exp Database'!S223*'Exp with units conversion'!$G223,'Exp Database'!S223*'Exp with units conversion'!$G223))</f>
        <v>0</v>
      </c>
      <c r="T223">
        <f>IF(OR('Exp Database'!T223=Lists!$G$2,'Exp Database'!T223=Lists!$G$3,'Exp Database'!T223=0),0,IF($F223=Lists!$G$2,'Exp with units conversion'!$H223*'Exp Database'!T223*'Exp with units conversion'!$G223,'Exp Database'!T223*'Exp with units conversion'!$G223))</f>
        <v>0</v>
      </c>
      <c r="U223">
        <f>IF(OR('Exp Database'!U223=Lists!$G$2,'Exp Database'!U223=Lists!$G$3,'Exp Database'!U223=0),0,IF($F223=Lists!$G$2,'Exp with units conversion'!$H223*'Exp Database'!U223*'Exp with units conversion'!$G223,'Exp Database'!U223*'Exp with units conversion'!$G223))</f>
        <v>0</v>
      </c>
      <c r="V223">
        <f>IF(OR('Exp Database'!V223=Lists!$G$2,'Exp Database'!V223=Lists!$G$3,'Exp Database'!V223=0),0,IF($F223=Lists!$G$2,'Exp with units conversion'!$H223*'Exp Database'!V223*'Exp with units conversion'!$G223,'Exp Database'!V223*'Exp with units conversion'!$G223))</f>
        <v>0</v>
      </c>
      <c r="W223">
        <f>IF(OR('Exp Database'!W223=Lists!$G$2,'Exp Database'!W223=Lists!$G$3,'Exp Database'!W223=0),0,IF($F223=Lists!$G$2,'Exp with units conversion'!$H223*'Exp Database'!W223*'Exp with units conversion'!$G223,'Exp Database'!W223*'Exp with units conversion'!$G223))</f>
        <v>0</v>
      </c>
      <c r="X223">
        <f>IF(OR('Exp Database'!X223=Lists!$G$2,'Exp Database'!X223=Lists!$G$3,'Exp Database'!X223=0),0,IF($F223=Lists!$G$2,'Exp with units conversion'!$H223*'Exp Database'!X223*'Exp with units conversion'!$G223,'Exp Database'!X223*'Exp with units conversion'!$G223))</f>
        <v>0</v>
      </c>
      <c r="Y223">
        <f>IF(OR('Exp Database'!Y223=Lists!$G$2,'Exp Database'!Y223=Lists!$G$3,'Exp Database'!Y223=0),0,IF($F223=Lists!$G$2,'Exp with units conversion'!$H223*'Exp Database'!Y223*'Exp with units conversion'!$G223,'Exp Database'!Y223*'Exp with units conversion'!$G223))</f>
        <v>250904</v>
      </c>
      <c r="Z223">
        <f>IF(OR('Exp Database'!Z223=Lists!$G$2,'Exp Database'!Z223=Lists!$G$3,'Exp Database'!Z223=0),0,IF($F223=Lists!$G$2,'Exp with units conversion'!$H223*'Exp Database'!Z223*'Exp with units conversion'!$G223,'Exp Database'!Z223*'Exp with units conversion'!$G223))</f>
        <v>0</v>
      </c>
      <c r="AA223">
        <f>IF(OR('Exp Database'!AA223=Lists!$G$2,'Exp Database'!AA223=Lists!$G$3,'Exp Database'!AA223=0),0,IF($F223=Lists!$G$2,'Exp with units conversion'!$H223*'Exp Database'!AA223*'Exp with units conversion'!$G223,'Exp Database'!AA223*'Exp with units conversion'!$G223))</f>
        <v>0</v>
      </c>
      <c r="AB223">
        <f>IF(OR('Exp Database'!AB223=Lists!$G$2,'Exp Database'!AB223=Lists!$G$3,'Exp Database'!AB223=0),0,IF($F223=Lists!$G$2,'Exp with units conversion'!$H223*'Exp Database'!AB223*'Exp with units conversion'!$G223,'Exp Database'!AB223*'Exp with units conversion'!$G223))</f>
        <v>18650</v>
      </c>
      <c r="AC223">
        <f>IF(OR('Exp Database'!AC223=Lists!$G$2,'Exp Database'!AC223=Lists!$G$3,'Exp Database'!AC223=0),0,IF($F223=Lists!$G$2,'Exp with units conversion'!$H223*'Exp Database'!AC223*'Exp with units conversion'!$G223,'Exp Database'!AC223*'Exp with units conversion'!$G223))</f>
        <v>269554</v>
      </c>
      <c r="AD223">
        <f>IF(OR('Exp Database'!AD223=Lists!$G$2,'Exp Database'!AD223=Lists!$G$3,'Exp Database'!AD223=0),0,IF($F223=Lists!$G$2,'Exp with units conversion'!$H223*'Exp Database'!AD223*'Exp with units conversion'!$G223,'Exp Database'!AD223*'Exp with units conversion'!$G223))</f>
        <v>269554</v>
      </c>
      <c r="AF223">
        <f t="shared" si="20"/>
        <v>1</v>
      </c>
    </row>
    <row r="224" spans="2:32">
      <c r="B224" t="str">
        <f t="shared" si="19"/>
        <v>Georgia2011</v>
      </c>
      <c r="C224" s="243" t="str">
        <f t="shared" si="18"/>
        <v>Georgia</v>
      </c>
      <c r="D224" s="243">
        <v>2011</v>
      </c>
      <c r="E224" s="249" t="str">
        <f t="shared" ref="E224:J255" si="23">E$222</f>
        <v>Calendar Year</v>
      </c>
      <c r="F224" s="249" t="str">
        <f t="shared" si="22"/>
        <v>US Dollars</v>
      </c>
      <c r="G224" s="238">
        <f>IF('Exp Database'!G224="Units ( x 1)",1,IF('Exp Database'!G224="Thousands (x 1,000)",1000,IF('Exp Database'!G224="Millions (x 1,000,000)",1000000,)))</f>
        <v>1</v>
      </c>
      <c r="H224" s="239">
        <f>IF('Exp Database'!H224&gt;0,'Exp Database'!H224,'Exp Database'!J224)</f>
        <v>1.6859999999999999</v>
      </c>
      <c r="I224" s="249" t="str">
        <f t="shared" si="22"/>
        <v>System of Health Accounts</v>
      </c>
      <c r="J224" s="249">
        <f t="shared" si="22"/>
        <v>1.6864954301075299</v>
      </c>
      <c r="K224" t="s">
        <v>365</v>
      </c>
      <c r="M224">
        <f>IF(OR('Exp Database'!M224=Lists!$G$2,'Exp Database'!M224=Lists!$G$3,'Exp Database'!M224=0),0,IF($F224=Lists!$G$2,'Exp with units conversion'!$H224*'Exp Database'!M224*'Exp with units conversion'!$G224,'Exp Database'!M224*'Exp with units conversion'!$G224))</f>
        <v>0</v>
      </c>
      <c r="N224">
        <f>IF(OR('Exp Database'!N224=Lists!$G$2,'Exp Database'!N224=Lists!$G$3,'Exp Database'!N224=0),0,IF($F224=Lists!$G$2,'Exp with units conversion'!$H224*'Exp Database'!N224*'Exp with units conversion'!$G224,'Exp Database'!N224*'Exp with units conversion'!$G224))</f>
        <v>0</v>
      </c>
      <c r="O224">
        <f>IF(OR('Exp Database'!O224=Lists!$G$2,'Exp Database'!O224=Lists!$G$3,'Exp Database'!O224=0),0,IF($F224=Lists!$G$2,'Exp with units conversion'!$H224*'Exp Database'!O224*'Exp with units conversion'!$G224,'Exp Database'!O224*'Exp with units conversion'!$G224))</f>
        <v>0</v>
      </c>
      <c r="P224">
        <f>IF(OR('Exp Database'!P224=Lists!$G$2,'Exp Database'!P224=Lists!$G$3,'Exp Database'!P224=0),0,IF($F224=Lists!$G$2,'Exp with units conversion'!$H224*'Exp Database'!P224*'Exp with units conversion'!$G224,'Exp Database'!P224*'Exp with units conversion'!$G224))</f>
        <v>0</v>
      </c>
      <c r="Q224">
        <f>IF(OR('Exp Database'!Q224=Lists!$G$2,'Exp Database'!Q224=Lists!$G$3,'Exp Database'!Q224=0),0,IF($F224=Lists!$G$2,'Exp with units conversion'!$H224*'Exp Database'!Q224*'Exp with units conversion'!$G224,'Exp Database'!Q224*'Exp with units conversion'!$G224))</f>
        <v>0</v>
      </c>
      <c r="R224">
        <f>IF(OR('Exp Database'!R224=Lists!$G$2,'Exp Database'!R224=Lists!$G$3,'Exp Database'!R224=0),0,IF($F224=Lists!$G$2,'Exp with units conversion'!$H224*'Exp Database'!R224*'Exp with units conversion'!$G224,'Exp Database'!R224*'Exp with units conversion'!$G224))</f>
        <v>0</v>
      </c>
      <c r="S224">
        <f>IF(OR('Exp Database'!S224=Lists!$G$2,'Exp Database'!S224=Lists!$G$3,'Exp Database'!S224=0),0,IF($F224=Lists!$G$2,'Exp with units conversion'!$H224*'Exp Database'!S224*'Exp with units conversion'!$G224,'Exp Database'!S224*'Exp with units conversion'!$G224))</f>
        <v>0</v>
      </c>
      <c r="T224">
        <f>IF(OR('Exp Database'!T224=Lists!$G$2,'Exp Database'!T224=Lists!$G$3,'Exp Database'!T224=0),0,IF($F224=Lists!$G$2,'Exp with units conversion'!$H224*'Exp Database'!T224*'Exp with units conversion'!$G224,'Exp Database'!T224*'Exp with units conversion'!$G224))</f>
        <v>0</v>
      </c>
      <c r="U224">
        <f>IF(OR('Exp Database'!U224=Lists!$G$2,'Exp Database'!U224=Lists!$G$3,'Exp Database'!U224=0),0,IF($F224=Lists!$G$2,'Exp with units conversion'!$H224*'Exp Database'!U224*'Exp with units conversion'!$G224,'Exp Database'!U224*'Exp with units conversion'!$G224))</f>
        <v>0</v>
      </c>
      <c r="V224">
        <f>IF(OR('Exp Database'!V224=Lists!$G$2,'Exp Database'!V224=Lists!$G$3,'Exp Database'!V224=0),0,IF($F224=Lists!$G$2,'Exp with units conversion'!$H224*'Exp Database'!V224*'Exp with units conversion'!$G224,'Exp Database'!V224*'Exp with units conversion'!$G224))</f>
        <v>0</v>
      </c>
      <c r="W224">
        <f>IF(OR('Exp Database'!W224=Lists!$G$2,'Exp Database'!W224=Lists!$G$3,'Exp Database'!W224=0),0,IF($F224=Lists!$G$2,'Exp with units conversion'!$H224*'Exp Database'!W224*'Exp with units conversion'!$G224,'Exp Database'!W224*'Exp with units conversion'!$G224))</f>
        <v>0</v>
      </c>
      <c r="X224">
        <f>IF(OR('Exp Database'!X224=Lists!$G$2,'Exp Database'!X224=Lists!$G$3,'Exp Database'!X224=0),0,IF($F224=Lists!$G$2,'Exp with units conversion'!$H224*'Exp Database'!X224*'Exp with units conversion'!$G224,'Exp Database'!X224*'Exp with units conversion'!$G224))</f>
        <v>0</v>
      </c>
      <c r="Y224">
        <f>IF(OR('Exp Database'!Y224=Lists!$G$2,'Exp Database'!Y224=Lists!$G$3,'Exp Database'!Y224=0),0,IF($F224=Lists!$G$2,'Exp with units conversion'!$H224*'Exp Database'!Y224*'Exp with units conversion'!$G224,'Exp Database'!Y224*'Exp with units conversion'!$G224))</f>
        <v>0</v>
      </c>
      <c r="Z224">
        <f>IF(OR('Exp Database'!Z224=Lists!$G$2,'Exp Database'!Z224=Lists!$G$3,'Exp Database'!Z224=0),0,IF($F224=Lists!$G$2,'Exp with units conversion'!$H224*'Exp Database'!Z224*'Exp with units conversion'!$G224,'Exp Database'!Z224*'Exp with units conversion'!$G224))</f>
        <v>0</v>
      </c>
      <c r="AA224">
        <f>IF(OR('Exp Database'!AA224=Lists!$G$2,'Exp Database'!AA224=Lists!$G$3,'Exp Database'!AA224=0),0,IF($F224=Lists!$G$2,'Exp with units conversion'!$H224*'Exp Database'!AA224*'Exp with units conversion'!$G224,'Exp Database'!AA224*'Exp with units conversion'!$G224))</f>
        <v>32677</v>
      </c>
      <c r="AB224">
        <f>IF(OR('Exp Database'!AB224=Lists!$G$2,'Exp Database'!AB224=Lists!$G$3,'Exp Database'!AB224=0),0,IF($F224=Lists!$G$2,'Exp with units conversion'!$H224*'Exp Database'!AB224*'Exp with units conversion'!$G224,'Exp Database'!AB224*'Exp with units conversion'!$G224))</f>
        <v>0</v>
      </c>
      <c r="AC224">
        <f>IF(OR('Exp Database'!AC224=Lists!$G$2,'Exp Database'!AC224=Lists!$G$3,'Exp Database'!AC224=0),0,IF($F224=Lists!$G$2,'Exp with units conversion'!$H224*'Exp Database'!AC224*'Exp with units conversion'!$G224,'Exp Database'!AC224*'Exp with units conversion'!$G224))</f>
        <v>32677</v>
      </c>
      <c r="AD224">
        <f>IF(OR('Exp Database'!AD224=Lists!$G$2,'Exp Database'!AD224=Lists!$G$3,'Exp Database'!AD224=0),0,IF($F224=Lists!$G$2,'Exp with units conversion'!$H224*'Exp Database'!AD224*'Exp with units conversion'!$G224,'Exp Database'!AD224*'Exp with units conversion'!$G224))</f>
        <v>32677</v>
      </c>
      <c r="AF224">
        <f t="shared" si="20"/>
        <v>1</v>
      </c>
    </row>
    <row r="225" spans="2:32">
      <c r="B225" t="str">
        <f t="shared" si="19"/>
        <v>Georgia2011</v>
      </c>
      <c r="C225" s="243" t="str">
        <f t="shared" si="18"/>
        <v>Georgia</v>
      </c>
      <c r="D225" s="243">
        <v>2011</v>
      </c>
      <c r="E225" s="249" t="str">
        <f t="shared" si="23"/>
        <v>Calendar Year</v>
      </c>
      <c r="F225" s="249" t="str">
        <f t="shared" si="22"/>
        <v>US Dollars</v>
      </c>
      <c r="G225" s="238">
        <f>IF('Exp Database'!G225="Units ( x 1)",1,IF('Exp Database'!G225="Thousands (x 1,000)",1000,IF('Exp Database'!G225="Millions (x 1,000,000)",1000000,)))</f>
        <v>1</v>
      </c>
      <c r="H225" s="239">
        <f>IF('Exp Database'!H225&gt;0,'Exp Database'!H225,'Exp Database'!J225)</f>
        <v>1.6859999999999999</v>
      </c>
      <c r="I225" s="249" t="str">
        <f t="shared" si="22"/>
        <v>System of Health Accounts</v>
      </c>
      <c r="J225" s="249">
        <f t="shared" si="22"/>
        <v>1.6864954301075299</v>
      </c>
      <c r="K225" t="s">
        <v>5</v>
      </c>
      <c r="M225">
        <f>IF(OR('Exp Database'!M225=Lists!$G$2,'Exp Database'!M225=Lists!$G$3,'Exp Database'!M225=0),0,IF($F225=Lists!$G$2,'Exp with units conversion'!$H225*'Exp Database'!M225*'Exp with units conversion'!$G225,'Exp Database'!M225*'Exp with units conversion'!$G225))</f>
        <v>0</v>
      </c>
      <c r="N225">
        <f>IF(OR('Exp Database'!N225=Lists!$G$2,'Exp Database'!N225=Lists!$G$3,'Exp Database'!N225=0),0,IF($F225=Lists!$G$2,'Exp with units conversion'!$H225*'Exp Database'!N225*'Exp with units conversion'!$G225,'Exp Database'!N225*'Exp with units conversion'!$G225))</f>
        <v>0</v>
      </c>
      <c r="O225">
        <f>IF(OR('Exp Database'!O225=Lists!$G$2,'Exp Database'!O225=Lists!$G$3,'Exp Database'!O225=0),0,IF($F225=Lists!$G$2,'Exp with units conversion'!$H225*'Exp Database'!O225*'Exp with units conversion'!$G225,'Exp Database'!O225*'Exp with units conversion'!$G225))</f>
        <v>0</v>
      </c>
      <c r="P225">
        <f>IF(OR('Exp Database'!P225=Lists!$G$2,'Exp Database'!P225=Lists!$G$3,'Exp Database'!P225=0),0,IF($F225=Lists!$G$2,'Exp with units conversion'!$H225*'Exp Database'!P225*'Exp with units conversion'!$G225,'Exp Database'!P225*'Exp with units conversion'!$G225))</f>
        <v>0</v>
      </c>
      <c r="Q225">
        <f>IF(OR('Exp Database'!Q225=Lists!$G$2,'Exp Database'!Q225=Lists!$G$3,'Exp Database'!Q225=0),0,IF($F225=Lists!$G$2,'Exp with units conversion'!$H225*'Exp Database'!Q225*'Exp with units conversion'!$G225,'Exp Database'!Q225*'Exp with units conversion'!$G225))</f>
        <v>0</v>
      </c>
      <c r="R225">
        <f>IF(OR('Exp Database'!R225=Lists!$G$2,'Exp Database'!R225=Lists!$G$3,'Exp Database'!R225=0),0,IF($F225=Lists!$G$2,'Exp with units conversion'!$H225*'Exp Database'!R225*'Exp with units conversion'!$G225,'Exp Database'!R225*'Exp with units conversion'!$G225))</f>
        <v>0</v>
      </c>
      <c r="S225">
        <f>IF(OR('Exp Database'!S225=Lists!$G$2,'Exp Database'!S225=Lists!$G$3,'Exp Database'!S225=0),0,IF($F225=Lists!$G$2,'Exp with units conversion'!$H225*'Exp Database'!S225*'Exp with units conversion'!$G225,'Exp Database'!S225*'Exp with units conversion'!$G225))</f>
        <v>0</v>
      </c>
      <c r="T225">
        <f>IF(OR('Exp Database'!T225=Lists!$G$2,'Exp Database'!T225=Lists!$G$3,'Exp Database'!T225=0),0,IF($F225=Lists!$G$2,'Exp with units conversion'!$H225*'Exp Database'!T225*'Exp with units conversion'!$G225,'Exp Database'!T225*'Exp with units conversion'!$G225))</f>
        <v>0</v>
      </c>
      <c r="U225">
        <f>IF(OR('Exp Database'!U225=Lists!$G$2,'Exp Database'!U225=Lists!$G$3,'Exp Database'!U225=0),0,IF($F225=Lists!$G$2,'Exp with units conversion'!$H225*'Exp Database'!U225*'Exp with units conversion'!$G225,'Exp Database'!U225*'Exp with units conversion'!$G225))</f>
        <v>0</v>
      </c>
      <c r="V225">
        <f>IF(OR('Exp Database'!V225=Lists!$G$2,'Exp Database'!V225=Lists!$G$3,'Exp Database'!V225=0),0,IF($F225=Lists!$G$2,'Exp with units conversion'!$H225*'Exp Database'!V225*'Exp with units conversion'!$G225,'Exp Database'!V225*'Exp with units conversion'!$G225))</f>
        <v>0</v>
      </c>
      <c r="W225">
        <f>IF(OR('Exp Database'!W225=Lists!$G$2,'Exp Database'!W225=Lists!$G$3,'Exp Database'!W225=0),0,IF($F225=Lists!$G$2,'Exp with units conversion'!$H225*'Exp Database'!W225*'Exp with units conversion'!$G225,'Exp Database'!W225*'Exp with units conversion'!$G225))</f>
        <v>0</v>
      </c>
      <c r="X225">
        <f>IF(OR('Exp Database'!X225=Lists!$G$2,'Exp Database'!X225=Lists!$G$3,'Exp Database'!X225=0),0,IF($F225=Lists!$G$2,'Exp with units conversion'!$H225*'Exp Database'!X225*'Exp with units conversion'!$G225,'Exp Database'!X225*'Exp with units conversion'!$G225))</f>
        <v>0</v>
      </c>
      <c r="Y225">
        <f>IF(OR('Exp Database'!Y225=Lists!$G$2,'Exp Database'!Y225=Lists!$G$3,'Exp Database'!Y225=0),0,IF($F225=Lists!$G$2,'Exp with units conversion'!$H225*'Exp Database'!Y225*'Exp with units conversion'!$G225,'Exp Database'!Y225*'Exp with units conversion'!$G225))</f>
        <v>0</v>
      </c>
      <c r="Z225">
        <f>IF(OR('Exp Database'!Z225=Lists!$G$2,'Exp Database'!Z225=Lists!$G$3,'Exp Database'!Z225=0),0,IF($F225=Lists!$G$2,'Exp with units conversion'!$H225*'Exp Database'!Z225*'Exp with units conversion'!$G225,'Exp Database'!Z225*'Exp with units conversion'!$G225))</f>
        <v>0</v>
      </c>
      <c r="AA225">
        <f>IF(OR('Exp Database'!AA225=Lists!$G$2,'Exp Database'!AA225=Lists!$G$3,'Exp Database'!AA225=0),0,IF($F225=Lists!$G$2,'Exp with units conversion'!$H225*'Exp Database'!AA225*'Exp with units conversion'!$G225,'Exp Database'!AA225*'Exp with units conversion'!$G225))</f>
        <v>0</v>
      </c>
      <c r="AB225">
        <f>IF(OR('Exp Database'!AB225=Lists!$G$2,'Exp Database'!AB225=Lists!$G$3,'Exp Database'!AB225=0),0,IF($F225=Lists!$G$2,'Exp with units conversion'!$H225*'Exp Database'!AB225*'Exp with units conversion'!$G225,'Exp Database'!AB225*'Exp with units conversion'!$G225))</f>
        <v>0</v>
      </c>
      <c r="AC225">
        <f>IF(OR('Exp Database'!AC225=Lists!$G$2,'Exp Database'!AC225=Lists!$G$3,'Exp Database'!AC225=0),0,IF($F225=Lists!$G$2,'Exp with units conversion'!$H225*'Exp Database'!AC225*'Exp with units conversion'!$G225,'Exp Database'!AC225*'Exp with units conversion'!$G225))</f>
        <v>0</v>
      </c>
      <c r="AD225">
        <f>IF(OR('Exp Database'!AD225=Lists!$G$2,'Exp Database'!AD225=Lists!$G$3,'Exp Database'!AD225=0),0,IF($F225=Lists!$G$2,'Exp with units conversion'!$H225*'Exp Database'!AD225*'Exp with units conversion'!$G225,'Exp Database'!AD225*'Exp with units conversion'!$G225))</f>
        <v>0</v>
      </c>
      <c r="AF225">
        <f t="shared" si="20"/>
        <v>1</v>
      </c>
    </row>
    <row r="226" spans="2:32">
      <c r="B226" t="str">
        <f t="shared" si="19"/>
        <v>Georgia2011</v>
      </c>
      <c r="C226" s="243" t="str">
        <f t="shared" si="18"/>
        <v>Georgia</v>
      </c>
      <c r="D226" s="243">
        <v>2011</v>
      </c>
      <c r="E226" s="249" t="str">
        <f t="shared" si="23"/>
        <v>Calendar Year</v>
      </c>
      <c r="F226" s="249" t="str">
        <f t="shared" si="22"/>
        <v>US Dollars</v>
      </c>
      <c r="G226" s="238">
        <f>IF('Exp Database'!G226="Units ( x 1)",1,IF('Exp Database'!G226="Thousands (x 1,000)",1000,IF('Exp Database'!G226="Millions (x 1,000,000)",1000000,)))</f>
        <v>1</v>
      </c>
      <c r="H226" s="239">
        <f>IF('Exp Database'!H226&gt;0,'Exp Database'!H226,'Exp Database'!J226)</f>
        <v>1.6859999999999999</v>
      </c>
      <c r="I226" s="249" t="str">
        <f t="shared" si="22"/>
        <v>System of Health Accounts</v>
      </c>
      <c r="J226" s="249">
        <f t="shared" si="22"/>
        <v>1.6864954301075299</v>
      </c>
      <c r="K226" t="s">
        <v>367</v>
      </c>
      <c r="M226">
        <f>IF(OR('Exp Database'!M226=Lists!$G$2,'Exp Database'!M226=Lists!$G$3,'Exp Database'!M226=0),0,IF($F226=Lists!$G$2,'Exp with units conversion'!$H226*'Exp Database'!M226*'Exp with units conversion'!$G226,'Exp Database'!M226*'Exp with units conversion'!$G226))</f>
        <v>0</v>
      </c>
      <c r="N226">
        <f>IF(OR('Exp Database'!N226=Lists!$G$2,'Exp Database'!N226=Lists!$G$3,'Exp Database'!N226=0),0,IF($F226=Lists!$G$2,'Exp with units conversion'!$H226*'Exp Database'!N226*'Exp with units conversion'!$G226,'Exp Database'!N226*'Exp with units conversion'!$G226))</f>
        <v>0</v>
      </c>
      <c r="O226">
        <f>IF(OR('Exp Database'!O226=Lists!$G$2,'Exp Database'!O226=Lists!$G$3,'Exp Database'!O226=0),0,IF($F226=Lists!$G$2,'Exp with units conversion'!$H226*'Exp Database'!O226*'Exp with units conversion'!$G226,'Exp Database'!O226*'Exp with units conversion'!$G226))</f>
        <v>0</v>
      </c>
      <c r="P226">
        <f>IF(OR('Exp Database'!P226=Lists!$G$2,'Exp Database'!P226=Lists!$G$3,'Exp Database'!P226=0),0,IF($F226=Lists!$G$2,'Exp with units conversion'!$H226*'Exp Database'!P226*'Exp with units conversion'!$G226,'Exp Database'!P226*'Exp with units conversion'!$G226))</f>
        <v>0</v>
      </c>
      <c r="Q226">
        <f>IF(OR('Exp Database'!Q226=Lists!$G$2,'Exp Database'!Q226=Lists!$G$3,'Exp Database'!Q226=0),0,IF($F226=Lists!$G$2,'Exp with units conversion'!$H226*'Exp Database'!Q226*'Exp with units conversion'!$G226,'Exp Database'!Q226*'Exp with units conversion'!$G226))</f>
        <v>0</v>
      </c>
      <c r="R226">
        <f>IF(OR('Exp Database'!R226=Lists!$G$2,'Exp Database'!R226=Lists!$G$3,'Exp Database'!R226=0),0,IF($F226=Lists!$G$2,'Exp with units conversion'!$H226*'Exp Database'!R226*'Exp with units conversion'!$G226,'Exp Database'!R226*'Exp with units conversion'!$G226))</f>
        <v>0</v>
      </c>
      <c r="S226">
        <f>IF(OR('Exp Database'!S226=Lists!$G$2,'Exp Database'!S226=Lists!$G$3,'Exp Database'!S226=0),0,IF($F226=Lists!$G$2,'Exp with units conversion'!$H226*'Exp Database'!S226*'Exp with units conversion'!$G226,'Exp Database'!S226*'Exp with units conversion'!$G226))</f>
        <v>0</v>
      </c>
      <c r="T226">
        <f>IF(OR('Exp Database'!T226=Lists!$G$2,'Exp Database'!T226=Lists!$G$3,'Exp Database'!T226=0),0,IF($F226=Lists!$G$2,'Exp with units conversion'!$H226*'Exp Database'!T226*'Exp with units conversion'!$G226,'Exp Database'!T226*'Exp with units conversion'!$G226))</f>
        <v>0</v>
      </c>
      <c r="U226">
        <f>IF(OR('Exp Database'!U226=Lists!$G$2,'Exp Database'!U226=Lists!$G$3,'Exp Database'!U226=0),0,IF($F226=Lists!$G$2,'Exp with units conversion'!$H226*'Exp Database'!U226*'Exp with units conversion'!$G226,'Exp Database'!U226*'Exp with units conversion'!$G226))</f>
        <v>0</v>
      </c>
      <c r="V226">
        <f>IF(OR('Exp Database'!V226=Lists!$G$2,'Exp Database'!V226=Lists!$G$3,'Exp Database'!V226=0),0,IF($F226=Lists!$G$2,'Exp with units conversion'!$H226*'Exp Database'!V226*'Exp with units conversion'!$G226,'Exp Database'!V226*'Exp with units conversion'!$G226))</f>
        <v>0</v>
      </c>
      <c r="W226">
        <f>IF(OR('Exp Database'!W226=Lists!$G$2,'Exp Database'!W226=Lists!$G$3,'Exp Database'!W226=0),0,IF($F226=Lists!$G$2,'Exp with units conversion'!$H226*'Exp Database'!W226*'Exp with units conversion'!$G226,'Exp Database'!W226*'Exp with units conversion'!$G226))</f>
        <v>0</v>
      </c>
      <c r="X226">
        <f>IF(OR('Exp Database'!X226=Lists!$G$2,'Exp Database'!X226=Lists!$G$3,'Exp Database'!X226=0),0,IF($F226=Lists!$G$2,'Exp with units conversion'!$H226*'Exp Database'!X226*'Exp with units conversion'!$G226,'Exp Database'!X226*'Exp with units conversion'!$G226))</f>
        <v>0</v>
      </c>
      <c r="Y226">
        <f>IF(OR('Exp Database'!Y226=Lists!$G$2,'Exp Database'!Y226=Lists!$G$3,'Exp Database'!Y226=0),0,IF($F226=Lists!$G$2,'Exp with units conversion'!$H226*'Exp Database'!Y226*'Exp with units conversion'!$G226,'Exp Database'!Y226*'Exp with units conversion'!$G226))</f>
        <v>0</v>
      </c>
      <c r="Z226">
        <f>IF(OR('Exp Database'!Z226=Lists!$G$2,'Exp Database'!Z226=Lists!$G$3,'Exp Database'!Z226=0),0,IF($F226=Lists!$G$2,'Exp with units conversion'!$H226*'Exp Database'!Z226*'Exp with units conversion'!$G226,'Exp Database'!Z226*'Exp with units conversion'!$G226))</f>
        <v>0</v>
      </c>
      <c r="AA226">
        <f>IF(OR('Exp Database'!AA226=Lists!$G$2,'Exp Database'!AA226=Lists!$G$3,'Exp Database'!AA226=0),0,IF($F226=Lists!$G$2,'Exp with units conversion'!$H226*'Exp Database'!AA226*'Exp with units conversion'!$G226,'Exp Database'!AA226*'Exp with units conversion'!$G226))</f>
        <v>0</v>
      </c>
      <c r="AB226">
        <f>IF(OR('Exp Database'!AB226=Lists!$G$2,'Exp Database'!AB226=Lists!$G$3,'Exp Database'!AB226=0),0,IF($F226=Lists!$G$2,'Exp with units conversion'!$H226*'Exp Database'!AB226*'Exp with units conversion'!$G226,'Exp Database'!AB226*'Exp with units conversion'!$G226))</f>
        <v>0</v>
      </c>
      <c r="AC226">
        <f>IF(OR('Exp Database'!AC226=Lists!$G$2,'Exp Database'!AC226=Lists!$G$3,'Exp Database'!AC226=0),0,IF($F226=Lists!$G$2,'Exp with units conversion'!$H226*'Exp Database'!AC226*'Exp with units conversion'!$G226,'Exp Database'!AC226*'Exp with units conversion'!$G226))</f>
        <v>0</v>
      </c>
      <c r="AD226">
        <f>IF(OR('Exp Database'!AD226=Lists!$G$2,'Exp Database'!AD226=Lists!$G$3,'Exp Database'!AD226=0),0,IF($F226=Lists!$G$2,'Exp with units conversion'!$H226*'Exp Database'!AD226*'Exp with units conversion'!$G226,'Exp Database'!AD226*'Exp with units conversion'!$G226))</f>
        <v>0</v>
      </c>
      <c r="AF226">
        <f t="shared" si="20"/>
        <v>1</v>
      </c>
    </row>
    <row r="227" spans="2:32">
      <c r="B227" t="str">
        <f t="shared" si="19"/>
        <v>Georgia2011</v>
      </c>
      <c r="C227" s="243" t="str">
        <f t="shared" si="18"/>
        <v>Georgia</v>
      </c>
      <c r="D227" s="243">
        <v>2011</v>
      </c>
      <c r="E227" s="249" t="str">
        <f t="shared" si="23"/>
        <v>Calendar Year</v>
      </c>
      <c r="F227" s="249" t="str">
        <f t="shared" si="22"/>
        <v>US Dollars</v>
      </c>
      <c r="G227" s="238">
        <f>IF('Exp Database'!G227="Units ( x 1)",1,IF('Exp Database'!G227="Thousands (x 1,000)",1000,IF('Exp Database'!G227="Millions (x 1,000,000)",1000000,)))</f>
        <v>1</v>
      </c>
      <c r="H227" s="239">
        <f>IF('Exp Database'!H227&gt;0,'Exp Database'!H227,'Exp Database'!J227)</f>
        <v>1.6859999999999999</v>
      </c>
      <c r="I227" s="249" t="str">
        <f t="shared" si="22"/>
        <v>System of Health Accounts</v>
      </c>
      <c r="J227" s="249">
        <f t="shared" si="22"/>
        <v>1.6864954301075299</v>
      </c>
      <c r="K227" t="s">
        <v>368</v>
      </c>
      <c r="M227">
        <f>IF(OR('Exp Database'!M227=Lists!$G$2,'Exp Database'!M227=Lists!$G$3,'Exp Database'!M227=0),0,IF($F227=Lists!$G$2,'Exp with units conversion'!$H227*'Exp Database'!M227*'Exp with units conversion'!$G227,'Exp Database'!M227*'Exp with units conversion'!$G227))</f>
        <v>0</v>
      </c>
      <c r="N227">
        <f>IF(OR('Exp Database'!N227=Lists!$G$2,'Exp Database'!N227=Lists!$G$3,'Exp Database'!N227=0),0,IF($F227=Lists!$G$2,'Exp with units conversion'!$H227*'Exp Database'!N227*'Exp with units conversion'!$G227,'Exp Database'!N227*'Exp with units conversion'!$G227))</f>
        <v>0</v>
      </c>
      <c r="O227">
        <f>IF(OR('Exp Database'!O227=Lists!$G$2,'Exp Database'!O227=Lists!$G$3,'Exp Database'!O227=0),0,IF($F227=Lists!$G$2,'Exp with units conversion'!$H227*'Exp Database'!O227*'Exp with units conversion'!$G227,'Exp Database'!O227*'Exp with units conversion'!$G227))</f>
        <v>0</v>
      </c>
      <c r="P227">
        <f>IF(OR('Exp Database'!P227=Lists!$G$2,'Exp Database'!P227=Lists!$G$3,'Exp Database'!P227=0),0,IF($F227=Lists!$G$2,'Exp with units conversion'!$H227*'Exp Database'!P227*'Exp with units conversion'!$G227,'Exp Database'!P227*'Exp with units conversion'!$G227))</f>
        <v>0</v>
      </c>
      <c r="Q227">
        <f>IF(OR('Exp Database'!Q227=Lists!$G$2,'Exp Database'!Q227=Lists!$G$3,'Exp Database'!Q227=0),0,IF($F227=Lists!$G$2,'Exp with units conversion'!$H227*'Exp Database'!Q227*'Exp with units conversion'!$G227,'Exp Database'!Q227*'Exp with units conversion'!$G227))</f>
        <v>0</v>
      </c>
      <c r="R227">
        <f>IF(OR('Exp Database'!R227=Lists!$G$2,'Exp Database'!R227=Lists!$G$3,'Exp Database'!R227=0),0,IF($F227=Lists!$G$2,'Exp with units conversion'!$H227*'Exp Database'!R227*'Exp with units conversion'!$G227,'Exp Database'!R227*'Exp with units conversion'!$G227))</f>
        <v>0</v>
      </c>
      <c r="S227">
        <f>IF(OR('Exp Database'!S227=Lists!$G$2,'Exp Database'!S227=Lists!$G$3,'Exp Database'!S227=0),0,IF($F227=Lists!$G$2,'Exp with units conversion'!$H227*'Exp Database'!S227*'Exp with units conversion'!$G227,'Exp Database'!S227*'Exp with units conversion'!$G227))</f>
        <v>0</v>
      </c>
      <c r="T227">
        <f>IF(OR('Exp Database'!T227=Lists!$G$2,'Exp Database'!T227=Lists!$G$3,'Exp Database'!T227=0),0,IF($F227=Lists!$G$2,'Exp with units conversion'!$H227*'Exp Database'!T227*'Exp with units conversion'!$G227,'Exp Database'!T227*'Exp with units conversion'!$G227))</f>
        <v>0</v>
      </c>
      <c r="U227">
        <f>IF(OR('Exp Database'!U227=Lists!$G$2,'Exp Database'!U227=Lists!$G$3,'Exp Database'!U227=0),0,IF($F227=Lists!$G$2,'Exp with units conversion'!$H227*'Exp Database'!U227*'Exp with units conversion'!$G227,'Exp Database'!U227*'Exp with units conversion'!$G227))</f>
        <v>0</v>
      </c>
      <c r="V227">
        <f>IF(OR('Exp Database'!V227=Lists!$G$2,'Exp Database'!V227=Lists!$G$3,'Exp Database'!V227=0),0,IF($F227=Lists!$G$2,'Exp with units conversion'!$H227*'Exp Database'!V227*'Exp with units conversion'!$G227,'Exp Database'!V227*'Exp with units conversion'!$G227))</f>
        <v>0</v>
      </c>
      <c r="W227">
        <f>IF(OR('Exp Database'!W227=Lists!$G$2,'Exp Database'!W227=Lists!$G$3,'Exp Database'!W227=0),0,IF($F227=Lists!$G$2,'Exp with units conversion'!$H227*'Exp Database'!W227*'Exp with units conversion'!$G227,'Exp Database'!W227*'Exp with units conversion'!$G227))</f>
        <v>0</v>
      </c>
      <c r="X227">
        <f>IF(OR('Exp Database'!X227=Lists!$G$2,'Exp Database'!X227=Lists!$G$3,'Exp Database'!X227=0),0,IF($F227=Lists!$G$2,'Exp with units conversion'!$H227*'Exp Database'!X227*'Exp with units conversion'!$G227,'Exp Database'!X227*'Exp with units conversion'!$G227))</f>
        <v>112316</v>
      </c>
      <c r="Y227">
        <f>IF(OR('Exp Database'!Y227=Lists!$G$2,'Exp Database'!Y227=Lists!$G$3,'Exp Database'!Y227=0),0,IF($F227=Lists!$G$2,'Exp with units conversion'!$H227*'Exp Database'!Y227*'Exp with units conversion'!$G227,'Exp Database'!Y227*'Exp with units conversion'!$G227))</f>
        <v>0</v>
      </c>
      <c r="Z227">
        <f>IF(OR('Exp Database'!Z227=Lists!$G$2,'Exp Database'!Z227=Lists!$G$3,'Exp Database'!Z227=0),0,IF($F227=Lists!$G$2,'Exp with units conversion'!$H227*'Exp Database'!Z227*'Exp with units conversion'!$G227,'Exp Database'!Z227*'Exp with units conversion'!$G227))</f>
        <v>0</v>
      </c>
      <c r="AA227">
        <f>IF(OR('Exp Database'!AA227=Lists!$G$2,'Exp Database'!AA227=Lists!$G$3,'Exp Database'!AA227=0),0,IF($F227=Lists!$G$2,'Exp with units conversion'!$H227*'Exp Database'!AA227*'Exp with units conversion'!$G227,'Exp Database'!AA227*'Exp with units conversion'!$G227))</f>
        <v>18500</v>
      </c>
      <c r="AB227">
        <f>IF(OR('Exp Database'!AB227=Lists!$G$2,'Exp Database'!AB227=Lists!$G$3,'Exp Database'!AB227=0),0,IF($F227=Lists!$G$2,'Exp with units conversion'!$H227*'Exp Database'!AB227*'Exp with units conversion'!$G227,'Exp Database'!AB227*'Exp with units conversion'!$G227))</f>
        <v>0</v>
      </c>
      <c r="AC227">
        <f>IF(OR('Exp Database'!AC227=Lists!$G$2,'Exp Database'!AC227=Lists!$G$3,'Exp Database'!AC227=0),0,IF($F227=Lists!$G$2,'Exp with units conversion'!$H227*'Exp Database'!AC227*'Exp with units conversion'!$G227,'Exp Database'!AC227*'Exp with units conversion'!$G227))</f>
        <v>130816</v>
      </c>
      <c r="AD227">
        <f>IF(OR('Exp Database'!AD227=Lists!$G$2,'Exp Database'!AD227=Lists!$G$3,'Exp Database'!AD227=0),0,IF($F227=Lists!$G$2,'Exp with units conversion'!$H227*'Exp Database'!AD227*'Exp with units conversion'!$G227,'Exp Database'!AD227*'Exp with units conversion'!$G227))</f>
        <v>130816</v>
      </c>
      <c r="AF227">
        <f t="shared" si="20"/>
        <v>1</v>
      </c>
    </row>
    <row r="228" spans="2:32">
      <c r="B228" t="str">
        <f t="shared" si="19"/>
        <v>Georgia2011</v>
      </c>
      <c r="C228" s="243" t="str">
        <f t="shared" si="18"/>
        <v>Georgia</v>
      </c>
      <c r="D228" s="243">
        <v>2011</v>
      </c>
      <c r="E228" s="249" t="str">
        <f t="shared" si="23"/>
        <v>Calendar Year</v>
      </c>
      <c r="F228" s="249" t="str">
        <f t="shared" si="22"/>
        <v>US Dollars</v>
      </c>
      <c r="G228" s="238">
        <f>IF('Exp Database'!G228="Units ( x 1)",1,IF('Exp Database'!G228="Thousands (x 1,000)",1000,IF('Exp Database'!G228="Millions (x 1,000,000)",1000000,)))</f>
        <v>1</v>
      </c>
      <c r="H228" s="239">
        <f>IF('Exp Database'!H228&gt;0,'Exp Database'!H228,'Exp Database'!J228)</f>
        <v>1.6859999999999999</v>
      </c>
      <c r="I228" s="249" t="str">
        <f t="shared" si="22"/>
        <v>System of Health Accounts</v>
      </c>
      <c r="J228" s="249">
        <f t="shared" si="22"/>
        <v>1.6864954301075299</v>
      </c>
      <c r="K228" t="s">
        <v>369</v>
      </c>
      <c r="M228">
        <f>IF(OR('Exp Database'!M228=Lists!$G$2,'Exp Database'!M228=Lists!$G$3,'Exp Database'!M228=0),0,IF($F228=Lists!$G$2,'Exp with units conversion'!$H228*'Exp Database'!M228*'Exp with units conversion'!$G228,'Exp Database'!M228*'Exp with units conversion'!$G228))</f>
        <v>0</v>
      </c>
      <c r="N228">
        <f>IF(OR('Exp Database'!N228=Lists!$G$2,'Exp Database'!N228=Lists!$G$3,'Exp Database'!N228=0),0,IF($F228=Lists!$G$2,'Exp with units conversion'!$H228*'Exp Database'!N228*'Exp with units conversion'!$G228,'Exp Database'!N228*'Exp with units conversion'!$G228))</f>
        <v>0</v>
      </c>
      <c r="O228">
        <f>IF(OR('Exp Database'!O228=Lists!$G$2,'Exp Database'!O228=Lists!$G$3,'Exp Database'!O228=0),0,IF($F228=Lists!$G$2,'Exp with units conversion'!$H228*'Exp Database'!O228*'Exp with units conversion'!$G228,'Exp Database'!O228*'Exp with units conversion'!$G228))</f>
        <v>0</v>
      </c>
      <c r="P228">
        <f>IF(OR('Exp Database'!P228=Lists!$G$2,'Exp Database'!P228=Lists!$G$3,'Exp Database'!P228=0),0,IF($F228=Lists!$G$2,'Exp with units conversion'!$H228*'Exp Database'!P228*'Exp with units conversion'!$G228,'Exp Database'!P228*'Exp with units conversion'!$G228))</f>
        <v>0</v>
      </c>
      <c r="Q228">
        <f>IF(OR('Exp Database'!Q228=Lists!$G$2,'Exp Database'!Q228=Lists!$G$3,'Exp Database'!Q228=0),0,IF($F228=Lists!$G$2,'Exp with units conversion'!$H228*'Exp Database'!Q228*'Exp with units conversion'!$G228,'Exp Database'!Q228*'Exp with units conversion'!$G228))</f>
        <v>0</v>
      </c>
      <c r="R228">
        <f>IF(OR('Exp Database'!R228=Lists!$G$2,'Exp Database'!R228=Lists!$G$3,'Exp Database'!R228=0),0,IF($F228=Lists!$G$2,'Exp with units conversion'!$H228*'Exp Database'!R228*'Exp with units conversion'!$G228,'Exp Database'!R228*'Exp with units conversion'!$G228))</f>
        <v>0</v>
      </c>
      <c r="S228">
        <f>IF(OR('Exp Database'!S228=Lists!$G$2,'Exp Database'!S228=Lists!$G$3,'Exp Database'!S228=0),0,IF($F228=Lists!$G$2,'Exp with units conversion'!$H228*'Exp Database'!S228*'Exp with units conversion'!$G228,'Exp Database'!S228*'Exp with units conversion'!$G228))</f>
        <v>0</v>
      </c>
      <c r="T228">
        <f>IF(OR('Exp Database'!T228=Lists!$G$2,'Exp Database'!T228=Lists!$G$3,'Exp Database'!T228=0),0,IF($F228=Lists!$G$2,'Exp with units conversion'!$H228*'Exp Database'!T228*'Exp with units conversion'!$G228,'Exp Database'!T228*'Exp with units conversion'!$G228))</f>
        <v>0</v>
      </c>
      <c r="U228">
        <f>IF(OR('Exp Database'!U228=Lists!$G$2,'Exp Database'!U228=Lists!$G$3,'Exp Database'!U228=0),0,IF($F228=Lists!$G$2,'Exp with units conversion'!$H228*'Exp Database'!U228*'Exp with units conversion'!$G228,'Exp Database'!U228*'Exp with units conversion'!$G228))</f>
        <v>0</v>
      </c>
      <c r="V228">
        <f>IF(OR('Exp Database'!V228=Lists!$G$2,'Exp Database'!V228=Lists!$G$3,'Exp Database'!V228=0),0,IF($F228=Lists!$G$2,'Exp with units conversion'!$H228*'Exp Database'!V228*'Exp with units conversion'!$G228,'Exp Database'!V228*'Exp with units conversion'!$G228))</f>
        <v>0</v>
      </c>
      <c r="W228">
        <f>IF(OR('Exp Database'!W228=Lists!$G$2,'Exp Database'!W228=Lists!$G$3,'Exp Database'!W228=0),0,IF($F228=Lists!$G$2,'Exp with units conversion'!$H228*'Exp Database'!W228*'Exp with units conversion'!$G228,'Exp Database'!W228*'Exp with units conversion'!$G228))</f>
        <v>0</v>
      </c>
      <c r="X228">
        <f>IF(OR('Exp Database'!X228=Lists!$G$2,'Exp Database'!X228=Lists!$G$3,'Exp Database'!X228=0),0,IF($F228=Lists!$G$2,'Exp with units conversion'!$H228*'Exp Database'!X228*'Exp with units conversion'!$G228,'Exp Database'!X228*'Exp with units conversion'!$G228))</f>
        <v>348180</v>
      </c>
      <c r="Y228">
        <f>IF(OR('Exp Database'!Y228=Lists!$G$2,'Exp Database'!Y228=Lists!$G$3,'Exp Database'!Y228=0),0,IF($F228=Lists!$G$2,'Exp with units conversion'!$H228*'Exp Database'!Y228*'Exp with units conversion'!$G228,'Exp Database'!Y228*'Exp with units conversion'!$G228))</f>
        <v>0</v>
      </c>
      <c r="Z228">
        <f>IF(OR('Exp Database'!Z228=Lists!$G$2,'Exp Database'!Z228=Lists!$G$3,'Exp Database'!Z228=0),0,IF($F228=Lists!$G$2,'Exp with units conversion'!$H228*'Exp Database'!Z228*'Exp with units conversion'!$G228,'Exp Database'!Z228*'Exp with units conversion'!$G228))</f>
        <v>0</v>
      </c>
      <c r="AA228">
        <f>IF(OR('Exp Database'!AA228=Lists!$G$2,'Exp Database'!AA228=Lists!$G$3,'Exp Database'!AA228=0),0,IF($F228=Lists!$G$2,'Exp with units conversion'!$H228*'Exp Database'!AA228*'Exp with units conversion'!$G228,'Exp Database'!AA228*'Exp with units conversion'!$G228))</f>
        <v>3500</v>
      </c>
      <c r="AB228">
        <f>IF(OR('Exp Database'!AB228=Lists!$G$2,'Exp Database'!AB228=Lists!$G$3,'Exp Database'!AB228=0),0,IF($F228=Lists!$G$2,'Exp with units conversion'!$H228*'Exp Database'!AB228*'Exp with units conversion'!$G228,'Exp Database'!AB228*'Exp with units conversion'!$G228))</f>
        <v>0</v>
      </c>
      <c r="AC228">
        <f>IF(OR('Exp Database'!AC228=Lists!$G$2,'Exp Database'!AC228=Lists!$G$3,'Exp Database'!AC228=0),0,IF($F228=Lists!$G$2,'Exp with units conversion'!$H228*'Exp Database'!AC228*'Exp with units conversion'!$G228,'Exp Database'!AC228*'Exp with units conversion'!$G228))</f>
        <v>351680</v>
      </c>
      <c r="AD228">
        <f>IF(OR('Exp Database'!AD228=Lists!$G$2,'Exp Database'!AD228=Lists!$G$3,'Exp Database'!AD228=0),0,IF($F228=Lists!$G$2,'Exp with units conversion'!$H228*'Exp Database'!AD228*'Exp with units conversion'!$G228,'Exp Database'!AD228*'Exp with units conversion'!$G228))</f>
        <v>351680</v>
      </c>
      <c r="AF228">
        <f t="shared" si="20"/>
        <v>1</v>
      </c>
    </row>
    <row r="229" spans="2:32">
      <c r="B229" t="str">
        <f t="shared" si="19"/>
        <v>Georgia2011</v>
      </c>
      <c r="C229" s="243" t="str">
        <f t="shared" si="18"/>
        <v>Georgia</v>
      </c>
      <c r="D229" s="243">
        <v>2011</v>
      </c>
      <c r="E229" s="249" t="str">
        <f t="shared" si="23"/>
        <v>Calendar Year</v>
      </c>
      <c r="F229" s="249" t="str">
        <f t="shared" si="22"/>
        <v>US Dollars</v>
      </c>
      <c r="G229" s="238">
        <f>IF('Exp Database'!G229="Units ( x 1)",1,IF('Exp Database'!G229="Thousands (x 1,000)",1000,IF('Exp Database'!G229="Millions (x 1,000,000)",1000000,)))</f>
        <v>1</v>
      </c>
      <c r="H229" s="239">
        <f>IF('Exp Database'!H229&gt;0,'Exp Database'!H229,'Exp Database'!J229)</f>
        <v>1.6859999999999999</v>
      </c>
      <c r="I229" s="249" t="str">
        <f t="shared" si="22"/>
        <v>System of Health Accounts</v>
      </c>
      <c r="J229" s="249">
        <f t="shared" si="22"/>
        <v>1.6864954301075299</v>
      </c>
      <c r="K229" t="s">
        <v>370</v>
      </c>
      <c r="M229">
        <f>IF(OR('Exp Database'!M229=Lists!$G$2,'Exp Database'!M229=Lists!$G$3,'Exp Database'!M229=0),0,IF($F229=Lists!$G$2,'Exp with units conversion'!$H229*'Exp Database'!M229*'Exp with units conversion'!$G229,'Exp Database'!M229*'Exp with units conversion'!$G229))</f>
        <v>0</v>
      </c>
      <c r="N229">
        <f>IF(OR('Exp Database'!N229=Lists!$G$2,'Exp Database'!N229=Lists!$G$3,'Exp Database'!N229=0),0,IF($F229=Lists!$G$2,'Exp with units conversion'!$H229*'Exp Database'!N229*'Exp with units conversion'!$G229,'Exp Database'!N229*'Exp with units conversion'!$G229))</f>
        <v>0</v>
      </c>
      <c r="O229">
        <f>IF(OR('Exp Database'!O229=Lists!$G$2,'Exp Database'!O229=Lists!$G$3,'Exp Database'!O229=0),0,IF($F229=Lists!$G$2,'Exp with units conversion'!$H229*'Exp Database'!O229*'Exp with units conversion'!$G229,'Exp Database'!O229*'Exp with units conversion'!$G229))</f>
        <v>0</v>
      </c>
      <c r="P229">
        <f>IF(OR('Exp Database'!P229=Lists!$G$2,'Exp Database'!P229=Lists!$G$3,'Exp Database'!P229=0),0,IF($F229=Lists!$G$2,'Exp with units conversion'!$H229*'Exp Database'!P229*'Exp with units conversion'!$G229,'Exp Database'!P229*'Exp with units conversion'!$G229))</f>
        <v>0</v>
      </c>
      <c r="Q229">
        <f>IF(OR('Exp Database'!Q229=Lists!$G$2,'Exp Database'!Q229=Lists!$G$3,'Exp Database'!Q229=0),0,IF($F229=Lists!$G$2,'Exp with units conversion'!$H229*'Exp Database'!Q229*'Exp with units conversion'!$G229,'Exp Database'!Q229*'Exp with units conversion'!$G229))</f>
        <v>0</v>
      </c>
      <c r="R229">
        <f>IF(OR('Exp Database'!R229=Lists!$G$2,'Exp Database'!R229=Lists!$G$3,'Exp Database'!R229=0),0,IF($F229=Lists!$G$2,'Exp with units conversion'!$H229*'Exp Database'!R229*'Exp with units conversion'!$G229,'Exp Database'!R229*'Exp with units conversion'!$G229))</f>
        <v>0</v>
      </c>
      <c r="S229">
        <f>IF(OR('Exp Database'!S229=Lists!$G$2,'Exp Database'!S229=Lists!$G$3,'Exp Database'!S229=0),0,IF($F229=Lists!$G$2,'Exp with units conversion'!$H229*'Exp Database'!S229*'Exp with units conversion'!$G229,'Exp Database'!S229*'Exp with units conversion'!$G229))</f>
        <v>0</v>
      </c>
      <c r="T229">
        <f>IF(OR('Exp Database'!T229=Lists!$G$2,'Exp Database'!T229=Lists!$G$3,'Exp Database'!T229=0),0,IF($F229=Lists!$G$2,'Exp with units conversion'!$H229*'Exp Database'!T229*'Exp with units conversion'!$G229,'Exp Database'!T229*'Exp with units conversion'!$G229))</f>
        <v>0</v>
      </c>
      <c r="U229">
        <f>IF(OR('Exp Database'!U229=Lists!$G$2,'Exp Database'!U229=Lists!$G$3,'Exp Database'!U229=0),0,IF($F229=Lists!$G$2,'Exp with units conversion'!$H229*'Exp Database'!U229*'Exp with units conversion'!$G229,'Exp Database'!U229*'Exp with units conversion'!$G229))</f>
        <v>0</v>
      </c>
      <c r="V229">
        <f>IF(OR('Exp Database'!V229=Lists!$G$2,'Exp Database'!V229=Lists!$G$3,'Exp Database'!V229=0),0,IF($F229=Lists!$G$2,'Exp with units conversion'!$H229*'Exp Database'!V229*'Exp with units conversion'!$G229,'Exp Database'!V229*'Exp with units conversion'!$G229))</f>
        <v>0</v>
      </c>
      <c r="W229">
        <f>IF(OR('Exp Database'!W229=Lists!$G$2,'Exp Database'!W229=Lists!$G$3,'Exp Database'!W229=0),0,IF($F229=Lists!$G$2,'Exp with units conversion'!$H229*'Exp Database'!W229*'Exp with units conversion'!$G229,'Exp Database'!W229*'Exp with units conversion'!$G229))</f>
        <v>0</v>
      </c>
      <c r="X229">
        <f>IF(OR('Exp Database'!X229=Lists!$G$2,'Exp Database'!X229=Lists!$G$3,'Exp Database'!X229=0),0,IF($F229=Lists!$G$2,'Exp with units conversion'!$H229*'Exp Database'!X229*'Exp with units conversion'!$G229,'Exp Database'!X229*'Exp with units conversion'!$G229))</f>
        <v>0</v>
      </c>
      <c r="Y229">
        <f>IF(OR('Exp Database'!Y229=Lists!$G$2,'Exp Database'!Y229=Lists!$G$3,'Exp Database'!Y229=0),0,IF($F229=Lists!$G$2,'Exp with units conversion'!$H229*'Exp Database'!Y229*'Exp with units conversion'!$G229,'Exp Database'!Y229*'Exp with units conversion'!$G229))</f>
        <v>0</v>
      </c>
      <c r="Z229">
        <f>IF(OR('Exp Database'!Z229=Lists!$G$2,'Exp Database'!Z229=Lists!$G$3,'Exp Database'!Z229=0),0,IF($F229=Lists!$G$2,'Exp with units conversion'!$H229*'Exp Database'!Z229*'Exp with units conversion'!$G229,'Exp Database'!Z229*'Exp with units conversion'!$G229))</f>
        <v>0</v>
      </c>
      <c r="AA229">
        <f>IF(OR('Exp Database'!AA229=Lists!$G$2,'Exp Database'!AA229=Lists!$G$3,'Exp Database'!AA229=0),0,IF($F229=Lists!$G$2,'Exp with units conversion'!$H229*'Exp Database'!AA229*'Exp with units conversion'!$G229,'Exp Database'!AA229*'Exp with units conversion'!$G229))</f>
        <v>0</v>
      </c>
      <c r="AB229">
        <f>IF(OR('Exp Database'!AB229=Lists!$G$2,'Exp Database'!AB229=Lists!$G$3,'Exp Database'!AB229=0),0,IF($F229=Lists!$G$2,'Exp with units conversion'!$H229*'Exp Database'!AB229*'Exp with units conversion'!$G229,'Exp Database'!AB229*'Exp with units conversion'!$G229))</f>
        <v>0</v>
      </c>
      <c r="AC229">
        <f>IF(OR('Exp Database'!AC229=Lists!$G$2,'Exp Database'!AC229=Lists!$G$3,'Exp Database'!AC229=0),0,IF($F229=Lists!$G$2,'Exp with units conversion'!$H229*'Exp Database'!AC229*'Exp with units conversion'!$G229,'Exp Database'!AC229*'Exp with units conversion'!$G229))</f>
        <v>0</v>
      </c>
      <c r="AD229">
        <f>IF(OR('Exp Database'!AD229=Lists!$G$2,'Exp Database'!AD229=Lists!$G$3,'Exp Database'!AD229=0),0,IF($F229=Lists!$G$2,'Exp with units conversion'!$H229*'Exp Database'!AD229*'Exp with units conversion'!$G229,'Exp Database'!AD229*'Exp with units conversion'!$G229))</f>
        <v>0</v>
      </c>
      <c r="AF229">
        <f t="shared" si="20"/>
        <v>1</v>
      </c>
    </row>
    <row r="230" spans="2:32">
      <c r="B230" t="str">
        <f t="shared" si="19"/>
        <v>Georgia2011</v>
      </c>
      <c r="C230" s="243" t="str">
        <f t="shared" si="18"/>
        <v>Georgia</v>
      </c>
      <c r="D230" s="243">
        <v>2011</v>
      </c>
      <c r="E230" s="249" t="str">
        <f t="shared" si="23"/>
        <v>Calendar Year</v>
      </c>
      <c r="F230" s="249" t="str">
        <f t="shared" si="22"/>
        <v>US Dollars</v>
      </c>
      <c r="G230" s="238">
        <f>IF('Exp Database'!G230="Units ( x 1)",1,IF('Exp Database'!G230="Thousands (x 1,000)",1000,IF('Exp Database'!G230="Millions (x 1,000,000)",1000000,)))</f>
        <v>1</v>
      </c>
      <c r="H230" s="239">
        <f>IF('Exp Database'!H230&gt;0,'Exp Database'!H230,'Exp Database'!J230)</f>
        <v>1.6859999999999999</v>
      </c>
      <c r="I230" s="249" t="str">
        <f t="shared" si="22"/>
        <v>System of Health Accounts</v>
      </c>
      <c r="J230" s="249">
        <f t="shared" si="22"/>
        <v>1.6864954301075299</v>
      </c>
      <c r="K230" t="s">
        <v>372</v>
      </c>
      <c r="M230">
        <f>IF(OR('Exp Database'!M230=Lists!$G$2,'Exp Database'!M230=Lists!$G$3,'Exp Database'!M230=0),0,IF($F230=Lists!$G$2,'Exp with units conversion'!$H230*'Exp Database'!M230*'Exp with units conversion'!$G230,'Exp Database'!M230*'Exp with units conversion'!$G230))</f>
        <v>0</v>
      </c>
      <c r="N230">
        <f>IF(OR('Exp Database'!N230=Lists!$G$2,'Exp Database'!N230=Lists!$G$3,'Exp Database'!N230=0),0,IF($F230=Lists!$G$2,'Exp with units conversion'!$H230*'Exp Database'!N230*'Exp with units conversion'!$G230,'Exp Database'!N230*'Exp with units conversion'!$G230))</f>
        <v>0</v>
      </c>
      <c r="O230">
        <f>IF(OR('Exp Database'!O230=Lists!$G$2,'Exp Database'!O230=Lists!$G$3,'Exp Database'!O230=0),0,IF($F230=Lists!$G$2,'Exp with units conversion'!$H230*'Exp Database'!O230*'Exp with units conversion'!$G230,'Exp Database'!O230*'Exp with units conversion'!$G230))</f>
        <v>0</v>
      </c>
      <c r="P230">
        <f>IF(OR('Exp Database'!P230=Lists!$G$2,'Exp Database'!P230=Lists!$G$3,'Exp Database'!P230=0),0,IF($F230=Lists!$G$2,'Exp with units conversion'!$H230*'Exp Database'!P230*'Exp with units conversion'!$G230,'Exp Database'!P230*'Exp with units conversion'!$G230))</f>
        <v>0</v>
      </c>
      <c r="Q230">
        <f>IF(OR('Exp Database'!Q230=Lists!$G$2,'Exp Database'!Q230=Lists!$G$3,'Exp Database'!Q230=0),0,IF($F230=Lists!$G$2,'Exp with units conversion'!$H230*'Exp Database'!Q230*'Exp with units conversion'!$G230,'Exp Database'!Q230*'Exp with units conversion'!$G230))</f>
        <v>0</v>
      </c>
      <c r="R230">
        <f>IF(OR('Exp Database'!R230=Lists!$G$2,'Exp Database'!R230=Lists!$G$3,'Exp Database'!R230=0),0,IF($F230=Lists!$G$2,'Exp with units conversion'!$H230*'Exp Database'!R230*'Exp with units conversion'!$G230,'Exp Database'!R230*'Exp with units conversion'!$G230))</f>
        <v>0</v>
      </c>
      <c r="S230">
        <f>IF(OR('Exp Database'!S230=Lists!$G$2,'Exp Database'!S230=Lists!$G$3,'Exp Database'!S230=0),0,IF($F230=Lists!$G$2,'Exp with units conversion'!$H230*'Exp Database'!S230*'Exp with units conversion'!$G230,'Exp Database'!S230*'Exp with units conversion'!$G230))</f>
        <v>0</v>
      </c>
      <c r="T230">
        <f>IF(OR('Exp Database'!T230=Lists!$G$2,'Exp Database'!T230=Lists!$G$3,'Exp Database'!T230=0),0,IF($F230=Lists!$G$2,'Exp with units conversion'!$H230*'Exp Database'!T230*'Exp with units conversion'!$G230,'Exp Database'!T230*'Exp with units conversion'!$G230))</f>
        <v>0</v>
      </c>
      <c r="U230">
        <f>IF(OR('Exp Database'!U230=Lists!$G$2,'Exp Database'!U230=Lists!$G$3,'Exp Database'!U230=0),0,IF($F230=Lists!$G$2,'Exp with units conversion'!$H230*'Exp Database'!U230*'Exp with units conversion'!$G230,'Exp Database'!U230*'Exp with units conversion'!$G230))</f>
        <v>0</v>
      </c>
      <c r="V230">
        <f>IF(OR('Exp Database'!V230=Lists!$G$2,'Exp Database'!V230=Lists!$G$3,'Exp Database'!V230=0),0,IF($F230=Lists!$G$2,'Exp with units conversion'!$H230*'Exp Database'!V230*'Exp with units conversion'!$G230,'Exp Database'!V230*'Exp with units conversion'!$G230))</f>
        <v>0</v>
      </c>
      <c r="W230">
        <f>IF(OR('Exp Database'!W230=Lists!$G$2,'Exp Database'!W230=Lists!$G$3,'Exp Database'!W230=0),0,IF($F230=Lists!$G$2,'Exp with units conversion'!$H230*'Exp Database'!W230*'Exp with units conversion'!$G230,'Exp Database'!W230*'Exp with units conversion'!$G230))</f>
        <v>0</v>
      </c>
      <c r="X230">
        <f>IF(OR('Exp Database'!X230=Lists!$G$2,'Exp Database'!X230=Lists!$G$3,'Exp Database'!X230=0),0,IF($F230=Lists!$G$2,'Exp with units conversion'!$H230*'Exp Database'!X230*'Exp with units conversion'!$G230,'Exp Database'!X230*'Exp with units conversion'!$G230))</f>
        <v>0</v>
      </c>
      <c r="Y230">
        <f>IF(OR('Exp Database'!Y230=Lists!$G$2,'Exp Database'!Y230=Lists!$G$3,'Exp Database'!Y230=0),0,IF($F230=Lists!$G$2,'Exp with units conversion'!$H230*'Exp Database'!Y230*'Exp with units conversion'!$G230,'Exp Database'!Y230*'Exp with units conversion'!$G230))</f>
        <v>90227</v>
      </c>
      <c r="Z230">
        <f>IF(OR('Exp Database'!Z230=Lists!$G$2,'Exp Database'!Z230=Lists!$G$3,'Exp Database'!Z230=0),0,IF($F230=Lists!$G$2,'Exp with units conversion'!$H230*'Exp Database'!Z230*'Exp with units conversion'!$G230,'Exp Database'!Z230*'Exp with units conversion'!$G230))</f>
        <v>0</v>
      </c>
      <c r="AA230">
        <f>IF(OR('Exp Database'!AA230=Lists!$G$2,'Exp Database'!AA230=Lists!$G$3,'Exp Database'!AA230=0),0,IF($F230=Lists!$G$2,'Exp with units conversion'!$H230*'Exp Database'!AA230*'Exp with units conversion'!$G230,'Exp Database'!AA230*'Exp with units conversion'!$G230))</f>
        <v>0</v>
      </c>
      <c r="AB230">
        <f>IF(OR('Exp Database'!AB230=Lists!$G$2,'Exp Database'!AB230=Lists!$G$3,'Exp Database'!AB230=0),0,IF($F230=Lists!$G$2,'Exp with units conversion'!$H230*'Exp Database'!AB230*'Exp with units conversion'!$G230,'Exp Database'!AB230*'Exp with units conversion'!$G230))</f>
        <v>0</v>
      </c>
      <c r="AC230">
        <f>IF(OR('Exp Database'!AC230=Lists!$G$2,'Exp Database'!AC230=Lists!$G$3,'Exp Database'!AC230=0),0,IF($F230=Lists!$G$2,'Exp with units conversion'!$H230*'Exp Database'!AC230*'Exp with units conversion'!$G230,'Exp Database'!AC230*'Exp with units conversion'!$G230))</f>
        <v>90227</v>
      </c>
      <c r="AD230">
        <f>IF(OR('Exp Database'!AD230=Lists!$G$2,'Exp Database'!AD230=Lists!$G$3,'Exp Database'!AD230=0),0,IF($F230=Lists!$G$2,'Exp with units conversion'!$H230*'Exp Database'!AD230*'Exp with units conversion'!$G230,'Exp Database'!AD230*'Exp with units conversion'!$G230))</f>
        <v>90227</v>
      </c>
      <c r="AF230">
        <f t="shared" si="20"/>
        <v>1</v>
      </c>
    </row>
    <row r="231" spans="2:32">
      <c r="B231" t="str">
        <f t="shared" si="19"/>
        <v>Georgia2011</v>
      </c>
      <c r="C231" s="243" t="str">
        <f t="shared" si="18"/>
        <v>Georgia</v>
      </c>
      <c r="D231" s="243">
        <v>2011</v>
      </c>
      <c r="E231" s="249" t="str">
        <f t="shared" si="23"/>
        <v>Calendar Year</v>
      </c>
      <c r="F231" s="249" t="str">
        <f t="shared" si="22"/>
        <v>US Dollars</v>
      </c>
      <c r="G231" s="238">
        <f>IF('Exp Database'!G231="Units ( x 1)",1,IF('Exp Database'!G231="Thousands (x 1,000)",1000,IF('Exp Database'!G231="Millions (x 1,000,000)",1000000,)))</f>
        <v>1</v>
      </c>
      <c r="H231" s="239">
        <f>IF('Exp Database'!H231&gt;0,'Exp Database'!H231,'Exp Database'!J231)</f>
        <v>1.6859999999999999</v>
      </c>
      <c r="I231" s="249" t="str">
        <f t="shared" si="22"/>
        <v>System of Health Accounts</v>
      </c>
      <c r="J231" s="249">
        <f t="shared" si="22"/>
        <v>1.6864954301075299</v>
      </c>
      <c r="K231" t="s">
        <v>373</v>
      </c>
      <c r="M231">
        <f>IF(OR('Exp Database'!M231=Lists!$G$2,'Exp Database'!M231=Lists!$G$3,'Exp Database'!M231=0),0,IF($F231=Lists!$G$2,'Exp with units conversion'!$H231*'Exp Database'!M231*'Exp with units conversion'!$G231,'Exp Database'!M231*'Exp with units conversion'!$G231))</f>
        <v>0</v>
      </c>
      <c r="N231">
        <f>IF(OR('Exp Database'!N231=Lists!$G$2,'Exp Database'!N231=Lists!$G$3,'Exp Database'!N231=0),0,IF($F231=Lists!$G$2,'Exp with units conversion'!$H231*'Exp Database'!N231*'Exp with units conversion'!$G231,'Exp Database'!N231*'Exp with units conversion'!$G231))</f>
        <v>0</v>
      </c>
      <c r="O231">
        <f>IF(OR('Exp Database'!O231=Lists!$G$2,'Exp Database'!O231=Lists!$G$3,'Exp Database'!O231=0),0,IF($F231=Lists!$G$2,'Exp with units conversion'!$H231*'Exp Database'!O231*'Exp with units conversion'!$G231,'Exp Database'!O231*'Exp with units conversion'!$G231))</f>
        <v>0</v>
      </c>
      <c r="P231">
        <f>IF(OR('Exp Database'!P231=Lists!$G$2,'Exp Database'!P231=Lists!$G$3,'Exp Database'!P231=0),0,IF($F231=Lists!$G$2,'Exp with units conversion'!$H231*'Exp Database'!P231*'Exp with units conversion'!$G231,'Exp Database'!P231*'Exp with units conversion'!$G231))</f>
        <v>0</v>
      </c>
      <c r="Q231">
        <f>IF(OR('Exp Database'!Q231=Lists!$G$2,'Exp Database'!Q231=Lists!$G$3,'Exp Database'!Q231=0),0,IF($F231=Lists!$G$2,'Exp with units conversion'!$H231*'Exp Database'!Q231*'Exp with units conversion'!$G231,'Exp Database'!Q231*'Exp with units conversion'!$G231))</f>
        <v>0</v>
      </c>
      <c r="R231">
        <f>IF(OR('Exp Database'!R231=Lists!$G$2,'Exp Database'!R231=Lists!$G$3,'Exp Database'!R231=0),0,IF($F231=Lists!$G$2,'Exp with units conversion'!$H231*'Exp Database'!R231*'Exp with units conversion'!$G231,'Exp Database'!R231*'Exp with units conversion'!$G231))</f>
        <v>0</v>
      </c>
      <c r="S231">
        <f>IF(OR('Exp Database'!S231=Lists!$G$2,'Exp Database'!S231=Lists!$G$3,'Exp Database'!S231=0),0,IF($F231=Lists!$G$2,'Exp with units conversion'!$H231*'Exp Database'!S231*'Exp with units conversion'!$G231,'Exp Database'!S231*'Exp with units conversion'!$G231))</f>
        <v>0</v>
      </c>
      <c r="T231">
        <f>IF(OR('Exp Database'!T231=Lists!$G$2,'Exp Database'!T231=Lists!$G$3,'Exp Database'!T231=0),0,IF($F231=Lists!$G$2,'Exp with units conversion'!$H231*'Exp Database'!T231*'Exp with units conversion'!$G231,'Exp Database'!T231*'Exp with units conversion'!$G231))</f>
        <v>0</v>
      </c>
      <c r="U231">
        <f>IF(OR('Exp Database'!U231=Lists!$G$2,'Exp Database'!U231=Lists!$G$3,'Exp Database'!U231=0),0,IF($F231=Lists!$G$2,'Exp with units conversion'!$H231*'Exp Database'!U231*'Exp with units conversion'!$G231,'Exp Database'!U231*'Exp with units conversion'!$G231))</f>
        <v>0</v>
      </c>
      <c r="V231">
        <f>IF(OR('Exp Database'!V231=Lists!$G$2,'Exp Database'!V231=Lists!$G$3,'Exp Database'!V231=0),0,IF($F231=Lists!$G$2,'Exp with units conversion'!$H231*'Exp Database'!V231*'Exp with units conversion'!$G231,'Exp Database'!V231*'Exp with units conversion'!$G231))</f>
        <v>0</v>
      </c>
      <c r="W231">
        <f>IF(OR('Exp Database'!W231=Lists!$G$2,'Exp Database'!W231=Lists!$G$3,'Exp Database'!W231=0),0,IF($F231=Lists!$G$2,'Exp with units conversion'!$H231*'Exp Database'!W231*'Exp with units conversion'!$G231,'Exp Database'!W231*'Exp with units conversion'!$G231))</f>
        <v>0</v>
      </c>
      <c r="X231">
        <f>IF(OR('Exp Database'!X231=Lists!$G$2,'Exp Database'!X231=Lists!$G$3,'Exp Database'!X231=0),0,IF($F231=Lists!$G$2,'Exp with units conversion'!$H231*'Exp Database'!X231*'Exp with units conversion'!$G231,'Exp Database'!X231*'Exp with units conversion'!$G231))</f>
        <v>0</v>
      </c>
      <c r="Y231">
        <f>IF(OR('Exp Database'!Y231=Lists!$G$2,'Exp Database'!Y231=Lists!$G$3,'Exp Database'!Y231=0),0,IF($F231=Lists!$G$2,'Exp with units conversion'!$H231*'Exp Database'!Y231*'Exp with units conversion'!$G231,'Exp Database'!Y231*'Exp with units conversion'!$G231))</f>
        <v>0</v>
      </c>
      <c r="Z231">
        <f>IF(OR('Exp Database'!Z231=Lists!$G$2,'Exp Database'!Z231=Lists!$G$3,'Exp Database'!Z231=0),0,IF($F231=Lists!$G$2,'Exp with units conversion'!$H231*'Exp Database'!Z231*'Exp with units conversion'!$G231,'Exp Database'!Z231*'Exp with units conversion'!$G231))</f>
        <v>0</v>
      </c>
      <c r="AA231">
        <f>IF(OR('Exp Database'!AA231=Lists!$G$2,'Exp Database'!AA231=Lists!$G$3,'Exp Database'!AA231=0),0,IF($F231=Lists!$G$2,'Exp with units conversion'!$H231*'Exp Database'!AA231*'Exp with units conversion'!$G231,'Exp Database'!AA231*'Exp with units conversion'!$G231))</f>
        <v>22370</v>
      </c>
      <c r="AB231">
        <f>IF(OR('Exp Database'!AB231=Lists!$G$2,'Exp Database'!AB231=Lists!$G$3,'Exp Database'!AB231=0),0,IF($F231=Lists!$G$2,'Exp with units conversion'!$H231*'Exp Database'!AB231*'Exp with units conversion'!$G231,'Exp Database'!AB231*'Exp with units conversion'!$G231))</f>
        <v>2200</v>
      </c>
      <c r="AC231">
        <f>IF(OR('Exp Database'!AC231=Lists!$G$2,'Exp Database'!AC231=Lists!$G$3,'Exp Database'!AC231=0),0,IF($F231=Lists!$G$2,'Exp with units conversion'!$H231*'Exp Database'!AC231*'Exp with units conversion'!$G231,'Exp Database'!AC231*'Exp with units conversion'!$G231))</f>
        <v>24570</v>
      </c>
      <c r="AD231">
        <f>IF(OR('Exp Database'!AD231=Lists!$G$2,'Exp Database'!AD231=Lists!$G$3,'Exp Database'!AD231=0),0,IF($F231=Lists!$G$2,'Exp with units conversion'!$H231*'Exp Database'!AD231*'Exp with units conversion'!$G231,'Exp Database'!AD231*'Exp with units conversion'!$G231))</f>
        <v>24570</v>
      </c>
      <c r="AF231">
        <f t="shared" si="20"/>
        <v>1</v>
      </c>
    </row>
    <row r="232" spans="2:32">
      <c r="B232" t="str">
        <f t="shared" si="19"/>
        <v>Georgia2011</v>
      </c>
      <c r="C232" s="243" t="str">
        <f t="shared" si="18"/>
        <v>Georgia</v>
      </c>
      <c r="D232" s="243">
        <v>2011</v>
      </c>
      <c r="E232" s="249" t="str">
        <f t="shared" si="23"/>
        <v>Calendar Year</v>
      </c>
      <c r="F232" s="249" t="str">
        <f t="shared" si="22"/>
        <v>US Dollars</v>
      </c>
      <c r="G232" s="238">
        <f>IF('Exp Database'!G232="Units ( x 1)",1,IF('Exp Database'!G232="Thousands (x 1,000)",1000,IF('Exp Database'!G232="Millions (x 1,000,000)",1000000,)))</f>
        <v>1</v>
      </c>
      <c r="H232" s="239">
        <f>IF('Exp Database'!H232&gt;0,'Exp Database'!H232,'Exp Database'!J232)</f>
        <v>1.6859999999999999</v>
      </c>
      <c r="I232" s="249" t="str">
        <f t="shared" si="22"/>
        <v>System of Health Accounts</v>
      </c>
      <c r="J232" s="249">
        <f t="shared" si="22"/>
        <v>1.6864954301075299</v>
      </c>
      <c r="K232" t="s">
        <v>374</v>
      </c>
      <c r="M232">
        <f>IF(OR('Exp Database'!M232=Lists!$G$2,'Exp Database'!M232=Lists!$G$3,'Exp Database'!M232=0),0,IF($F232=Lists!$G$2,'Exp with units conversion'!$H232*'Exp Database'!M232*'Exp with units conversion'!$G232,'Exp Database'!M232*'Exp with units conversion'!$G232))</f>
        <v>0</v>
      </c>
      <c r="N232">
        <f>IF(OR('Exp Database'!N232=Lists!$G$2,'Exp Database'!N232=Lists!$G$3,'Exp Database'!N232=0),0,IF($F232=Lists!$G$2,'Exp with units conversion'!$H232*'Exp Database'!N232*'Exp with units conversion'!$G232,'Exp Database'!N232*'Exp with units conversion'!$G232))</f>
        <v>0</v>
      </c>
      <c r="O232">
        <f>IF(OR('Exp Database'!O232=Lists!$G$2,'Exp Database'!O232=Lists!$G$3,'Exp Database'!O232=0),0,IF($F232=Lists!$G$2,'Exp with units conversion'!$H232*'Exp Database'!O232*'Exp with units conversion'!$G232,'Exp Database'!O232*'Exp with units conversion'!$G232))</f>
        <v>0</v>
      </c>
      <c r="P232">
        <f>IF(OR('Exp Database'!P232=Lists!$G$2,'Exp Database'!P232=Lists!$G$3,'Exp Database'!P232=0),0,IF($F232=Lists!$G$2,'Exp with units conversion'!$H232*'Exp Database'!P232*'Exp with units conversion'!$G232,'Exp Database'!P232*'Exp with units conversion'!$G232))</f>
        <v>0</v>
      </c>
      <c r="Q232">
        <f>IF(OR('Exp Database'!Q232=Lists!$G$2,'Exp Database'!Q232=Lists!$G$3,'Exp Database'!Q232=0),0,IF($F232=Lists!$G$2,'Exp with units conversion'!$H232*'Exp Database'!Q232*'Exp with units conversion'!$G232,'Exp Database'!Q232*'Exp with units conversion'!$G232))</f>
        <v>0</v>
      </c>
      <c r="R232">
        <f>IF(OR('Exp Database'!R232=Lists!$G$2,'Exp Database'!R232=Lists!$G$3,'Exp Database'!R232=0),0,IF($F232=Lists!$G$2,'Exp with units conversion'!$H232*'Exp Database'!R232*'Exp with units conversion'!$G232,'Exp Database'!R232*'Exp with units conversion'!$G232))</f>
        <v>0</v>
      </c>
      <c r="S232">
        <f>IF(OR('Exp Database'!S232=Lists!$G$2,'Exp Database'!S232=Lists!$G$3,'Exp Database'!S232=0),0,IF($F232=Lists!$G$2,'Exp with units conversion'!$H232*'Exp Database'!S232*'Exp with units conversion'!$G232,'Exp Database'!S232*'Exp with units conversion'!$G232))</f>
        <v>0</v>
      </c>
      <c r="T232">
        <f>IF(OR('Exp Database'!T232=Lists!$G$2,'Exp Database'!T232=Lists!$G$3,'Exp Database'!T232=0),0,IF($F232=Lists!$G$2,'Exp with units conversion'!$H232*'Exp Database'!T232*'Exp with units conversion'!$G232,'Exp Database'!T232*'Exp with units conversion'!$G232))</f>
        <v>0</v>
      </c>
      <c r="U232">
        <f>IF(OR('Exp Database'!U232=Lists!$G$2,'Exp Database'!U232=Lists!$G$3,'Exp Database'!U232=0),0,IF($F232=Lists!$G$2,'Exp with units conversion'!$H232*'Exp Database'!U232*'Exp with units conversion'!$G232,'Exp Database'!U232*'Exp with units conversion'!$G232))</f>
        <v>0</v>
      </c>
      <c r="V232">
        <f>IF(OR('Exp Database'!V232=Lists!$G$2,'Exp Database'!V232=Lists!$G$3,'Exp Database'!V232=0),0,IF($F232=Lists!$G$2,'Exp with units conversion'!$H232*'Exp Database'!V232*'Exp with units conversion'!$G232,'Exp Database'!V232*'Exp with units conversion'!$G232))</f>
        <v>0</v>
      </c>
      <c r="W232">
        <f>IF(OR('Exp Database'!W232=Lists!$G$2,'Exp Database'!W232=Lists!$G$3,'Exp Database'!W232=0),0,IF($F232=Lists!$G$2,'Exp with units conversion'!$H232*'Exp Database'!W232*'Exp with units conversion'!$G232,'Exp Database'!W232*'Exp with units conversion'!$G232))</f>
        <v>0</v>
      </c>
      <c r="X232">
        <f>IF(OR('Exp Database'!X232=Lists!$G$2,'Exp Database'!X232=Lists!$G$3,'Exp Database'!X232=0),0,IF($F232=Lists!$G$2,'Exp with units conversion'!$H232*'Exp Database'!X232*'Exp with units conversion'!$G232,'Exp Database'!X232*'Exp with units conversion'!$G232))</f>
        <v>0</v>
      </c>
      <c r="Y232">
        <f>IF(OR('Exp Database'!Y232=Lists!$G$2,'Exp Database'!Y232=Lists!$G$3,'Exp Database'!Y232=0),0,IF($F232=Lists!$G$2,'Exp with units conversion'!$H232*'Exp Database'!Y232*'Exp with units conversion'!$G232,'Exp Database'!Y232*'Exp with units conversion'!$G232))</f>
        <v>0</v>
      </c>
      <c r="Z232">
        <f>IF(OR('Exp Database'!Z232=Lists!$G$2,'Exp Database'!Z232=Lists!$G$3,'Exp Database'!Z232=0),0,IF($F232=Lists!$G$2,'Exp with units conversion'!$H232*'Exp Database'!Z232*'Exp with units conversion'!$G232,'Exp Database'!Z232*'Exp with units conversion'!$G232))</f>
        <v>0</v>
      </c>
      <c r="AA232">
        <f>IF(OR('Exp Database'!AA232=Lists!$G$2,'Exp Database'!AA232=Lists!$G$3,'Exp Database'!AA232=0),0,IF($F232=Lists!$G$2,'Exp with units conversion'!$H232*'Exp Database'!AA232*'Exp with units conversion'!$G232,'Exp Database'!AA232*'Exp with units conversion'!$G232))</f>
        <v>0</v>
      </c>
      <c r="AB232">
        <f>IF(OR('Exp Database'!AB232=Lists!$G$2,'Exp Database'!AB232=Lists!$G$3,'Exp Database'!AB232=0),0,IF($F232=Lists!$G$2,'Exp with units conversion'!$H232*'Exp Database'!AB232*'Exp with units conversion'!$G232,'Exp Database'!AB232*'Exp with units conversion'!$G232))</f>
        <v>22305</v>
      </c>
      <c r="AC232">
        <f>IF(OR('Exp Database'!AC232=Lists!$G$2,'Exp Database'!AC232=Lists!$G$3,'Exp Database'!AC232=0),0,IF($F232=Lists!$G$2,'Exp with units conversion'!$H232*'Exp Database'!AC232*'Exp with units conversion'!$G232,'Exp Database'!AC232*'Exp with units conversion'!$G232))</f>
        <v>22305</v>
      </c>
      <c r="AD232">
        <f>IF(OR('Exp Database'!AD232=Lists!$G$2,'Exp Database'!AD232=Lists!$G$3,'Exp Database'!AD232=0),0,IF($F232=Lists!$G$2,'Exp with units conversion'!$H232*'Exp Database'!AD232*'Exp with units conversion'!$G232,'Exp Database'!AD232*'Exp with units conversion'!$G232))</f>
        <v>22305</v>
      </c>
      <c r="AF232">
        <f t="shared" si="20"/>
        <v>1</v>
      </c>
    </row>
    <row r="233" spans="2:32">
      <c r="B233" t="str">
        <f t="shared" si="19"/>
        <v>Georgia2011</v>
      </c>
      <c r="C233" s="243" t="str">
        <f t="shared" si="18"/>
        <v>Georgia</v>
      </c>
      <c r="D233" s="243">
        <v>2011</v>
      </c>
      <c r="E233" s="249" t="str">
        <f t="shared" si="23"/>
        <v>Calendar Year</v>
      </c>
      <c r="F233" s="249" t="str">
        <f t="shared" si="22"/>
        <v>US Dollars</v>
      </c>
      <c r="G233" s="238">
        <f>IF('Exp Database'!G233="Units ( x 1)",1,IF('Exp Database'!G233="Thousands (x 1,000)",1000,IF('Exp Database'!G233="Millions (x 1,000,000)",1000000,)))</f>
        <v>1</v>
      </c>
      <c r="H233" s="239">
        <f>IF('Exp Database'!H233&gt;0,'Exp Database'!H233,'Exp Database'!J233)</f>
        <v>1.6859999999999999</v>
      </c>
      <c r="I233" s="249" t="str">
        <f t="shared" si="22"/>
        <v>System of Health Accounts</v>
      </c>
      <c r="J233" s="249">
        <f t="shared" si="22"/>
        <v>1.6864954301075299</v>
      </c>
      <c r="K233" t="s">
        <v>376</v>
      </c>
      <c r="M233">
        <f>IF(OR('Exp Database'!M233=Lists!$G$2,'Exp Database'!M233=Lists!$G$3,'Exp Database'!M233=0),0,IF($F233=Lists!$G$2,'Exp with units conversion'!$H233*'Exp Database'!M233*'Exp with units conversion'!$G233,'Exp Database'!M233*'Exp with units conversion'!$G233))</f>
        <v>0</v>
      </c>
      <c r="N233">
        <f>IF(OR('Exp Database'!N233=Lists!$G$2,'Exp Database'!N233=Lists!$G$3,'Exp Database'!N233=0),0,IF($F233=Lists!$G$2,'Exp with units conversion'!$H233*'Exp Database'!N233*'Exp with units conversion'!$G233,'Exp Database'!N233*'Exp with units conversion'!$G233))</f>
        <v>0</v>
      </c>
      <c r="O233">
        <f>IF(OR('Exp Database'!O233=Lists!$G$2,'Exp Database'!O233=Lists!$G$3,'Exp Database'!O233=0),0,IF($F233=Lists!$G$2,'Exp with units conversion'!$H233*'Exp Database'!O233*'Exp with units conversion'!$G233,'Exp Database'!O233*'Exp with units conversion'!$G233))</f>
        <v>0</v>
      </c>
      <c r="P233">
        <f>IF(OR('Exp Database'!P233=Lists!$G$2,'Exp Database'!P233=Lists!$G$3,'Exp Database'!P233=0),0,IF($F233=Lists!$G$2,'Exp with units conversion'!$H233*'Exp Database'!P233*'Exp with units conversion'!$G233,'Exp Database'!P233*'Exp with units conversion'!$G233))</f>
        <v>0</v>
      </c>
      <c r="Q233">
        <f>IF(OR('Exp Database'!Q233=Lists!$G$2,'Exp Database'!Q233=Lists!$G$3,'Exp Database'!Q233=0),0,IF($F233=Lists!$G$2,'Exp with units conversion'!$H233*'Exp Database'!Q233*'Exp with units conversion'!$G233,'Exp Database'!Q233*'Exp with units conversion'!$G233))</f>
        <v>0</v>
      </c>
      <c r="R233">
        <f>IF(OR('Exp Database'!R233=Lists!$G$2,'Exp Database'!R233=Lists!$G$3,'Exp Database'!R233=0),0,IF($F233=Lists!$G$2,'Exp with units conversion'!$H233*'Exp Database'!R233*'Exp with units conversion'!$G233,'Exp Database'!R233*'Exp with units conversion'!$G233))</f>
        <v>0</v>
      </c>
      <c r="S233">
        <f>IF(OR('Exp Database'!S233=Lists!$G$2,'Exp Database'!S233=Lists!$G$3,'Exp Database'!S233=0),0,IF($F233=Lists!$G$2,'Exp with units conversion'!$H233*'Exp Database'!S233*'Exp with units conversion'!$G233,'Exp Database'!S233*'Exp with units conversion'!$G233))</f>
        <v>0</v>
      </c>
      <c r="T233">
        <f>IF(OR('Exp Database'!T233=Lists!$G$2,'Exp Database'!T233=Lists!$G$3,'Exp Database'!T233=0),0,IF($F233=Lists!$G$2,'Exp with units conversion'!$H233*'Exp Database'!T233*'Exp with units conversion'!$G233,'Exp Database'!T233*'Exp with units conversion'!$G233))</f>
        <v>0</v>
      </c>
      <c r="U233">
        <f>IF(OR('Exp Database'!U233=Lists!$G$2,'Exp Database'!U233=Lists!$G$3,'Exp Database'!U233=0),0,IF($F233=Lists!$G$2,'Exp with units conversion'!$H233*'Exp Database'!U233*'Exp with units conversion'!$G233,'Exp Database'!U233*'Exp with units conversion'!$G233))</f>
        <v>0</v>
      </c>
      <c r="V233">
        <f>IF(OR('Exp Database'!V233=Lists!$G$2,'Exp Database'!V233=Lists!$G$3,'Exp Database'!V233=0),0,IF($F233=Lists!$G$2,'Exp with units conversion'!$H233*'Exp Database'!V233*'Exp with units conversion'!$G233,'Exp Database'!V233*'Exp with units conversion'!$G233))</f>
        <v>0</v>
      </c>
      <c r="W233">
        <f>IF(OR('Exp Database'!W233=Lists!$G$2,'Exp Database'!W233=Lists!$G$3,'Exp Database'!W233=0),0,IF($F233=Lists!$G$2,'Exp with units conversion'!$H233*'Exp Database'!W233*'Exp with units conversion'!$G233,'Exp Database'!W233*'Exp with units conversion'!$G233))</f>
        <v>0</v>
      </c>
      <c r="X233">
        <f>IF(OR('Exp Database'!X233=Lists!$G$2,'Exp Database'!X233=Lists!$G$3,'Exp Database'!X233=0),0,IF($F233=Lists!$G$2,'Exp with units conversion'!$H233*'Exp Database'!X233*'Exp with units conversion'!$G233,'Exp Database'!X233*'Exp with units conversion'!$G233))</f>
        <v>0</v>
      </c>
      <c r="Y233">
        <f>IF(OR('Exp Database'!Y233=Lists!$G$2,'Exp Database'!Y233=Lists!$G$3,'Exp Database'!Y233=0),0,IF($F233=Lists!$G$2,'Exp with units conversion'!$H233*'Exp Database'!Y233*'Exp with units conversion'!$G233,'Exp Database'!Y233*'Exp with units conversion'!$G233))</f>
        <v>0</v>
      </c>
      <c r="Z233">
        <f>IF(OR('Exp Database'!Z233=Lists!$G$2,'Exp Database'!Z233=Lists!$G$3,'Exp Database'!Z233=0),0,IF($F233=Lists!$G$2,'Exp with units conversion'!$H233*'Exp Database'!Z233*'Exp with units conversion'!$G233,'Exp Database'!Z233*'Exp with units conversion'!$G233))</f>
        <v>0</v>
      </c>
      <c r="AA233">
        <f>IF(OR('Exp Database'!AA233=Lists!$G$2,'Exp Database'!AA233=Lists!$G$3,'Exp Database'!AA233=0),0,IF($F233=Lists!$G$2,'Exp with units conversion'!$H233*'Exp Database'!AA233*'Exp with units conversion'!$G233,'Exp Database'!AA233*'Exp with units conversion'!$G233))</f>
        <v>0</v>
      </c>
      <c r="AB233">
        <f>IF(OR('Exp Database'!AB233=Lists!$G$2,'Exp Database'!AB233=Lists!$G$3,'Exp Database'!AB233=0),0,IF($F233=Lists!$G$2,'Exp with units conversion'!$H233*'Exp Database'!AB233*'Exp with units conversion'!$G233,'Exp Database'!AB233*'Exp with units conversion'!$G233))</f>
        <v>0</v>
      </c>
      <c r="AC233">
        <f>IF(OR('Exp Database'!AC233=Lists!$G$2,'Exp Database'!AC233=Lists!$G$3,'Exp Database'!AC233=0),0,IF($F233=Lists!$G$2,'Exp with units conversion'!$H233*'Exp Database'!AC233*'Exp with units conversion'!$G233,'Exp Database'!AC233*'Exp with units conversion'!$G233))</f>
        <v>0</v>
      </c>
      <c r="AD233">
        <f>IF(OR('Exp Database'!AD233=Lists!$G$2,'Exp Database'!AD233=Lists!$G$3,'Exp Database'!AD233=0),0,IF($F233=Lists!$G$2,'Exp with units conversion'!$H233*'Exp Database'!AD233*'Exp with units conversion'!$G233,'Exp Database'!AD233*'Exp with units conversion'!$G233))</f>
        <v>0</v>
      </c>
      <c r="AF233">
        <f t="shared" si="20"/>
        <v>1</v>
      </c>
    </row>
    <row r="234" spans="2:32">
      <c r="B234" t="str">
        <f t="shared" si="19"/>
        <v>Georgia2011</v>
      </c>
      <c r="C234" s="243" t="str">
        <f t="shared" si="18"/>
        <v>Georgia</v>
      </c>
      <c r="D234" s="243">
        <v>2011</v>
      </c>
      <c r="E234" s="249" t="str">
        <f t="shared" si="23"/>
        <v>Calendar Year</v>
      </c>
      <c r="F234" s="249" t="str">
        <f t="shared" si="22"/>
        <v>US Dollars</v>
      </c>
      <c r="G234" s="238">
        <f>IF('Exp Database'!G234="Units ( x 1)",1,IF('Exp Database'!G234="Thousands (x 1,000)",1000,IF('Exp Database'!G234="Millions (x 1,000,000)",1000000,)))</f>
        <v>1</v>
      </c>
      <c r="H234" s="239">
        <f>IF('Exp Database'!H234&gt;0,'Exp Database'!H234,'Exp Database'!J234)</f>
        <v>1.6859999999999999</v>
      </c>
      <c r="I234" s="249" t="str">
        <f t="shared" si="22"/>
        <v>System of Health Accounts</v>
      </c>
      <c r="J234" s="249">
        <f t="shared" si="22"/>
        <v>1.6864954301075299</v>
      </c>
      <c r="K234" t="s">
        <v>14</v>
      </c>
      <c r="M234">
        <f>IF(OR('Exp Database'!M234=Lists!$G$2,'Exp Database'!M234=Lists!$G$3,'Exp Database'!M234=0),0,IF($F234=Lists!$G$2,'Exp with units conversion'!$H234*'Exp Database'!M234*'Exp with units conversion'!$G234,'Exp Database'!M234*'Exp with units conversion'!$G234))</f>
        <v>1128841</v>
      </c>
      <c r="N234">
        <f>IF(OR('Exp Database'!N234=Lists!$G$2,'Exp Database'!N234=Lists!$G$3,'Exp Database'!N234=0),0,IF($F234=Lists!$G$2,'Exp with units conversion'!$H234*'Exp Database'!N234*'Exp with units conversion'!$G234,'Exp Database'!N234*'Exp with units conversion'!$G234))</f>
        <v>0</v>
      </c>
      <c r="O234">
        <f>IF(OR('Exp Database'!O234=Lists!$G$2,'Exp Database'!O234=Lists!$G$3,'Exp Database'!O234=0),0,IF($F234=Lists!$G$2,'Exp with units conversion'!$H234*'Exp Database'!O234*'Exp with units conversion'!$G234,'Exp Database'!O234*'Exp with units conversion'!$G234))</f>
        <v>0</v>
      </c>
      <c r="P234">
        <f>IF(OR('Exp Database'!P234=Lists!$G$2,'Exp Database'!P234=Lists!$G$3,'Exp Database'!P234=0),0,IF($F234=Lists!$G$2,'Exp with units conversion'!$H234*'Exp Database'!P234*'Exp with units conversion'!$G234,'Exp Database'!P234*'Exp with units conversion'!$G234))</f>
        <v>0</v>
      </c>
      <c r="Q234">
        <f>IF(OR('Exp Database'!Q234=Lists!$G$2,'Exp Database'!Q234=Lists!$G$3,'Exp Database'!Q234=0),0,IF($F234=Lists!$G$2,'Exp with units conversion'!$H234*'Exp Database'!Q234*'Exp with units conversion'!$G234,'Exp Database'!Q234*'Exp with units conversion'!$G234))</f>
        <v>1128841</v>
      </c>
      <c r="R234">
        <f>IF(OR('Exp Database'!R234=Lists!$G$2,'Exp Database'!R234=Lists!$G$3,'Exp Database'!R234=0),0,IF($F234=Lists!$G$2,'Exp with units conversion'!$H234*'Exp Database'!R234*'Exp with units conversion'!$G234,'Exp Database'!R234*'Exp with units conversion'!$G234))</f>
        <v>0</v>
      </c>
      <c r="S234">
        <f>IF(OR('Exp Database'!S234=Lists!$G$2,'Exp Database'!S234=Lists!$G$3,'Exp Database'!S234=0),0,IF($F234=Lists!$G$2,'Exp with units conversion'!$H234*'Exp Database'!S234*'Exp with units conversion'!$G234,'Exp Database'!S234*'Exp with units conversion'!$G234))</f>
        <v>1255616</v>
      </c>
      <c r="T234">
        <f>IF(OR('Exp Database'!T234=Lists!$G$2,'Exp Database'!T234=Lists!$G$3,'Exp Database'!T234=0),0,IF($F234=Lists!$G$2,'Exp with units conversion'!$H234*'Exp Database'!T234*'Exp with units conversion'!$G234,'Exp Database'!T234*'Exp with units conversion'!$G234))</f>
        <v>0</v>
      </c>
      <c r="U234">
        <f>IF(OR('Exp Database'!U234=Lists!$G$2,'Exp Database'!U234=Lists!$G$3,'Exp Database'!U234=0),0,IF($F234=Lists!$G$2,'Exp with units conversion'!$H234*'Exp Database'!U234*'Exp with units conversion'!$G234,'Exp Database'!U234*'Exp with units conversion'!$G234))</f>
        <v>0</v>
      </c>
      <c r="V234">
        <f>IF(OR('Exp Database'!V234=Lists!$G$2,'Exp Database'!V234=Lists!$G$3,'Exp Database'!V234=0),0,IF($F234=Lists!$G$2,'Exp with units conversion'!$H234*'Exp Database'!V234*'Exp with units conversion'!$G234,'Exp Database'!V234*'Exp with units conversion'!$G234))</f>
        <v>1255616</v>
      </c>
      <c r="W234">
        <f>IF(OR('Exp Database'!W234=Lists!$G$2,'Exp Database'!W234=Lists!$G$3,'Exp Database'!W234=0),0,IF($F234=Lists!$G$2,'Exp with units conversion'!$H234*'Exp Database'!W234*'Exp with units conversion'!$G234,'Exp Database'!W234*'Exp with units conversion'!$G234))</f>
        <v>0</v>
      </c>
      <c r="X234">
        <f>IF(OR('Exp Database'!X234=Lists!$G$2,'Exp Database'!X234=Lists!$G$3,'Exp Database'!X234=0),0,IF($F234=Lists!$G$2,'Exp with units conversion'!$H234*'Exp Database'!X234*'Exp with units conversion'!$G234,'Exp Database'!X234*'Exp with units conversion'!$G234))</f>
        <v>739664</v>
      </c>
      <c r="Y234">
        <f>IF(OR('Exp Database'!Y234=Lists!$G$2,'Exp Database'!Y234=Lists!$G$3,'Exp Database'!Y234=0),0,IF($F234=Lists!$G$2,'Exp with units conversion'!$H234*'Exp Database'!Y234*'Exp with units conversion'!$G234,'Exp Database'!Y234*'Exp with units conversion'!$G234))</f>
        <v>807481</v>
      </c>
      <c r="Z234">
        <f>IF(OR('Exp Database'!Z234=Lists!$G$2,'Exp Database'!Z234=Lists!$G$3,'Exp Database'!Z234=0),0,IF($F234=Lists!$G$2,'Exp with units conversion'!$H234*'Exp Database'!Z234*'Exp with units conversion'!$G234,'Exp Database'!Z234*'Exp with units conversion'!$G234))</f>
        <v>0</v>
      </c>
      <c r="AA234">
        <f>IF(OR('Exp Database'!AA234=Lists!$G$2,'Exp Database'!AA234=Lists!$G$3,'Exp Database'!AA234=0),0,IF($F234=Lists!$G$2,'Exp with units conversion'!$H234*'Exp Database'!AA234*'Exp with units conversion'!$G234,'Exp Database'!AA234*'Exp with units conversion'!$G234))</f>
        <v>0</v>
      </c>
      <c r="AB234">
        <f>IF(OR('Exp Database'!AB234=Lists!$G$2,'Exp Database'!AB234=Lists!$G$3,'Exp Database'!AB234=0),0,IF($F234=Lists!$G$2,'Exp with units conversion'!$H234*'Exp Database'!AB234*'Exp with units conversion'!$G234,'Exp Database'!AB234*'Exp with units conversion'!$G234))</f>
        <v>357910</v>
      </c>
      <c r="AC234">
        <f>IF(OR('Exp Database'!AC234=Lists!$G$2,'Exp Database'!AC234=Lists!$G$3,'Exp Database'!AC234=0),0,IF($F234=Lists!$G$2,'Exp with units conversion'!$H234*'Exp Database'!AC234*'Exp with units conversion'!$G234,'Exp Database'!AC234*'Exp with units conversion'!$G234))</f>
        <v>1905055</v>
      </c>
      <c r="AD234">
        <f>IF(OR('Exp Database'!AD234=Lists!$G$2,'Exp Database'!AD234=Lists!$G$3,'Exp Database'!AD234=0),0,IF($F234=Lists!$G$2,'Exp with units conversion'!$H234*'Exp Database'!AD234*'Exp with units conversion'!$G234,'Exp Database'!AD234*'Exp with units conversion'!$G234))</f>
        <v>4289512</v>
      </c>
      <c r="AF234">
        <f t="shared" si="20"/>
        <v>1</v>
      </c>
    </row>
    <row r="235" spans="2:32">
      <c r="B235" t="str">
        <f t="shared" si="19"/>
        <v>Georgia2011</v>
      </c>
      <c r="C235" s="243" t="str">
        <f t="shared" si="18"/>
        <v>Georgia</v>
      </c>
      <c r="D235" s="243">
        <v>2011</v>
      </c>
      <c r="E235" s="249" t="str">
        <f t="shared" si="23"/>
        <v>Calendar Year</v>
      </c>
      <c r="F235" s="249" t="str">
        <f t="shared" si="22"/>
        <v>US Dollars</v>
      </c>
      <c r="G235" s="238">
        <f>IF('Exp Database'!G235="Units ( x 1)",1,IF('Exp Database'!G235="Thousands (x 1,000)",1000,IF('Exp Database'!G235="Millions (x 1,000,000)",1000000,)))</f>
        <v>1</v>
      </c>
      <c r="H235" s="239">
        <f>IF('Exp Database'!H235&gt;0,'Exp Database'!H235,'Exp Database'!J235)</f>
        <v>1.6859999999999999</v>
      </c>
      <c r="I235" s="249" t="str">
        <f t="shared" si="22"/>
        <v>System of Health Accounts</v>
      </c>
      <c r="J235" s="249">
        <f t="shared" si="22"/>
        <v>1.6864954301075299</v>
      </c>
      <c r="K235" t="s">
        <v>378</v>
      </c>
      <c r="M235">
        <f>IF(OR('Exp Database'!M235=Lists!$G$2,'Exp Database'!M235=Lists!$G$3,'Exp Database'!M235=0),0,IF($F235=Lists!$G$2,'Exp with units conversion'!$H235*'Exp Database'!M235*'Exp with units conversion'!$G235,'Exp Database'!M235*'Exp with units conversion'!$G235))</f>
        <v>0</v>
      </c>
      <c r="N235">
        <f>IF(OR('Exp Database'!N235=Lists!$G$2,'Exp Database'!N235=Lists!$G$3,'Exp Database'!N235=0),0,IF($F235=Lists!$G$2,'Exp with units conversion'!$H235*'Exp Database'!N235*'Exp with units conversion'!$G235,'Exp Database'!N235*'Exp with units conversion'!$G235))</f>
        <v>0</v>
      </c>
      <c r="O235">
        <f>IF(OR('Exp Database'!O235=Lists!$G$2,'Exp Database'!O235=Lists!$G$3,'Exp Database'!O235=0),0,IF($F235=Lists!$G$2,'Exp with units conversion'!$H235*'Exp Database'!O235*'Exp with units conversion'!$G235,'Exp Database'!O235*'Exp with units conversion'!$G235))</f>
        <v>0</v>
      </c>
      <c r="P235">
        <f>IF(OR('Exp Database'!P235=Lists!$G$2,'Exp Database'!P235=Lists!$G$3,'Exp Database'!P235=0),0,IF($F235=Lists!$G$2,'Exp with units conversion'!$H235*'Exp Database'!P235*'Exp with units conversion'!$G235,'Exp Database'!P235*'Exp with units conversion'!$G235))</f>
        <v>0</v>
      </c>
      <c r="Q235">
        <f>IF(OR('Exp Database'!Q235=Lists!$G$2,'Exp Database'!Q235=Lists!$G$3,'Exp Database'!Q235=0),0,IF($F235=Lists!$G$2,'Exp with units conversion'!$H235*'Exp Database'!Q235*'Exp with units conversion'!$G235,'Exp Database'!Q235*'Exp with units conversion'!$G235))</f>
        <v>0</v>
      </c>
      <c r="R235">
        <f>IF(OR('Exp Database'!R235=Lists!$G$2,'Exp Database'!R235=Lists!$G$3,'Exp Database'!R235=0),0,IF($F235=Lists!$G$2,'Exp with units conversion'!$H235*'Exp Database'!R235*'Exp with units conversion'!$G235,'Exp Database'!R235*'Exp with units conversion'!$G235))</f>
        <v>0</v>
      </c>
      <c r="S235">
        <f>IF(OR('Exp Database'!S235=Lists!$G$2,'Exp Database'!S235=Lists!$G$3,'Exp Database'!S235=0),0,IF($F235=Lists!$G$2,'Exp with units conversion'!$H235*'Exp Database'!S235*'Exp with units conversion'!$G235,'Exp Database'!S235*'Exp with units conversion'!$G235))</f>
        <v>0</v>
      </c>
      <c r="T235">
        <f>IF(OR('Exp Database'!T235=Lists!$G$2,'Exp Database'!T235=Lists!$G$3,'Exp Database'!T235=0),0,IF($F235=Lists!$G$2,'Exp with units conversion'!$H235*'Exp Database'!T235*'Exp with units conversion'!$G235,'Exp Database'!T235*'Exp with units conversion'!$G235))</f>
        <v>0</v>
      </c>
      <c r="U235">
        <f>IF(OR('Exp Database'!U235=Lists!$G$2,'Exp Database'!U235=Lists!$G$3,'Exp Database'!U235=0),0,IF($F235=Lists!$G$2,'Exp with units conversion'!$H235*'Exp Database'!U235*'Exp with units conversion'!$G235,'Exp Database'!U235*'Exp with units conversion'!$G235))</f>
        <v>0</v>
      </c>
      <c r="V235">
        <f>IF(OR('Exp Database'!V235=Lists!$G$2,'Exp Database'!V235=Lists!$G$3,'Exp Database'!V235=0),0,IF($F235=Lists!$G$2,'Exp with units conversion'!$H235*'Exp Database'!V235*'Exp with units conversion'!$G235,'Exp Database'!V235*'Exp with units conversion'!$G235))</f>
        <v>0</v>
      </c>
      <c r="W235">
        <f>IF(OR('Exp Database'!W235=Lists!$G$2,'Exp Database'!W235=Lists!$G$3,'Exp Database'!W235=0),0,IF($F235=Lists!$G$2,'Exp with units conversion'!$H235*'Exp Database'!W235*'Exp with units conversion'!$G235,'Exp Database'!W235*'Exp with units conversion'!$G235))</f>
        <v>0</v>
      </c>
      <c r="X235">
        <f>IF(OR('Exp Database'!X235=Lists!$G$2,'Exp Database'!X235=Lists!$G$3,'Exp Database'!X235=0),0,IF($F235=Lists!$G$2,'Exp with units conversion'!$H235*'Exp Database'!X235*'Exp with units conversion'!$G235,'Exp Database'!X235*'Exp with units conversion'!$G235))</f>
        <v>22463</v>
      </c>
      <c r="Y235">
        <f>IF(OR('Exp Database'!Y235=Lists!$G$2,'Exp Database'!Y235=Lists!$G$3,'Exp Database'!Y235=0),0,IF($F235=Lists!$G$2,'Exp with units conversion'!$H235*'Exp Database'!Y235*'Exp with units conversion'!$G235,'Exp Database'!Y235*'Exp with units conversion'!$G235))</f>
        <v>0</v>
      </c>
      <c r="Z235">
        <f>IF(OR('Exp Database'!Z235=Lists!$G$2,'Exp Database'!Z235=Lists!$G$3,'Exp Database'!Z235=0),0,IF($F235=Lists!$G$2,'Exp with units conversion'!$H235*'Exp Database'!Z235*'Exp with units conversion'!$G235,'Exp Database'!Z235*'Exp with units conversion'!$G235))</f>
        <v>0</v>
      </c>
      <c r="AA235">
        <f>IF(OR('Exp Database'!AA235=Lists!$G$2,'Exp Database'!AA235=Lists!$G$3,'Exp Database'!AA235=0),0,IF($F235=Lists!$G$2,'Exp with units conversion'!$H235*'Exp Database'!AA235*'Exp with units conversion'!$G235,'Exp Database'!AA235*'Exp with units conversion'!$G235))</f>
        <v>0</v>
      </c>
      <c r="AB235">
        <f>IF(OR('Exp Database'!AB235=Lists!$G$2,'Exp Database'!AB235=Lists!$G$3,'Exp Database'!AB235=0),0,IF($F235=Lists!$G$2,'Exp with units conversion'!$H235*'Exp Database'!AB235*'Exp with units conversion'!$G235,'Exp Database'!AB235*'Exp with units conversion'!$G235))</f>
        <v>357910</v>
      </c>
      <c r="AC235">
        <f>IF(OR('Exp Database'!AC235=Lists!$G$2,'Exp Database'!AC235=Lists!$G$3,'Exp Database'!AC235=0),0,IF($F235=Lists!$G$2,'Exp with units conversion'!$H235*'Exp Database'!AC235*'Exp with units conversion'!$G235,'Exp Database'!AC235*'Exp with units conversion'!$G235))</f>
        <v>380373</v>
      </c>
      <c r="AD235">
        <f>IF(OR('Exp Database'!AD235=Lists!$G$2,'Exp Database'!AD235=Lists!$G$3,'Exp Database'!AD235=0),0,IF($F235=Lists!$G$2,'Exp with units conversion'!$H235*'Exp Database'!AD235*'Exp with units conversion'!$G235,'Exp Database'!AD235*'Exp with units conversion'!$G235))</f>
        <v>380373</v>
      </c>
      <c r="AF235">
        <f t="shared" si="20"/>
        <v>1</v>
      </c>
    </row>
    <row r="236" spans="2:32">
      <c r="B236" t="str">
        <f t="shared" si="19"/>
        <v>Georgia2011</v>
      </c>
      <c r="C236" s="243" t="str">
        <f t="shared" si="18"/>
        <v>Georgia</v>
      </c>
      <c r="D236" s="243">
        <v>2011</v>
      </c>
      <c r="E236" s="249" t="str">
        <f t="shared" si="23"/>
        <v>Calendar Year</v>
      </c>
      <c r="F236" s="249" t="str">
        <f t="shared" si="22"/>
        <v>US Dollars</v>
      </c>
      <c r="G236" s="238">
        <f>IF('Exp Database'!G236="Units ( x 1)",1,IF('Exp Database'!G236="Thousands (x 1,000)",1000,IF('Exp Database'!G236="Millions (x 1,000,000)",1000000,)))</f>
        <v>1</v>
      </c>
      <c r="H236" s="239">
        <f>IF('Exp Database'!H236&gt;0,'Exp Database'!H236,'Exp Database'!J236)</f>
        <v>1.6859999999999999</v>
      </c>
      <c r="I236" s="249" t="str">
        <f t="shared" si="22"/>
        <v>System of Health Accounts</v>
      </c>
      <c r="J236" s="249">
        <f t="shared" si="22"/>
        <v>1.6864954301075299</v>
      </c>
      <c r="K236" t="s">
        <v>277</v>
      </c>
      <c r="M236">
        <f>IF(OR('Exp Database'!M236=Lists!$G$2,'Exp Database'!M236=Lists!$G$3,'Exp Database'!M236=0),0,IF($F236=Lists!$G$2,'Exp with units conversion'!$H236*'Exp Database'!M236*'Exp with units conversion'!$G236,'Exp Database'!M236*'Exp with units conversion'!$G236))</f>
        <v>1128841</v>
      </c>
      <c r="N236">
        <f>IF(OR('Exp Database'!N236=Lists!$G$2,'Exp Database'!N236=Lists!$G$3,'Exp Database'!N236=0),0,IF($F236=Lists!$G$2,'Exp with units conversion'!$H236*'Exp Database'!N236*'Exp with units conversion'!$G236,'Exp Database'!N236*'Exp with units conversion'!$G236))</f>
        <v>0</v>
      </c>
      <c r="O236">
        <f>IF(OR('Exp Database'!O236=Lists!$G$2,'Exp Database'!O236=Lists!$G$3,'Exp Database'!O236=0),0,IF($F236=Lists!$G$2,'Exp with units conversion'!$H236*'Exp Database'!O236*'Exp with units conversion'!$G236,'Exp Database'!O236*'Exp with units conversion'!$G236))</f>
        <v>0</v>
      </c>
      <c r="P236">
        <f>IF(OR('Exp Database'!P236=Lists!$G$2,'Exp Database'!P236=Lists!$G$3,'Exp Database'!P236=0),0,IF($F236=Lists!$G$2,'Exp with units conversion'!$H236*'Exp Database'!P236*'Exp with units conversion'!$G236,'Exp Database'!P236*'Exp with units conversion'!$G236))</f>
        <v>0</v>
      </c>
      <c r="Q236">
        <f>IF(OR('Exp Database'!Q236=Lists!$G$2,'Exp Database'!Q236=Lists!$G$3,'Exp Database'!Q236=0),0,IF($F236=Lists!$G$2,'Exp with units conversion'!$H236*'Exp Database'!Q236*'Exp with units conversion'!$G236,'Exp Database'!Q236*'Exp with units conversion'!$G236))</f>
        <v>1128841</v>
      </c>
      <c r="R236">
        <f>IF(OR('Exp Database'!R236=Lists!$G$2,'Exp Database'!R236=Lists!$G$3,'Exp Database'!R236=0),0,IF($F236=Lists!$G$2,'Exp with units conversion'!$H236*'Exp Database'!R236*'Exp with units conversion'!$G236,'Exp Database'!R236*'Exp with units conversion'!$G236))</f>
        <v>0</v>
      </c>
      <c r="S236">
        <f>IF(OR('Exp Database'!S236=Lists!$G$2,'Exp Database'!S236=Lists!$G$3,'Exp Database'!S236=0),0,IF($F236=Lists!$G$2,'Exp with units conversion'!$H236*'Exp Database'!S236*'Exp with units conversion'!$G236,'Exp Database'!S236*'Exp with units conversion'!$G236))</f>
        <v>1255616</v>
      </c>
      <c r="T236">
        <f>IF(OR('Exp Database'!T236=Lists!$G$2,'Exp Database'!T236=Lists!$G$3,'Exp Database'!T236=0),0,IF($F236=Lists!$G$2,'Exp with units conversion'!$H236*'Exp Database'!T236*'Exp with units conversion'!$G236,'Exp Database'!T236*'Exp with units conversion'!$G236))</f>
        <v>0</v>
      </c>
      <c r="U236">
        <f>IF(OR('Exp Database'!U236=Lists!$G$2,'Exp Database'!U236=Lists!$G$3,'Exp Database'!U236=0),0,IF($F236=Lists!$G$2,'Exp with units conversion'!$H236*'Exp Database'!U236*'Exp with units conversion'!$G236,'Exp Database'!U236*'Exp with units conversion'!$G236))</f>
        <v>0</v>
      </c>
      <c r="V236">
        <f>IF(OR('Exp Database'!V236=Lists!$G$2,'Exp Database'!V236=Lists!$G$3,'Exp Database'!V236=0),0,IF($F236=Lists!$G$2,'Exp with units conversion'!$H236*'Exp Database'!V236*'Exp with units conversion'!$G236,'Exp Database'!V236*'Exp with units conversion'!$G236))</f>
        <v>1255616</v>
      </c>
      <c r="W236">
        <f>IF(OR('Exp Database'!W236=Lists!$G$2,'Exp Database'!W236=Lists!$G$3,'Exp Database'!W236=0),0,IF($F236=Lists!$G$2,'Exp with units conversion'!$H236*'Exp Database'!W236*'Exp with units conversion'!$G236,'Exp Database'!W236*'Exp with units conversion'!$G236))</f>
        <v>0</v>
      </c>
      <c r="X236">
        <f>IF(OR('Exp Database'!X236=Lists!$G$2,'Exp Database'!X236=Lists!$G$3,'Exp Database'!X236=0),0,IF($F236=Lists!$G$2,'Exp with units conversion'!$H236*'Exp Database'!X236*'Exp with units conversion'!$G236,'Exp Database'!X236*'Exp with units conversion'!$G236))</f>
        <v>717201</v>
      </c>
      <c r="Y236">
        <f>IF(OR('Exp Database'!Y236=Lists!$G$2,'Exp Database'!Y236=Lists!$G$3,'Exp Database'!Y236=0),0,IF($F236=Lists!$G$2,'Exp with units conversion'!$H236*'Exp Database'!Y236*'Exp with units conversion'!$G236,'Exp Database'!Y236*'Exp with units conversion'!$G236))</f>
        <v>807481</v>
      </c>
      <c r="Z236">
        <f>IF(OR('Exp Database'!Z236=Lists!$G$2,'Exp Database'!Z236=Lists!$G$3,'Exp Database'!Z236=0),0,IF($F236=Lists!$G$2,'Exp with units conversion'!$H236*'Exp Database'!Z236*'Exp with units conversion'!$G236,'Exp Database'!Z236*'Exp with units conversion'!$G236))</f>
        <v>0</v>
      </c>
      <c r="AA236">
        <f>IF(OR('Exp Database'!AA236=Lists!$G$2,'Exp Database'!AA236=Lists!$G$3,'Exp Database'!AA236=0),0,IF($F236=Lists!$G$2,'Exp with units conversion'!$H236*'Exp Database'!AA236*'Exp with units conversion'!$G236,'Exp Database'!AA236*'Exp with units conversion'!$G236))</f>
        <v>0</v>
      </c>
      <c r="AB236">
        <f>IF(OR('Exp Database'!AB236=Lists!$G$2,'Exp Database'!AB236=Lists!$G$3,'Exp Database'!AB236=0),0,IF($F236=Lists!$G$2,'Exp with units conversion'!$H236*'Exp Database'!AB236*'Exp with units conversion'!$G236,'Exp Database'!AB236*'Exp with units conversion'!$G236))</f>
        <v>0</v>
      </c>
      <c r="AC236">
        <f>IF(OR('Exp Database'!AC236=Lists!$G$2,'Exp Database'!AC236=Lists!$G$3,'Exp Database'!AC236=0),0,IF($F236=Lists!$G$2,'Exp with units conversion'!$H236*'Exp Database'!AC236*'Exp with units conversion'!$G236,'Exp Database'!AC236*'Exp with units conversion'!$G236))</f>
        <v>1524682</v>
      </c>
      <c r="AD236">
        <f>IF(OR('Exp Database'!AD236=Lists!$G$2,'Exp Database'!AD236=Lists!$G$3,'Exp Database'!AD236=0),0,IF($F236=Lists!$G$2,'Exp with units conversion'!$H236*'Exp Database'!AD236*'Exp with units conversion'!$G236,'Exp Database'!AD236*'Exp with units conversion'!$G236))</f>
        <v>3909139</v>
      </c>
      <c r="AF236">
        <f t="shared" si="20"/>
        <v>1</v>
      </c>
    </row>
    <row r="237" spans="2:32">
      <c r="B237" t="str">
        <f t="shared" si="19"/>
        <v>Georgia2011</v>
      </c>
      <c r="C237" s="243" t="str">
        <f t="shared" si="18"/>
        <v>Georgia</v>
      </c>
      <c r="D237" s="243">
        <v>2011</v>
      </c>
      <c r="E237" s="249" t="str">
        <f t="shared" si="23"/>
        <v>Calendar Year</v>
      </c>
      <c r="F237" s="249" t="str">
        <f t="shared" si="22"/>
        <v>US Dollars</v>
      </c>
      <c r="G237" s="238">
        <f>IF('Exp Database'!G237="Units ( x 1)",1,IF('Exp Database'!G237="Thousands (x 1,000)",1000,IF('Exp Database'!G237="Millions (x 1,000,000)",1000000,)))</f>
        <v>1</v>
      </c>
      <c r="H237" s="239">
        <f>IF('Exp Database'!H237&gt;0,'Exp Database'!H237,'Exp Database'!J237)</f>
        <v>1.6859999999999999</v>
      </c>
      <c r="I237" s="249" t="str">
        <f t="shared" si="22"/>
        <v>System of Health Accounts</v>
      </c>
      <c r="J237" s="249">
        <f t="shared" si="22"/>
        <v>1.6864954301075299</v>
      </c>
      <c r="K237" t="s">
        <v>296</v>
      </c>
      <c r="M237">
        <f>IF(OR('Exp Database'!M237=Lists!$G$2,'Exp Database'!M237=Lists!$G$3,'Exp Database'!M237=0),0,IF($F237=Lists!$G$2,'Exp with units conversion'!$H237*'Exp Database'!M237*'Exp with units conversion'!$G237,'Exp Database'!M237*'Exp with units conversion'!$G237))</f>
        <v>399648</v>
      </c>
      <c r="N237">
        <f>IF(OR('Exp Database'!N237=Lists!$G$2,'Exp Database'!N237=Lists!$G$3,'Exp Database'!N237=0),0,IF($F237=Lists!$G$2,'Exp with units conversion'!$H237*'Exp Database'!N237*'Exp with units conversion'!$G237,'Exp Database'!N237*'Exp with units conversion'!$G237))</f>
        <v>0</v>
      </c>
      <c r="O237">
        <f>IF(OR('Exp Database'!O237=Lists!$G$2,'Exp Database'!O237=Lists!$G$3,'Exp Database'!O237=0),0,IF($F237=Lists!$G$2,'Exp with units conversion'!$H237*'Exp Database'!O237*'Exp with units conversion'!$G237,'Exp Database'!O237*'Exp with units conversion'!$G237))</f>
        <v>0</v>
      </c>
      <c r="P237">
        <f>IF(OR('Exp Database'!P237=Lists!$G$2,'Exp Database'!P237=Lists!$G$3,'Exp Database'!P237=0),0,IF($F237=Lists!$G$2,'Exp with units conversion'!$H237*'Exp Database'!P237*'Exp with units conversion'!$G237,'Exp Database'!P237*'Exp with units conversion'!$G237))</f>
        <v>0</v>
      </c>
      <c r="Q237">
        <f>IF(OR('Exp Database'!Q237=Lists!$G$2,'Exp Database'!Q237=Lists!$G$3,'Exp Database'!Q237=0),0,IF($F237=Lists!$G$2,'Exp with units conversion'!$H237*'Exp Database'!Q237*'Exp with units conversion'!$G237,'Exp Database'!Q237*'Exp with units conversion'!$G237))</f>
        <v>399648</v>
      </c>
      <c r="R237">
        <f>IF(OR('Exp Database'!R237=Lists!$G$2,'Exp Database'!R237=Lists!$G$3,'Exp Database'!R237=0),0,IF($F237=Lists!$G$2,'Exp with units conversion'!$H237*'Exp Database'!R237*'Exp with units conversion'!$G237,'Exp Database'!R237*'Exp with units conversion'!$G237))</f>
        <v>0</v>
      </c>
      <c r="S237">
        <f>IF(OR('Exp Database'!S237=Lists!$G$2,'Exp Database'!S237=Lists!$G$3,'Exp Database'!S237=0),0,IF($F237=Lists!$G$2,'Exp with units conversion'!$H237*'Exp Database'!S237*'Exp with units conversion'!$G237,'Exp Database'!S237*'Exp with units conversion'!$G237))</f>
        <v>0</v>
      </c>
      <c r="T237">
        <f>IF(OR('Exp Database'!T237=Lists!$G$2,'Exp Database'!T237=Lists!$G$3,'Exp Database'!T237=0),0,IF($F237=Lists!$G$2,'Exp with units conversion'!$H237*'Exp Database'!T237*'Exp with units conversion'!$G237,'Exp Database'!T237*'Exp with units conversion'!$G237))</f>
        <v>0</v>
      </c>
      <c r="U237">
        <f>IF(OR('Exp Database'!U237=Lists!$G$2,'Exp Database'!U237=Lists!$G$3,'Exp Database'!U237=0),0,IF($F237=Lists!$G$2,'Exp with units conversion'!$H237*'Exp Database'!U237*'Exp with units conversion'!$G237,'Exp Database'!U237*'Exp with units conversion'!$G237))</f>
        <v>0</v>
      </c>
      <c r="V237">
        <f>IF(OR('Exp Database'!V237=Lists!$G$2,'Exp Database'!V237=Lists!$G$3,'Exp Database'!V237=0),0,IF($F237=Lists!$G$2,'Exp with units conversion'!$H237*'Exp Database'!V237*'Exp with units conversion'!$G237,'Exp Database'!V237*'Exp with units conversion'!$G237))</f>
        <v>0</v>
      </c>
      <c r="W237">
        <f>IF(OR('Exp Database'!W237=Lists!$G$2,'Exp Database'!W237=Lists!$G$3,'Exp Database'!W237=0),0,IF($F237=Lists!$G$2,'Exp with units conversion'!$H237*'Exp Database'!W237*'Exp with units conversion'!$G237,'Exp Database'!W237*'Exp with units conversion'!$G237))</f>
        <v>0</v>
      </c>
      <c r="X237">
        <f>IF(OR('Exp Database'!X237=Lists!$G$2,'Exp Database'!X237=Lists!$G$3,'Exp Database'!X237=0),0,IF($F237=Lists!$G$2,'Exp with units conversion'!$H237*'Exp Database'!X237*'Exp with units conversion'!$G237,'Exp Database'!X237*'Exp with units conversion'!$G237))</f>
        <v>0</v>
      </c>
      <c r="Y237">
        <f>IF(OR('Exp Database'!Y237=Lists!$G$2,'Exp Database'!Y237=Lists!$G$3,'Exp Database'!Y237=0),0,IF($F237=Lists!$G$2,'Exp with units conversion'!$H237*'Exp Database'!Y237*'Exp with units conversion'!$G237,'Exp Database'!Y237*'Exp with units conversion'!$G237))</f>
        <v>43057</v>
      </c>
      <c r="Z237">
        <f>IF(OR('Exp Database'!Z237=Lists!$G$2,'Exp Database'!Z237=Lists!$G$3,'Exp Database'!Z237=0),0,IF($F237=Lists!$G$2,'Exp with units conversion'!$H237*'Exp Database'!Z237*'Exp with units conversion'!$G237,'Exp Database'!Z237*'Exp with units conversion'!$G237))</f>
        <v>0</v>
      </c>
      <c r="AA237">
        <f>IF(OR('Exp Database'!AA237=Lists!$G$2,'Exp Database'!AA237=Lists!$G$3,'Exp Database'!AA237=0),0,IF($F237=Lists!$G$2,'Exp with units conversion'!$H237*'Exp Database'!AA237*'Exp with units conversion'!$G237,'Exp Database'!AA237*'Exp with units conversion'!$G237))</f>
        <v>0</v>
      </c>
      <c r="AB237">
        <f>IF(OR('Exp Database'!AB237=Lists!$G$2,'Exp Database'!AB237=Lists!$G$3,'Exp Database'!AB237=0),0,IF($F237=Lists!$G$2,'Exp with units conversion'!$H237*'Exp Database'!AB237*'Exp with units conversion'!$G237,'Exp Database'!AB237*'Exp with units conversion'!$G237))</f>
        <v>0</v>
      </c>
      <c r="AC237">
        <f>IF(OR('Exp Database'!AC237=Lists!$G$2,'Exp Database'!AC237=Lists!$G$3,'Exp Database'!AC237=0),0,IF($F237=Lists!$G$2,'Exp with units conversion'!$H237*'Exp Database'!AC237*'Exp with units conversion'!$G237,'Exp Database'!AC237*'Exp with units conversion'!$G237))</f>
        <v>43057</v>
      </c>
      <c r="AD237">
        <f>IF(OR('Exp Database'!AD237=Lists!$G$2,'Exp Database'!AD237=Lists!$G$3,'Exp Database'!AD237=0),0,IF($F237=Lists!$G$2,'Exp with units conversion'!$H237*'Exp Database'!AD237*'Exp with units conversion'!$G237,'Exp Database'!AD237*'Exp with units conversion'!$G237))</f>
        <v>442705</v>
      </c>
      <c r="AF237">
        <f t="shared" si="20"/>
        <v>1</v>
      </c>
    </row>
    <row r="238" spans="2:32">
      <c r="B238" t="str">
        <f t="shared" si="19"/>
        <v>Georgia2011</v>
      </c>
      <c r="C238" s="243" t="str">
        <f t="shared" si="18"/>
        <v>Georgia</v>
      </c>
      <c r="D238" s="243">
        <v>2011</v>
      </c>
      <c r="E238" s="249" t="str">
        <f t="shared" si="23"/>
        <v>Calendar Year</v>
      </c>
      <c r="F238" s="249" t="str">
        <f t="shared" si="22"/>
        <v>US Dollars</v>
      </c>
      <c r="G238" s="238">
        <f>IF('Exp Database'!G238="Units ( x 1)",1,IF('Exp Database'!G238="Thousands (x 1,000)",1000,IF('Exp Database'!G238="Millions (x 1,000,000)",1000000,)))</f>
        <v>1</v>
      </c>
      <c r="H238" s="239">
        <f>IF('Exp Database'!H238&gt;0,'Exp Database'!H238,'Exp Database'!J238)</f>
        <v>1.6859999999999999</v>
      </c>
      <c r="I238" s="249" t="str">
        <f t="shared" si="22"/>
        <v>System of Health Accounts</v>
      </c>
      <c r="J238" s="249">
        <f t="shared" si="22"/>
        <v>1.6864954301075299</v>
      </c>
      <c r="K238" t="s">
        <v>380</v>
      </c>
      <c r="M238">
        <f>IF(OR('Exp Database'!M238=Lists!$G$2,'Exp Database'!M238=Lists!$G$3,'Exp Database'!M238=0),0,IF($F238=Lists!$G$2,'Exp with units conversion'!$H238*'Exp Database'!M238*'Exp with units conversion'!$G238,'Exp Database'!M238*'Exp with units conversion'!$G238))</f>
        <v>0</v>
      </c>
      <c r="N238">
        <f>IF(OR('Exp Database'!N238=Lists!$G$2,'Exp Database'!N238=Lists!$G$3,'Exp Database'!N238=0),0,IF($F238=Lists!$G$2,'Exp with units conversion'!$H238*'Exp Database'!N238*'Exp with units conversion'!$G238,'Exp Database'!N238*'Exp with units conversion'!$G238))</f>
        <v>0</v>
      </c>
      <c r="O238">
        <f>IF(OR('Exp Database'!O238=Lists!$G$2,'Exp Database'!O238=Lists!$G$3,'Exp Database'!O238=0),0,IF($F238=Lists!$G$2,'Exp with units conversion'!$H238*'Exp Database'!O238*'Exp with units conversion'!$G238,'Exp Database'!O238*'Exp with units conversion'!$G238))</f>
        <v>0</v>
      </c>
      <c r="P238">
        <f>IF(OR('Exp Database'!P238=Lists!$G$2,'Exp Database'!P238=Lists!$G$3,'Exp Database'!P238=0),0,IF($F238=Lists!$G$2,'Exp with units conversion'!$H238*'Exp Database'!P238*'Exp with units conversion'!$G238,'Exp Database'!P238*'Exp with units conversion'!$G238))</f>
        <v>0</v>
      </c>
      <c r="Q238">
        <f>IF(OR('Exp Database'!Q238=Lists!$G$2,'Exp Database'!Q238=Lists!$G$3,'Exp Database'!Q238=0),0,IF($F238=Lists!$G$2,'Exp with units conversion'!$H238*'Exp Database'!Q238*'Exp with units conversion'!$G238,'Exp Database'!Q238*'Exp with units conversion'!$G238))</f>
        <v>0</v>
      </c>
      <c r="R238">
        <f>IF(OR('Exp Database'!R238=Lists!$G$2,'Exp Database'!R238=Lists!$G$3,'Exp Database'!R238=0),0,IF($F238=Lists!$G$2,'Exp with units conversion'!$H238*'Exp Database'!R238*'Exp with units conversion'!$G238,'Exp Database'!R238*'Exp with units conversion'!$G238))</f>
        <v>0</v>
      </c>
      <c r="S238">
        <f>IF(OR('Exp Database'!S238=Lists!$G$2,'Exp Database'!S238=Lists!$G$3,'Exp Database'!S238=0),0,IF($F238=Lists!$G$2,'Exp with units conversion'!$H238*'Exp Database'!S238*'Exp with units conversion'!$G238,'Exp Database'!S238*'Exp with units conversion'!$G238))</f>
        <v>0</v>
      </c>
      <c r="T238">
        <f>IF(OR('Exp Database'!T238=Lists!$G$2,'Exp Database'!T238=Lists!$G$3,'Exp Database'!T238=0),0,IF($F238=Lists!$G$2,'Exp with units conversion'!$H238*'Exp Database'!T238*'Exp with units conversion'!$G238,'Exp Database'!T238*'Exp with units conversion'!$G238))</f>
        <v>0</v>
      </c>
      <c r="U238">
        <f>IF(OR('Exp Database'!U238=Lists!$G$2,'Exp Database'!U238=Lists!$G$3,'Exp Database'!U238=0),0,IF($F238=Lists!$G$2,'Exp with units conversion'!$H238*'Exp Database'!U238*'Exp with units conversion'!$G238,'Exp Database'!U238*'Exp with units conversion'!$G238))</f>
        <v>0</v>
      </c>
      <c r="V238">
        <f>IF(OR('Exp Database'!V238=Lists!$G$2,'Exp Database'!V238=Lists!$G$3,'Exp Database'!V238=0),0,IF($F238=Lists!$G$2,'Exp with units conversion'!$H238*'Exp Database'!V238*'Exp with units conversion'!$G238,'Exp Database'!V238*'Exp with units conversion'!$G238))</f>
        <v>0</v>
      </c>
      <c r="W238">
        <f>IF(OR('Exp Database'!W238=Lists!$G$2,'Exp Database'!W238=Lists!$G$3,'Exp Database'!W238=0),0,IF($F238=Lists!$G$2,'Exp with units conversion'!$H238*'Exp Database'!W238*'Exp with units conversion'!$G238,'Exp Database'!W238*'Exp with units conversion'!$G238))</f>
        <v>0</v>
      </c>
      <c r="X238">
        <f>IF(OR('Exp Database'!X238=Lists!$G$2,'Exp Database'!X238=Lists!$G$3,'Exp Database'!X238=0),0,IF($F238=Lists!$G$2,'Exp with units conversion'!$H238*'Exp Database'!X238*'Exp with units conversion'!$G238,'Exp Database'!X238*'Exp with units conversion'!$G238))</f>
        <v>0</v>
      </c>
      <c r="Y238">
        <f>IF(OR('Exp Database'!Y238=Lists!$G$2,'Exp Database'!Y238=Lists!$G$3,'Exp Database'!Y238=0),0,IF($F238=Lists!$G$2,'Exp with units conversion'!$H238*'Exp Database'!Y238*'Exp with units conversion'!$G238,'Exp Database'!Y238*'Exp with units conversion'!$G238))</f>
        <v>43057</v>
      </c>
      <c r="Z238">
        <f>IF(OR('Exp Database'!Z238=Lists!$G$2,'Exp Database'!Z238=Lists!$G$3,'Exp Database'!Z238=0),0,IF($F238=Lists!$G$2,'Exp with units conversion'!$H238*'Exp Database'!Z238*'Exp with units conversion'!$G238,'Exp Database'!Z238*'Exp with units conversion'!$G238))</f>
        <v>0</v>
      </c>
      <c r="AA238">
        <f>IF(OR('Exp Database'!AA238=Lists!$G$2,'Exp Database'!AA238=Lists!$G$3,'Exp Database'!AA238=0),0,IF($F238=Lists!$G$2,'Exp with units conversion'!$H238*'Exp Database'!AA238*'Exp with units conversion'!$G238,'Exp Database'!AA238*'Exp with units conversion'!$G238))</f>
        <v>0</v>
      </c>
      <c r="AB238">
        <f>IF(OR('Exp Database'!AB238=Lists!$G$2,'Exp Database'!AB238=Lists!$G$3,'Exp Database'!AB238=0),0,IF($F238=Lists!$G$2,'Exp with units conversion'!$H238*'Exp Database'!AB238*'Exp with units conversion'!$G238,'Exp Database'!AB238*'Exp with units conversion'!$G238))</f>
        <v>0</v>
      </c>
      <c r="AC238">
        <f>IF(OR('Exp Database'!AC238=Lists!$G$2,'Exp Database'!AC238=Lists!$G$3,'Exp Database'!AC238=0),0,IF($F238=Lists!$G$2,'Exp with units conversion'!$H238*'Exp Database'!AC238*'Exp with units conversion'!$G238,'Exp Database'!AC238*'Exp with units conversion'!$G238))</f>
        <v>43057</v>
      </c>
      <c r="AD238">
        <f>IF(OR('Exp Database'!AD238=Lists!$G$2,'Exp Database'!AD238=Lists!$G$3,'Exp Database'!AD238=0),0,IF($F238=Lists!$G$2,'Exp with units conversion'!$H238*'Exp Database'!AD238*'Exp with units conversion'!$G238,'Exp Database'!AD238*'Exp with units conversion'!$G238))</f>
        <v>43057</v>
      </c>
      <c r="AF238">
        <f t="shared" si="20"/>
        <v>1</v>
      </c>
    </row>
    <row r="239" spans="2:32">
      <c r="B239" t="str">
        <f t="shared" si="19"/>
        <v>Georgia2011</v>
      </c>
      <c r="C239" s="243" t="str">
        <f t="shared" si="18"/>
        <v>Georgia</v>
      </c>
      <c r="D239" s="243">
        <v>2011</v>
      </c>
      <c r="E239" s="249" t="str">
        <f t="shared" si="23"/>
        <v>Calendar Year</v>
      </c>
      <c r="F239" s="249" t="str">
        <f t="shared" si="23"/>
        <v>US Dollars</v>
      </c>
      <c r="G239" s="238">
        <f>IF('Exp Database'!G239="Units ( x 1)",1,IF('Exp Database'!G239="Thousands (x 1,000)",1000,IF('Exp Database'!G239="Millions (x 1,000,000)",1000000,)))</f>
        <v>1</v>
      </c>
      <c r="H239" s="239">
        <f>IF('Exp Database'!H239&gt;0,'Exp Database'!H239,'Exp Database'!J239)</f>
        <v>1.6859999999999999</v>
      </c>
      <c r="I239" s="249" t="str">
        <f t="shared" si="23"/>
        <v>System of Health Accounts</v>
      </c>
      <c r="J239" s="249">
        <f t="shared" si="23"/>
        <v>1.6864954301075299</v>
      </c>
      <c r="K239" t="s">
        <v>381</v>
      </c>
      <c r="M239">
        <f>IF(OR('Exp Database'!M239=Lists!$G$2,'Exp Database'!M239=Lists!$G$3,'Exp Database'!M239=0),0,IF($F239=Lists!$G$2,'Exp with units conversion'!$H239*'Exp Database'!M239*'Exp with units conversion'!$G239,'Exp Database'!M239*'Exp with units conversion'!$G239))</f>
        <v>399648</v>
      </c>
      <c r="N239">
        <f>IF(OR('Exp Database'!N239=Lists!$G$2,'Exp Database'!N239=Lists!$G$3,'Exp Database'!N239=0),0,IF($F239=Lists!$G$2,'Exp with units conversion'!$H239*'Exp Database'!N239*'Exp with units conversion'!$G239,'Exp Database'!N239*'Exp with units conversion'!$G239))</f>
        <v>0</v>
      </c>
      <c r="O239">
        <f>IF(OR('Exp Database'!O239=Lists!$G$2,'Exp Database'!O239=Lists!$G$3,'Exp Database'!O239=0),0,IF($F239=Lists!$G$2,'Exp with units conversion'!$H239*'Exp Database'!O239*'Exp with units conversion'!$G239,'Exp Database'!O239*'Exp with units conversion'!$G239))</f>
        <v>0</v>
      </c>
      <c r="P239">
        <f>IF(OR('Exp Database'!P239=Lists!$G$2,'Exp Database'!P239=Lists!$G$3,'Exp Database'!P239=0),0,IF($F239=Lists!$G$2,'Exp with units conversion'!$H239*'Exp Database'!P239*'Exp with units conversion'!$G239,'Exp Database'!P239*'Exp with units conversion'!$G239))</f>
        <v>0</v>
      </c>
      <c r="Q239">
        <f>IF(OR('Exp Database'!Q239=Lists!$G$2,'Exp Database'!Q239=Lists!$G$3,'Exp Database'!Q239=0),0,IF($F239=Lists!$G$2,'Exp with units conversion'!$H239*'Exp Database'!Q239*'Exp with units conversion'!$G239,'Exp Database'!Q239*'Exp with units conversion'!$G239))</f>
        <v>399648</v>
      </c>
      <c r="R239">
        <f>IF(OR('Exp Database'!R239=Lists!$G$2,'Exp Database'!R239=Lists!$G$3,'Exp Database'!R239=0),0,IF($F239=Lists!$G$2,'Exp with units conversion'!$H239*'Exp Database'!R239*'Exp with units conversion'!$G239,'Exp Database'!R239*'Exp with units conversion'!$G239))</f>
        <v>0</v>
      </c>
      <c r="S239">
        <f>IF(OR('Exp Database'!S239=Lists!$G$2,'Exp Database'!S239=Lists!$G$3,'Exp Database'!S239=0),0,IF($F239=Lists!$G$2,'Exp with units conversion'!$H239*'Exp Database'!S239*'Exp with units conversion'!$G239,'Exp Database'!S239*'Exp with units conversion'!$G239))</f>
        <v>0</v>
      </c>
      <c r="T239">
        <f>IF(OR('Exp Database'!T239=Lists!$G$2,'Exp Database'!T239=Lists!$G$3,'Exp Database'!T239=0),0,IF($F239=Lists!$G$2,'Exp with units conversion'!$H239*'Exp Database'!T239*'Exp with units conversion'!$G239,'Exp Database'!T239*'Exp with units conversion'!$G239))</f>
        <v>0</v>
      </c>
      <c r="U239">
        <f>IF(OR('Exp Database'!U239=Lists!$G$2,'Exp Database'!U239=Lists!$G$3,'Exp Database'!U239=0),0,IF($F239=Lists!$G$2,'Exp with units conversion'!$H239*'Exp Database'!U239*'Exp with units conversion'!$G239,'Exp Database'!U239*'Exp with units conversion'!$G239))</f>
        <v>0</v>
      </c>
      <c r="V239">
        <f>IF(OR('Exp Database'!V239=Lists!$G$2,'Exp Database'!V239=Lists!$G$3,'Exp Database'!V239=0),0,IF($F239=Lists!$G$2,'Exp with units conversion'!$H239*'Exp Database'!V239*'Exp with units conversion'!$G239,'Exp Database'!V239*'Exp with units conversion'!$G239))</f>
        <v>0</v>
      </c>
      <c r="W239">
        <f>IF(OR('Exp Database'!W239=Lists!$G$2,'Exp Database'!W239=Lists!$G$3,'Exp Database'!W239=0),0,IF($F239=Lists!$G$2,'Exp with units conversion'!$H239*'Exp Database'!W239*'Exp with units conversion'!$G239,'Exp Database'!W239*'Exp with units conversion'!$G239))</f>
        <v>0</v>
      </c>
      <c r="X239">
        <f>IF(OR('Exp Database'!X239=Lists!$G$2,'Exp Database'!X239=Lists!$G$3,'Exp Database'!X239=0),0,IF($F239=Lists!$G$2,'Exp with units conversion'!$H239*'Exp Database'!X239*'Exp with units conversion'!$G239,'Exp Database'!X239*'Exp with units conversion'!$G239))</f>
        <v>0</v>
      </c>
      <c r="Y239">
        <f>IF(OR('Exp Database'!Y239=Lists!$G$2,'Exp Database'!Y239=Lists!$G$3,'Exp Database'!Y239=0),0,IF($F239=Lists!$G$2,'Exp with units conversion'!$H239*'Exp Database'!Y239*'Exp with units conversion'!$G239,'Exp Database'!Y239*'Exp with units conversion'!$G239))</f>
        <v>0</v>
      </c>
      <c r="Z239">
        <f>IF(OR('Exp Database'!Z239=Lists!$G$2,'Exp Database'!Z239=Lists!$G$3,'Exp Database'!Z239=0),0,IF($F239=Lists!$G$2,'Exp with units conversion'!$H239*'Exp Database'!Z239*'Exp with units conversion'!$G239,'Exp Database'!Z239*'Exp with units conversion'!$G239))</f>
        <v>0</v>
      </c>
      <c r="AA239">
        <f>IF(OR('Exp Database'!AA239=Lists!$G$2,'Exp Database'!AA239=Lists!$G$3,'Exp Database'!AA239=0),0,IF($F239=Lists!$G$2,'Exp with units conversion'!$H239*'Exp Database'!AA239*'Exp with units conversion'!$G239,'Exp Database'!AA239*'Exp with units conversion'!$G239))</f>
        <v>0</v>
      </c>
      <c r="AB239">
        <f>IF(OR('Exp Database'!AB239=Lists!$G$2,'Exp Database'!AB239=Lists!$G$3,'Exp Database'!AB239=0),0,IF($F239=Lists!$G$2,'Exp with units conversion'!$H239*'Exp Database'!AB239*'Exp with units conversion'!$G239,'Exp Database'!AB239*'Exp with units conversion'!$G239))</f>
        <v>0</v>
      </c>
      <c r="AC239">
        <f>IF(OR('Exp Database'!AC239=Lists!$G$2,'Exp Database'!AC239=Lists!$G$3,'Exp Database'!AC239=0),0,IF($F239=Lists!$G$2,'Exp with units conversion'!$H239*'Exp Database'!AC239*'Exp with units conversion'!$G239,'Exp Database'!AC239*'Exp with units conversion'!$G239))</f>
        <v>0</v>
      </c>
      <c r="AD239">
        <f>IF(OR('Exp Database'!AD239=Lists!$G$2,'Exp Database'!AD239=Lists!$G$3,'Exp Database'!AD239=0),0,IF($F239=Lists!$G$2,'Exp with units conversion'!$H239*'Exp Database'!AD239*'Exp with units conversion'!$G239,'Exp Database'!AD239*'Exp with units conversion'!$G239))</f>
        <v>399648</v>
      </c>
      <c r="AF239">
        <f t="shared" si="20"/>
        <v>1</v>
      </c>
    </row>
    <row r="240" spans="2:32">
      <c r="B240" t="str">
        <f t="shared" si="19"/>
        <v>Georgia2011</v>
      </c>
      <c r="C240" s="243" t="str">
        <f t="shared" si="18"/>
        <v>Georgia</v>
      </c>
      <c r="D240" s="243">
        <v>2011</v>
      </c>
      <c r="E240" s="249" t="str">
        <f t="shared" si="23"/>
        <v>Calendar Year</v>
      </c>
      <c r="F240" s="249" t="str">
        <f t="shared" si="23"/>
        <v>US Dollars</v>
      </c>
      <c r="G240" s="238">
        <f>IF('Exp Database'!G240="Units ( x 1)",1,IF('Exp Database'!G240="Thousands (x 1,000)",1000,IF('Exp Database'!G240="Millions (x 1,000,000)",1000000,)))</f>
        <v>1</v>
      </c>
      <c r="H240" s="239">
        <f>IF('Exp Database'!H240&gt;0,'Exp Database'!H240,'Exp Database'!J240)</f>
        <v>1.6859999999999999</v>
      </c>
      <c r="I240" s="249" t="str">
        <f t="shared" si="23"/>
        <v>System of Health Accounts</v>
      </c>
      <c r="J240" s="249">
        <f t="shared" si="23"/>
        <v>1.6864954301075299</v>
      </c>
      <c r="K240" t="s">
        <v>297</v>
      </c>
      <c r="M240">
        <f>IF(OR('Exp Database'!M240=Lists!$G$2,'Exp Database'!M240=Lists!$G$3,'Exp Database'!M240=0),0,IF($F240=Lists!$G$2,'Exp with units conversion'!$H240*'Exp Database'!M240*'Exp with units conversion'!$G240,'Exp Database'!M240*'Exp with units conversion'!$G240))</f>
        <v>1560746</v>
      </c>
      <c r="N240">
        <f>IF(OR('Exp Database'!N240=Lists!$G$2,'Exp Database'!N240=Lists!$G$3,'Exp Database'!N240=0),0,IF($F240=Lists!$G$2,'Exp with units conversion'!$H240*'Exp Database'!N240*'Exp with units conversion'!$G240,'Exp Database'!N240*'Exp with units conversion'!$G240))</f>
        <v>0</v>
      </c>
      <c r="O240">
        <f>IF(OR('Exp Database'!O240=Lists!$G$2,'Exp Database'!O240=Lists!$G$3,'Exp Database'!O240=0),0,IF($F240=Lists!$G$2,'Exp with units conversion'!$H240*'Exp Database'!O240*'Exp with units conversion'!$G240,'Exp Database'!O240*'Exp with units conversion'!$G240))</f>
        <v>0</v>
      </c>
      <c r="P240">
        <f>IF(OR('Exp Database'!P240=Lists!$G$2,'Exp Database'!P240=Lists!$G$3,'Exp Database'!P240=0),0,IF($F240=Lists!$G$2,'Exp with units conversion'!$H240*'Exp Database'!P240*'Exp with units conversion'!$G240,'Exp Database'!P240*'Exp with units conversion'!$G240))</f>
        <v>0</v>
      </c>
      <c r="Q240">
        <f>IF(OR('Exp Database'!Q240=Lists!$G$2,'Exp Database'!Q240=Lists!$G$3,'Exp Database'!Q240=0),0,IF($F240=Lists!$G$2,'Exp with units conversion'!$H240*'Exp Database'!Q240*'Exp with units conversion'!$G240,'Exp Database'!Q240*'Exp with units conversion'!$G240))</f>
        <v>1560746</v>
      </c>
      <c r="R240">
        <f>IF(OR('Exp Database'!R240=Lists!$G$2,'Exp Database'!R240=Lists!$G$3,'Exp Database'!R240=0),0,IF($F240=Lists!$G$2,'Exp with units conversion'!$H240*'Exp Database'!R240*'Exp with units conversion'!$G240,'Exp Database'!R240*'Exp with units conversion'!$G240))</f>
        <v>0</v>
      </c>
      <c r="S240">
        <f>IF(OR('Exp Database'!S240=Lists!$G$2,'Exp Database'!S240=Lists!$G$3,'Exp Database'!S240=0),0,IF($F240=Lists!$G$2,'Exp with units conversion'!$H240*'Exp Database'!S240*'Exp with units conversion'!$G240,'Exp Database'!S240*'Exp with units conversion'!$G240))</f>
        <v>0</v>
      </c>
      <c r="T240">
        <f>IF(OR('Exp Database'!T240=Lists!$G$2,'Exp Database'!T240=Lists!$G$3,'Exp Database'!T240=0),0,IF($F240=Lists!$G$2,'Exp with units conversion'!$H240*'Exp Database'!T240*'Exp with units conversion'!$G240,'Exp Database'!T240*'Exp with units conversion'!$G240))</f>
        <v>0</v>
      </c>
      <c r="U240">
        <f>IF(OR('Exp Database'!U240=Lists!$G$2,'Exp Database'!U240=Lists!$G$3,'Exp Database'!U240=0),0,IF($F240=Lists!$G$2,'Exp with units conversion'!$H240*'Exp Database'!U240*'Exp with units conversion'!$G240,'Exp Database'!U240*'Exp with units conversion'!$G240))</f>
        <v>0</v>
      </c>
      <c r="V240">
        <f>IF(OR('Exp Database'!V240=Lists!$G$2,'Exp Database'!V240=Lists!$G$3,'Exp Database'!V240=0),0,IF($F240=Lists!$G$2,'Exp with units conversion'!$H240*'Exp Database'!V240*'Exp with units conversion'!$G240,'Exp Database'!V240*'Exp with units conversion'!$G240))</f>
        <v>0</v>
      </c>
      <c r="W240">
        <f>IF(OR('Exp Database'!W240=Lists!$G$2,'Exp Database'!W240=Lists!$G$3,'Exp Database'!W240=0),0,IF($F240=Lists!$G$2,'Exp with units conversion'!$H240*'Exp Database'!W240*'Exp with units conversion'!$G240,'Exp Database'!W240*'Exp with units conversion'!$G240))</f>
        <v>0</v>
      </c>
      <c r="X240">
        <f>IF(OR('Exp Database'!X240=Lists!$G$2,'Exp Database'!X240=Lists!$G$3,'Exp Database'!X240=0),0,IF($F240=Lists!$G$2,'Exp with units conversion'!$H240*'Exp Database'!X240*'Exp with units conversion'!$G240,'Exp Database'!X240*'Exp with units conversion'!$G240))</f>
        <v>124589</v>
      </c>
      <c r="Y240">
        <f>IF(OR('Exp Database'!Y240=Lists!$G$2,'Exp Database'!Y240=Lists!$G$3,'Exp Database'!Y240=0),0,IF($F240=Lists!$G$2,'Exp with units conversion'!$H240*'Exp Database'!Y240*'Exp with units conversion'!$G240,'Exp Database'!Y240*'Exp with units conversion'!$G240))</f>
        <v>3018857</v>
      </c>
      <c r="Z240">
        <f>IF(OR('Exp Database'!Z240=Lists!$G$2,'Exp Database'!Z240=Lists!$G$3,'Exp Database'!Z240=0),0,IF($F240=Lists!$G$2,'Exp with units conversion'!$H240*'Exp Database'!Z240*'Exp with units conversion'!$G240,'Exp Database'!Z240*'Exp with units conversion'!$G240))</f>
        <v>0</v>
      </c>
      <c r="AA240">
        <f>IF(OR('Exp Database'!AA240=Lists!$G$2,'Exp Database'!AA240=Lists!$G$3,'Exp Database'!AA240=0),0,IF($F240=Lists!$G$2,'Exp with units conversion'!$H240*'Exp Database'!AA240*'Exp with units conversion'!$G240,'Exp Database'!AA240*'Exp with units conversion'!$G240))</f>
        <v>0</v>
      </c>
      <c r="AB240">
        <f>IF(OR('Exp Database'!AB240=Lists!$G$2,'Exp Database'!AB240=Lists!$G$3,'Exp Database'!AB240=0),0,IF($F240=Lists!$G$2,'Exp with units conversion'!$H240*'Exp Database'!AB240*'Exp with units conversion'!$G240,'Exp Database'!AB240*'Exp with units conversion'!$G240))</f>
        <v>0</v>
      </c>
      <c r="AC240">
        <f>IF(OR('Exp Database'!AC240=Lists!$G$2,'Exp Database'!AC240=Lists!$G$3,'Exp Database'!AC240=0),0,IF($F240=Lists!$G$2,'Exp with units conversion'!$H240*'Exp Database'!AC240*'Exp with units conversion'!$G240,'Exp Database'!AC240*'Exp with units conversion'!$G240))</f>
        <v>3143446</v>
      </c>
      <c r="AD240">
        <f>IF(OR('Exp Database'!AD240=Lists!$G$2,'Exp Database'!AD240=Lists!$G$3,'Exp Database'!AD240=0),0,IF($F240=Lists!$G$2,'Exp with units conversion'!$H240*'Exp Database'!AD240*'Exp with units conversion'!$G240,'Exp Database'!AD240*'Exp with units conversion'!$G240))</f>
        <v>4704192</v>
      </c>
      <c r="AF240">
        <f t="shared" si="20"/>
        <v>1</v>
      </c>
    </row>
    <row r="241" spans="2:32">
      <c r="B241" t="str">
        <f t="shared" si="19"/>
        <v>Georgia2011</v>
      </c>
      <c r="C241" s="243" t="str">
        <f t="shared" si="18"/>
        <v>Georgia</v>
      </c>
      <c r="D241" s="243">
        <v>2011</v>
      </c>
      <c r="E241" s="249" t="str">
        <f t="shared" si="23"/>
        <v>Calendar Year</v>
      </c>
      <c r="F241" s="249" t="str">
        <f t="shared" si="23"/>
        <v>US Dollars</v>
      </c>
      <c r="G241" s="238">
        <f>IF('Exp Database'!G241="Units ( x 1)",1,IF('Exp Database'!G241="Thousands (x 1,000)",1000,IF('Exp Database'!G241="Millions (x 1,000,000)",1000000,)))</f>
        <v>1</v>
      </c>
      <c r="H241" s="239">
        <f>IF('Exp Database'!H241&gt;0,'Exp Database'!H241,'Exp Database'!J241)</f>
        <v>1.6859999999999999</v>
      </c>
      <c r="I241" s="249" t="str">
        <f t="shared" si="23"/>
        <v>System of Health Accounts</v>
      </c>
      <c r="J241" s="249">
        <f t="shared" si="23"/>
        <v>1.6864954301075299</v>
      </c>
      <c r="K241" t="s">
        <v>279</v>
      </c>
      <c r="M241">
        <f>IF(OR('Exp Database'!M241=Lists!$G$2,'Exp Database'!M241=Lists!$G$3,'Exp Database'!M241=0),0,IF($F241=Lists!$G$2,'Exp with units conversion'!$H241*'Exp Database'!M241*'Exp with units conversion'!$G241,'Exp Database'!M241*'Exp with units conversion'!$G241))</f>
        <v>337132</v>
      </c>
      <c r="N241">
        <f>IF(OR('Exp Database'!N241=Lists!$G$2,'Exp Database'!N241=Lists!$G$3,'Exp Database'!N241=0),0,IF($F241=Lists!$G$2,'Exp with units conversion'!$H241*'Exp Database'!N241*'Exp with units conversion'!$G241,'Exp Database'!N241*'Exp with units conversion'!$G241))</f>
        <v>0</v>
      </c>
      <c r="O241">
        <f>IF(OR('Exp Database'!O241=Lists!$G$2,'Exp Database'!O241=Lists!$G$3,'Exp Database'!O241=0),0,IF($F241=Lists!$G$2,'Exp with units conversion'!$H241*'Exp Database'!O241*'Exp with units conversion'!$G241,'Exp Database'!O241*'Exp with units conversion'!$G241))</f>
        <v>0</v>
      </c>
      <c r="P241">
        <f>IF(OR('Exp Database'!P241=Lists!$G$2,'Exp Database'!P241=Lists!$G$3,'Exp Database'!P241=0),0,IF($F241=Lists!$G$2,'Exp with units conversion'!$H241*'Exp Database'!P241*'Exp with units conversion'!$G241,'Exp Database'!P241*'Exp with units conversion'!$G241))</f>
        <v>0</v>
      </c>
      <c r="Q241">
        <f>IF(OR('Exp Database'!Q241=Lists!$G$2,'Exp Database'!Q241=Lists!$G$3,'Exp Database'!Q241=0),0,IF($F241=Lists!$G$2,'Exp with units conversion'!$H241*'Exp Database'!Q241*'Exp with units conversion'!$G241,'Exp Database'!Q241*'Exp with units conversion'!$G241))</f>
        <v>337132</v>
      </c>
      <c r="R241">
        <f>IF(OR('Exp Database'!R241=Lists!$G$2,'Exp Database'!R241=Lists!$G$3,'Exp Database'!R241=0),0,IF($F241=Lists!$G$2,'Exp with units conversion'!$H241*'Exp Database'!R241*'Exp with units conversion'!$G241,'Exp Database'!R241*'Exp with units conversion'!$G241))</f>
        <v>0</v>
      </c>
      <c r="S241">
        <f>IF(OR('Exp Database'!S241=Lists!$G$2,'Exp Database'!S241=Lists!$G$3,'Exp Database'!S241=0),0,IF($F241=Lists!$G$2,'Exp with units conversion'!$H241*'Exp Database'!S241*'Exp with units conversion'!$G241,'Exp Database'!S241*'Exp with units conversion'!$G241))</f>
        <v>0</v>
      </c>
      <c r="T241">
        <f>IF(OR('Exp Database'!T241=Lists!$G$2,'Exp Database'!T241=Lists!$G$3,'Exp Database'!T241=0),0,IF($F241=Lists!$G$2,'Exp with units conversion'!$H241*'Exp Database'!T241*'Exp with units conversion'!$G241,'Exp Database'!T241*'Exp with units conversion'!$G241))</f>
        <v>0</v>
      </c>
      <c r="U241">
        <f>IF(OR('Exp Database'!U241=Lists!$G$2,'Exp Database'!U241=Lists!$G$3,'Exp Database'!U241=0),0,IF($F241=Lists!$G$2,'Exp with units conversion'!$H241*'Exp Database'!U241*'Exp with units conversion'!$G241,'Exp Database'!U241*'Exp with units conversion'!$G241))</f>
        <v>0</v>
      </c>
      <c r="V241">
        <f>IF(OR('Exp Database'!V241=Lists!$G$2,'Exp Database'!V241=Lists!$G$3,'Exp Database'!V241=0),0,IF($F241=Lists!$G$2,'Exp with units conversion'!$H241*'Exp Database'!V241*'Exp with units conversion'!$G241,'Exp Database'!V241*'Exp with units conversion'!$G241))</f>
        <v>0</v>
      </c>
      <c r="W241">
        <f>IF(OR('Exp Database'!W241=Lists!$G$2,'Exp Database'!W241=Lists!$G$3,'Exp Database'!W241=0),0,IF($F241=Lists!$G$2,'Exp with units conversion'!$H241*'Exp Database'!W241*'Exp with units conversion'!$G241,'Exp Database'!W241*'Exp with units conversion'!$G241))</f>
        <v>0</v>
      </c>
      <c r="X241">
        <f>IF(OR('Exp Database'!X241=Lists!$G$2,'Exp Database'!X241=Lists!$G$3,'Exp Database'!X241=0),0,IF($F241=Lists!$G$2,'Exp with units conversion'!$H241*'Exp Database'!X241*'Exp with units conversion'!$G241,'Exp Database'!X241*'Exp with units conversion'!$G241))</f>
        <v>124589</v>
      </c>
      <c r="Y241">
        <f>IF(OR('Exp Database'!Y241=Lists!$G$2,'Exp Database'!Y241=Lists!$G$3,'Exp Database'!Y241=0),0,IF($F241=Lists!$G$2,'Exp with units conversion'!$H241*'Exp Database'!Y241*'Exp with units conversion'!$G241,'Exp Database'!Y241*'Exp with units conversion'!$G241))</f>
        <v>481460</v>
      </c>
      <c r="Z241">
        <f>IF(OR('Exp Database'!Z241=Lists!$G$2,'Exp Database'!Z241=Lists!$G$3,'Exp Database'!Z241=0),0,IF($F241=Lists!$G$2,'Exp with units conversion'!$H241*'Exp Database'!Z241*'Exp with units conversion'!$G241,'Exp Database'!Z241*'Exp with units conversion'!$G241))</f>
        <v>0</v>
      </c>
      <c r="AA241">
        <f>IF(OR('Exp Database'!AA241=Lists!$G$2,'Exp Database'!AA241=Lists!$G$3,'Exp Database'!AA241=0),0,IF($F241=Lists!$G$2,'Exp with units conversion'!$H241*'Exp Database'!AA241*'Exp with units conversion'!$G241,'Exp Database'!AA241*'Exp with units conversion'!$G241))</f>
        <v>0</v>
      </c>
      <c r="AB241">
        <f>IF(OR('Exp Database'!AB241=Lists!$G$2,'Exp Database'!AB241=Lists!$G$3,'Exp Database'!AB241=0),0,IF($F241=Lists!$G$2,'Exp with units conversion'!$H241*'Exp Database'!AB241*'Exp with units conversion'!$G241,'Exp Database'!AB241*'Exp with units conversion'!$G241))</f>
        <v>0</v>
      </c>
      <c r="AC241">
        <f>IF(OR('Exp Database'!AC241=Lists!$G$2,'Exp Database'!AC241=Lists!$G$3,'Exp Database'!AC241=0),0,IF($F241=Lists!$G$2,'Exp with units conversion'!$H241*'Exp Database'!AC241*'Exp with units conversion'!$G241,'Exp Database'!AC241*'Exp with units conversion'!$G241))</f>
        <v>606049</v>
      </c>
      <c r="AD241">
        <f>IF(OR('Exp Database'!AD241=Lists!$G$2,'Exp Database'!AD241=Lists!$G$3,'Exp Database'!AD241=0),0,IF($F241=Lists!$G$2,'Exp with units conversion'!$H241*'Exp Database'!AD241*'Exp with units conversion'!$G241,'Exp Database'!AD241*'Exp with units conversion'!$G241))</f>
        <v>943181</v>
      </c>
      <c r="AF241">
        <f t="shared" si="20"/>
        <v>1</v>
      </c>
    </row>
    <row r="242" spans="2:32">
      <c r="B242" t="str">
        <f t="shared" si="19"/>
        <v>Georgia2011</v>
      </c>
      <c r="C242" s="243" t="str">
        <f t="shared" si="18"/>
        <v>Georgia</v>
      </c>
      <c r="D242" s="243">
        <v>2011</v>
      </c>
      <c r="E242" s="249" t="str">
        <f t="shared" si="23"/>
        <v>Calendar Year</v>
      </c>
      <c r="F242" s="249" t="str">
        <f t="shared" si="23"/>
        <v>US Dollars</v>
      </c>
      <c r="G242" s="238">
        <f>IF('Exp Database'!G242="Units ( x 1)",1,IF('Exp Database'!G242="Thousands (x 1,000)",1000,IF('Exp Database'!G242="Millions (x 1,000,000)",1000000,)))</f>
        <v>1</v>
      </c>
      <c r="H242" s="239">
        <f>IF('Exp Database'!H242&gt;0,'Exp Database'!H242,'Exp Database'!J242)</f>
        <v>1.6859999999999999</v>
      </c>
      <c r="I242" s="249" t="str">
        <f t="shared" si="23"/>
        <v>System of Health Accounts</v>
      </c>
      <c r="J242" s="249">
        <f t="shared" si="23"/>
        <v>1.6864954301075299</v>
      </c>
      <c r="K242" t="s">
        <v>383</v>
      </c>
      <c r="M242">
        <f>IF(OR('Exp Database'!M242=Lists!$G$2,'Exp Database'!M242=Lists!$G$3,'Exp Database'!M242=0),0,IF($F242=Lists!$G$2,'Exp with units conversion'!$H242*'Exp Database'!M242*'Exp with units conversion'!$G242,'Exp Database'!M242*'Exp with units conversion'!$G242))</f>
        <v>1162307</v>
      </c>
      <c r="N242">
        <f>IF(OR('Exp Database'!N242=Lists!$G$2,'Exp Database'!N242=Lists!$G$3,'Exp Database'!N242=0),0,IF($F242=Lists!$G$2,'Exp with units conversion'!$H242*'Exp Database'!N242*'Exp with units conversion'!$G242,'Exp Database'!N242*'Exp with units conversion'!$G242))</f>
        <v>0</v>
      </c>
      <c r="O242">
        <f>IF(OR('Exp Database'!O242=Lists!$G$2,'Exp Database'!O242=Lists!$G$3,'Exp Database'!O242=0),0,IF($F242=Lists!$G$2,'Exp with units conversion'!$H242*'Exp Database'!O242*'Exp with units conversion'!$G242,'Exp Database'!O242*'Exp with units conversion'!$G242))</f>
        <v>0</v>
      </c>
      <c r="P242">
        <f>IF(OR('Exp Database'!P242=Lists!$G$2,'Exp Database'!P242=Lists!$G$3,'Exp Database'!P242=0),0,IF($F242=Lists!$G$2,'Exp with units conversion'!$H242*'Exp Database'!P242*'Exp with units conversion'!$G242,'Exp Database'!P242*'Exp with units conversion'!$G242))</f>
        <v>0</v>
      </c>
      <c r="Q242">
        <f>IF(OR('Exp Database'!Q242=Lists!$G$2,'Exp Database'!Q242=Lists!$G$3,'Exp Database'!Q242=0),0,IF($F242=Lists!$G$2,'Exp with units conversion'!$H242*'Exp Database'!Q242*'Exp with units conversion'!$G242,'Exp Database'!Q242*'Exp with units conversion'!$G242))</f>
        <v>1162307</v>
      </c>
      <c r="R242">
        <f>IF(OR('Exp Database'!R242=Lists!$G$2,'Exp Database'!R242=Lists!$G$3,'Exp Database'!R242=0),0,IF($F242=Lists!$G$2,'Exp with units conversion'!$H242*'Exp Database'!R242*'Exp with units conversion'!$G242,'Exp Database'!R242*'Exp with units conversion'!$G242))</f>
        <v>0</v>
      </c>
      <c r="S242">
        <f>IF(OR('Exp Database'!S242=Lists!$G$2,'Exp Database'!S242=Lists!$G$3,'Exp Database'!S242=0),0,IF($F242=Lists!$G$2,'Exp with units conversion'!$H242*'Exp Database'!S242*'Exp with units conversion'!$G242,'Exp Database'!S242*'Exp with units conversion'!$G242))</f>
        <v>0</v>
      </c>
      <c r="T242">
        <f>IF(OR('Exp Database'!T242=Lists!$G$2,'Exp Database'!T242=Lists!$G$3,'Exp Database'!T242=0),0,IF($F242=Lists!$G$2,'Exp with units conversion'!$H242*'Exp Database'!T242*'Exp with units conversion'!$G242,'Exp Database'!T242*'Exp with units conversion'!$G242))</f>
        <v>0</v>
      </c>
      <c r="U242">
        <f>IF(OR('Exp Database'!U242=Lists!$G$2,'Exp Database'!U242=Lists!$G$3,'Exp Database'!U242=0),0,IF($F242=Lists!$G$2,'Exp with units conversion'!$H242*'Exp Database'!U242*'Exp with units conversion'!$G242,'Exp Database'!U242*'Exp with units conversion'!$G242))</f>
        <v>0</v>
      </c>
      <c r="V242">
        <f>IF(OR('Exp Database'!V242=Lists!$G$2,'Exp Database'!V242=Lists!$G$3,'Exp Database'!V242=0),0,IF($F242=Lists!$G$2,'Exp with units conversion'!$H242*'Exp Database'!V242*'Exp with units conversion'!$G242,'Exp Database'!V242*'Exp with units conversion'!$G242))</f>
        <v>0</v>
      </c>
      <c r="W242">
        <f>IF(OR('Exp Database'!W242=Lists!$G$2,'Exp Database'!W242=Lists!$G$3,'Exp Database'!W242=0),0,IF($F242=Lists!$G$2,'Exp with units conversion'!$H242*'Exp Database'!W242*'Exp with units conversion'!$G242,'Exp Database'!W242*'Exp with units conversion'!$G242))</f>
        <v>0</v>
      </c>
      <c r="X242">
        <f>IF(OR('Exp Database'!X242=Lists!$G$2,'Exp Database'!X242=Lists!$G$3,'Exp Database'!X242=0),0,IF($F242=Lists!$G$2,'Exp with units conversion'!$H242*'Exp Database'!X242*'Exp with units conversion'!$G242,'Exp Database'!X242*'Exp with units conversion'!$G242))</f>
        <v>0</v>
      </c>
      <c r="Y242">
        <f>IF(OR('Exp Database'!Y242=Lists!$G$2,'Exp Database'!Y242=Lists!$G$3,'Exp Database'!Y242=0),0,IF($F242=Lists!$G$2,'Exp with units conversion'!$H242*'Exp Database'!Y242*'Exp with units conversion'!$G242,'Exp Database'!Y242*'Exp with units conversion'!$G242))</f>
        <v>496651</v>
      </c>
      <c r="Z242">
        <f>IF(OR('Exp Database'!Z242=Lists!$G$2,'Exp Database'!Z242=Lists!$G$3,'Exp Database'!Z242=0),0,IF($F242=Lists!$G$2,'Exp with units conversion'!$H242*'Exp Database'!Z242*'Exp with units conversion'!$G242,'Exp Database'!Z242*'Exp with units conversion'!$G242))</f>
        <v>0</v>
      </c>
      <c r="AA242">
        <f>IF(OR('Exp Database'!AA242=Lists!$G$2,'Exp Database'!AA242=Lists!$G$3,'Exp Database'!AA242=0),0,IF($F242=Lists!$G$2,'Exp with units conversion'!$H242*'Exp Database'!AA242*'Exp with units conversion'!$G242,'Exp Database'!AA242*'Exp with units conversion'!$G242))</f>
        <v>0</v>
      </c>
      <c r="AB242">
        <f>IF(OR('Exp Database'!AB242=Lists!$G$2,'Exp Database'!AB242=Lists!$G$3,'Exp Database'!AB242=0),0,IF($F242=Lists!$G$2,'Exp with units conversion'!$H242*'Exp Database'!AB242*'Exp with units conversion'!$G242,'Exp Database'!AB242*'Exp with units conversion'!$G242))</f>
        <v>0</v>
      </c>
      <c r="AC242">
        <f>IF(OR('Exp Database'!AC242=Lists!$G$2,'Exp Database'!AC242=Lists!$G$3,'Exp Database'!AC242=0),0,IF($F242=Lists!$G$2,'Exp with units conversion'!$H242*'Exp Database'!AC242*'Exp with units conversion'!$G242,'Exp Database'!AC242*'Exp with units conversion'!$G242))</f>
        <v>496651</v>
      </c>
      <c r="AD242">
        <f>IF(OR('Exp Database'!AD242=Lists!$G$2,'Exp Database'!AD242=Lists!$G$3,'Exp Database'!AD242=0),0,IF($F242=Lists!$G$2,'Exp with units conversion'!$H242*'Exp Database'!AD242*'Exp with units conversion'!$G242,'Exp Database'!AD242*'Exp with units conversion'!$G242))</f>
        <v>1658958</v>
      </c>
      <c r="AF242">
        <f t="shared" si="20"/>
        <v>1</v>
      </c>
    </row>
    <row r="243" spans="2:32">
      <c r="B243" t="str">
        <f t="shared" si="19"/>
        <v>Georgia2011</v>
      </c>
      <c r="C243" s="243" t="str">
        <f t="shared" ref="C243:C275" si="24">C$60</f>
        <v>Georgia</v>
      </c>
      <c r="D243" s="243">
        <v>2011</v>
      </c>
      <c r="E243" s="249" t="str">
        <f t="shared" si="23"/>
        <v>Calendar Year</v>
      </c>
      <c r="F243" s="249" t="str">
        <f t="shared" si="23"/>
        <v>US Dollars</v>
      </c>
      <c r="G243" s="238">
        <f>IF('Exp Database'!G243="Units ( x 1)",1,IF('Exp Database'!G243="Thousands (x 1,000)",1000,IF('Exp Database'!G243="Millions (x 1,000,000)",1000000,)))</f>
        <v>1</v>
      </c>
      <c r="H243" s="239">
        <f>IF('Exp Database'!H243&gt;0,'Exp Database'!H243,'Exp Database'!J243)</f>
        <v>1.6859999999999999</v>
      </c>
      <c r="I243" s="249" t="str">
        <f t="shared" si="23"/>
        <v>System of Health Accounts</v>
      </c>
      <c r="J243" s="249">
        <f t="shared" si="23"/>
        <v>1.6864954301075299</v>
      </c>
      <c r="K243" t="s">
        <v>385</v>
      </c>
      <c r="M243">
        <f>IF(OR('Exp Database'!M243=Lists!$G$2,'Exp Database'!M243=Lists!$G$3,'Exp Database'!M243=0),0,IF($F243=Lists!$G$2,'Exp with units conversion'!$H243*'Exp Database'!M243*'Exp with units conversion'!$G243,'Exp Database'!M243*'Exp with units conversion'!$G243))</f>
        <v>0</v>
      </c>
      <c r="N243">
        <f>IF(OR('Exp Database'!N243=Lists!$G$2,'Exp Database'!N243=Lists!$G$3,'Exp Database'!N243=0),0,IF($F243=Lists!$G$2,'Exp with units conversion'!$H243*'Exp Database'!N243*'Exp with units conversion'!$G243,'Exp Database'!N243*'Exp with units conversion'!$G243))</f>
        <v>0</v>
      </c>
      <c r="O243">
        <f>IF(OR('Exp Database'!O243=Lists!$G$2,'Exp Database'!O243=Lists!$G$3,'Exp Database'!O243=0),0,IF($F243=Lists!$G$2,'Exp with units conversion'!$H243*'Exp Database'!O243*'Exp with units conversion'!$G243,'Exp Database'!O243*'Exp with units conversion'!$G243))</f>
        <v>0</v>
      </c>
      <c r="P243">
        <f>IF(OR('Exp Database'!P243=Lists!$G$2,'Exp Database'!P243=Lists!$G$3,'Exp Database'!P243=0),0,IF($F243=Lists!$G$2,'Exp with units conversion'!$H243*'Exp Database'!P243*'Exp with units conversion'!$G243,'Exp Database'!P243*'Exp with units conversion'!$G243))</f>
        <v>0</v>
      </c>
      <c r="Q243">
        <f>IF(OR('Exp Database'!Q243=Lists!$G$2,'Exp Database'!Q243=Lists!$G$3,'Exp Database'!Q243=0),0,IF($F243=Lists!$G$2,'Exp with units conversion'!$H243*'Exp Database'!Q243*'Exp with units conversion'!$G243,'Exp Database'!Q243*'Exp with units conversion'!$G243))</f>
        <v>0</v>
      </c>
      <c r="R243">
        <f>IF(OR('Exp Database'!R243=Lists!$G$2,'Exp Database'!R243=Lists!$G$3,'Exp Database'!R243=0),0,IF($F243=Lists!$G$2,'Exp with units conversion'!$H243*'Exp Database'!R243*'Exp with units conversion'!$G243,'Exp Database'!R243*'Exp with units conversion'!$G243))</f>
        <v>0</v>
      </c>
      <c r="S243">
        <f>IF(OR('Exp Database'!S243=Lists!$G$2,'Exp Database'!S243=Lists!$G$3,'Exp Database'!S243=0),0,IF($F243=Lists!$G$2,'Exp with units conversion'!$H243*'Exp Database'!S243*'Exp with units conversion'!$G243,'Exp Database'!S243*'Exp with units conversion'!$G243))</f>
        <v>0</v>
      </c>
      <c r="T243">
        <f>IF(OR('Exp Database'!T243=Lists!$G$2,'Exp Database'!T243=Lists!$G$3,'Exp Database'!T243=0),0,IF($F243=Lists!$G$2,'Exp with units conversion'!$H243*'Exp Database'!T243*'Exp with units conversion'!$G243,'Exp Database'!T243*'Exp with units conversion'!$G243))</f>
        <v>0</v>
      </c>
      <c r="U243">
        <f>IF(OR('Exp Database'!U243=Lists!$G$2,'Exp Database'!U243=Lists!$G$3,'Exp Database'!U243=0),0,IF($F243=Lists!$G$2,'Exp with units conversion'!$H243*'Exp Database'!U243*'Exp with units conversion'!$G243,'Exp Database'!U243*'Exp with units conversion'!$G243))</f>
        <v>0</v>
      </c>
      <c r="V243">
        <f>IF(OR('Exp Database'!V243=Lists!$G$2,'Exp Database'!V243=Lists!$G$3,'Exp Database'!V243=0),0,IF($F243=Lists!$G$2,'Exp with units conversion'!$H243*'Exp Database'!V243*'Exp with units conversion'!$G243,'Exp Database'!V243*'Exp with units conversion'!$G243))</f>
        <v>0</v>
      </c>
      <c r="W243">
        <f>IF(OR('Exp Database'!W243=Lists!$G$2,'Exp Database'!W243=Lists!$G$3,'Exp Database'!W243=0),0,IF($F243=Lists!$G$2,'Exp with units conversion'!$H243*'Exp Database'!W243*'Exp with units conversion'!$G243,'Exp Database'!W243*'Exp with units conversion'!$G243))</f>
        <v>0</v>
      </c>
      <c r="X243">
        <f>IF(OR('Exp Database'!X243=Lists!$G$2,'Exp Database'!X243=Lists!$G$3,'Exp Database'!X243=0),0,IF($F243=Lists!$G$2,'Exp with units conversion'!$H243*'Exp Database'!X243*'Exp with units conversion'!$G243,'Exp Database'!X243*'Exp with units conversion'!$G243))</f>
        <v>0</v>
      </c>
      <c r="Y243">
        <f>IF(OR('Exp Database'!Y243=Lists!$G$2,'Exp Database'!Y243=Lists!$G$3,'Exp Database'!Y243=0),0,IF($F243=Lists!$G$2,'Exp with units conversion'!$H243*'Exp Database'!Y243*'Exp with units conversion'!$G243,'Exp Database'!Y243*'Exp with units conversion'!$G243))</f>
        <v>1950892</v>
      </c>
      <c r="Z243">
        <f>IF(OR('Exp Database'!Z243=Lists!$G$2,'Exp Database'!Z243=Lists!$G$3,'Exp Database'!Z243=0),0,IF($F243=Lists!$G$2,'Exp with units conversion'!$H243*'Exp Database'!Z243*'Exp with units conversion'!$G243,'Exp Database'!Z243*'Exp with units conversion'!$G243))</f>
        <v>0</v>
      </c>
      <c r="AA243">
        <f>IF(OR('Exp Database'!AA243=Lists!$G$2,'Exp Database'!AA243=Lists!$G$3,'Exp Database'!AA243=0),0,IF($F243=Lists!$G$2,'Exp with units conversion'!$H243*'Exp Database'!AA243*'Exp with units conversion'!$G243,'Exp Database'!AA243*'Exp with units conversion'!$G243))</f>
        <v>0</v>
      </c>
      <c r="AB243">
        <f>IF(OR('Exp Database'!AB243=Lists!$G$2,'Exp Database'!AB243=Lists!$G$3,'Exp Database'!AB243=0),0,IF($F243=Lists!$G$2,'Exp with units conversion'!$H243*'Exp Database'!AB243*'Exp with units conversion'!$G243,'Exp Database'!AB243*'Exp with units conversion'!$G243))</f>
        <v>0</v>
      </c>
      <c r="AC243">
        <f>IF(OR('Exp Database'!AC243=Lists!$G$2,'Exp Database'!AC243=Lists!$G$3,'Exp Database'!AC243=0),0,IF($F243=Lists!$G$2,'Exp with units conversion'!$H243*'Exp Database'!AC243*'Exp with units conversion'!$G243,'Exp Database'!AC243*'Exp with units conversion'!$G243))</f>
        <v>1950892</v>
      </c>
      <c r="AD243">
        <f>IF(OR('Exp Database'!AD243=Lists!$G$2,'Exp Database'!AD243=Lists!$G$3,'Exp Database'!AD243=0),0,IF($F243=Lists!$G$2,'Exp with units conversion'!$H243*'Exp Database'!AD243*'Exp with units conversion'!$G243,'Exp Database'!AD243*'Exp with units conversion'!$G243))</f>
        <v>1950892</v>
      </c>
      <c r="AF243">
        <f t="shared" si="20"/>
        <v>1</v>
      </c>
    </row>
    <row r="244" spans="2:32">
      <c r="B244" t="str">
        <f t="shared" si="19"/>
        <v>Georgia2011</v>
      </c>
      <c r="C244" s="243" t="str">
        <f t="shared" si="24"/>
        <v>Georgia</v>
      </c>
      <c r="D244" s="243">
        <v>2011</v>
      </c>
      <c r="E244" s="249" t="str">
        <f t="shared" si="23"/>
        <v>Calendar Year</v>
      </c>
      <c r="F244" s="249" t="str">
        <f t="shared" si="23"/>
        <v>US Dollars</v>
      </c>
      <c r="G244" s="238">
        <f>IF('Exp Database'!G244="Units ( x 1)",1,IF('Exp Database'!G244="Thousands (x 1,000)",1000,IF('Exp Database'!G244="Millions (x 1,000,000)",1000000,)))</f>
        <v>1</v>
      </c>
      <c r="H244" s="239">
        <f>IF('Exp Database'!H244&gt;0,'Exp Database'!H244,'Exp Database'!J244)</f>
        <v>1.6859999999999999</v>
      </c>
      <c r="I244" s="249" t="str">
        <f t="shared" si="23"/>
        <v>System of Health Accounts</v>
      </c>
      <c r="J244" s="249">
        <f t="shared" si="23"/>
        <v>1.6864954301075299</v>
      </c>
      <c r="K244" t="s">
        <v>386</v>
      </c>
      <c r="M244">
        <f>IF(OR('Exp Database'!M244=Lists!$G$2,'Exp Database'!M244=Lists!$G$3,'Exp Database'!M244=0),0,IF($F244=Lists!$G$2,'Exp with units conversion'!$H244*'Exp Database'!M244*'Exp with units conversion'!$G244,'Exp Database'!M244*'Exp with units conversion'!$G244))</f>
        <v>0</v>
      </c>
      <c r="N244">
        <f>IF(OR('Exp Database'!N244=Lists!$G$2,'Exp Database'!N244=Lists!$G$3,'Exp Database'!N244=0),0,IF($F244=Lists!$G$2,'Exp with units conversion'!$H244*'Exp Database'!N244*'Exp with units conversion'!$G244,'Exp Database'!N244*'Exp with units conversion'!$G244))</f>
        <v>0</v>
      </c>
      <c r="O244">
        <f>IF(OR('Exp Database'!O244=Lists!$G$2,'Exp Database'!O244=Lists!$G$3,'Exp Database'!O244=0),0,IF($F244=Lists!$G$2,'Exp with units conversion'!$H244*'Exp Database'!O244*'Exp with units conversion'!$G244,'Exp Database'!O244*'Exp with units conversion'!$G244))</f>
        <v>0</v>
      </c>
      <c r="P244">
        <f>IF(OR('Exp Database'!P244=Lists!$G$2,'Exp Database'!P244=Lists!$G$3,'Exp Database'!P244=0),0,IF($F244=Lists!$G$2,'Exp with units conversion'!$H244*'Exp Database'!P244*'Exp with units conversion'!$G244,'Exp Database'!P244*'Exp with units conversion'!$G244))</f>
        <v>0</v>
      </c>
      <c r="Q244">
        <f>IF(OR('Exp Database'!Q244=Lists!$G$2,'Exp Database'!Q244=Lists!$G$3,'Exp Database'!Q244=0),0,IF($F244=Lists!$G$2,'Exp with units conversion'!$H244*'Exp Database'!Q244*'Exp with units conversion'!$G244,'Exp Database'!Q244*'Exp with units conversion'!$G244))</f>
        <v>0</v>
      </c>
      <c r="R244">
        <f>IF(OR('Exp Database'!R244=Lists!$G$2,'Exp Database'!R244=Lists!$G$3,'Exp Database'!R244=0),0,IF($F244=Lists!$G$2,'Exp with units conversion'!$H244*'Exp Database'!R244*'Exp with units conversion'!$G244,'Exp Database'!R244*'Exp with units conversion'!$G244))</f>
        <v>0</v>
      </c>
      <c r="S244">
        <f>IF(OR('Exp Database'!S244=Lists!$G$2,'Exp Database'!S244=Lists!$G$3,'Exp Database'!S244=0),0,IF($F244=Lists!$G$2,'Exp with units conversion'!$H244*'Exp Database'!S244*'Exp with units conversion'!$G244,'Exp Database'!S244*'Exp with units conversion'!$G244))</f>
        <v>0</v>
      </c>
      <c r="T244">
        <f>IF(OR('Exp Database'!T244=Lists!$G$2,'Exp Database'!T244=Lists!$G$3,'Exp Database'!T244=0),0,IF($F244=Lists!$G$2,'Exp with units conversion'!$H244*'Exp Database'!T244*'Exp with units conversion'!$G244,'Exp Database'!T244*'Exp with units conversion'!$G244))</f>
        <v>0</v>
      </c>
      <c r="U244">
        <f>IF(OR('Exp Database'!U244=Lists!$G$2,'Exp Database'!U244=Lists!$G$3,'Exp Database'!U244=0),0,IF($F244=Lists!$G$2,'Exp with units conversion'!$H244*'Exp Database'!U244*'Exp with units conversion'!$G244,'Exp Database'!U244*'Exp with units conversion'!$G244))</f>
        <v>0</v>
      </c>
      <c r="V244">
        <f>IF(OR('Exp Database'!V244=Lists!$G$2,'Exp Database'!V244=Lists!$G$3,'Exp Database'!V244=0),0,IF($F244=Lists!$G$2,'Exp with units conversion'!$H244*'Exp Database'!V244*'Exp with units conversion'!$G244,'Exp Database'!V244*'Exp with units conversion'!$G244))</f>
        <v>0</v>
      </c>
      <c r="W244">
        <f>IF(OR('Exp Database'!W244=Lists!$G$2,'Exp Database'!W244=Lists!$G$3,'Exp Database'!W244=0),0,IF($F244=Lists!$G$2,'Exp with units conversion'!$H244*'Exp Database'!W244*'Exp with units conversion'!$G244,'Exp Database'!W244*'Exp with units conversion'!$G244))</f>
        <v>0</v>
      </c>
      <c r="X244">
        <f>IF(OR('Exp Database'!X244=Lists!$G$2,'Exp Database'!X244=Lists!$G$3,'Exp Database'!X244=0),0,IF($F244=Lists!$G$2,'Exp with units conversion'!$H244*'Exp Database'!X244*'Exp with units conversion'!$G244,'Exp Database'!X244*'Exp with units conversion'!$G244))</f>
        <v>0</v>
      </c>
      <c r="Y244">
        <f>IF(OR('Exp Database'!Y244=Lists!$G$2,'Exp Database'!Y244=Lists!$G$3,'Exp Database'!Y244=0),0,IF($F244=Lists!$G$2,'Exp with units conversion'!$H244*'Exp Database'!Y244*'Exp with units conversion'!$G244,'Exp Database'!Y244*'Exp with units conversion'!$G244))</f>
        <v>19706</v>
      </c>
      <c r="Z244">
        <f>IF(OR('Exp Database'!Z244=Lists!$G$2,'Exp Database'!Z244=Lists!$G$3,'Exp Database'!Z244=0),0,IF($F244=Lists!$G$2,'Exp with units conversion'!$H244*'Exp Database'!Z244*'Exp with units conversion'!$G244,'Exp Database'!Z244*'Exp with units conversion'!$G244))</f>
        <v>0</v>
      </c>
      <c r="AA244">
        <f>IF(OR('Exp Database'!AA244=Lists!$G$2,'Exp Database'!AA244=Lists!$G$3,'Exp Database'!AA244=0),0,IF($F244=Lists!$G$2,'Exp with units conversion'!$H244*'Exp Database'!AA244*'Exp with units conversion'!$G244,'Exp Database'!AA244*'Exp with units conversion'!$G244))</f>
        <v>0</v>
      </c>
      <c r="AB244">
        <f>IF(OR('Exp Database'!AB244=Lists!$G$2,'Exp Database'!AB244=Lists!$G$3,'Exp Database'!AB244=0),0,IF($F244=Lists!$G$2,'Exp with units conversion'!$H244*'Exp Database'!AB244*'Exp with units conversion'!$G244,'Exp Database'!AB244*'Exp with units conversion'!$G244))</f>
        <v>0</v>
      </c>
      <c r="AC244">
        <f>IF(OR('Exp Database'!AC244=Lists!$G$2,'Exp Database'!AC244=Lists!$G$3,'Exp Database'!AC244=0),0,IF($F244=Lists!$G$2,'Exp with units conversion'!$H244*'Exp Database'!AC244*'Exp with units conversion'!$G244,'Exp Database'!AC244*'Exp with units conversion'!$G244))</f>
        <v>19706</v>
      </c>
      <c r="AD244">
        <f>IF(OR('Exp Database'!AD244=Lists!$G$2,'Exp Database'!AD244=Lists!$G$3,'Exp Database'!AD244=0),0,IF($F244=Lists!$G$2,'Exp with units conversion'!$H244*'Exp Database'!AD244*'Exp with units conversion'!$G244,'Exp Database'!AD244*'Exp with units conversion'!$G244))</f>
        <v>19706</v>
      </c>
      <c r="AF244">
        <f t="shared" si="20"/>
        <v>1</v>
      </c>
    </row>
    <row r="245" spans="2:32">
      <c r="B245" t="str">
        <f t="shared" si="19"/>
        <v>Georgia2011</v>
      </c>
      <c r="C245" s="243" t="str">
        <f t="shared" si="24"/>
        <v>Georgia</v>
      </c>
      <c r="D245" s="243">
        <v>2011</v>
      </c>
      <c r="E245" s="249" t="str">
        <f t="shared" si="23"/>
        <v>Calendar Year</v>
      </c>
      <c r="F245" s="249" t="str">
        <f t="shared" si="23"/>
        <v>US Dollars</v>
      </c>
      <c r="G245" s="238">
        <f>IF('Exp Database'!G245="Units ( x 1)",1,IF('Exp Database'!G245="Thousands (x 1,000)",1000,IF('Exp Database'!G245="Millions (x 1,000,000)",1000000,)))</f>
        <v>1</v>
      </c>
      <c r="H245" s="239">
        <f>IF('Exp Database'!H245&gt;0,'Exp Database'!H245,'Exp Database'!J245)</f>
        <v>1.6859999999999999</v>
      </c>
      <c r="I245" s="249" t="str">
        <f t="shared" si="23"/>
        <v>System of Health Accounts</v>
      </c>
      <c r="J245" s="249">
        <f t="shared" si="23"/>
        <v>1.6864954301075299</v>
      </c>
      <c r="K245" t="s">
        <v>278</v>
      </c>
      <c r="M245">
        <f>IF(OR('Exp Database'!M245=Lists!$G$2,'Exp Database'!M245=Lists!$G$3,'Exp Database'!M245=0),0,IF($F245=Lists!$G$2,'Exp with units conversion'!$H245*'Exp Database'!M245*'Exp with units conversion'!$G245,'Exp Database'!M245*'Exp with units conversion'!$G245))</f>
        <v>61307</v>
      </c>
      <c r="N245">
        <f>IF(OR('Exp Database'!N245=Lists!$G$2,'Exp Database'!N245=Lists!$G$3,'Exp Database'!N245=0),0,IF($F245=Lists!$G$2,'Exp with units conversion'!$H245*'Exp Database'!N245*'Exp with units conversion'!$G245,'Exp Database'!N245*'Exp with units conversion'!$G245))</f>
        <v>0</v>
      </c>
      <c r="O245">
        <f>IF(OR('Exp Database'!O245=Lists!$G$2,'Exp Database'!O245=Lists!$G$3,'Exp Database'!O245=0),0,IF($F245=Lists!$G$2,'Exp with units conversion'!$H245*'Exp Database'!O245*'Exp with units conversion'!$G245,'Exp Database'!O245*'Exp with units conversion'!$G245))</f>
        <v>0</v>
      </c>
      <c r="P245">
        <f>IF(OR('Exp Database'!P245=Lists!$G$2,'Exp Database'!P245=Lists!$G$3,'Exp Database'!P245=0),0,IF($F245=Lists!$G$2,'Exp with units conversion'!$H245*'Exp Database'!P245*'Exp with units conversion'!$G245,'Exp Database'!P245*'Exp with units conversion'!$G245))</f>
        <v>0</v>
      </c>
      <c r="Q245">
        <f>IF(OR('Exp Database'!Q245=Lists!$G$2,'Exp Database'!Q245=Lists!$G$3,'Exp Database'!Q245=0),0,IF($F245=Lists!$G$2,'Exp with units conversion'!$H245*'Exp Database'!Q245*'Exp with units conversion'!$G245,'Exp Database'!Q245*'Exp with units conversion'!$G245))</f>
        <v>61307</v>
      </c>
      <c r="R245">
        <f>IF(OR('Exp Database'!R245=Lists!$G$2,'Exp Database'!R245=Lists!$G$3,'Exp Database'!R245=0),0,IF($F245=Lists!$G$2,'Exp with units conversion'!$H245*'Exp Database'!R245*'Exp with units conversion'!$G245,'Exp Database'!R245*'Exp with units conversion'!$G245))</f>
        <v>0</v>
      </c>
      <c r="S245">
        <f>IF(OR('Exp Database'!S245=Lists!$G$2,'Exp Database'!S245=Lists!$G$3,'Exp Database'!S245=0),0,IF($F245=Lists!$G$2,'Exp with units conversion'!$H245*'Exp Database'!S245*'Exp with units conversion'!$G245,'Exp Database'!S245*'Exp with units conversion'!$G245))</f>
        <v>0</v>
      </c>
      <c r="T245">
        <f>IF(OR('Exp Database'!T245=Lists!$G$2,'Exp Database'!T245=Lists!$G$3,'Exp Database'!T245=0),0,IF($F245=Lists!$G$2,'Exp with units conversion'!$H245*'Exp Database'!T245*'Exp with units conversion'!$G245,'Exp Database'!T245*'Exp with units conversion'!$G245))</f>
        <v>0</v>
      </c>
      <c r="U245">
        <f>IF(OR('Exp Database'!U245=Lists!$G$2,'Exp Database'!U245=Lists!$G$3,'Exp Database'!U245=0),0,IF($F245=Lists!$G$2,'Exp with units conversion'!$H245*'Exp Database'!U245*'Exp with units conversion'!$G245,'Exp Database'!U245*'Exp with units conversion'!$G245))</f>
        <v>0</v>
      </c>
      <c r="V245">
        <f>IF(OR('Exp Database'!V245=Lists!$G$2,'Exp Database'!V245=Lists!$G$3,'Exp Database'!V245=0),0,IF($F245=Lists!$G$2,'Exp with units conversion'!$H245*'Exp Database'!V245*'Exp with units conversion'!$G245,'Exp Database'!V245*'Exp with units conversion'!$G245))</f>
        <v>0</v>
      </c>
      <c r="W245">
        <f>IF(OR('Exp Database'!W245=Lists!$G$2,'Exp Database'!W245=Lists!$G$3,'Exp Database'!W245=0),0,IF($F245=Lists!$G$2,'Exp with units conversion'!$H245*'Exp Database'!W245*'Exp with units conversion'!$G245,'Exp Database'!W245*'Exp with units conversion'!$G245))</f>
        <v>0</v>
      </c>
      <c r="X245">
        <f>IF(OR('Exp Database'!X245=Lists!$G$2,'Exp Database'!X245=Lists!$G$3,'Exp Database'!X245=0),0,IF($F245=Lists!$G$2,'Exp with units conversion'!$H245*'Exp Database'!X245*'Exp with units conversion'!$G245,'Exp Database'!X245*'Exp with units conversion'!$G245))</f>
        <v>0</v>
      </c>
      <c r="Y245">
        <f>IF(OR('Exp Database'!Y245=Lists!$G$2,'Exp Database'!Y245=Lists!$G$3,'Exp Database'!Y245=0),0,IF($F245=Lists!$G$2,'Exp with units conversion'!$H245*'Exp Database'!Y245*'Exp with units conversion'!$G245,'Exp Database'!Y245*'Exp with units conversion'!$G245))</f>
        <v>70148</v>
      </c>
      <c r="Z245">
        <f>IF(OR('Exp Database'!Z245=Lists!$G$2,'Exp Database'!Z245=Lists!$G$3,'Exp Database'!Z245=0),0,IF($F245=Lists!$G$2,'Exp with units conversion'!$H245*'Exp Database'!Z245*'Exp with units conversion'!$G245,'Exp Database'!Z245*'Exp with units conversion'!$G245))</f>
        <v>0</v>
      </c>
      <c r="AA245">
        <f>IF(OR('Exp Database'!AA245=Lists!$G$2,'Exp Database'!AA245=Lists!$G$3,'Exp Database'!AA245=0),0,IF($F245=Lists!$G$2,'Exp with units conversion'!$H245*'Exp Database'!AA245*'Exp with units conversion'!$G245,'Exp Database'!AA245*'Exp with units conversion'!$G245))</f>
        <v>0</v>
      </c>
      <c r="AB245">
        <f>IF(OR('Exp Database'!AB245=Lists!$G$2,'Exp Database'!AB245=Lists!$G$3,'Exp Database'!AB245=0),0,IF($F245=Lists!$G$2,'Exp with units conversion'!$H245*'Exp Database'!AB245*'Exp with units conversion'!$G245,'Exp Database'!AB245*'Exp with units conversion'!$G245))</f>
        <v>0</v>
      </c>
      <c r="AC245">
        <f>IF(OR('Exp Database'!AC245=Lists!$G$2,'Exp Database'!AC245=Lists!$G$3,'Exp Database'!AC245=0),0,IF($F245=Lists!$G$2,'Exp with units conversion'!$H245*'Exp Database'!AC245*'Exp with units conversion'!$G245,'Exp Database'!AC245*'Exp with units conversion'!$G245))</f>
        <v>70148</v>
      </c>
      <c r="AD245">
        <f>IF(OR('Exp Database'!AD245=Lists!$G$2,'Exp Database'!AD245=Lists!$G$3,'Exp Database'!AD245=0),0,IF($F245=Lists!$G$2,'Exp with units conversion'!$H245*'Exp Database'!AD245*'Exp with units conversion'!$G245,'Exp Database'!AD245*'Exp with units conversion'!$G245))</f>
        <v>131455</v>
      </c>
      <c r="AF245">
        <f t="shared" si="20"/>
        <v>1</v>
      </c>
    </row>
    <row r="246" spans="2:32">
      <c r="B246" t="str">
        <f t="shared" si="19"/>
        <v>Georgia2011</v>
      </c>
      <c r="C246" s="243" t="str">
        <f t="shared" si="24"/>
        <v>Georgia</v>
      </c>
      <c r="D246" s="243">
        <v>2011</v>
      </c>
      <c r="E246" s="249" t="str">
        <f t="shared" si="23"/>
        <v>Calendar Year</v>
      </c>
      <c r="F246" s="249" t="str">
        <f t="shared" si="23"/>
        <v>US Dollars</v>
      </c>
      <c r="G246" s="238">
        <f>IF('Exp Database'!G246="Units ( x 1)",1,IF('Exp Database'!G246="Thousands (x 1,000)",1000,IF('Exp Database'!G246="Millions (x 1,000,000)",1000000,)))</f>
        <v>1</v>
      </c>
      <c r="H246" s="239">
        <f>IF('Exp Database'!H246&gt;0,'Exp Database'!H246,'Exp Database'!J246)</f>
        <v>1.6859999999999999</v>
      </c>
      <c r="I246" s="249" t="str">
        <f t="shared" si="23"/>
        <v>System of Health Accounts</v>
      </c>
      <c r="J246" s="249">
        <f t="shared" si="23"/>
        <v>1.6864954301075299</v>
      </c>
      <c r="K246" t="s">
        <v>421</v>
      </c>
      <c r="M246">
        <f>IF(OR('Exp Database'!M246=Lists!$G$2,'Exp Database'!M246=Lists!$G$3,'Exp Database'!M246=0),0,IF($F246=Lists!$G$2,'Exp with units conversion'!$H246*'Exp Database'!M246*'Exp with units conversion'!$G246,'Exp Database'!M246*'Exp with units conversion'!$G246))</f>
        <v>0</v>
      </c>
      <c r="N246">
        <f>IF(OR('Exp Database'!N246=Lists!$G$2,'Exp Database'!N246=Lists!$G$3,'Exp Database'!N246=0),0,IF($F246=Lists!$G$2,'Exp with units conversion'!$H246*'Exp Database'!N246*'Exp with units conversion'!$G246,'Exp Database'!N246*'Exp with units conversion'!$G246))</f>
        <v>0</v>
      </c>
      <c r="O246">
        <f>IF(OR('Exp Database'!O246=Lists!$G$2,'Exp Database'!O246=Lists!$G$3,'Exp Database'!O246=0),0,IF($F246=Lists!$G$2,'Exp with units conversion'!$H246*'Exp Database'!O246*'Exp with units conversion'!$G246,'Exp Database'!O246*'Exp with units conversion'!$G246))</f>
        <v>0</v>
      </c>
      <c r="P246">
        <f>IF(OR('Exp Database'!P246=Lists!$G$2,'Exp Database'!P246=Lists!$G$3,'Exp Database'!P246=0),0,IF($F246=Lists!$G$2,'Exp with units conversion'!$H246*'Exp Database'!P246*'Exp with units conversion'!$G246,'Exp Database'!P246*'Exp with units conversion'!$G246))</f>
        <v>0</v>
      </c>
      <c r="Q246">
        <f>IF(OR('Exp Database'!Q246=Lists!$G$2,'Exp Database'!Q246=Lists!$G$3,'Exp Database'!Q246=0),0,IF($F246=Lists!$G$2,'Exp with units conversion'!$H246*'Exp Database'!Q246*'Exp with units conversion'!$G246,'Exp Database'!Q246*'Exp with units conversion'!$G246))</f>
        <v>0</v>
      </c>
      <c r="R246">
        <f>IF(OR('Exp Database'!R246=Lists!$G$2,'Exp Database'!R246=Lists!$G$3,'Exp Database'!R246=0),0,IF($F246=Lists!$G$2,'Exp with units conversion'!$H246*'Exp Database'!R246*'Exp with units conversion'!$G246,'Exp Database'!R246*'Exp with units conversion'!$G246))</f>
        <v>0</v>
      </c>
      <c r="S246">
        <f>IF(OR('Exp Database'!S246=Lists!$G$2,'Exp Database'!S246=Lists!$G$3,'Exp Database'!S246=0),0,IF($F246=Lists!$G$2,'Exp with units conversion'!$H246*'Exp Database'!S246*'Exp with units conversion'!$G246,'Exp Database'!S246*'Exp with units conversion'!$G246))</f>
        <v>0</v>
      </c>
      <c r="T246">
        <f>IF(OR('Exp Database'!T246=Lists!$G$2,'Exp Database'!T246=Lists!$G$3,'Exp Database'!T246=0),0,IF($F246=Lists!$G$2,'Exp with units conversion'!$H246*'Exp Database'!T246*'Exp with units conversion'!$G246,'Exp Database'!T246*'Exp with units conversion'!$G246))</f>
        <v>0</v>
      </c>
      <c r="U246">
        <f>IF(OR('Exp Database'!U246=Lists!$G$2,'Exp Database'!U246=Lists!$G$3,'Exp Database'!U246=0),0,IF($F246=Lists!$G$2,'Exp with units conversion'!$H246*'Exp Database'!U246*'Exp with units conversion'!$G246,'Exp Database'!U246*'Exp with units conversion'!$G246))</f>
        <v>0</v>
      </c>
      <c r="V246">
        <f>IF(OR('Exp Database'!V246=Lists!$G$2,'Exp Database'!V246=Lists!$G$3,'Exp Database'!V246=0),0,IF($F246=Lists!$G$2,'Exp with units conversion'!$H246*'Exp Database'!V246*'Exp with units conversion'!$G246,'Exp Database'!V246*'Exp with units conversion'!$G246))</f>
        <v>0</v>
      </c>
      <c r="W246">
        <f>IF(OR('Exp Database'!W246=Lists!$G$2,'Exp Database'!W246=Lists!$G$3,'Exp Database'!W246=0),0,IF($F246=Lists!$G$2,'Exp with units conversion'!$H246*'Exp Database'!W246*'Exp with units conversion'!$G246,'Exp Database'!W246*'Exp with units conversion'!$G246))</f>
        <v>0</v>
      </c>
      <c r="X246">
        <f>IF(OR('Exp Database'!X246=Lists!$G$2,'Exp Database'!X246=Lists!$G$3,'Exp Database'!X246=0),0,IF($F246=Lists!$G$2,'Exp with units conversion'!$H246*'Exp Database'!X246*'Exp with units conversion'!$G246,'Exp Database'!X246*'Exp with units conversion'!$G246))</f>
        <v>0</v>
      </c>
      <c r="Y246">
        <f>IF(OR('Exp Database'!Y246=Lists!$G$2,'Exp Database'!Y246=Lists!$G$3,'Exp Database'!Y246=0),0,IF($F246=Lists!$G$2,'Exp with units conversion'!$H246*'Exp Database'!Y246*'Exp with units conversion'!$G246,'Exp Database'!Y246*'Exp with units conversion'!$G246))</f>
        <v>0</v>
      </c>
      <c r="Z246">
        <f>IF(OR('Exp Database'!Z246=Lists!$G$2,'Exp Database'!Z246=Lists!$G$3,'Exp Database'!Z246=0),0,IF($F246=Lists!$G$2,'Exp with units conversion'!$H246*'Exp Database'!Z246*'Exp with units conversion'!$G246,'Exp Database'!Z246*'Exp with units conversion'!$G246))</f>
        <v>0</v>
      </c>
      <c r="AA246">
        <f>IF(OR('Exp Database'!AA246=Lists!$G$2,'Exp Database'!AA246=Lists!$G$3,'Exp Database'!AA246=0),0,IF($F246=Lists!$G$2,'Exp with units conversion'!$H246*'Exp Database'!AA246*'Exp with units conversion'!$G246,'Exp Database'!AA246*'Exp with units conversion'!$G246))</f>
        <v>0</v>
      </c>
      <c r="AB246">
        <f>IF(OR('Exp Database'!AB246=Lists!$G$2,'Exp Database'!AB246=Lists!$G$3,'Exp Database'!AB246=0),0,IF($F246=Lists!$G$2,'Exp with units conversion'!$H246*'Exp Database'!AB246*'Exp with units conversion'!$G246,'Exp Database'!AB246*'Exp with units conversion'!$G246))</f>
        <v>0</v>
      </c>
      <c r="AC246">
        <f>IF(OR('Exp Database'!AC246=Lists!$G$2,'Exp Database'!AC246=Lists!$G$3,'Exp Database'!AC246=0),0,IF($F246=Lists!$G$2,'Exp with units conversion'!$H246*'Exp Database'!AC246*'Exp with units conversion'!$G246,'Exp Database'!AC246*'Exp with units conversion'!$G246))</f>
        <v>0</v>
      </c>
      <c r="AD246">
        <f>IF(OR('Exp Database'!AD246=Lists!$G$2,'Exp Database'!AD246=Lists!$G$3,'Exp Database'!AD246=0),0,IF($F246=Lists!$G$2,'Exp with units conversion'!$H246*'Exp Database'!AD246*'Exp with units conversion'!$G246,'Exp Database'!AD246*'Exp with units conversion'!$G246))</f>
        <v>0</v>
      </c>
      <c r="AF246">
        <f t="shared" si="20"/>
        <v>1</v>
      </c>
    </row>
    <row r="247" spans="2:32">
      <c r="B247" t="str">
        <f t="shared" si="19"/>
        <v>Georgia2011</v>
      </c>
      <c r="C247" s="243" t="str">
        <f t="shared" si="24"/>
        <v>Georgia</v>
      </c>
      <c r="D247" s="243">
        <v>2011</v>
      </c>
      <c r="E247" s="249" t="str">
        <f t="shared" si="23"/>
        <v>Calendar Year</v>
      </c>
      <c r="F247" s="249" t="str">
        <f t="shared" si="23"/>
        <v>US Dollars</v>
      </c>
      <c r="G247" s="238">
        <f>IF('Exp Database'!G247="Units ( x 1)",1,IF('Exp Database'!G247="Thousands (x 1,000)",1000,IF('Exp Database'!G247="Millions (x 1,000,000)",1000000,)))</f>
        <v>1</v>
      </c>
      <c r="H247" s="239">
        <f>IF('Exp Database'!H247&gt;0,'Exp Database'!H247,'Exp Database'!J247)</f>
        <v>1.6859999999999999</v>
      </c>
      <c r="I247" s="249" t="str">
        <f t="shared" si="23"/>
        <v>System of Health Accounts</v>
      </c>
      <c r="J247" s="249">
        <f t="shared" si="23"/>
        <v>1.6864954301075299</v>
      </c>
      <c r="K247" t="s">
        <v>452</v>
      </c>
      <c r="M247">
        <f>IF(OR('Exp Database'!M247=Lists!$G$2,'Exp Database'!M247=Lists!$G$3,'Exp Database'!M247=0),0,IF($F247=Lists!$G$2,'Exp with units conversion'!$H247*'Exp Database'!M247*'Exp with units conversion'!$G247,'Exp Database'!M247*'Exp with units conversion'!$G247))</f>
        <v>0</v>
      </c>
      <c r="N247">
        <f>IF(OR('Exp Database'!N247=Lists!$G$2,'Exp Database'!N247=Lists!$G$3,'Exp Database'!N247=0),0,IF($F247=Lists!$G$2,'Exp with units conversion'!$H247*'Exp Database'!N247*'Exp with units conversion'!$G247,'Exp Database'!N247*'Exp with units conversion'!$G247))</f>
        <v>0</v>
      </c>
      <c r="O247">
        <f>IF(OR('Exp Database'!O247=Lists!$G$2,'Exp Database'!O247=Lists!$G$3,'Exp Database'!O247=0),0,IF($F247=Lists!$G$2,'Exp with units conversion'!$H247*'Exp Database'!O247*'Exp with units conversion'!$G247,'Exp Database'!O247*'Exp with units conversion'!$G247))</f>
        <v>0</v>
      </c>
      <c r="P247">
        <f>IF(OR('Exp Database'!P247=Lists!$G$2,'Exp Database'!P247=Lists!$G$3,'Exp Database'!P247=0),0,IF($F247=Lists!$G$2,'Exp with units conversion'!$H247*'Exp Database'!P247*'Exp with units conversion'!$G247,'Exp Database'!P247*'Exp with units conversion'!$G247))</f>
        <v>0</v>
      </c>
      <c r="Q247">
        <f>IF(OR('Exp Database'!Q247=Lists!$G$2,'Exp Database'!Q247=Lists!$G$3,'Exp Database'!Q247=0),0,IF($F247=Lists!$G$2,'Exp with units conversion'!$H247*'Exp Database'!Q247*'Exp with units conversion'!$G247,'Exp Database'!Q247*'Exp with units conversion'!$G247))</f>
        <v>0</v>
      </c>
      <c r="R247">
        <f>IF(OR('Exp Database'!R247=Lists!$G$2,'Exp Database'!R247=Lists!$G$3,'Exp Database'!R247=0),0,IF($F247=Lists!$G$2,'Exp with units conversion'!$H247*'Exp Database'!R247*'Exp with units conversion'!$G247,'Exp Database'!R247*'Exp with units conversion'!$G247))</f>
        <v>0</v>
      </c>
      <c r="S247">
        <f>IF(OR('Exp Database'!S247=Lists!$G$2,'Exp Database'!S247=Lists!$G$3,'Exp Database'!S247=0),0,IF($F247=Lists!$G$2,'Exp with units conversion'!$H247*'Exp Database'!S247*'Exp with units conversion'!$G247,'Exp Database'!S247*'Exp with units conversion'!$G247))</f>
        <v>0</v>
      </c>
      <c r="T247">
        <f>IF(OR('Exp Database'!T247=Lists!$G$2,'Exp Database'!T247=Lists!$G$3,'Exp Database'!T247=0),0,IF($F247=Lists!$G$2,'Exp with units conversion'!$H247*'Exp Database'!T247*'Exp with units conversion'!$G247,'Exp Database'!T247*'Exp with units conversion'!$G247))</f>
        <v>0</v>
      </c>
      <c r="U247">
        <f>IF(OR('Exp Database'!U247=Lists!$G$2,'Exp Database'!U247=Lists!$G$3,'Exp Database'!U247=0),0,IF($F247=Lists!$G$2,'Exp with units conversion'!$H247*'Exp Database'!U247*'Exp with units conversion'!$G247,'Exp Database'!U247*'Exp with units conversion'!$G247))</f>
        <v>0</v>
      </c>
      <c r="V247">
        <f>IF(OR('Exp Database'!V247=Lists!$G$2,'Exp Database'!V247=Lists!$G$3,'Exp Database'!V247=0),0,IF($F247=Lists!$G$2,'Exp with units conversion'!$H247*'Exp Database'!V247*'Exp with units conversion'!$G247,'Exp Database'!V247*'Exp with units conversion'!$G247))</f>
        <v>0</v>
      </c>
      <c r="W247">
        <f>IF(OR('Exp Database'!W247=Lists!$G$2,'Exp Database'!W247=Lists!$G$3,'Exp Database'!W247=0),0,IF($F247=Lists!$G$2,'Exp with units conversion'!$H247*'Exp Database'!W247*'Exp with units conversion'!$G247,'Exp Database'!W247*'Exp with units conversion'!$G247))</f>
        <v>0</v>
      </c>
      <c r="X247">
        <f>IF(OR('Exp Database'!X247=Lists!$G$2,'Exp Database'!X247=Lists!$G$3,'Exp Database'!X247=0),0,IF($F247=Lists!$G$2,'Exp with units conversion'!$H247*'Exp Database'!X247*'Exp with units conversion'!$G247,'Exp Database'!X247*'Exp with units conversion'!$G247))</f>
        <v>0</v>
      </c>
      <c r="Y247">
        <f>IF(OR('Exp Database'!Y247=Lists!$G$2,'Exp Database'!Y247=Lists!$G$3,'Exp Database'!Y247=0),0,IF($F247=Lists!$G$2,'Exp with units conversion'!$H247*'Exp Database'!Y247*'Exp with units conversion'!$G247,'Exp Database'!Y247*'Exp with units conversion'!$G247))</f>
        <v>0</v>
      </c>
      <c r="Z247">
        <f>IF(OR('Exp Database'!Z247=Lists!$G$2,'Exp Database'!Z247=Lists!$G$3,'Exp Database'!Z247=0),0,IF($F247=Lists!$G$2,'Exp with units conversion'!$H247*'Exp Database'!Z247*'Exp with units conversion'!$G247,'Exp Database'!Z247*'Exp with units conversion'!$G247))</f>
        <v>0</v>
      </c>
      <c r="AA247">
        <f>IF(OR('Exp Database'!AA247=Lists!$G$2,'Exp Database'!AA247=Lists!$G$3,'Exp Database'!AA247=0),0,IF($F247=Lists!$G$2,'Exp with units conversion'!$H247*'Exp Database'!AA247*'Exp with units conversion'!$G247,'Exp Database'!AA247*'Exp with units conversion'!$G247))</f>
        <v>0</v>
      </c>
      <c r="AB247">
        <f>IF(OR('Exp Database'!AB247=Lists!$G$2,'Exp Database'!AB247=Lists!$G$3,'Exp Database'!AB247=0),0,IF($F247=Lists!$G$2,'Exp with units conversion'!$H247*'Exp Database'!AB247*'Exp with units conversion'!$G247,'Exp Database'!AB247*'Exp with units conversion'!$G247))</f>
        <v>0</v>
      </c>
      <c r="AC247">
        <f>IF(OR('Exp Database'!AC247=Lists!$G$2,'Exp Database'!AC247=Lists!$G$3,'Exp Database'!AC247=0),0,IF($F247=Lists!$G$2,'Exp with units conversion'!$H247*'Exp Database'!AC247*'Exp with units conversion'!$G247,'Exp Database'!AC247*'Exp with units conversion'!$G247))</f>
        <v>0</v>
      </c>
      <c r="AD247">
        <f>IF(OR('Exp Database'!AD247=Lists!$G$2,'Exp Database'!AD247=Lists!$G$3,'Exp Database'!AD247=0),0,IF($F247=Lists!$G$2,'Exp with units conversion'!$H247*'Exp Database'!AD247*'Exp with units conversion'!$G247,'Exp Database'!AD247*'Exp with units conversion'!$G247))</f>
        <v>0</v>
      </c>
      <c r="AF247">
        <f t="shared" si="20"/>
        <v>1</v>
      </c>
    </row>
    <row r="248" spans="2:32">
      <c r="B248" t="str">
        <f t="shared" si="19"/>
        <v>Georgia2011</v>
      </c>
      <c r="C248" s="243" t="str">
        <f t="shared" si="24"/>
        <v>Georgia</v>
      </c>
      <c r="D248" s="243">
        <v>2011</v>
      </c>
      <c r="E248" s="249" t="str">
        <f t="shared" si="23"/>
        <v>Calendar Year</v>
      </c>
      <c r="F248" s="249" t="str">
        <f t="shared" si="23"/>
        <v>US Dollars</v>
      </c>
      <c r="G248" s="238">
        <f>IF('Exp Database'!G248="Units ( x 1)",1,IF('Exp Database'!G248="Thousands (x 1,000)",1000,IF('Exp Database'!G248="Millions (x 1,000,000)",1000000,)))</f>
        <v>1</v>
      </c>
      <c r="H248" s="239">
        <f>IF('Exp Database'!H248&gt;0,'Exp Database'!H248,'Exp Database'!J248)</f>
        <v>1.6859999999999999</v>
      </c>
      <c r="I248" s="249" t="str">
        <f t="shared" si="23"/>
        <v>System of Health Accounts</v>
      </c>
      <c r="J248" s="249">
        <f t="shared" si="23"/>
        <v>1.6864954301075299</v>
      </c>
      <c r="K248" t="s">
        <v>388</v>
      </c>
      <c r="M248">
        <f>IF(OR('Exp Database'!M248=Lists!$G$2,'Exp Database'!M248=Lists!$G$3,'Exp Database'!M248=0),0,IF($F248=Lists!$G$2,'Exp with units conversion'!$H248*'Exp Database'!M248*'Exp with units conversion'!$G248,'Exp Database'!M248*'Exp with units conversion'!$G248))</f>
        <v>0</v>
      </c>
      <c r="N248">
        <f>IF(OR('Exp Database'!N248=Lists!$G$2,'Exp Database'!N248=Lists!$G$3,'Exp Database'!N248=0),0,IF($F248=Lists!$G$2,'Exp with units conversion'!$H248*'Exp Database'!N248*'Exp with units conversion'!$G248,'Exp Database'!N248*'Exp with units conversion'!$G248))</f>
        <v>0</v>
      </c>
      <c r="O248">
        <f>IF(OR('Exp Database'!O248=Lists!$G$2,'Exp Database'!O248=Lists!$G$3,'Exp Database'!O248=0),0,IF($F248=Lists!$G$2,'Exp with units conversion'!$H248*'Exp Database'!O248*'Exp with units conversion'!$G248,'Exp Database'!O248*'Exp with units conversion'!$G248))</f>
        <v>0</v>
      </c>
      <c r="P248">
        <f>IF(OR('Exp Database'!P248=Lists!$G$2,'Exp Database'!P248=Lists!$G$3,'Exp Database'!P248=0),0,IF($F248=Lists!$G$2,'Exp with units conversion'!$H248*'Exp Database'!P248*'Exp with units conversion'!$G248,'Exp Database'!P248*'Exp with units conversion'!$G248))</f>
        <v>0</v>
      </c>
      <c r="Q248">
        <f>IF(OR('Exp Database'!Q248=Lists!$G$2,'Exp Database'!Q248=Lists!$G$3,'Exp Database'!Q248=0),0,IF($F248=Lists!$G$2,'Exp with units conversion'!$H248*'Exp Database'!Q248*'Exp with units conversion'!$G248,'Exp Database'!Q248*'Exp with units conversion'!$G248))</f>
        <v>0</v>
      </c>
      <c r="R248">
        <f>IF(OR('Exp Database'!R248=Lists!$G$2,'Exp Database'!R248=Lists!$G$3,'Exp Database'!R248=0),0,IF($F248=Lists!$G$2,'Exp with units conversion'!$H248*'Exp Database'!R248*'Exp with units conversion'!$G248,'Exp Database'!R248*'Exp with units conversion'!$G248))</f>
        <v>0</v>
      </c>
      <c r="S248">
        <f>IF(OR('Exp Database'!S248=Lists!$G$2,'Exp Database'!S248=Lists!$G$3,'Exp Database'!S248=0),0,IF($F248=Lists!$G$2,'Exp with units conversion'!$H248*'Exp Database'!S248*'Exp with units conversion'!$G248,'Exp Database'!S248*'Exp with units conversion'!$G248))</f>
        <v>0</v>
      </c>
      <c r="T248">
        <f>IF(OR('Exp Database'!T248=Lists!$G$2,'Exp Database'!T248=Lists!$G$3,'Exp Database'!T248=0),0,IF($F248=Lists!$G$2,'Exp with units conversion'!$H248*'Exp Database'!T248*'Exp with units conversion'!$G248,'Exp Database'!T248*'Exp with units conversion'!$G248))</f>
        <v>0</v>
      </c>
      <c r="U248">
        <f>IF(OR('Exp Database'!U248=Lists!$G$2,'Exp Database'!U248=Lists!$G$3,'Exp Database'!U248=0),0,IF($F248=Lists!$G$2,'Exp with units conversion'!$H248*'Exp Database'!U248*'Exp with units conversion'!$G248,'Exp Database'!U248*'Exp with units conversion'!$G248))</f>
        <v>0</v>
      </c>
      <c r="V248">
        <f>IF(OR('Exp Database'!V248=Lists!$G$2,'Exp Database'!V248=Lists!$G$3,'Exp Database'!V248=0),0,IF($F248=Lists!$G$2,'Exp with units conversion'!$H248*'Exp Database'!V248*'Exp with units conversion'!$G248,'Exp Database'!V248*'Exp with units conversion'!$G248))</f>
        <v>0</v>
      </c>
      <c r="W248">
        <f>IF(OR('Exp Database'!W248=Lists!$G$2,'Exp Database'!W248=Lists!$G$3,'Exp Database'!W248=0),0,IF($F248=Lists!$G$2,'Exp with units conversion'!$H248*'Exp Database'!W248*'Exp with units conversion'!$G248,'Exp Database'!W248*'Exp with units conversion'!$G248))</f>
        <v>0</v>
      </c>
      <c r="X248">
        <f>IF(OR('Exp Database'!X248=Lists!$G$2,'Exp Database'!X248=Lists!$G$3,'Exp Database'!X248=0),0,IF($F248=Lists!$G$2,'Exp with units conversion'!$H248*'Exp Database'!X248*'Exp with units conversion'!$G248,'Exp Database'!X248*'Exp with units conversion'!$G248))</f>
        <v>0</v>
      </c>
      <c r="Y248">
        <f>IF(OR('Exp Database'!Y248=Lists!$G$2,'Exp Database'!Y248=Lists!$G$3,'Exp Database'!Y248=0),0,IF($F248=Lists!$G$2,'Exp with units conversion'!$H248*'Exp Database'!Y248*'Exp with units conversion'!$G248,'Exp Database'!Y248*'Exp with units conversion'!$G248))</f>
        <v>0</v>
      </c>
      <c r="Z248">
        <f>IF(OR('Exp Database'!Z248=Lists!$G$2,'Exp Database'!Z248=Lists!$G$3,'Exp Database'!Z248=0),0,IF($F248=Lists!$G$2,'Exp with units conversion'!$H248*'Exp Database'!Z248*'Exp with units conversion'!$G248,'Exp Database'!Z248*'Exp with units conversion'!$G248))</f>
        <v>0</v>
      </c>
      <c r="AA248">
        <f>IF(OR('Exp Database'!AA248=Lists!$G$2,'Exp Database'!AA248=Lists!$G$3,'Exp Database'!AA248=0),0,IF($F248=Lists!$G$2,'Exp with units conversion'!$H248*'Exp Database'!AA248*'Exp with units conversion'!$G248,'Exp Database'!AA248*'Exp with units conversion'!$G248))</f>
        <v>0</v>
      </c>
      <c r="AB248">
        <f>IF(OR('Exp Database'!AB248=Lists!$G$2,'Exp Database'!AB248=Lists!$G$3,'Exp Database'!AB248=0),0,IF($F248=Lists!$G$2,'Exp with units conversion'!$H248*'Exp Database'!AB248*'Exp with units conversion'!$G248,'Exp Database'!AB248*'Exp with units conversion'!$G248))</f>
        <v>0</v>
      </c>
      <c r="AC248">
        <f>IF(OR('Exp Database'!AC248=Lists!$G$2,'Exp Database'!AC248=Lists!$G$3,'Exp Database'!AC248=0),0,IF($F248=Lists!$G$2,'Exp with units conversion'!$H248*'Exp Database'!AC248*'Exp with units conversion'!$G248,'Exp Database'!AC248*'Exp with units conversion'!$G248))</f>
        <v>0</v>
      </c>
      <c r="AD248">
        <f>IF(OR('Exp Database'!AD248=Lists!$G$2,'Exp Database'!AD248=Lists!$G$3,'Exp Database'!AD248=0),0,IF($F248=Lists!$G$2,'Exp with units conversion'!$H248*'Exp Database'!AD248*'Exp with units conversion'!$G248,'Exp Database'!AD248*'Exp with units conversion'!$G248))</f>
        <v>0</v>
      </c>
      <c r="AF248">
        <f t="shared" si="20"/>
        <v>1</v>
      </c>
    </row>
    <row r="249" spans="2:32">
      <c r="B249" t="str">
        <f t="shared" si="19"/>
        <v>Georgia2011</v>
      </c>
      <c r="C249" s="243" t="str">
        <f t="shared" si="24"/>
        <v>Georgia</v>
      </c>
      <c r="D249" s="243">
        <v>2011</v>
      </c>
      <c r="E249" s="249" t="str">
        <f t="shared" si="23"/>
        <v>Calendar Year</v>
      </c>
      <c r="F249" s="249" t="str">
        <f t="shared" si="23"/>
        <v>US Dollars</v>
      </c>
      <c r="G249" s="238">
        <f>IF('Exp Database'!G249="Units ( x 1)",1,IF('Exp Database'!G249="Thousands (x 1,000)",1000,IF('Exp Database'!G249="Millions (x 1,000,000)",1000000,)))</f>
        <v>1</v>
      </c>
      <c r="H249" s="239">
        <f>IF('Exp Database'!H249&gt;0,'Exp Database'!H249,'Exp Database'!J249)</f>
        <v>1.6859999999999999</v>
      </c>
      <c r="I249" s="249" t="str">
        <f t="shared" si="23"/>
        <v>System of Health Accounts</v>
      </c>
      <c r="J249" s="249">
        <f t="shared" si="23"/>
        <v>1.6864954301075299</v>
      </c>
      <c r="K249" t="s">
        <v>280</v>
      </c>
      <c r="M249">
        <f>IF(OR('Exp Database'!M249=Lists!$G$2,'Exp Database'!M249=Lists!$G$3,'Exp Database'!M249=0),0,IF($F249=Lists!$G$2,'Exp with units conversion'!$H249*'Exp Database'!M249*'Exp with units conversion'!$G249,'Exp Database'!M249*'Exp with units conversion'!$G249))</f>
        <v>0</v>
      </c>
      <c r="N249">
        <f>IF(OR('Exp Database'!N249=Lists!$G$2,'Exp Database'!N249=Lists!$G$3,'Exp Database'!N249=0),0,IF($F249=Lists!$G$2,'Exp with units conversion'!$H249*'Exp Database'!N249*'Exp with units conversion'!$G249,'Exp Database'!N249*'Exp with units conversion'!$G249))</f>
        <v>0</v>
      </c>
      <c r="O249">
        <f>IF(OR('Exp Database'!O249=Lists!$G$2,'Exp Database'!O249=Lists!$G$3,'Exp Database'!O249=0),0,IF($F249=Lists!$G$2,'Exp with units conversion'!$H249*'Exp Database'!O249*'Exp with units conversion'!$G249,'Exp Database'!O249*'Exp with units conversion'!$G249))</f>
        <v>0</v>
      </c>
      <c r="P249">
        <f>IF(OR('Exp Database'!P249=Lists!$G$2,'Exp Database'!P249=Lists!$G$3,'Exp Database'!P249=0),0,IF($F249=Lists!$G$2,'Exp with units conversion'!$H249*'Exp Database'!P249*'Exp with units conversion'!$G249,'Exp Database'!P249*'Exp with units conversion'!$G249))</f>
        <v>0</v>
      </c>
      <c r="Q249">
        <f>IF(OR('Exp Database'!Q249=Lists!$G$2,'Exp Database'!Q249=Lists!$G$3,'Exp Database'!Q249=0),0,IF($F249=Lists!$G$2,'Exp with units conversion'!$H249*'Exp Database'!Q249*'Exp with units conversion'!$G249,'Exp Database'!Q249*'Exp with units conversion'!$G249))</f>
        <v>0</v>
      </c>
      <c r="R249">
        <f>IF(OR('Exp Database'!R249=Lists!$G$2,'Exp Database'!R249=Lists!$G$3,'Exp Database'!R249=0),0,IF($F249=Lists!$G$2,'Exp with units conversion'!$H249*'Exp Database'!R249*'Exp with units conversion'!$G249,'Exp Database'!R249*'Exp with units conversion'!$G249))</f>
        <v>0</v>
      </c>
      <c r="S249">
        <f>IF(OR('Exp Database'!S249=Lists!$G$2,'Exp Database'!S249=Lists!$G$3,'Exp Database'!S249=0),0,IF($F249=Lists!$G$2,'Exp with units conversion'!$H249*'Exp Database'!S249*'Exp with units conversion'!$G249,'Exp Database'!S249*'Exp with units conversion'!$G249))</f>
        <v>0</v>
      </c>
      <c r="T249">
        <f>IF(OR('Exp Database'!T249=Lists!$G$2,'Exp Database'!T249=Lists!$G$3,'Exp Database'!T249=0),0,IF($F249=Lists!$G$2,'Exp with units conversion'!$H249*'Exp Database'!T249*'Exp with units conversion'!$G249,'Exp Database'!T249*'Exp with units conversion'!$G249))</f>
        <v>0</v>
      </c>
      <c r="U249">
        <f>IF(OR('Exp Database'!U249=Lists!$G$2,'Exp Database'!U249=Lists!$G$3,'Exp Database'!U249=0),0,IF($F249=Lists!$G$2,'Exp with units conversion'!$H249*'Exp Database'!U249*'Exp with units conversion'!$G249,'Exp Database'!U249*'Exp with units conversion'!$G249))</f>
        <v>0</v>
      </c>
      <c r="V249">
        <f>IF(OR('Exp Database'!V249=Lists!$G$2,'Exp Database'!V249=Lists!$G$3,'Exp Database'!V249=0),0,IF($F249=Lists!$G$2,'Exp with units conversion'!$H249*'Exp Database'!V249*'Exp with units conversion'!$G249,'Exp Database'!V249*'Exp with units conversion'!$G249))</f>
        <v>0</v>
      </c>
      <c r="W249">
        <f>IF(OR('Exp Database'!W249=Lists!$G$2,'Exp Database'!W249=Lists!$G$3,'Exp Database'!W249=0),0,IF($F249=Lists!$G$2,'Exp with units conversion'!$H249*'Exp Database'!W249*'Exp with units conversion'!$G249,'Exp Database'!W249*'Exp with units conversion'!$G249))</f>
        <v>0</v>
      </c>
      <c r="X249">
        <f>IF(OR('Exp Database'!X249=Lists!$G$2,'Exp Database'!X249=Lists!$G$3,'Exp Database'!X249=0),0,IF($F249=Lists!$G$2,'Exp with units conversion'!$H249*'Exp Database'!X249*'Exp with units conversion'!$G249,'Exp Database'!X249*'Exp with units conversion'!$G249))</f>
        <v>0</v>
      </c>
      <c r="Y249">
        <f>IF(OR('Exp Database'!Y249=Lists!$G$2,'Exp Database'!Y249=Lists!$G$3,'Exp Database'!Y249=0),0,IF($F249=Lists!$G$2,'Exp with units conversion'!$H249*'Exp Database'!Y249*'Exp with units conversion'!$G249,'Exp Database'!Y249*'Exp with units conversion'!$G249))</f>
        <v>0</v>
      </c>
      <c r="Z249">
        <f>IF(OR('Exp Database'!Z249=Lists!$G$2,'Exp Database'!Z249=Lists!$G$3,'Exp Database'!Z249=0),0,IF($F249=Lists!$G$2,'Exp with units conversion'!$H249*'Exp Database'!Z249*'Exp with units conversion'!$G249,'Exp Database'!Z249*'Exp with units conversion'!$G249))</f>
        <v>0</v>
      </c>
      <c r="AA249">
        <f>IF(OR('Exp Database'!AA249=Lists!$G$2,'Exp Database'!AA249=Lists!$G$3,'Exp Database'!AA249=0),0,IF($F249=Lists!$G$2,'Exp with units conversion'!$H249*'Exp Database'!AA249*'Exp with units conversion'!$G249,'Exp Database'!AA249*'Exp with units conversion'!$G249))</f>
        <v>0</v>
      </c>
      <c r="AB249">
        <f>IF(OR('Exp Database'!AB249=Lists!$G$2,'Exp Database'!AB249=Lists!$G$3,'Exp Database'!AB249=0),0,IF($F249=Lists!$G$2,'Exp with units conversion'!$H249*'Exp Database'!AB249*'Exp with units conversion'!$G249,'Exp Database'!AB249*'Exp with units conversion'!$G249))</f>
        <v>0</v>
      </c>
      <c r="AC249">
        <f>IF(OR('Exp Database'!AC249=Lists!$G$2,'Exp Database'!AC249=Lists!$G$3,'Exp Database'!AC249=0),0,IF($F249=Lists!$G$2,'Exp with units conversion'!$H249*'Exp Database'!AC249*'Exp with units conversion'!$G249,'Exp Database'!AC249*'Exp with units conversion'!$G249))</f>
        <v>0</v>
      </c>
      <c r="AD249">
        <f>IF(OR('Exp Database'!AD249=Lists!$G$2,'Exp Database'!AD249=Lists!$G$3,'Exp Database'!AD249=0),0,IF($F249=Lists!$G$2,'Exp with units conversion'!$H249*'Exp Database'!AD249*'Exp with units conversion'!$G249,'Exp Database'!AD249*'Exp with units conversion'!$G249))</f>
        <v>0</v>
      </c>
      <c r="AF249">
        <f t="shared" si="20"/>
        <v>1</v>
      </c>
    </row>
    <row r="250" spans="2:32">
      <c r="B250" t="str">
        <f t="shared" si="19"/>
        <v>Georgia2011</v>
      </c>
      <c r="C250" s="243" t="str">
        <f t="shared" si="24"/>
        <v>Georgia</v>
      </c>
      <c r="D250" s="243">
        <v>2011</v>
      </c>
      <c r="E250" s="249" t="str">
        <f t="shared" si="23"/>
        <v>Calendar Year</v>
      </c>
      <c r="F250" s="249" t="str">
        <f t="shared" si="23"/>
        <v>US Dollars</v>
      </c>
      <c r="G250" s="238">
        <f>IF('Exp Database'!G250="Units ( x 1)",1,IF('Exp Database'!G250="Thousands (x 1,000)",1000,IF('Exp Database'!G250="Millions (x 1,000,000)",1000000,)))</f>
        <v>1</v>
      </c>
      <c r="H250" s="239">
        <f>IF('Exp Database'!H250&gt;0,'Exp Database'!H250,'Exp Database'!J250)</f>
        <v>1.6859999999999999</v>
      </c>
      <c r="I250" s="249" t="str">
        <f t="shared" si="23"/>
        <v>System of Health Accounts</v>
      </c>
      <c r="J250" s="249">
        <f t="shared" si="23"/>
        <v>1.6864954301075299</v>
      </c>
      <c r="K250" t="s">
        <v>32</v>
      </c>
      <c r="M250">
        <f>IF(OR('Exp Database'!M250=Lists!$G$2,'Exp Database'!M250=Lists!$G$3,'Exp Database'!M250=0),0,IF($F250=Lists!$G$2,'Exp with units conversion'!$H250*'Exp Database'!M250*'Exp with units conversion'!$G250,'Exp Database'!M250*'Exp with units conversion'!$G250))</f>
        <v>0</v>
      </c>
      <c r="N250">
        <f>IF(OR('Exp Database'!N250=Lists!$G$2,'Exp Database'!N250=Lists!$G$3,'Exp Database'!N250=0),0,IF($F250=Lists!$G$2,'Exp with units conversion'!$H250*'Exp Database'!N250*'Exp with units conversion'!$G250,'Exp Database'!N250*'Exp with units conversion'!$G250))</f>
        <v>0</v>
      </c>
      <c r="O250">
        <f>IF(OR('Exp Database'!O250=Lists!$G$2,'Exp Database'!O250=Lists!$G$3,'Exp Database'!O250=0),0,IF($F250=Lists!$G$2,'Exp with units conversion'!$H250*'Exp Database'!O250*'Exp with units conversion'!$G250,'Exp Database'!O250*'Exp with units conversion'!$G250))</f>
        <v>0</v>
      </c>
      <c r="P250">
        <f>IF(OR('Exp Database'!P250=Lists!$G$2,'Exp Database'!P250=Lists!$G$3,'Exp Database'!P250=0),0,IF($F250=Lists!$G$2,'Exp with units conversion'!$H250*'Exp Database'!P250*'Exp with units conversion'!$G250,'Exp Database'!P250*'Exp with units conversion'!$G250))</f>
        <v>0</v>
      </c>
      <c r="Q250">
        <f>IF(OR('Exp Database'!Q250=Lists!$G$2,'Exp Database'!Q250=Lists!$G$3,'Exp Database'!Q250=0),0,IF($F250=Lists!$G$2,'Exp with units conversion'!$H250*'Exp Database'!Q250*'Exp with units conversion'!$G250,'Exp Database'!Q250*'Exp with units conversion'!$G250))</f>
        <v>0</v>
      </c>
      <c r="R250">
        <f>IF(OR('Exp Database'!R250=Lists!$G$2,'Exp Database'!R250=Lists!$G$3,'Exp Database'!R250=0),0,IF($F250=Lists!$G$2,'Exp with units conversion'!$H250*'Exp Database'!R250*'Exp with units conversion'!$G250,'Exp Database'!R250*'Exp with units conversion'!$G250))</f>
        <v>0</v>
      </c>
      <c r="S250">
        <f>IF(OR('Exp Database'!S250=Lists!$G$2,'Exp Database'!S250=Lists!$G$3,'Exp Database'!S250=0),0,IF($F250=Lists!$G$2,'Exp with units conversion'!$H250*'Exp Database'!S250*'Exp with units conversion'!$G250,'Exp Database'!S250*'Exp with units conversion'!$G250))</f>
        <v>0</v>
      </c>
      <c r="T250">
        <f>IF(OR('Exp Database'!T250=Lists!$G$2,'Exp Database'!T250=Lists!$G$3,'Exp Database'!T250=0),0,IF($F250=Lists!$G$2,'Exp with units conversion'!$H250*'Exp Database'!T250*'Exp with units conversion'!$G250,'Exp Database'!T250*'Exp with units conversion'!$G250))</f>
        <v>0</v>
      </c>
      <c r="U250">
        <f>IF(OR('Exp Database'!U250=Lists!$G$2,'Exp Database'!U250=Lists!$G$3,'Exp Database'!U250=0),0,IF($F250=Lists!$G$2,'Exp with units conversion'!$H250*'Exp Database'!U250*'Exp with units conversion'!$G250,'Exp Database'!U250*'Exp with units conversion'!$G250))</f>
        <v>0</v>
      </c>
      <c r="V250">
        <f>IF(OR('Exp Database'!V250=Lists!$G$2,'Exp Database'!V250=Lists!$G$3,'Exp Database'!V250=0),0,IF($F250=Lists!$G$2,'Exp with units conversion'!$H250*'Exp Database'!V250*'Exp with units conversion'!$G250,'Exp Database'!V250*'Exp with units conversion'!$G250))</f>
        <v>0</v>
      </c>
      <c r="W250">
        <f>IF(OR('Exp Database'!W250=Lists!$G$2,'Exp Database'!W250=Lists!$G$3,'Exp Database'!W250=0),0,IF($F250=Lists!$G$2,'Exp with units conversion'!$H250*'Exp Database'!W250*'Exp with units conversion'!$G250,'Exp Database'!W250*'Exp with units conversion'!$G250))</f>
        <v>0</v>
      </c>
      <c r="X250">
        <f>IF(OR('Exp Database'!X250=Lists!$G$2,'Exp Database'!X250=Lists!$G$3,'Exp Database'!X250=0),0,IF($F250=Lists!$G$2,'Exp with units conversion'!$H250*'Exp Database'!X250*'Exp with units conversion'!$G250,'Exp Database'!X250*'Exp with units conversion'!$G250))</f>
        <v>0</v>
      </c>
      <c r="Y250">
        <f>IF(OR('Exp Database'!Y250=Lists!$G$2,'Exp Database'!Y250=Lists!$G$3,'Exp Database'!Y250=0),0,IF($F250=Lists!$G$2,'Exp with units conversion'!$H250*'Exp Database'!Y250*'Exp with units conversion'!$G250,'Exp Database'!Y250*'Exp with units conversion'!$G250))</f>
        <v>0</v>
      </c>
      <c r="Z250">
        <f>IF(OR('Exp Database'!Z250=Lists!$G$2,'Exp Database'!Z250=Lists!$G$3,'Exp Database'!Z250=0),0,IF($F250=Lists!$G$2,'Exp with units conversion'!$H250*'Exp Database'!Z250*'Exp with units conversion'!$G250,'Exp Database'!Z250*'Exp with units conversion'!$G250))</f>
        <v>0</v>
      </c>
      <c r="AA250">
        <f>IF(OR('Exp Database'!AA250=Lists!$G$2,'Exp Database'!AA250=Lists!$G$3,'Exp Database'!AA250=0),0,IF($F250=Lists!$G$2,'Exp with units conversion'!$H250*'Exp Database'!AA250*'Exp with units conversion'!$G250,'Exp Database'!AA250*'Exp with units conversion'!$G250))</f>
        <v>0</v>
      </c>
      <c r="AB250">
        <f>IF(OR('Exp Database'!AB250=Lists!$G$2,'Exp Database'!AB250=Lists!$G$3,'Exp Database'!AB250=0),0,IF($F250=Lists!$G$2,'Exp with units conversion'!$H250*'Exp Database'!AB250*'Exp with units conversion'!$G250,'Exp Database'!AB250*'Exp with units conversion'!$G250))</f>
        <v>0</v>
      </c>
      <c r="AC250">
        <f>IF(OR('Exp Database'!AC250=Lists!$G$2,'Exp Database'!AC250=Lists!$G$3,'Exp Database'!AC250=0),0,IF($F250=Lists!$G$2,'Exp with units conversion'!$H250*'Exp Database'!AC250*'Exp with units conversion'!$G250,'Exp Database'!AC250*'Exp with units conversion'!$G250))</f>
        <v>0</v>
      </c>
      <c r="AD250">
        <f>IF(OR('Exp Database'!AD250=Lists!$G$2,'Exp Database'!AD250=Lists!$G$3,'Exp Database'!AD250=0),0,IF($F250=Lists!$G$2,'Exp with units conversion'!$H250*'Exp Database'!AD250*'Exp with units conversion'!$G250,'Exp Database'!AD250*'Exp with units conversion'!$G250))</f>
        <v>0</v>
      </c>
      <c r="AF250">
        <f t="shared" si="20"/>
        <v>1</v>
      </c>
    </row>
    <row r="251" spans="2:32">
      <c r="B251" t="str">
        <f t="shared" si="19"/>
        <v>Georgia2011</v>
      </c>
      <c r="C251" s="243" t="str">
        <f t="shared" si="24"/>
        <v>Georgia</v>
      </c>
      <c r="D251" s="243">
        <v>2011</v>
      </c>
      <c r="E251" s="249" t="str">
        <f t="shared" si="23"/>
        <v>Calendar Year</v>
      </c>
      <c r="F251" s="249" t="str">
        <f t="shared" si="23"/>
        <v>US Dollars</v>
      </c>
      <c r="G251" s="238">
        <f>IF('Exp Database'!G251="Units ( x 1)",1,IF('Exp Database'!G251="Thousands (x 1,000)",1000,IF('Exp Database'!G251="Millions (x 1,000,000)",1000000,)))</f>
        <v>1</v>
      </c>
      <c r="H251" s="239">
        <f>IF('Exp Database'!H251&gt;0,'Exp Database'!H251,'Exp Database'!J251)</f>
        <v>1.6859999999999999</v>
      </c>
      <c r="I251" s="249" t="str">
        <f t="shared" si="23"/>
        <v>System of Health Accounts</v>
      </c>
      <c r="J251" s="249">
        <f t="shared" si="23"/>
        <v>1.6864954301075299</v>
      </c>
      <c r="K251" t="s">
        <v>298</v>
      </c>
      <c r="M251">
        <f>IF(OR('Exp Database'!M251=Lists!$G$2,'Exp Database'!M251=Lists!$G$3,'Exp Database'!M251=0),0,IF($F251=Lists!$G$2,'Exp with units conversion'!$H251*'Exp Database'!M251*'Exp with units conversion'!$G251,'Exp Database'!M251*'Exp with units conversion'!$G251))</f>
        <v>438902</v>
      </c>
      <c r="N251">
        <f>IF(OR('Exp Database'!N251=Lists!$G$2,'Exp Database'!N251=Lists!$G$3,'Exp Database'!N251=0),0,IF($F251=Lists!$G$2,'Exp with units conversion'!$H251*'Exp Database'!N251*'Exp with units conversion'!$G251,'Exp Database'!N251*'Exp with units conversion'!$G251))</f>
        <v>0</v>
      </c>
      <c r="O251">
        <f>IF(OR('Exp Database'!O251=Lists!$G$2,'Exp Database'!O251=Lists!$G$3,'Exp Database'!O251=0),0,IF($F251=Lists!$G$2,'Exp with units conversion'!$H251*'Exp Database'!O251*'Exp with units conversion'!$G251,'Exp Database'!O251*'Exp with units conversion'!$G251))</f>
        <v>0</v>
      </c>
      <c r="P251">
        <f>IF(OR('Exp Database'!P251=Lists!$G$2,'Exp Database'!P251=Lists!$G$3,'Exp Database'!P251=0),0,IF($F251=Lists!$G$2,'Exp with units conversion'!$H251*'Exp Database'!P251*'Exp with units conversion'!$G251,'Exp Database'!P251*'Exp with units conversion'!$G251))</f>
        <v>0</v>
      </c>
      <c r="Q251">
        <f>IF(OR('Exp Database'!Q251=Lists!$G$2,'Exp Database'!Q251=Lists!$G$3,'Exp Database'!Q251=0),0,IF($F251=Lists!$G$2,'Exp with units conversion'!$H251*'Exp Database'!Q251*'Exp with units conversion'!$G251,'Exp Database'!Q251*'Exp with units conversion'!$G251))</f>
        <v>438902</v>
      </c>
      <c r="R251">
        <f>IF(OR('Exp Database'!R251=Lists!$G$2,'Exp Database'!R251=Lists!$G$3,'Exp Database'!R251=0),0,IF($F251=Lists!$G$2,'Exp with units conversion'!$H251*'Exp Database'!R251*'Exp with units conversion'!$G251,'Exp Database'!R251*'Exp with units conversion'!$G251))</f>
        <v>0</v>
      </c>
      <c r="S251">
        <f>IF(OR('Exp Database'!S251=Lists!$G$2,'Exp Database'!S251=Lists!$G$3,'Exp Database'!S251=0),0,IF($F251=Lists!$G$2,'Exp with units conversion'!$H251*'Exp Database'!S251*'Exp with units conversion'!$G251,'Exp Database'!S251*'Exp with units conversion'!$G251))</f>
        <v>0</v>
      </c>
      <c r="T251">
        <f>IF(OR('Exp Database'!T251=Lists!$G$2,'Exp Database'!T251=Lists!$G$3,'Exp Database'!T251=0),0,IF($F251=Lists!$G$2,'Exp with units conversion'!$H251*'Exp Database'!T251*'Exp with units conversion'!$G251,'Exp Database'!T251*'Exp with units conversion'!$G251))</f>
        <v>0</v>
      </c>
      <c r="U251">
        <f>IF(OR('Exp Database'!U251=Lists!$G$2,'Exp Database'!U251=Lists!$G$3,'Exp Database'!U251=0),0,IF($F251=Lists!$G$2,'Exp with units conversion'!$H251*'Exp Database'!U251*'Exp with units conversion'!$G251,'Exp Database'!U251*'Exp with units conversion'!$G251))</f>
        <v>0</v>
      </c>
      <c r="V251">
        <f>IF(OR('Exp Database'!V251=Lists!$G$2,'Exp Database'!V251=Lists!$G$3,'Exp Database'!V251=0),0,IF($F251=Lists!$G$2,'Exp with units conversion'!$H251*'Exp Database'!V251*'Exp with units conversion'!$G251,'Exp Database'!V251*'Exp with units conversion'!$G251))</f>
        <v>0</v>
      </c>
      <c r="W251">
        <f>IF(OR('Exp Database'!W251=Lists!$G$2,'Exp Database'!W251=Lists!$G$3,'Exp Database'!W251=0),0,IF($F251=Lists!$G$2,'Exp with units conversion'!$H251*'Exp Database'!W251*'Exp with units conversion'!$G251,'Exp Database'!W251*'Exp with units conversion'!$G251))</f>
        <v>0</v>
      </c>
      <c r="X251">
        <f>IF(OR('Exp Database'!X251=Lists!$G$2,'Exp Database'!X251=Lists!$G$3,'Exp Database'!X251=0),0,IF($F251=Lists!$G$2,'Exp with units conversion'!$H251*'Exp Database'!X251*'Exp with units conversion'!$G251,'Exp Database'!X251*'Exp with units conversion'!$G251))</f>
        <v>350302</v>
      </c>
      <c r="Y251">
        <f>IF(OR('Exp Database'!Y251=Lists!$G$2,'Exp Database'!Y251=Lists!$G$3,'Exp Database'!Y251=0),0,IF($F251=Lists!$G$2,'Exp with units conversion'!$H251*'Exp Database'!Y251*'Exp with units conversion'!$G251,'Exp Database'!Y251*'Exp with units conversion'!$G251))</f>
        <v>623814</v>
      </c>
      <c r="Z251">
        <f>IF(OR('Exp Database'!Z251=Lists!$G$2,'Exp Database'!Z251=Lists!$G$3,'Exp Database'!Z251=0),0,IF($F251=Lists!$G$2,'Exp with units conversion'!$H251*'Exp Database'!Z251*'Exp with units conversion'!$G251,'Exp Database'!Z251*'Exp with units conversion'!$G251))</f>
        <v>0</v>
      </c>
      <c r="AA251">
        <f>IF(OR('Exp Database'!AA251=Lists!$G$2,'Exp Database'!AA251=Lists!$G$3,'Exp Database'!AA251=0),0,IF($F251=Lists!$G$2,'Exp with units conversion'!$H251*'Exp Database'!AA251*'Exp with units conversion'!$G251,'Exp Database'!AA251*'Exp with units conversion'!$G251))</f>
        <v>119168</v>
      </c>
      <c r="AB251">
        <f>IF(OR('Exp Database'!AB251=Lists!$G$2,'Exp Database'!AB251=Lists!$G$3,'Exp Database'!AB251=0),0,IF($F251=Lists!$G$2,'Exp with units conversion'!$H251*'Exp Database'!AB251*'Exp with units conversion'!$G251,'Exp Database'!AB251*'Exp with units conversion'!$G251))</f>
        <v>21986</v>
      </c>
      <c r="AC251">
        <f>IF(OR('Exp Database'!AC251=Lists!$G$2,'Exp Database'!AC251=Lists!$G$3,'Exp Database'!AC251=0),0,IF($F251=Lists!$G$2,'Exp with units conversion'!$H251*'Exp Database'!AC251*'Exp with units conversion'!$G251,'Exp Database'!AC251*'Exp with units conversion'!$G251))</f>
        <v>1115270</v>
      </c>
      <c r="AD251">
        <f>IF(OR('Exp Database'!AD251=Lists!$G$2,'Exp Database'!AD251=Lists!$G$3,'Exp Database'!AD251=0),0,IF($F251=Lists!$G$2,'Exp with units conversion'!$H251*'Exp Database'!AD251*'Exp with units conversion'!$G251,'Exp Database'!AD251*'Exp with units conversion'!$G251))</f>
        <v>1554172</v>
      </c>
      <c r="AF251">
        <f t="shared" si="20"/>
        <v>1</v>
      </c>
    </row>
    <row r="252" spans="2:32">
      <c r="B252" t="str">
        <f t="shared" si="19"/>
        <v>Georgia2011</v>
      </c>
      <c r="C252" s="243" t="str">
        <f t="shared" si="24"/>
        <v>Georgia</v>
      </c>
      <c r="D252" s="243">
        <v>2011</v>
      </c>
      <c r="E252" s="249" t="str">
        <f t="shared" si="23"/>
        <v>Calendar Year</v>
      </c>
      <c r="F252" s="249" t="str">
        <f t="shared" si="23"/>
        <v>US Dollars</v>
      </c>
      <c r="G252" s="238">
        <f>IF('Exp Database'!G252="Units ( x 1)",1,IF('Exp Database'!G252="Thousands (x 1,000)",1000,IF('Exp Database'!G252="Millions (x 1,000,000)",1000000,)))</f>
        <v>1</v>
      </c>
      <c r="H252" s="239">
        <f>IF('Exp Database'!H252&gt;0,'Exp Database'!H252,'Exp Database'!J252)</f>
        <v>1.6859999999999999</v>
      </c>
      <c r="I252" s="249" t="str">
        <f t="shared" si="23"/>
        <v>System of Health Accounts</v>
      </c>
      <c r="J252" s="249">
        <f t="shared" si="23"/>
        <v>1.6864954301075299</v>
      </c>
      <c r="K252" t="s">
        <v>390</v>
      </c>
      <c r="M252">
        <f>IF(OR('Exp Database'!M252=Lists!$G$2,'Exp Database'!M252=Lists!$G$3,'Exp Database'!M252=0),0,IF($F252=Lists!$G$2,'Exp with units conversion'!$H252*'Exp Database'!M252*'Exp with units conversion'!$G252,'Exp Database'!M252*'Exp with units conversion'!$G252))</f>
        <v>0</v>
      </c>
      <c r="N252">
        <f>IF(OR('Exp Database'!N252=Lists!$G$2,'Exp Database'!N252=Lists!$G$3,'Exp Database'!N252=0),0,IF($F252=Lists!$G$2,'Exp with units conversion'!$H252*'Exp Database'!N252*'Exp with units conversion'!$G252,'Exp Database'!N252*'Exp with units conversion'!$G252))</f>
        <v>0</v>
      </c>
      <c r="O252">
        <f>IF(OR('Exp Database'!O252=Lists!$G$2,'Exp Database'!O252=Lists!$G$3,'Exp Database'!O252=0),0,IF($F252=Lists!$G$2,'Exp with units conversion'!$H252*'Exp Database'!O252*'Exp with units conversion'!$G252,'Exp Database'!O252*'Exp with units conversion'!$G252))</f>
        <v>0</v>
      </c>
      <c r="P252">
        <f>IF(OR('Exp Database'!P252=Lists!$G$2,'Exp Database'!P252=Lists!$G$3,'Exp Database'!P252=0),0,IF($F252=Lists!$G$2,'Exp with units conversion'!$H252*'Exp Database'!P252*'Exp with units conversion'!$G252,'Exp Database'!P252*'Exp with units conversion'!$G252))</f>
        <v>0</v>
      </c>
      <c r="Q252">
        <f>IF(OR('Exp Database'!Q252=Lists!$G$2,'Exp Database'!Q252=Lists!$G$3,'Exp Database'!Q252=0),0,IF($F252=Lists!$G$2,'Exp with units conversion'!$H252*'Exp Database'!Q252*'Exp with units conversion'!$G252,'Exp Database'!Q252*'Exp with units conversion'!$G252))</f>
        <v>0</v>
      </c>
      <c r="R252">
        <f>IF(OR('Exp Database'!R252=Lists!$G$2,'Exp Database'!R252=Lists!$G$3,'Exp Database'!R252=0),0,IF($F252=Lists!$G$2,'Exp with units conversion'!$H252*'Exp Database'!R252*'Exp with units conversion'!$G252,'Exp Database'!R252*'Exp with units conversion'!$G252))</f>
        <v>0</v>
      </c>
      <c r="S252">
        <f>IF(OR('Exp Database'!S252=Lists!$G$2,'Exp Database'!S252=Lists!$G$3,'Exp Database'!S252=0),0,IF($F252=Lists!$G$2,'Exp with units conversion'!$H252*'Exp Database'!S252*'Exp with units conversion'!$G252,'Exp Database'!S252*'Exp with units conversion'!$G252))</f>
        <v>0</v>
      </c>
      <c r="T252">
        <f>IF(OR('Exp Database'!T252=Lists!$G$2,'Exp Database'!T252=Lists!$G$3,'Exp Database'!T252=0),0,IF($F252=Lists!$G$2,'Exp with units conversion'!$H252*'Exp Database'!T252*'Exp with units conversion'!$G252,'Exp Database'!T252*'Exp with units conversion'!$G252))</f>
        <v>0</v>
      </c>
      <c r="U252">
        <f>IF(OR('Exp Database'!U252=Lists!$G$2,'Exp Database'!U252=Lists!$G$3,'Exp Database'!U252=0),0,IF($F252=Lists!$G$2,'Exp with units conversion'!$H252*'Exp Database'!U252*'Exp with units conversion'!$G252,'Exp Database'!U252*'Exp with units conversion'!$G252))</f>
        <v>0</v>
      </c>
      <c r="V252">
        <f>IF(OR('Exp Database'!V252=Lists!$G$2,'Exp Database'!V252=Lists!$G$3,'Exp Database'!V252=0),0,IF($F252=Lists!$G$2,'Exp with units conversion'!$H252*'Exp Database'!V252*'Exp with units conversion'!$G252,'Exp Database'!V252*'Exp with units conversion'!$G252))</f>
        <v>0</v>
      </c>
      <c r="W252">
        <f>IF(OR('Exp Database'!W252=Lists!$G$2,'Exp Database'!W252=Lists!$G$3,'Exp Database'!W252=0),0,IF($F252=Lists!$G$2,'Exp with units conversion'!$H252*'Exp Database'!W252*'Exp with units conversion'!$G252,'Exp Database'!W252*'Exp with units conversion'!$G252))</f>
        <v>0</v>
      </c>
      <c r="X252">
        <f>IF(OR('Exp Database'!X252=Lists!$G$2,'Exp Database'!X252=Lists!$G$3,'Exp Database'!X252=0),0,IF($F252=Lists!$G$2,'Exp with units conversion'!$H252*'Exp Database'!X252*'Exp with units conversion'!$G252,'Exp Database'!X252*'Exp with units conversion'!$G252))</f>
        <v>65018</v>
      </c>
      <c r="Y252">
        <f>IF(OR('Exp Database'!Y252=Lists!$G$2,'Exp Database'!Y252=Lists!$G$3,'Exp Database'!Y252=0),0,IF($F252=Lists!$G$2,'Exp with units conversion'!$H252*'Exp Database'!Y252*'Exp with units conversion'!$G252,'Exp Database'!Y252*'Exp with units conversion'!$G252))</f>
        <v>124673</v>
      </c>
      <c r="Z252">
        <f>IF(OR('Exp Database'!Z252=Lists!$G$2,'Exp Database'!Z252=Lists!$G$3,'Exp Database'!Z252=0),0,IF($F252=Lists!$G$2,'Exp with units conversion'!$H252*'Exp Database'!Z252*'Exp with units conversion'!$G252,'Exp Database'!Z252*'Exp with units conversion'!$G252))</f>
        <v>0</v>
      </c>
      <c r="AA252">
        <f>IF(OR('Exp Database'!AA252=Lists!$G$2,'Exp Database'!AA252=Lists!$G$3,'Exp Database'!AA252=0),0,IF($F252=Lists!$G$2,'Exp with units conversion'!$H252*'Exp Database'!AA252*'Exp with units conversion'!$G252,'Exp Database'!AA252*'Exp with units conversion'!$G252))</f>
        <v>63994</v>
      </c>
      <c r="AB252">
        <f>IF(OR('Exp Database'!AB252=Lists!$G$2,'Exp Database'!AB252=Lists!$G$3,'Exp Database'!AB252=0),0,IF($F252=Lists!$G$2,'Exp with units conversion'!$H252*'Exp Database'!AB252*'Exp with units conversion'!$G252,'Exp Database'!AB252*'Exp with units conversion'!$G252))</f>
        <v>11974</v>
      </c>
      <c r="AC252">
        <f>IF(OR('Exp Database'!AC252=Lists!$G$2,'Exp Database'!AC252=Lists!$G$3,'Exp Database'!AC252=0),0,IF($F252=Lists!$G$2,'Exp with units conversion'!$H252*'Exp Database'!AC252*'Exp with units conversion'!$G252,'Exp Database'!AC252*'Exp with units conversion'!$G252))</f>
        <v>265659</v>
      </c>
      <c r="AD252">
        <f>IF(OR('Exp Database'!AD252=Lists!$G$2,'Exp Database'!AD252=Lists!$G$3,'Exp Database'!AD252=0),0,IF($F252=Lists!$G$2,'Exp with units conversion'!$H252*'Exp Database'!AD252*'Exp with units conversion'!$G252,'Exp Database'!AD252*'Exp with units conversion'!$G252))</f>
        <v>265659</v>
      </c>
      <c r="AF252">
        <f t="shared" si="20"/>
        <v>1</v>
      </c>
    </row>
    <row r="253" spans="2:32">
      <c r="B253" t="str">
        <f t="shared" si="19"/>
        <v>Georgia2011</v>
      </c>
      <c r="C253" s="243" t="str">
        <f t="shared" si="24"/>
        <v>Georgia</v>
      </c>
      <c r="D253" s="243">
        <v>2011</v>
      </c>
      <c r="E253" s="249" t="str">
        <f t="shared" si="23"/>
        <v>Calendar Year</v>
      </c>
      <c r="F253" s="249" t="str">
        <f t="shared" si="23"/>
        <v>US Dollars</v>
      </c>
      <c r="G253" s="238">
        <f>IF('Exp Database'!G253="Units ( x 1)",1,IF('Exp Database'!G253="Thousands (x 1,000)",1000,IF('Exp Database'!G253="Millions (x 1,000,000)",1000000,)))</f>
        <v>1</v>
      </c>
      <c r="H253" s="239">
        <f>IF('Exp Database'!H253&gt;0,'Exp Database'!H253,'Exp Database'!J253)</f>
        <v>1.6859999999999999</v>
      </c>
      <c r="I253" s="249" t="str">
        <f t="shared" si="23"/>
        <v>System of Health Accounts</v>
      </c>
      <c r="J253" s="249">
        <f t="shared" si="23"/>
        <v>1.6864954301075299</v>
      </c>
      <c r="K253" t="s">
        <v>37</v>
      </c>
      <c r="M253">
        <f>IF(OR('Exp Database'!M253=Lists!$G$2,'Exp Database'!M253=Lists!$G$3,'Exp Database'!M253=0),0,IF($F253=Lists!$G$2,'Exp with units conversion'!$H253*'Exp Database'!M253*'Exp with units conversion'!$G253,'Exp Database'!M253*'Exp with units conversion'!$G253))</f>
        <v>438902</v>
      </c>
      <c r="N253">
        <f>IF(OR('Exp Database'!N253=Lists!$G$2,'Exp Database'!N253=Lists!$G$3,'Exp Database'!N253=0),0,IF($F253=Lists!$G$2,'Exp with units conversion'!$H253*'Exp Database'!N253*'Exp with units conversion'!$G253,'Exp Database'!N253*'Exp with units conversion'!$G253))</f>
        <v>0</v>
      </c>
      <c r="O253">
        <f>IF(OR('Exp Database'!O253=Lists!$G$2,'Exp Database'!O253=Lists!$G$3,'Exp Database'!O253=0),0,IF($F253=Lists!$G$2,'Exp with units conversion'!$H253*'Exp Database'!O253*'Exp with units conversion'!$G253,'Exp Database'!O253*'Exp with units conversion'!$G253))</f>
        <v>0</v>
      </c>
      <c r="P253">
        <f>IF(OR('Exp Database'!P253=Lists!$G$2,'Exp Database'!P253=Lists!$G$3,'Exp Database'!P253=0),0,IF($F253=Lists!$G$2,'Exp with units conversion'!$H253*'Exp Database'!P253*'Exp with units conversion'!$G253,'Exp Database'!P253*'Exp with units conversion'!$G253))</f>
        <v>0</v>
      </c>
      <c r="Q253">
        <f>IF(OR('Exp Database'!Q253=Lists!$G$2,'Exp Database'!Q253=Lists!$G$3,'Exp Database'!Q253=0),0,IF($F253=Lists!$G$2,'Exp with units conversion'!$H253*'Exp Database'!Q253*'Exp with units conversion'!$G253,'Exp Database'!Q253*'Exp with units conversion'!$G253))</f>
        <v>438902</v>
      </c>
      <c r="R253">
        <f>IF(OR('Exp Database'!R253=Lists!$G$2,'Exp Database'!R253=Lists!$G$3,'Exp Database'!R253=0),0,IF($F253=Lists!$G$2,'Exp with units conversion'!$H253*'Exp Database'!R253*'Exp with units conversion'!$G253,'Exp Database'!R253*'Exp with units conversion'!$G253))</f>
        <v>0</v>
      </c>
      <c r="S253">
        <f>IF(OR('Exp Database'!S253=Lists!$G$2,'Exp Database'!S253=Lists!$G$3,'Exp Database'!S253=0),0,IF($F253=Lists!$G$2,'Exp with units conversion'!$H253*'Exp Database'!S253*'Exp with units conversion'!$G253,'Exp Database'!S253*'Exp with units conversion'!$G253))</f>
        <v>0</v>
      </c>
      <c r="T253">
        <f>IF(OR('Exp Database'!T253=Lists!$G$2,'Exp Database'!T253=Lists!$G$3,'Exp Database'!T253=0),0,IF($F253=Lists!$G$2,'Exp with units conversion'!$H253*'Exp Database'!T253*'Exp with units conversion'!$G253,'Exp Database'!T253*'Exp with units conversion'!$G253))</f>
        <v>0</v>
      </c>
      <c r="U253">
        <f>IF(OR('Exp Database'!U253=Lists!$G$2,'Exp Database'!U253=Lists!$G$3,'Exp Database'!U253=0),0,IF($F253=Lists!$G$2,'Exp with units conversion'!$H253*'Exp Database'!U253*'Exp with units conversion'!$G253,'Exp Database'!U253*'Exp with units conversion'!$G253))</f>
        <v>0</v>
      </c>
      <c r="V253">
        <f>IF(OR('Exp Database'!V253=Lists!$G$2,'Exp Database'!V253=Lists!$G$3,'Exp Database'!V253=0),0,IF($F253=Lists!$G$2,'Exp with units conversion'!$H253*'Exp Database'!V253*'Exp with units conversion'!$G253,'Exp Database'!V253*'Exp with units conversion'!$G253))</f>
        <v>0</v>
      </c>
      <c r="W253">
        <f>IF(OR('Exp Database'!W253=Lists!$G$2,'Exp Database'!W253=Lists!$G$3,'Exp Database'!W253=0),0,IF($F253=Lists!$G$2,'Exp with units conversion'!$H253*'Exp Database'!W253*'Exp with units conversion'!$G253,'Exp Database'!W253*'Exp with units conversion'!$G253))</f>
        <v>0</v>
      </c>
      <c r="X253">
        <f>IF(OR('Exp Database'!X253=Lists!$G$2,'Exp Database'!X253=Lists!$G$3,'Exp Database'!X253=0),0,IF($F253=Lists!$G$2,'Exp with units conversion'!$H253*'Exp Database'!X253*'Exp with units conversion'!$G253,'Exp Database'!X253*'Exp with units conversion'!$G253))</f>
        <v>275615</v>
      </c>
      <c r="Y253">
        <f>IF(OR('Exp Database'!Y253=Lists!$G$2,'Exp Database'!Y253=Lists!$G$3,'Exp Database'!Y253=0),0,IF($F253=Lists!$G$2,'Exp with units conversion'!$H253*'Exp Database'!Y253*'Exp with units conversion'!$G253,'Exp Database'!Y253*'Exp with units conversion'!$G253))</f>
        <v>0</v>
      </c>
      <c r="Z253">
        <f>IF(OR('Exp Database'!Z253=Lists!$G$2,'Exp Database'!Z253=Lists!$G$3,'Exp Database'!Z253=0),0,IF($F253=Lists!$G$2,'Exp with units conversion'!$H253*'Exp Database'!Z253*'Exp with units conversion'!$G253,'Exp Database'!Z253*'Exp with units conversion'!$G253))</f>
        <v>0</v>
      </c>
      <c r="AA253">
        <f>IF(OR('Exp Database'!AA253=Lists!$G$2,'Exp Database'!AA253=Lists!$G$3,'Exp Database'!AA253=0),0,IF($F253=Lists!$G$2,'Exp with units conversion'!$H253*'Exp Database'!AA253*'Exp with units conversion'!$G253,'Exp Database'!AA253*'Exp with units conversion'!$G253))</f>
        <v>0</v>
      </c>
      <c r="AB253">
        <f>IF(OR('Exp Database'!AB253=Lists!$G$2,'Exp Database'!AB253=Lists!$G$3,'Exp Database'!AB253=0),0,IF($F253=Lists!$G$2,'Exp with units conversion'!$H253*'Exp Database'!AB253*'Exp with units conversion'!$G253,'Exp Database'!AB253*'Exp with units conversion'!$G253))</f>
        <v>2031</v>
      </c>
      <c r="AC253">
        <f>IF(OR('Exp Database'!AC253=Lists!$G$2,'Exp Database'!AC253=Lists!$G$3,'Exp Database'!AC253=0),0,IF($F253=Lists!$G$2,'Exp with units conversion'!$H253*'Exp Database'!AC253*'Exp with units conversion'!$G253,'Exp Database'!AC253*'Exp with units conversion'!$G253))</f>
        <v>277646</v>
      </c>
      <c r="AD253">
        <f>IF(OR('Exp Database'!AD253=Lists!$G$2,'Exp Database'!AD253=Lists!$G$3,'Exp Database'!AD253=0),0,IF($F253=Lists!$G$2,'Exp with units conversion'!$H253*'Exp Database'!AD253*'Exp with units conversion'!$G253,'Exp Database'!AD253*'Exp with units conversion'!$G253))</f>
        <v>716548</v>
      </c>
      <c r="AF253">
        <f t="shared" si="20"/>
        <v>1</v>
      </c>
    </row>
    <row r="254" spans="2:32">
      <c r="B254" t="str">
        <f t="shared" si="19"/>
        <v>Georgia2011</v>
      </c>
      <c r="C254" s="243" t="str">
        <f t="shared" si="24"/>
        <v>Georgia</v>
      </c>
      <c r="D254" s="243">
        <v>2011</v>
      </c>
      <c r="E254" s="249" t="str">
        <f t="shared" si="23"/>
        <v>Calendar Year</v>
      </c>
      <c r="F254" s="249" t="str">
        <f t="shared" si="23"/>
        <v>US Dollars</v>
      </c>
      <c r="G254" s="238">
        <f>IF('Exp Database'!G254="Units ( x 1)",1,IF('Exp Database'!G254="Thousands (x 1,000)",1000,IF('Exp Database'!G254="Millions (x 1,000,000)",1000000,)))</f>
        <v>1</v>
      </c>
      <c r="H254" s="239">
        <f>IF('Exp Database'!H254&gt;0,'Exp Database'!H254,'Exp Database'!J254)</f>
        <v>1.6859999999999999</v>
      </c>
      <c r="I254" s="249" t="str">
        <f t="shared" si="23"/>
        <v>System of Health Accounts</v>
      </c>
      <c r="J254" s="249">
        <f t="shared" si="23"/>
        <v>1.6864954301075299</v>
      </c>
      <c r="K254" t="s">
        <v>281</v>
      </c>
      <c r="M254">
        <f>IF(OR('Exp Database'!M254=Lists!$G$2,'Exp Database'!M254=Lists!$G$3,'Exp Database'!M254=0),0,IF($F254=Lists!$G$2,'Exp with units conversion'!$H254*'Exp Database'!M254*'Exp with units conversion'!$G254,'Exp Database'!M254*'Exp with units conversion'!$G254))</f>
        <v>0</v>
      </c>
      <c r="N254">
        <f>IF(OR('Exp Database'!N254=Lists!$G$2,'Exp Database'!N254=Lists!$G$3,'Exp Database'!N254=0),0,IF($F254=Lists!$G$2,'Exp with units conversion'!$H254*'Exp Database'!N254*'Exp with units conversion'!$G254,'Exp Database'!N254*'Exp with units conversion'!$G254))</f>
        <v>0</v>
      </c>
      <c r="O254">
        <f>IF(OR('Exp Database'!O254=Lists!$G$2,'Exp Database'!O254=Lists!$G$3,'Exp Database'!O254=0),0,IF($F254=Lists!$G$2,'Exp with units conversion'!$H254*'Exp Database'!O254*'Exp with units conversion'!$G254,'Exp Database'!O254*'Exp with units conversion'!$G254))</f>
        <v>0</v>
      </c>
      <c r="P254">
        <f>IF(OR('Exp Database'!P254=Lists!$G$2,'Exp Database'!P254=Lists!$G$3,'Exp Database'!P254=0),0,IF($F254=Lists!$G$2,'Exp with units conversion'!$H254*'Exp Database'!P254*'Exp with units conversion'!$G254,'Exp Database'!P254*'Exp with units conversion'!$G254))</f>
        <v>0</v>
      </c>
      <c r="Q254">
        <f>IF(OR('Exp Database'!Q254=Lists!$G$2,'Exp Database'!Q254=Lists!$G$3,'Exp Database'!Q254=0),0,IF($F254=Lists!$G$2,'Exp with units conversion'!$H254*'Exp Database'!Q254*'Exp with units conversion'!$G254,'Exp Database'!Q254*'Exp with units conversion'!$G254))</f>
        <v>0</v>
      </c>
      <c r="R254">
        <f>IF(OR('Exp Database'!R254=Lists!$G$2,'Exp Database'!R254=Lists!$G$3,'Exp Database'!R254=0),0,IF($F254=Lists!$G$2,'Exp with units conversion'!$H254*'Exp Database'!R254*'Exp with units conversion'!$G254,'Exp Database'!R254*'Exp with units conversion'!$G254))</f>
        <v>0</v>
      </c>
      <c r="S254">
        <f>IF(OR('Exp Database'!S254=Lists!$G$2,'Exp Database'!S254=Lists!$G$3,'Exp Database'!S254=0),0,IF($F254=Lists!$G$2,'Exp with units conversion'!$H254*'Exp Database'!S254*'Exp with units conversion'!$G254,'Exp Database'!S254*'Exp with units conversion'!$G254))</f>
        <v>0</v>
      </c>
      <c r="T254">
        <f>IF(OR('Exp Database'!T254=Lists!$G$2,'Exp Database'!T254=Lists!$G$3,'Exp Database'!T254=0),0,IF($F254=Lists!$G$2,'Exp with units conversion'!$H254*'Exp Database'!T254*'Exp with units conversion'!$G254,'Exp Database'!T254*'Exp with units conversion'!$G254))</f>
        <v>0</v>
      </c>
      <c r="U254">
        <f>IF(OR('Exp Database'!U254=Lists!$G$2,'Exp Database'!U254=Lists!$G$3,'Exp Database'!U254=0),0,IF($F254=Lists!$G$2,'Exp with units conversion'!$H254*'Exp Database'!U254*'Exp with units conversion'!$G254,'Exp Database'!U254*'Exp with units conversion'!$G254))</f>
        <v>0</v>
      </c>
      <c r="V254">
        <f>IF(OR('Exp Database'!V254=Lists!$G$2,'Exp Database'!V254=Lists!$G$3,'Exp Database'!V254=0),0,IF($F254=Lists!$G$2,'Exp with units conversion'!$H254*'Exp Database'!V254*'Exp with units conversion'!$G254,'Exp Database'!V254*'Exp with units conversion'!$G254))</f>
        <v>0</v>
      </c>
      <c r="W254">
        <f>IF(OR('Exp Database'!W254=Lists!$G$2,'Exp Database'!W254=Lists!$G$3,'Exp Database'!W254=0),0,IF($F254=Lists!$G$2,'Exp with units conversion'!$H254*'Exp Database'!W254*'Exp with units conversion'!$G254,'Exp Database'!W254*'Exp with units conversion'!$G254))</f>
        <v>0</v>
      </c>
      <c r="X254">
        <f>IF(OR('Exp Database'!X254=Lists!$G$2,'Exp Database'!X254=Lists!$G$3,'Exp Database'!X254=0),0,IF($F254=Lists!$G$2,'Exp with units conversion'!$H254*'Exp Database'!X254*'Exp with units conversion'!$G254,'Exp Database'!X254*'Exp with units conversion'!$G254))</f>
        <v>0</v>
      </c>
      <c r="Y254">
        <f>IF(OR('Exp Database'!Y254=Lists!$G$2,'Exp Database'!Y254=Lists!$G$3,'Exp Database'!Y254=0),0,IF($F254=Lists!$G$2,'Exp with units conversion'!$H254*'Exp Database'!Y254*'Exp with units conversion'!$G254,'Exp Database'!Y254*'Exp with units conversion'!$G254))</f>
        <v>464560</v>
      </c>
      <c r="Z254">
        <f>IF(OR('Exp Database'!Z254=Lists!$G$2,'Exp Database'!Z254=Lists!$G$3,'Exp Database'!Z254=0),0,IF($F254=Lists!$G$2,'Exp with units conversion'!$H254*'Exp Database'!Z254*'Exp with units conversion'!$G254,'Exp Database'!Z254*'Exp with units conversion'!$G254))</f>
        <v>0</v>
      </c>
      <c r="AA254">
        <f>IF(OR('Exp Database'!AA254=Lists!$G$2,'Exp Database'!AA254=Lists!$G$3,'Exp Database'!AA254=0),0,IF($F254=Lists!$G$2,'Exp with units conversion'!$H254*'Exp Database'!AA254*'Exp with units conversion'!$G254,'Exp Database'!AA254*'Exp with units conversion'!$G254))</f>
        <v>11279</v>
      </c>
      <c r="AB254">
        <f>IF(OR('Exp Database'!AB254=Lists!$G$2,'Exp Database'!AB254=Lists!$G$3,'Exp Database'!AB254=0),0,IF($F254=Lists!$G$2,'Exp with units conversion'!$H254*'Exp Database'!AB254*'Exp with units conversion'!$G254,'Exp Database'!AB254*'Exp with units conversion'!$G254))</f>
        <v>1130</v>
      </c>
      <c r="AC254">
        <f>IF(OR('Exp Database'!AC254=Lists!$G$2,'Exp Database'!AC254=Lists!$G$3,'Exp Database'!AC254=0),0,IF($F254=Lists!$G$2,'Exp with units conversion'!$H254*'Exp Database'!AC254*'Exp with units conversion'!$G254,'Exp Database'!AC254*'Exp with units conversion'!$G254))</f>
        <v>476969</v>
      </c>
      <c r="AD254">
        <f>IF(OR('Exp Database'!AD254=Lists!$G$2,'Exp Database'!AD254=Lists!$G$3,'Exp Database'!AD254=0),0,IF($F254=Lists!$G$2,'Exp with units conversion'!$H254*'Exp Database'!AD254*'Exp with units conversion'!$G254,'Exp Database'!AD254*'Exp with units conversion'!$G254))</f>
        <v>476969</v>
      </c>
      <c r="AF254">
        <f t="shared" si="20"/>
        <v>1</v>
      </c>
    </row>
    <row r="255" spans="2:32">
      <c r="B255" t="str">
        <f t="shared" si="19"/>
        <v>Georgia2011</v>
      </c>
      <c r="C255" s="243" t="str">
        <f t="shared" si="24"/>
        <v>Georgia</v>
      </c>
      <c r="D255" s="243">
        <v>2011</v>
      </c>
      <c r="E255" s="249" t="str">
        <f t="shared" si="23"/>
        <v>Calendar Year</v>
      </c>
      <c r="F255" s="249" t="str">
        <f t="shared" si="23"/>
        <v>US Dollars</v>
      </c>
      <c r="G255" s="238">
        <f>IF('Exp Database'!G255="Units ( x 1)",1,IF('Exp Database'!G255="Thousands (x 1,000)",1000,IF('Exp Database'!G255="Millions (x 1,000,000)",1000000,)))</f>
        <v>1</v>
      </c>
      <c r="H255" s="239">
        <f>IF('Exp Database'!H255&gt;0,'Exp Database'!H255,'Exp Database'!J255)</f>
        <v>1.6859999999999999</v>
      </c>
      <c r="I255" s="249" t="str">
        <f t="shared" si="23"/>
        <v>System of Health Accounts</v>
      </c>
      <c r="J255" s="249">
        <f t="shared" si="23"/>
        <v>1.6864954301075299</v>
      </c>
      <c r="K255" t="s">
        <v>282</v>
      </c>
      <c r="M255">
        <f>IF(OR('Exp Database'!M255=Lists!$G$2,'Exp Database'!M255=Lists!$G$3,'Exp Database'!M255=0),0,IF($F255=Lists!$G$2,'Exp with units conversion'!$H255*'Exp Database'!M255*'Exp with units conversion'!$G255,'Exp Database'!M255*'Exp with units conversion'!$G255))</f>
        <v>0</v>
      </c>
      <c r="N255">
        <f>IF(OR('Exp Database'!N255=Lists!$G$2,'Exp Database'!N255=Lists!$G$3,'Exp Database'!N255=0),0,IF($F255=Lists!$G$2,'Exp with units conversion'!$H255*'Exp Database'!N255*'Exp with units conversion'!$G255,'Exp Database'!N255*'Exp with units conversion'!$G255))</f>
        <v>0</v>
      </c>
      <c r="O255">
        <f>IF(OR('Exp Database'!O255=Lists!$G$2,'Exp Database'!O255=Lists!$G$3,'Exp Database'!O255=0),0,IF($F255=Lists!$G$2,'Exp with units conversion'!$H255*'Exp Database'!O255*'Exp with units conversion'!$G255,'Exp Database'!O255*'Exp with units conversion'!$G255))</f>
        <v>0</v>
      </c>
      <c r="P255">
        <f>IF(OR('Exp Database'!P255=Lists!$G$2,'Exp Database'!P255=Lists!$G$3,'Exp Database'!P255=0),0,IF($F255=Lists!$G$2,'Exp with units conversion'!$H255*'Exp Database'!P255*'Exp with units conversion'!$G255,'Exp Database'!P255*'Exp with units conversion'!$G255))</f>
        <v>0</v>
      </c>
      <c r="Q255">
        <f>IF(OR('Exp Database'!Q255=Lists!$G$2,'Exp Database'!Q255=Lists!$G$3,'Exp Database'!Q255=0),0,IF($F255=Lists!$G$2,'Exp with units conversion'!$H255*'Exp Database'!Q255*'Exp with units conversion'!$G255,'Exp Database'!Q255*'Exp with units conversion'!$G255))</f>
        <v>0</v>
      </c>
      <c r="R255">
        <f>IF(OR('Exp Database'!R255=Lists!$G$2,'Exp Database'!R255=Lists!$G$3,'Exp Database'!R255=0),0,IF($F255=Lists!$G$2,'Exp with units conversion'!$H255*'Exp Database'!R255*'Exp with units conversion'!$G255,'Exp Database'!R255*'Exp with units conversion'!$G255))</f>
        <v>0</v>
      </c>
      <c r="S255">
        <f>IF(OR('Exp Database'!S255=Lists!$G$2,'Exp Database'!S255=Lists!$G$3,'Exp Database'!S255=0),0,IF($F255=Lists!$G$2,'Exp with units conversion'!$H255*'Exp Database'!S255*'Exp with units conversion'!$G255,'Exp Database'!S255*'Exp with units conversion'!$G255))</f>
        <v>0</v>
      </c>
      <c r="T255">
        <f>IF(OR('Exp Database'!T255=Lists!$G$2,'Exp Database'!T255=Lists!$G$3,'Exp Database'!T255=0),0,IF($F255=Lists!$G$2,'Exp with units conversion'!$H255*'Exp Database'!T255*'Exp with units conversion'!$G255,'Exp Database'!T255*'Exp with units conversion'!$G255))</f>
        <v>0</v>
      </c>
      <c r="U255">
        <f>IF(OR('Exp Database'!U255=Lists!$G$2,'Exp Database'!U255=Lists!$G$3,'Exp Database'!U255=0),0,IF($F255=Lists!$G$2,'Exp with units conversion'!$H255*'Exp Database'!U255*'Exp with units conversion'!$G255,'Exp Database'!U255*'Exp with units conversion'!$G255))</f>
        <v>0</v>
      </c>
      <c r="V255">
        <f>IF(OR('Exp Database'!V255=Lists!$G$2,'Exp Database'!V255=Lists!$G$3,'Exp Database'!V255=0),0,IF($F255=Lists!$G$2,'Exp with units conversion'!$H255*'Exp Database'!V255*'Exp with units conversion'!$G255,'Exp Database'!V255*'Exp with units conversion'!$G255))</f>
        <v>0</v>
      </c>
      <c r="W255">
        <f>IF(OR('Exp Database'!W255=Lists!$G$2,'Exp Database'!W255=Lists!$G$3,'Exp Database'!W255=0),0,IF($F255=Lists!$G$2,'Exp with units conversion'!$H255*'Exp Database'!W255*'Exp with units conversion'!$G255,'Exp Database'!W255*'Exp with units conversion'!$G255))</f>
        <v>0</v>
      </c>
      <c r="X255">
        <f>IF(OR('Exp Database'!X255=Lists!$G$2,'Exp Database'!X255=Lists!$G$3,'Exp Database'!X255=0),0,IF($F255=Lists!$G$2,'Exp with units conversion'!$H255*'Exp Database'!X255*'Exp with units conversion'!$G255,'Exp Database'!X255*'Exp with units conversion'!$G255))</f>
        <v>9669</v>
      </c>
      <c r="Y255">
        <f>IF(OR('Exp Database'!Y255=Lists!$G$2,'Exp Database'!Y255=Lists!$G$3,'Exp Database'!Y255=0),0,IF($F255=Lists!$G$2,'Exp with units conversion'!$H255*'Exp Database'!Y255*'Exp with units conversion'!$G255,'Exp Database'!Y255*'Exp with units conversion'!$G255))</f>
        <v>34581</v>
      </c>
      <c r="Z255">
        <f>IF(OR('Exp Database'!Z255=Lists!$G$2,'Exp Database'!Z255=Lists!$G$3,'Exp Database'!Z255=0),0,IF($F255=Lists!$G$2,'Exp with units conversion'!$H255*'Exp Database'!Z255*'Exp with units conversion'!$G255,'Exp Database'!Z255*'Exp with units conversion'!$G255))</f>
        <v>0</v>
      </c>
      <c r="AA255">
        <f>IF(OR('Exp Database'!AA255=Lists!$G$2,'Exp Database'!AA255=Lists!$G$3,'Exp Database'!AA255=0),0,IF($F255=Lists!$G$2,'Exp with units conversion'!$H255*'Exp Database'!AA255*'Exp with units conversion'!$G255,'Exp Database'!AA255*'Exp with units conversion'!$G255))</f>
        <v>43895</v>
      </c>
      <c r="AB255">
        <f>IF(OR('Exp Database'!AB255=Lists!$G$2,'Exp Database'!AB255=Lists!$G$3,'Exp Database'!AB255=0),0,IF($F255=Lists!$G$2,'Exp with units conversion'!$H255*'Exp Database'!AB255*'Exp with units conversion'!$G255,'Exp Database'!AB255*'Exp with units conversion'!$G255))</f>
        <v>6851</v>
      </c>
      <c r="AC255">
        <f>IF(OR('Exp Database'!AC255=Lists!$G$2,'Exp Database'!AC255=Lists!$G$3,'Exp Database'!AC255=0),0,IF($F255=Lists!$G$2,'Exp with units conversion'!$H255*'Exp Database'!AC255*'Exp with units conversion'!$G255,'Exp Database'!AC255*'Exp with units conversion'!$G255))</f>
        <v>94996</v>
      </c>
      <c r="AD255">
        <f>IF(OR('Exp Database'!AD255=Lists!$G$2,'Exp Database'!AD255=Lists!$G$3,'Exp Database'!AD255=0),0,IF($F255=Lists!$G$2,'Exp with units conversion'!$H255*'Exp Database'!AD255*'Exp with units conversion'!$G255,'Exp Database'!AD255*'Exp with units conversion'!$G255))</f>
        <v>94996</v>
      </c>
      <c r="AF255">
        <f t="shared" si="20"/>
        <v>1</v>
      </c>
    </row>
    <row r="256" spans="2:32">
      <c r="B256" t="str">
        <f t="shared" si="19"/>
        <v>Georgia2011</v>
      </c>
      <c r="C256" s="243" t="str">
        <f t="shared" si="24"/>
        <v>Georgia</v>
      </c>
      <c r="D256" s="243">
        <v>2011</v>
      </c>
      <c r="E256" s="249" t="str">
        <f t="shared" ref="E256:J275" si="25">E$222</f>
        <v>Calendar Year</v>
      </c>
      <c r="F256" s="249" t="str">
        <f t="shared" si="25"/>
        <v>US Dollars</v>
      </c>
      <c r="G256" s="238">
        <f>IF('Exp Database'!G256="Units ( x 1)",1,IF('Exp Database'!G256="Thousands (x 1,000)",1000,IF('Exp Database'!G256="Millions (x 1,000,000)",1000000,)))</f>
        <v>1</v>
      </c>
      <c r="H256" s="239">
        <f>IF('Exp Database'!H256&gt;0,'Exp Database'!H256,'Exp Database'!J256)</f>
        <v>1.6859999999999999</v>
      </c>
      <c r="I256" s="249" t="str">
        <f t="shared" si="25"/>
        <v>System of Health Accounts</v>
      </c>
      <c r="J256" s="249">
        <f t="shared" si="25"/>
        <v>1.6864954301075299</v>
      </c>
      <c r="K256" t="s">
        <v>299</v>
      </c>
      <c r="M256">
        <f>IF(OR('Exp Database'!M256=Lists!$G$2,'Exp Database'!M256=Lists!$G$3,'Exp Database'!M256=0),0,IF($F256=Lists!$G$2,'Exp with units conversion'!$H256*'Exp Database'!M256*'Exp with units conversion'!$G256,'Exp Database'!M256*'Exp with units conversion'!$G256))</f>
        <v>0</v>
      </c>
      <c r="N256">
        <f>IF(OR('Exp Database'!N256=Lists!$G$2,'Exp Database'!N256=Lists!$G$3,'Exp Database'!N256=0),0,IF($F256=Lists!$G$2,'Exp with units conversion'!$H256*'Exp Database'!N256*'Exp with units conversion'!$G256,'Exp Database'!N256*'Exp with units conversion'!$G256))</f>
        <v>0</v>
      </c>
      <c r="O256">
        <f>IF(OR('Exp Database'!O256=Lists!$G$2,'Exp Database'!O256=Lists!$G$3,'Exp Database'!O256=0),0,IF($F256=Lists!$G$2,'Exp with units conversion'!$H256*'Exp Database'!O256*'Exp with units conversion'!$G256,'Exp Database'!O256*'Exp with units conversion'!$G256))</f>
        <v>0</v>
      </c>
      <c r="P256">
        <f>IF(OR('Exp Database'!P256=Lists!$G$2,'Exp Database'!P256=Lists!$G$3,'Exp Database'!P256=0),0,IF($F256=Lists!$G$2,'Exp with units conversion'!$H256*'Exp Database'!P256*'Exp with units conversion'!$G256,'Exp Database'!P256*'Exp with units conversion'!$G256))</f>
        <v>0</v>
      </c>
      <c r="Q256">
        <f>IF(OR('Exp Database'!Q256=Lists!$G$2,'Exp Database'!Q256=Lists!$G$3,'Exp Database'!Q256=0),0,IF($F256=Lists!$G$2,'Exp with units conversion'!$H256*'Exp Database'!Q256*'Exp with units conversion'!$G256,'Exp Database'!Q256*'Exp with units conversion'!$G256))</f>
        <v>0</v>
      </c>
      <c r="R256">
        <f>IF(OR('Exp Database'!R256=Lists!$G$2,'Exp Database'!R256=Lists!$G$3,'Exp Database'!R256=0),0,IF($F256=Lists!$G$2,'Exp with units conversion'!$H256*'Exp Database'!R256*'Exp with units conversion'!$G256,'Exp Database'!R256*'Exp with units conversion'!$G256))</f>
        <v>0</v>
      </c>
      <c r="S256">
        <f>IF(OR('Exp Database'!S256=Lists!$G$2,'Exp Database'!S256=Lists!$G$3,'Exp Database'!S256=0),0,IF($F256=Lists!$G$2,'Exp with units conversion'!$H256*'Exp Database'!S256*'Exp with units conversion'!$G256,'Exp Database'!S256*'Exp with units conversion'!$G256))</f>
        <v>0</v>
      </c>
      <c r="T256">
        <f>IF(OR('Exp Database'!T256=Lists!$G$2,'Exp Database'!T256=Lists!$G$3,'Exp Database'!T256=0),0,IF($F256=Lists!$G$2,'Exp with units conversion'!$H256*'Exp Database'!T256*'Exp with units conversion'!$G256,'Exp Database'!T256*'Exp with units conversion'!$G256))</f>
        <v>0</v>
      </c>
      <c r="U256">
        <f>IF(OR('Exp Database'!U256=Lists!$G$2,'Exp Database'!U256=Lists!$G$3,'Exp Database'!U256=0),0,IF($F256=Lists!$G$2,'Exp with units conversion'!$H256*'Exp Database'!U256*'Exp with units conversion'!$G256,'Exp Database'!U256*'Exp with units conversion'!$G256))</f>
        <v>0</v>
      </c>
      <c r="V256">
        <f>IF(OR('Exp Database'!V256=Lists!$G$2,'Exp Database'!V256=Lists!$G$3,'Exp Database'!V256=0),0,IF($F256=Lists!$G$2,'Exp with units conversion'!$H256*'Exp Database'!V256*'Exp with units conversion'!$G256,'Exp Database'!V256*'Exp with units conversion'!$G256))</f>
        <v>0</v>
      </c>
      <c r="W256">
        <f>IF(OR('Exp Database'!W256=Lists!$G$2,'Exp Database'!W256=Lists!$G$3,'Exp Database'!W256=0),0,IF($F256=Lists!$G$2,'Exp with units conversion'!$H256*'Exp Database'!W256*'Exp with units conversion'!$G256,'Exp Database'!W256*'Exp with units conversion'!$G256))</f>
        <v>0</v>
      </c>
      <c r="X256">
        <f>IF(OR('Exp Database'!X256=Lists!$G$2,'Exp Database'!X256=Lists!$G$3,'Exp Database'!X256=0),0,IF($F256=Lists!$G$2,'Exp with units conversion'!$H256*'Exp Database'!X256*'Exp with units conversion'!$G256,'Exp Database'!X256*'Exp with units conversion'!$G256))</f>
        <v>51986</v>
      </c>
      <c r="Y256">
        <f>IF(OR('Exp Database'!Y256=Lists!$G$2,'Exp Database'!Y256=Lists!$G$3,'Exp Database'!Y256=0),0,IF($F256=Lists!$G$2,'Exp with units conversion'!$H256*'Exp Database'!Y256*'Exp with units conversion'!$G256,'Exp Database'!Y256*'Exp with units conversion'!$G256))</f>
        <v>1613</v>
      </c>
      <c r="Z256">
        <f>IF(OR('Exp Database'!Z256=Lists!$G$2,'Exp Database'!Z256=Lists!$G$3,'Exp Database'!Z256=0),0,IF($F256=Lists!$G$2,'Exp with units conversion'!$H256*'Exp Database'!Z256*'Exp with units conversion'!$G256,'Exp Database'!Z256*'Exp with units conversion'!$G256))</f>
        <v>0</v>
      </c>
      <c r="AA256">
        <f>IF(OR('Exp Database'!AA256=Lists!$G$2,'Exp Database'!AA256=Lists!$G$3,'Exp Database'!AA256=0),0,IF($F256=Lists!$G$2,'Exp with units conversion'!$H256*'Exp Database'!AA256*'Exp with units conversion'!$G256,'Exp Database'!AA256*'Exp with units conversion'!$G256))</f>
        <v>180380</v>
      </c>
      <c r="AB256">
        <f>IF(OR('Exp Database'!AB256=Lists!$G$2,'Exp Database'!AB256=Lists!$G$3,'Exp Database'!AB256=0),0,IF($F256=Lists!$G$2,'Exp with units conversion'!$H256*'Exp Database'!AB256*'Exp with units conversion'!$G256,'Exp Database'!AB256*'Exp with units conversion'!$G256))</f>
        <v>167274</v>
      </c>
      <c r="AC256">
        <f>IF(OR('Exp Database'!AC256=Lists!$G$2,'Exp Database'!AC256=Lists!$G$3,'Exp Database'!AC256=0),0,IF($F256=Lists!$G$2,'Exp with units conversion'!$H256*'Exp Database'!AC256*'Exp with units conversion'!$G256,'Exp Database'!AC256*'Exp with units conversion'!$G256))</f>
        <v>401253</v>
      </c>
      <c r="AD256">
        <f>IF(OR('Exp Database'!AD256=Lists!$G$2,'Exp Database'!AD256=Lists!$G$3,'Exp Database'!AD256=0),0,IF($F256=Lists!$G$2,'Exp with units conversion'!$H256*'Exp Database'!AD256*'Exp with units conversion'!$G256,'Exp Database'!AD256*'Exp with units conversion'!$G256))</f>
        <v>401253</v>
      </c>
      <c r="AF256">
        <f t="shared" si="20"/>
        <v>1</v>
      </c>
    </row>
    <row r="257" spans="2:32">
      <c r="B257" t="str">
        <f t="shared" si="19"/>
        <v>Georgia2011</v>
      </c>
      <c r="C257" s="243" t="str">
        <f t="shared" si="24"/>
        <v>Georgia</v>
      </c>
      <c r="D257" s="243">
        <v>2011</v>
      </c>
      <c r="E257" s="249" t="str">
        <f t="shared" si="25"/>
        <v>Calendar Year</v>
      </c>
      <c r="F257" s="249" t="str">
        <f t="shared" si="25"/>
        <v>US Dollars</v>
      </c>
      <c r="G257" s="238">
        <f>IF('Exp Database'!G257="Units ( x 1)",1,IF('Exp Database'!G257="Thousands (x 1,000)",1000,IF('Exp Database'!G257="Millions (x 1,000,000)",1000000,)))</f>
        <v>1</v>
      </c>
      <c r="H257" s="239">
        <f>IF('Exp Database'!H257&gt;0,'Exp Database'!H257,'Exp Database'!J257)</f>
        <v>1.6859999999999999</v>
      </c>
      <c r="I257" s="249" t="str">
        <f t="shared" si="25"/>
        <v>System of Health Accounts</v>
      </c>
      <c r="J257" s="249">
        <f t="shared" si="25"/>
        <v>1.6864954301075299</v>
      </c>
      <c r="K257" t="s">
        <v>43</v>
      </c>
      <c r="M257">
        <f>IF(OR('Exp Database'!M257=Lists!$G$2,'Exp Database'!M257=Lists!$G$3,'Exp Database'!M257=0),0,IF($F257=Lists!$G$2,'Exp with units conversion'!$H257*'Exp Database'!M257*'Exp with units conversion'!$G257,'Exp Database'!M257*'Exp with units conversion'!$G257))</f>
        <v>0</v>
      </c>
      <c r="N257">
        <f>IF(OR('Exp Database'!N257=Lists!$G$2,'Exp Database'!N257=Lists!$G$3,'Exp Database'!N257=0),0,IF($F257=Lists!$G$2,'Exp with units conversion'!$H257*'Exp Database'!N257*'Exp with units conversion'!$G257,'Exp Database'!N257*'Exp with units conversion'!$G257))</f>
        <v>0</v>
      </c>
      <c r="O257">
        <f>IF(OR('Exp Database'!O257=Lists!$G$2,'Exp Database'!O257=Lists!$G$3,'Exp Database'!O257=0),0,IF($F257=Lists!$G$2,'Exp with units conversion'!$H257*'Exp Database'!O257*'Exp with units conversion'!$G257,'Exp Database'!O257*'Exp with units conversion'!$G257))</f>
        <v>0</v>
      </c>
      <c r="P257">
        <f>IF(OR('Exp Database'!P257=Lists!$G$2,'Exp Database'!P257=Lists!$G$3,'Exp Database'!P257=0),0,IF($F257=Lists!$G$2,'Exp with units conversion'!$H257*'Exp Database'!P257*'Exp with units conversion'!$G257,'Exp Database'!P257*'Exp with units conversion'!$G257))</f>
        <v>0</v>
      </c>
      <c r="Q257">
        <f>IF(OR('Exp Database'!Q257=Lists!$G$2,'Exp Database'!Q257=Lists!$G$3,'Exp Database'!Q257=0),0,IF($F257=Lists!$G$2,'Exp with units conversion'!$H257*'Exp Database'!Q257*'Exp with units conversion'!$G257,'Exp Database'!Q257*'Exp with units conversion'!$G257))</f>
        <v>0</v>
      </c>
      <c r="R257">
        <f>IF(OR('Exp Database'!R257=Lists!$G$2,'Exp Database'!R257=Lists!$G$3,'Exp Database'!R257=0),0,IF($F257=Lists!$G$2,'Exp with units conversion'!$H257*'Exp Database'!R257*'Exp with units conversion'!$G257,'Exp Database'!R257*'Exp with units conversion'!$G257))</f>
        <v>0</v>
      </c>
      <c r="S257">
        <f>IF(OR('Exp Database'!S257=Lists!$G$2,'Exp Database'!S257=Lists!$G$3,'Exp Database'!S257=0),0,IF($F257=Lists!$G$2,'Exp with units conversion'!$H257*'Exp Database'!S257*'Exp with units conversion'!$G257,'Exp Database'!S257*'Exp with units conversion'!$G257))</f>
        <v>0</v>
      </c>
      <c r="T257">
        <f>IF(OR('Exp Database'!T257=Lists!$G$2,'Exp Database'!T257=Lists!$G$3,'Exp Database'!T257=0),0,IF($F257=Lists!$G$2,'Exp with units conversion'!$H257*'Exp Database'!T257*'Exp with units conversion'!$G257,'Exp Database'!T257*'Exp with units conversion'!$G257))</f>
        <v>0</v>
      </c>
      <c r="U257">
        <f>IF(OR('Exp Database'!U257=Lists!$G$2,'Exp Database'!U257=Lists!$G$3,'Exp Database'!U257=0),0,IF($F257=Lists!$G$2,'Exp with units conversion'!$H257*'Exp Database'!U257*'Exp with units conversion'!$G257,'Exp Database'!U257*'Exp with units conversion'!$G257))</f>
        <v>0</v>
      </c>
      <c r="V257">
        <f>IF(OR('Exp Database'!V257=Lists!$G$2,'Exp Database'!V257=Lists!$G$3,'Exp Database'!V257=0),0,IF($F257=Lists!$G$2,'Exp with units conversion'!$H257*'Exp Database'!V257*'Exp with units conversion'!$G257,'Exp Database'!V257*'Exp with units conversion'!$G257))</f>
        <v>0</v>
      </c>
      <c r="W257">
        <f>IF(OR('Exp Database'!W257=Lists!$G$2,'Exp Database'!W257=Lists!$G$3,'Exp Database'!W257=0),0,IF($F257=Lists!$G$2,'Exp with units conversion'!$H257*'Exp Database'!W257*'Exp with units conversion'!$G257,'Exp Database'!W257*'Exp with units conversion'!$G257))</f>
        <v>0</v>
      </c>
      <c r="X257">
        <f>IF(OR('Exp Database'!X257=Lists!$G$2,'Exp Database'!X257=Lists!$G$3,'Exp Database'!X257=0),0,IF($F257=Lists!$G$2,'Exp with units conversion'!$H257*'Exp Database'!X257*'Exp with units conversion'!$G257,'Exp Database'!X257*'Exp with units conversion'!$G257))</f>
        <v>51986</v>
      </c>
      <c r="Y257">
        <f>IF(OR('Exp Database'!Y257=Lists!$G$2,'Exp Database'!Y257=Lists!$G$3,'Exp Database'!Y257=0),0,IF($F257=Lists!$G$2,'Exp with units conversion'!$H257*'Exp Database'!Y257*'Exp with units conversion'!$G257,'Exp Database'!Y257*'Exp with units conversion'!$G257))</f>
        <v>1613</v>
      </c>
      <c r="Z257">
        <f>IF(OR('Exp Database'!Z257=Lists!$G$2,'Exp Database'!Z257=Lists!$G$3,'Exp Database'!Z257=0),0,IF($F257=Lists!$G$2,'Exp with units conversion'!$H257*'Exp Database'!Z257*'Exp with units conversion'!$G257,'Exp Database'!Z257*'Exp with units conversion'!$G257))</f>
        <v>0</v>
      </c>
      <c r="AA257">
        <f>IF(OR('Exp Database'!AA257=Lists!$G$2,'Exp Database'!AA257=Lists!$G$3,'Exp Database'!AA257=0),0,IF($F257=Lists!$G$2,'Exp with units conversion'!$H257*'Exp Database'!AA257*'Exp with units conversion'!$G257,'Exp Database'!AA257*'Exp with units conversion'!$G257))</f>
        <v>27268</v>
      </c>
      <c r="AB257">
        <f>IF(OR('Exp Database'!AB257=Lists!$G$2,'Exp Database'!AB257=Lists!$G$3,'Exp Database'!AB257=0),0,IF($F257=Lists!$G$2,'Exp with units conversion'!$H257*'Exp Database'!AB257*'Exp with units conversion'!$G257,'Exp Database'!AB257*'Exp with units conversion'!$G257))</f>
        <v>167274</v>
      </c>
      <c r="AC257">
        <f>IF(OR('Exp Database'!AC257=Lists!$G$2,'Exp Database'!AC257=Lists!$G$3,'Exp Database'!AC257=0),0,IF($F257=Lists!$G$2,'Exp with units conversion'!$H257*'Exp Database'!AC257*'Exp with units conversion'!$G257,'Exp Database'!AC257*'Exp with units conversion'!$G257))</f>
        <v>248141</v>
      </c>
      <c r="AD257">
        <f>IF(OR('Exp Database'!AD257=Lists!$G$2,'Exp Database'!AD257=Lists!$G$3,'Exp Database'!AD257=0),0,IF($F257=Lists!$G$2,'Exp with units conversion'!$H257*'Exp Database'!AD257*'Exp with units conversion'!$G257,'Exp Database'!AD257*'Exp with units conversion'!$G257))</f>
        <v>248141</v>
      </c>
      <c r="AF257">
        <f t="shared" si="20"/>
        <v>1</v>
      </c>
    </row>
    <row r="258" spans="2:32">
      <c r="B258" t="str">
        <f t="shared" si="19"/>
        <v>Georgia2011</v>
      </c>
      <c r="C258" s="243" t="str">
        <f t="shared" si="24"/>
        <v>Georgia</v>
      </c>
      <c r="D258" s="243">
        <v>2011</v>
      </c>
      <c r="E258" s="249" t="str">
        <f t="shared" si="25"/>
        <v>Calendar Year</v>
      </c>
      <c r="F258" s="249" t="str">
        <f t="shared" si="25"/>
        <v>US Dollars</v>
      </c>
      <c r="G258" s="238">
        <f>IF('Exp Database'!G258="Units ( x 1)",1,IF('Exp Database'!G258="Thousands (x 1,000)",1000,IF('Exp Database'!G258="Millions (x 1,000,000)",1000000,)))</f>
        <v>1</v>
      </c>
      <c r="H258" s="239">
        <f>IF('Exp Database'!H258&gt;0,'Exp Database'!H258,'Exp Database'!J258)</f>
        <v>1.6859999999999999</v>
      </c>
      <c r="I258" s="249" t="str">
        <f t="shared" si="25"/>
        <v>System of Health Accounts</v>
      </c>
      <c r="J258" s="249">
        <f t="shared" si="25"/>
        <v>1.6864954301075299</v>
      </c>
      <c r="K258" t="s">
        <v>45</v>
      </c>
      <c r="M258">
        <f>IF(OR('Exp Database'!M258=Lists!$G$2,'Exp Database'!M258=Lists!$G$3,'Exp Database'!M258=0),0,IF($F258=Lists!$G$2,'Exp with units conversion'!$H258*'Exp Database'!M258*'Exp with units conversion'!$G258,'Exp Database'!M258*'Exp with units conversion'!$G258))</f>
        <v>0</v>
      </c>
      <c r="N258">
        <f>IF(OR('Exp Database'!N258=Lists!$G$2,'Exp Database'!N258=Lists!$G$3,'Exp Database'!N258=0),0,IF($F258=Lists!$G$2,'Exp with units conversion'!$H258*'Exp Database'!N258*'Exp with units conversion'!$G258,'Exp Database'!N258*'Exp with units conversion'!$G258))</f>
        <v>0</v>
      </c>
      <c r="O258">
        <f>IF(OR('Exp Database'!O258=Lists!$G$2,'Exp Database'!O258=Lists!$G$3,'Exp Database'!O258=0),0,IF($F258=Lists!$G$2,'Exp with units conversion'!$H258*'Exp Database'!O258*'Exp with units conversion'!$G258,'Exp Database'!O258*'Exp with units conversion'!$G258))</f>
        <v>0</v>
      </c>
      <c r="P258">
        <f>IF(OR('Exp Database'!P258=Lists!$G$2,'Exp Database'!P258=Lists!$G$3,'Exp Database'!P258=0),0,IF($F258=Lists!$G$2,'Exp with units conversion'!$H258*'Exp Database'!P258*'Exp with units conversion'!$G258,'Exp Database'!P258*'Exp with units conversion'!$G258))</f>
        <v>0</v>
      </c>
      <c r="Q258">
        <f>IF(OR('Exp Database'!Q258=Lists!$G$2,'Exp Database'!Q258=Lists!$G$3,'Exp Database'!Q258=0),0,IF($F258=Lists!$G$2,'Exp with units conversion'!$H258*'Exp Database'!Q258*'Exp with units conversion'!$G258,'Exp Database'!Q258*'Exp with units conversion'!$G258))</f>
        <v>0</v>
      </c>
      <c r="R258">
        <f>IF(OR('Exp Database'!R258=Lists!$G$2,'Exp Database'!R258=Lists!$G$3,'Exp Database'!R258=0),0,IF($F258=Lists!$G$2,'Exp with units conversion'!$H258*'Exp Database'!R258*'Exp with units conversion'!$G258,'Exp Database'!R258*'Exp with units conversion'!$G258))</f>
        <v>0</v>
      </c>
      <c r="S258">
        <f>IF(OR('Exp Database'!S258=Lists!$G$2,'Exp Database'!S258=Lists!$G$3,'Exp Database'!S258=0),0,IF($F258=Lists!$G$2,'Exp with units conversion'!$H258*'Exp Database'!S258*'Exp with units conversion'!$G258,'Exp Database'!S258*'Exp with units conversion'!$G258))</f>
        <v>0</v>
      </c>
      <c r="T258">
        <f>IF(OR('Exp Database'!T258=Lists!$G$2,'Exp Database'!T258=Lists!$G$3,'Exp Database'!T258=0),0,IF($F258=Lists!$G$2,'Exp with units conversion'!$H258*'Exp Database'!T258*'Exp with units conversion'!$G258,'Exp Database'!T258*'Exp with units conversion'!$G258))</f>
        <v>0</v>
      </c>
      <c r="U258">
        <f>IF(OR('Exp Database'!U258=Lists!$G$2,'Exp Database'!U258=Lists!$G$3,'Exp Database'!U258=0),0,IF($F258=Lists!$G$2,'Exp with units conversion'!$H258*'Exp Database'!U258*'Exp with units conversion'!$G258,'Exp Database'!U258*'Exp with units conversion'!$G258))</f>
        <v>0</v>
      </c>
      <c r="V258">
        <f>IF(OR('Exp Database'!V258=Lists!$G$2,'Exp Database'!V258=Lists!$G$3,'Exp Database'!V258=0),0,IF($F258=Lists!$G$2,'Exp with units conversion'!$H258*'Exp Database'!V258*'Exp with units conversion'!$G258,'Exp Database'!V258*'Exp with units conversion'!$G258))</f>
        <v>0</v>
      </c>
      <c r="W258">
        <f>IF(OR('Exp Database'!W258=Lists!$G$2,'Exp Database'!W258=Lists!$G$3,'Exp Database'!W258=0),0,IF($F258=Lists!$G$2,'Exp with units conversion'!$H258*'Exp Database'!W258*'Exp with units conversion'!$G258,'Exp Database'!W258*'Exp with units conversion'!$G258))</f>
        <v>0</v>
      </c>
      <c r="X258">
        <f>IF(OR('Exp Database'!X258=Lists!$G$2,'Exp Database'!X258=Lists!$G$3,'Exp Database'!X258=0),0,IF($F258=Lists!$G$2,'Exp with units conversion'!$H258*'Exp Database'!X258*'Exp with units conversion'!$G258,'Exp Database'!X258*'Exp with units conversion'!$G258))</f>
        <v>0</v>
      </c>
      <c r="Y258">
        <f>IF(OR('Exp Database'!Y258=Lists!$G$2,'Exp Database'!Y258=Lists!$G$3,'Exp Database'!Y258=0),0,IF($F258=Lists!$G$2,'Exp with units conversion'!$H258*'Exp Database'!Y258*'Exp with units conversion'!$G258,'Exp Database'!Y258*'Exp with units conversion'!$G258))</f>
        <v>0</v>
      </c>
      <c r="Z258">
        <f>IF(OR('Exp Database'!Z258=Lists!$G$2,'Exp Database'!Z258=Lists!$G$3,'Exp Database'!Z258=0),0,IF($F258=Lists!$G$2,'Exp with units conversion'!$H258*'Exp Database'!Z258*'Exp with units conversion'!$G258,'Exp Database'!Z258*'Exp with units conversion'!$G258))</f>
        <v>0</v>
      </c>
      <c r="AA258">
        <f>IF(OR('Exp Database'!AA258=Lists!$G$2,'Exp Database'!AA258=Lists!$G$3,'Exp Database'!AA258=0),0,IF($F258=Lists!$G$2,'Exp with units conversion'!$H258*'Exp Database'!AA258*'Exp with units conversion'!$G258,'Exp Database'!AA258*'Exp with units conversion'!$G258))</f>
        <v>137352</v>
      </c>
      <c r="AB258">
        <f>IF(OR('Exp Database'!AB258=Lists!$G$2,'Exp Database'!AB258=Lists!$G$3,'Exp Database'!AB258=0),0,IF($F258=Lists!$G$2,'Exp with units conversion'!$H258*'Exp Database'!AB258*'Exp with units conversion'!$G258,'Exp Database'!AB258*'Exp with units conversion'!$G258))</f>
        <v>0</v>
      </c>
      <c r="AC258">
        <f>IF(OR('Exp Database'!AC258=Lists!$G$2,'Exp Database'!AC258=Lists!$G$3,'Exp Database'!AC258=0),0,IF($F258=Lists!$G$2,'Exp with units conversion'!$H258*'Exp Database'!AC258*'Exp with units conversion'!$G258,'Exp Database'!AC258*'Exp with units conversion'!$G258))</f>
        <v>137352</v>
      </c>
      <c r="AD258">
        <f>IF(OR('Exp Database'!AD258=Lists!$G$2,'Exp Database'!AD258=Lists!$G$3,'Exp Database'!AD258=0),0,IF($F258=Lists!$G$2,'Exp with units conversion'!$H258*'Exp Database'!AD258*'Exp with units conversion'!$G258,'Exp Database'!AD258*'Exp with units conversion'!$G258))</f>
        <v>137352</v>
      </c>
      <c r="AF258">
        <f t="shared" si="20"/>
        <v>1</v>
      </c>
    </row>
    <row r="259" spans="2:32">
      <c r="B259" t="str">
        <f t="shared" si="19"/>
        <v>Georgia2011</v>
      </c>
      <c r="C259" s="243" t="str">
        <f t="shared" si="24"/>
        <v>Georgia</v>
      </c>
      <c r="D259" s="243">
        <v>2011</v>
      </c>
      <c r="E259" s="249" t="str">
        <f t="shared" si="25"/>
        <v>Calendar Year</v>
      </c>
      <c r="F259" s="249" t="str">
        <f t="shared" si="25"/>
        <v>US Dollars</v>
      </c>
      <c r="G259" s="238">
        <f>IF('Exp Database'!G259="Units ( x 1)",1,IF('Exp Database'!G259="Thousands (x 1,000)",1000,IF('Exp Database'!G259="Millions (x 1,000,000)",1000000,)))</f>
        <v>1</v>
      </c>
      <c r="H259" s="239">
        <f>IF('Exp Database'!H259&gt;0,'Exp Database'!H259,'Exp Database'!J259)</f>
        <v>1.6859999999999999</v>
      </c>
      <c r="I259" s="249" t="str">
        <f t="shared" si="25"/>
        <v>System of Health Accounts</v>
      </c>
      <c r="J259" s="249">
        <f t="shared" si="25"/>
        <v>1.6864954301075299</v>
      </c>
      <c r="K259" t="s">
        <v>46</v>
      </c>
      <c r="M259">
        <f>IF(OR('Exp Database'!M259=Lists!$G$2,'Exp Database'!M259=Lists!$G$3,'Exp Database'!M259=0),0,IF($F259=Lists!$G$2,'Exp with units conversion'!$H259*'Exp Database'!M259*'Exp with units conversion'!$G259,'Exp Database'!M259*'Exp with units conversion'!$G259))</f>
        <v>0</v>
      </c>
      <c r="N259">
        <f>IF(OR('Exp Database'!N259=Lists!$G$2,'Exp Database'!N259=Lists!$G$3,'Exp Database'!N259=0),0,IF($F259=Lists!$G$2,'Exp with units conversion'!$H259*'Exp Database'!N259*'Exp with units conversion'!$G259,'Exp Database'!N259*'Exp with units conversion'!$G259))</f>
        <v>0</v>
      </c>
      <c r="O259">
        <f>IF(OR('Exp Database'!O259=Lists!$G$2,'Exp Database'!O259=Lists!$G$3,'Exp Database'!O259=0),0,IF($F259=Lists!$G$2,'Exp with units conversion'!$H259*'Exp Database'!O259*'Exp with units conversion'!$G259,'Exp Database'!O259*'Exp with units conversion'!$G259))</f>
        <v>0</v>
      </c>
      <c r="P259">
        <f>IF(OR('Exp Database'!P259=Lists!$G$2,'Exp Database'!P259=Lists!$G$3,'Exp Database'!P259=0),0,IF($F259=Lists!$G$2,'Exp with units conversion'!$H259*'Exp Database'!P259*'Exp with units conversion'!$G259,'Exp Database'!P259*'Exp with units conversion'!$G259))</f>
        <v>0</v>
      </c>
      <c r="Q259">
        <f>IF(OR('Exp Database'!Q259=Lists!$G$2,'Exp Database'!Q259=Lists!$G$3,'Exp Database'!Q259=0),0,IF($F259=Lists!$G$2,'Exp with units conversion'!$H259*'Exp Database'!Q259*'Exp with units conversion'!$G259,'Exp Database'!Q259*'Exp with units conversion'!$G259))</f>
        <v>0</v>
      </c>
      <c r="R259">
        <f>IF(OR('Exp Database'!R259=Lists!$G$2,'Exp Database'!R259=Lists!$G$3,'Exp Database'!R259=0),0,IF($F259=Lists!$G$2,'Exp with units conversion'!$H259*'Exp Database'!R259*'Exp with units conversion'!$G259,'Exp Database'!R259*'Exp with units conversion'!$G259))</f>
        <v>0</v>
      </c>
      <c r="S259">
        <f>IF(OR('Exp Database'!S259=Lists!$G$2,'Exp Database'!S259=Lists!$G$3,'Exp Database'!S259=0),0,IF($F259=Lists!$G$2,'Exp with units conversion'!$H259*'Exp Database'!S259*'Exp with units conversion'!$G259,'Exp Database'!S259*'Exp with units conversion'!$G259))</f>
        <v>0</v>
      </c>
      <c r="T259">
        <f>IF(OR('Exp Database'!T259=Lists!$G$2,'Exp Database'!T259=Lists!$G$3,'Exp Database'!T259=0),0,IF($F259=Lists!$G$2,'Exp with units conversion'!$H259*'Exp Database'!T259*'Exp with units conversion'!$G259,'Exp Database'!T259*'Exp with units conversion'!$G259))</f>
        <v>0</v>
      </c>
      <c r="U259">
        <f>IF(OR('Exp Database'!U259=Lists!$G$2,'Exp Database'!U259=Lists!$G$3,'Exp Database'!U259=0),0,IF($F259=Lists!$G$2,'Exp with units conversion'!$H259*'Exp Database'!U259*'Exp with units conversion'!$G259,'Exp Database'!U259*'Exp with units conversion'!$G259))</f>
        <v>0</v>
      </c>
      <c r="V259">
        <f>IF(OR('Exp Database'!V259=Lists!$G$2,'Exp Database'!V259=Lists!$G$3,'Exp Database'!V259=0),0,IF($F259=Lists!$G$2,'Exp with units conversion'!$H259*'Exp Database'!V259*'Exp with units conversion'!$G259,'Exp Database'!V259*'Exp with units conversion'!$G259))</f>
        <v>0</v>
      </c>
      <c r="W259">
        <f>IF(OR('Exp Database'!W259=Lists!$G$2,'Exp Database'!W259=Lists!$G$3,'Exp Database'!W259=0),0,IF($F259=Lists!$G$2,'Exp with units conversion'!$H259*'Exp Database'!W259*'Exp with units conversion'!$G259,'Exp Database'!W259*'Exp with units conversion'!$G259))</f>
        <v>0</v>
      </c>
      <c r="X259">
        <f>IF(OR('Exp Database'!X259=Lists!$G$2,'Exp Database'!X259=Lists!$G$3,'Exp Database'!X259=0),0,IF($F259=Lists!$G$2,'Exp with units conversion'!$H259*'Exp Database'!X259*'Exp with units conversion'!$G259,'Exp Database'!X259*'Exp with units conversion'!$G259))</f>
        <v>0</v>
      </c>
      <c r="Y259">
        <f>IF(OR('Exp Database'!Y259=Lists!$G$2,'Exp Database'!Y259=Lists!$G$3,'Exp Database'!Y259=0),0,IF($F259=Lists!$G$2,'Exp with units conversion'!$H259*'Exp Database'!Y259*'Exp with units conversion'!$G259,'Exp Database'!Y259*'Exp with units conversion'!$G259))</f>
        <v>0</v>
      </c>
      <c r="Z259">
        <f>IF(OR('Exp Database'!Z259=Lists!$G$2,'Exp Database'!Z259=Lists!$G$3,'Exp Database'!Z259=0),0,IF($F259=Lists!$G$2,'Exp with units conversion'!$H259*'Exp Database'!Z259*'Exp with units conversion'!$G259,'Exp Database'!Z259*'Exp with units conversion'!$G259))</f>
        <v>0</v>
      </c>
      <c r="AA259">
        <f>IF(OR('Exp Database'!AA259=Lists!$G$2,'Exp Database'!AA259=Lists!$G$3,'Exp Database'!AA259=0),0,IF($F259=Lists!$G$2,'Exp with units conversion'!$H259*'Exp Database'!AA259*'Exp with units conversion'!$G259,'Exp Database'!AA259*'Exp with units conversion'!$G259))</f>
        <v>0</v>
      </c>
      <c r="AB259">
        <f>IF(OR('Exp Database'!AB259=Lists!$G$2,'Exp Database'!AB259=Lists!$G$3,'Exp Database'!AB259=0),0,IF($F259=Lists!$G$2,'Exp with units conversion'!$H259*'Exp Database'!AB259*'Exp with units conversion'!$G259,'Exp Database'!AB259*'Exp with units conversion'!$G259))</f>
        <v>0</v>
      </c>
      <c r="AC259">
        <f>IF(OR('Exp Database'!AC259=Lists!$G$2,'Exp Database'!AC259=Lists!$G$3,'Exp Database'!AC259=0),0,IF($F259=Lists!$G$2,'Exp with units conversion'!$H259*'Exp Database'!AC259*'Exp with units conversion'!$G259,'Exp Database'!AC259*'Exp with units conversion'!$G259))</f>
        <v>0</v>
      </c>
      <c r="AD259">
        <f>IF(OR('Exp Database'!AD259=Lists!$G$2,'Exp Database'!AD259=Lists!$G$3,'Exp Database'!AD259=0),0,IF($F259=Lists!$G$2,'Exp with units conversion'!$H259*'Exp Database'!AD259*'Exp with units conversion'!$G259,'Exp Database'!AD259*'Exp with units conversion'!$G259))</f>
        <v>0</v>
      </c>
      <c r="AF259">
        <f t="shared" si="20"/>
        <v>1</v>
      </c>
    </row>
    <row r="260" spans="2:32">
      <c r="B260" t="str">
        <f t="shared" si="19"/>
        <v>Georgia2011</v>
      </c>
      <c r="C260" s="243" t="str">
        <f t="shared" si="24"/>
        <v>Georgia</v>
      </c>
      <c r="D260" s="243">
        <v>2011</v>
      </c>
      <c r="E260" s="249" t="str">
        <f t="shared" si="25"/>
        <v>Calendar Year</v>
      </c>
      <c r="F260" s="249" t="str">
        <f t="shared" si="25"/>
        <v>US Dollars</v>
      </c>
      <c r="G260" s="238">
        <f>IF('Exp Database'!G260="Units ( x 1)",1,IF('Exp Database'!G260="Thousands (x 1,000)",1000,IF('Exp Database'!G260="Millions (x 1,000,000)",1000000,)))</f>
        <v>1</v>
      </c>
      <c r="H260" s="239">
        <f>IF('Exp Database'!H260&gt;0,'Exp Database'!H260,'Exp Database'!J260)</f>
        <v>1.6859999999999999</v>
      </c>
      <c r="I260" s="249" t="str">
        <f t="shared" si="25"/>
        <v>System of Health Accounts</v>
      </c>
      <c r="J260" s="249">
        <f t="shared" si="25"/>
        <v>1.6864954301075299</v>
      </c>
      <c r="K260" t="s">
        <v>453</v>
      </c>
      <c r="M260">
        <f>IF(OR('Exp Database'!M260=Lists!$G$2,'Exp Database'!M260=Lists!$G$3,'Exp Database'!M260=0),0,IF($F260=Lists!$G$2,'Exp with units conversion'!$H260*'Exp Database'!M260*'Exp with units conversion'!$G260,'Exp Database'!M260*'Exp with units conversion'!$G260))</f>
        <v>0</v>
      </c>
      <c r="N260">
        <f>IF(OR('Exp Database'!N260=Lists!$G$2,'Exp Database'!N260=Lists!$G$3,'Exp Database'!N260=0),0,IF($F260=Lists!$G$2,'Exp with units conversion'!$H260*'Exp Database'!N260*'Exp with units conversion'!$G260,'Exp Database'!N260*'Exp with units conversion'!$G260))</f>
        <v>0</v>
      </c>
      <c r="O260">
        <f>IF(OR('Exp Database'!O260=Lists!$G$2,'Exp Database'!O260=Lists!$G$3,'Exp Database'!O260=0),0,IF($F260=Lists!$G$2,'Exp with units conversion'!$H260*'Exp Database'!O260*'Exp with units conversion'!$G260,'Exp Database'!O260*'Exp with units conversion'!$G260))</f>
        <v>0</v>
      </c>
      <c r="P260">
        <f>IF(OR('Exp Database'!P260=Lists!$G$2,'Exp Database'!P260=Lists!$G$3,'Exp Database'!P260=0),0,IF($F260=Lists!$G$2,'Exp with units conversion'!$H260*'Exp Database'!P260*'Exp with units conversion'!$G260,'Exp Database'!P260*'Exp with units conversion'!$G260))</f>
        <v>0</v>
      </c>
      <c r="Q260">
        <f>IF(OR('Exp Database'!Q260=Lists!$G$2,'Exp Database'!Q260=Lists!$G$3,'Exp Database'!Q260=0),0,IF($F260=Lists!$G$2,'Exp with units conversion'!$H260*'Exp Database'!Q260*'Exp with units conversion'!$G260,'Exp Database'!Q260*'Exp with units conversion'!$G260))</f>
        <v>0</v>
      </c>
      <c r="R260">
        <f>IF(OR('Exp Database'!R260=Lists!$G$2,'Exp Database'!R260=Lists!$G$3,'Exp Database'!R260=0),0,IF($F260=Lists!$G$2,'Exp with units conversion'!$H260*'Exp Database'!R260*'Exp with units conversion'!$G260,'Exp Database'!R260*'Exp with units conversion'!$G260))</f>
        <v>0</v>
      </c>
      <c r="S260">
        <f>IF(OR('Exp Database'!S260=Lists!$G$2,'Exp Database'!S260=Lists!$G$3,'Exp Database'!S260=0),0,IF($F260=Lists!$G$2,'Exp with units conversion'!$H260*'Exp Database'!S260*'Exp with units conversion'!$G260,'Exp Database'!S260*'Exp with units conversion'!$G260))</f>
        <v>0</v>
      </c>
      <c r="T260">
        <f>IF(OR('Exp Database'!T260=Lists!$G$2,'Exp Database'!T260=Lists!$G$3,'Exp Database'!T260=0),0,IF($F260=Lists!$G$2,'Exp with units conversion'!$H260*'Exp Database'!T260*'Exp with units conversion'!$G260,'Exp Database'!T260*'Exp with units conversion'!$G260))</f>
        <v>0</v>
      </c>
      <c r="U260">
        <f>IF(OR('Exp Database'!U260=Lists!$G$2,'Exp Database'!U260=Lists!$G$3,'Exp Database'!U260=0),0,IF($F260=Lists!$G$2,'Exp with units conversion'!$H260*'Exp Database'!U260*'Exp with units conversion'!$G260,'Exp Database'!U260*'Exp with units conversion'!$G260))</f>
        <v>0</v>
      </c>
      <c r="V260">
        <f>IF(OR('Exp Database'!V260=Lists!$G$2,'Exp Database'!V260=Lists!$G$3,'Exp Database'!V260=0),0,IF($F260=Lists!$G$2,'Exp with units conversion'!$H260*'Exp Database'!V260*'Exp with units conversion'!$G260,'Exp Database'!V260*'Exp with units conversion'!$G260))</f>
        <v>0</v>
      </c>
      <c r="W260">
        <f>IF(OR('Exp Database'!W260=Lists!$G$2,'Exp Database'!W260=Lists!$G$3,'Exp Database'!W260=0),0,IF($F260=Lists!$G$2,'Exp with units conversion'!$H260*'Exp Database'!W260*'Exp with units conversion'!$G260,'Exp Database'!W260*'Exp with units conversion'!$G260))</f>
        <v>0</v>
      </c>
      <c r="X260">
        <f>IF(OR('Exp Database'!X260=Lists!$G$2,'Exp Database'!X260=Lists!$G$3,'Exp Database'!X260=0),0,IF($F260=Lists!$G$2,'Exp with units conversion'!$H260*'Exp Database'!X260*'Exp with units conversion'!$G260,'Exp Database'!X260*'Exp with units conversion'!$G260))</f>
        <v>0</v>
      </c>
      <c r="Y260">
        <f>IF(OR('Exp Database'!Y260=Lists!$G$2,'Exp Database'!Y260=Lists!$G$3,'Exp Database'!Y260=0),0,IF($F260=Lists!$G$2,'Exp with units conversion'!$H260*'Exp Database'!Y260*'Exp with units conversion'!$G260,'Exp Database'!Y260*'Exp with units conversion'!$G260))</f>
        <v>0</v>
      </c>
      <c r="Z260">
        <f>IF(OR('Exp Database'!Z260=Lists!$G$2,'Exp Database'!Z260=Lists!$G$3,'Exp Database'!Z260=0),0,IF($F260=Lists!$G$2,'Exp with units conversion'!$H260*'Exp Database'!Z260*'Exp with units conversion'!$G260,'Exp Database'!Z260*'Exp with units conversion'!$G260))</f>
        <v>0</v>
      </c>
      <c r="AA260">
        <f>IF(OR('Exp Database'!AA260=Lists!$G$2,'Exp Database'!AA260=Lists!$G$3,'Exp Database'!AA260=0),0,IF($F260=Lists!$G$2,'Exp with units conversion'!$H260*'Exp Database'!AA260*'Exp with units conversion'!$G260,'Exp Database'!AA260*'Exp with units conversion'!$G260))</f>
        <v>15760</v>
      </c>
      <c r="AB260">
        <f>IF(OR('Exp Database'!AB260=Lists!$G$2,'Exp Database'!AB260=Lists!$G$3,'Exp Database'!AB260=0),0,IF($F260=Lists!$G$2,'Exp with units conversion'!$H260*'Exp Database'!AB260*'Exp with units conversion'!$G260,'Exp Database'!AB260*'Exp with units conversion'!$G260))</f>
        <v>0</v>
      </c>
      <c r="AC260">
        <f>IF(OR('Exp Database'!AC260=Lists!$G$2,'Exp Database'!AC260=Lists!$G$3,'Exp Database'!AC260=0),0,IF($F260=Lists!$G$2,'Exp with units conversion'!$H260*'Exp Database'!AC260*'Exp with units conversion'!$G260,'Exp Database'!AC260*'Exp with units conversion'!$G260))</f>
        <v>15760</v>
      </c>
      <c r="AD260">
        <f>IF(OR('Exp Database'!AD260=Lists!$G$2,'Exp Database'!AD260=Lists!$G$3,'Exp Database'!AD260=0),0,IF($F260=Lists!$G$2,'Exp with units conversion'!$H260*'Exp Database'!AD260*'Exp with units conversion'!$G260,'Exp Database'!AD260*'Exp with units conversion'!$G260))</f>
        <v>15760</v>
      </c>
      <c r="AF260">
        <f t="shared" si="20"/>
        <v>1</v>
      </c>
    </row>
    <row r="261" spans="2:32">
      <c r="B261" t="str">
        <f t="shared" si="19"/>
        <v>Georgia2011</v>
      </c>
      <c r="C261" s="243" t="str">
        <f t="shared" si="24"/>
        <v>Georgia</v>
      </c>
      <c r="D261" s="243">
        <v>2011</v>
      </c>
      <c r="E261" s="249" t="str">
        <f t="shared" si="25"/>
        <v>Calendar Year</v>
      </c>
      <c r="F261" s="249" t="str">
        <f t="shared" si="25"/>
        <v>US Dollars</v>
      </c>
      <c r="G261" s="238">
        <f>IF('Exp Database'!G261="Units ( x 1)",1,IF('Exp Database'!G261="Thousands (x 1,000)",1000,IF('Exp Database'!G261="Millions (x 1,000,000)",1000000,)))</f>
        <v>1</v>
      </c>
      <c r="H261" s="239">
        <f>IF('Exp Database'!H261&gt;0,'Exp Database'!H261,'Exp Database'!J261)</f>
        <v>1.6859999999999999</v>
      </c>
      <c r="I261" s="249" t="str">
        <f t="shared" si="25"/>
        <v>System of Health Accounts</v>
      </c>
      <c r="J261" s="249">
        <f t="shared" si="25"/>
        <v>1.6864954301075299</v>
      </c>
      <c r="K261" t="s">
        <v>300</v>
      </c>
      <c r="M261">
        <f>IF(OR('Exp Database'!M261=Lists!$G$2,'Exp Database'!M261=Lists!$G$3,'Exp Database'!M261=0),0,IF($F261=Lists!$G$2,'Exp with units conversion'!$H261*'Exp Database'!M261*'Exp with units conversion'!$G261,'Exp Database'!M261*'Exp with units conversion'!$G261))</f>
        <v>949917</v>
      </c>
      <c r="N261">
        <f>IF(OR('Exp Database'!N261=Lists!$G$2,'Exp Database'!N261=Lists!$G$3,'Exp Database'!N261=0),0,IF($F261=Lists!$G$2,'Exp with units conversion'!$H261*'Exp Database'!N261*'Exp with units conversion'!$G261,'Exp Database'!N261*'Exp with units conversion'!$G261))</f>
        <v>0</v>
      </c>
      <c r="O261">
        <f>IF(OR('Exp Database'!O261=Lists!$G$2,'Exp Database'!O261=Lists!$G$3,'Exp Database'!O261=0),0,IF($F261=Lists!$G$2,'Exp with units conversion'!$H261*'Exp Database'!O261*'Exp with units conversion'!$G261,'Exp Database'!O261*'Exp with units conversion'!$G261))</f>
        <v>0</v>
      </c>
      <c r="P261">
        <f>IF(OR('Exp Database'!P261=Lists!$G$2,'Exp Database'!P261=Lists!$G$3,'Exp Database'!P261=0),0,IF($F261=Lists!$G$2,'Exp with units conversion'!$H261*'Exp Database'!P261*'Exp with units conversion'!$G261,'Exp Database'!P261*'Exp with units conversion'!$G261))</f>
        <v>0</v>
      </c>
      <c r="Q261">
        <f>IF(OR('Exp Database'!Q261=Lists!$G$2,'Exp Database'!Q261=Lists!$G$3,'Exp Database'!Q261=0),0,IF($F261=Lists!$G$2,'Exp with units conversion'!$H261*'Exp Database'!Q261*'Exp with units conversion'!$G261,'Exp Database'!Q261*'Exp with units conversion'!$G261))</f>
        <v>949917</v>
      </c>
      <c r="R261">
        <f>IF(OR('Exp Database'!R261=Lists!$G$2,'Exp Database'!R261=Lists!$G$3,'Exp Database'!R261=0),0,IF($F261=Lists!$G$2,'Exp with units conversion'!$H261*'Exp Database'!R261*'Exp with units conversion'!$G261,'Exp Database'!R261*'Exp with units conversion'!$G261))</f>
        <v>0</v>
      </c>
      <c r="S261">
        <f>IF(OR('Exp Database'!S261=Lists!$G$2,'Exp Database'!S261=Lists!$G$3,'Exp Database'!S261=0),0,IF($F261=Lists!$G$2,'Exp with units conversion'!$H261*'Exp Database'!S261*'Exp with units conversion'!$G261,'Exp Database'!S261*'Exp with units conversion'!$G261))</f>
        <v>0</v>
      </c>
      <c r="T261">
        <f>IF(OR('Exp Database'!T261=Lists!$G$2,'Exp Database'!T261=Lists!$G$3,'Exp Database'!T261=0),0,IF($F261=Lists!$G$2,'Exp with units conversion'!$H261*'Exp Database'!T261*'Exp with units conversion'!$G261,'Exp Database'!T261*'Exp with units conversion'!$G261))</f>
        <v>0</v>
      </c>
      <c r="U261">
        <f>IF(OR('Exp Database'!U261=Lists!$G$2,'Exp Database'!U261=Lists!$G$3,'Exp Database'!U261=0),0,IF($F261=Lists!$G$2,'Exp with units conversion'!$H261*'Exp Database'!U261*'Exp with units conversion'!$G261,'Exp Database'!U261*'Exp with units conversion'!$G261))</f>
        <v>0</v>
      </c>
      <c r="V261">
        <f>IF(OR('Exp Database'!V261=Lists!$G$2,'Exp Database'!V261=Lists!$G$3,'Exp Database'!V261=0),0,IF($F261=Lists!$G$2,'Exp with units conversion'!$H261*'Exp Database'!V261*'Exp with units conversion'!$G261,'Exp Database'!V261*'Exp with units conversion'!$G261))</f>
        <v>0</v>
      </c>
      <c r="W261">
        <f>IF(OR('Exp Database'!W261=Lists!$G$2,'Exp Database'!W261=Lists!$G$3,'Exp Database'!W261=0),0,IF($F261=Lists!$G$2,'Exp with units conversion'!$H261*'Exp Database'!W261*'Exp with units conversion'!$G261,'Exp Database'!W261*'Exp with units conversion'!$G261))</f>
        <v>0</v>
      </c>
      <c r="X261">
        <f>IF(OR('Exp Database'!X261=Lists!$G$2,'Exp Database'!X261=Lists!$G$3,'Exp Database'!X261=0),0,IF($F261=Lists!$G$2,'Exp with units conversion'!$H261*'Exp Database'!X261*'Exp with units conversion'!$G261,'Exp Database'!X261*'Exp with units conversion'!$G261))</f>
        <v>347911</v>
      </c>
      <c r="Y261">
        <f>IF(OR('Exp Database'!Y261=Lists!$G$2,'Exp Database'!Y261=Lists!$G$3,'Exp Database'!Y261=0),0,IF($F261=Lists!$G$2,'Exp with units conversion'!$H261*'Exp Database'!Y261*'Exp with units conversion'!$G261,'Exp Database'!Y261*'Exp with units conversion'!$G261))</f>
        <v>308549</v>
      </c>
      <c r="Z261">
        <f>IF(OR('Exp Database'!Z261=Lists!$G$2,'Exp Database'!Z261=Lists!$G$3,'Exp Database'!Z261=0),0,IF($F261=Lists!$G$2,'Exp with units conversion'!$H261*'Exp Database'!Z261*'Exp with units conversion'!$G261,'Exp Database'!Z261*'Exp with units conversion'!$G261))</f>
        <v>0</v>
      </c>
      <c r="AA261">
        <f>IF(OR('Exp Database'!AA261=Lists!$G$2,'Exp Database'!AA261=Lists!$G$3,'Exp Database'!AA261=0),0,IF($F261=Lists!$G$2,'Exp with units conversion'!$H261*'Exp Database'!AA261*'Exp with units conversion'!$G261,'Exp Database'!AA261*'Exp with units conversion'!$G261))</f>
        <v>1500</v>
      </c>
      <c r="AB261">
        <f>IF(OR('Exp Database'!AB261=Lists!$G$2,'Exp Database'!AB261=Lists!$G$3,'Exp Database'!AB261=0),0,IF($F261=Lists!$G$2,'Exp with units conversion'!$H261*'Exp Database'!AB261*'Exp with units conversion'!$G261,'Exp Database'!AB261*'Exp with units conversion'!$G261))</f>
        <v>2300</v>
      </c>
      <c r="AC261">
        <f>IF(OR('Exp Database'!AC261=Lists!$G$2,'Exp Database'!AC261=Lists!$G$3,'Exp Database'!AC261=0),0,IF($F261=Lists!$G$2,'Exp with units conversion'!$H261*'Exp Database'!AC261*'Exp with units conversion'!$G261,'Exp Database'!AC261*'Exp with units conversion'!$G261))</f>
        <v>660260</v>
      </c>
      <c r="AD261">
        <f>IF(OR('Exp Database'!AD261=Lists!$G$2,'Exp Database'!AD261=Lists!$G$3,'Exp Database'!AD261=0),0,IF($F261=Lists!$G$2,'Exp with units conversion'!$H261*'Exp Database'!AD261*'Exp with units conversion'!$G261,'Exp Database'!AD261*'Exp with units conversion'!$G261))</f>
        <v>1610177</v>
      </c>
      <c r="AF261">
        <f t="shared" si="20"/>
        <v>1</v>
      </c>
    </row>
    <row r="262" spans="2:32">
      <c r="B262" t="str">
        <f t="shared" si="19"/>
        <v>Georgia2011</v>
      </c>
      <c r="C262" s="243" t="str">
        <f t="shared" si="24"/>
        <v>Georgia</v>
      </c>
      <c r="D262" s="243">
        <v>2011</v>
      </c>
      <c r="E262" s="249" t="str">
        <f t="shared" si="25"/>
        <v>Calendar Year</v>
      </c>
      <c r="F262" s="249" t="str">
        <f t="shared" si="25"/>
        <v>US Dollars</v>
      </c>
      <c r="G262" s="238">
        <f>IF('Exp Database'!G262="Units ( x 1)",1,IF('Exp Database'!G262="Thousands (x 1,000)",1000,IF('Exp Database'!G262="Millions (x 1,000,000)",1000000,)))</f>
        <v>1</v>
      </c>
      <c r="H262" s="239">
        <f>IF('Exp Database'!H262&gt;0,'Exp Database'!H262,'Exp Database'!J262)</f>
        <v>1.6859999999999999</v>
      </c>
      <c r="I262" s="249" t="str">
        <f t="shared" si="25"/>
        <v>System of Health Accounts</v>
      </c>
      <c r="J262" s="249">
        <f t="shared" si="25"/>
        <v>1.6864954301075299</v>
      </c>
      <c r="K262" t="s">
        <v>283</v>
      </c>
      <c r="M262">
        <f>IF(OR('Exp Database'!M262=Lists!$G$2,'Exp Database'!M262=Lists!$G$3,'Exp Database'!M262=0),0,IF($F262=Lists!$G$2,'Exp with units conversion'!$H262*'Exp Database'!M262*'Exp with units conversion'!$G262,'Exp Database'!M262*'Exp with units conversion'!$G262))</f>
        <v>0</v>
      </c>
      <c r="N262">
        <f>IF(OR('Exp Database'!N262=Lists!$G$2,'Exp Database'!N262=Lists!$G$3,'Exp Database'!N262=0),0,IF($F262=Lists!$G$2,'Exp with units conversion'!$H262*'Exp Database'!N262*'Exp with units conversion'!$G262,'Exp Database'!N262*'Exp with units conversion'!$G262))</f>
        <v>0</v>
      </c>
      <c r="O262">
        <f>IF(OR('Exp Database'!O262=Lists!$G$2,'Exp Database'!O262=Lists!$G$3,'Exp Database'!O262=0),0,IF($F262=Lists!$G$2,'Exp with units conversion'!$H262*'Exp Database'!O262*'Exp with units conversion'!$G262,'Exp Database'!O262*'Exp with units conversion'!$G262))</f>
        <v>0</v>
      </c>
      <c r="P262">
        <f>IF(OR('Exp Database'!P262=Lists!$G$2,'Exp Database'!P262=Lists!$G$3,'Exp Database'!P262=0),0,IF($F262=Lists!$G$2,'Exp with units conversion'!$H262*'Exp Database'!P262*'Exp with units conversion'!$G262,'Exp Database'!P262*'Exp with units conversion'!$G262))</f>
        <v>0</v>
      </c>
      <c r="Q262">
        <f>IF(OR('Exp Database'!Q262=Lists!$G$2,'Exp Database'!Q262=Lists!$G$3,'Exp Database'!Q262=0),0,IF($F262=Lists!$G$2,'Exp with units conversion'!$H262*'Exp Database'!Q262*'Exp with units conversion'!$G262,'Exp Database'!Q262*'Exp with units conversion'!$G262))</f>
        <v>0</v>
      </c>
      <c r="R262">
        <f>IF(OR('Exp Database'!R262=Lists!$G$2,'Exp Database'!R262=Lists!$G$3,'Exp Database'!R262=0),0,IF($F262=Lists!$G$2,'Exp with units conversion'!$H262*'Exp Database'!R262*'Exp with units conversion'!$G262,'Exp Database'!R262*'Exp with units conversion'!$G262))</f>
        <v>0</v>
      </c>
      <c r="S262">
        <f>IF(OR('Exp Database'!S262=Lists!$G$2,'Exp Database'!S262=Lists!$G$3,'Exp Database'!S262=0),0,IF($F262=Lists!$G$2,'Exp with units conversion'!$H262*'Exp Database'!S262*'Exp with units conversion'!$G262,'Exp Database'!S262*'Exp with units conversion'!$G262))</f>
        <v>0</v>
      </c>
      <c r="T262">
        <f>IF(OR('Exp Database'!T262=Lists!$G$2,'Exp Database'!T262=Lists!$G$3,'Exp Database'!T262=0),0,IF($F262=Lists!$G$2,'Exp with units conversion'!$H262*'Exp Database'!T262*'Exp with units conversion'!$G262,'Exp Database'!T262*'Exp with units conversion'!$G262))</f>
        <v>0</v>
      </c>
      <c r="U262">
        <f>IF(OR('Exp Database'!U262=Lists!$G$2,'Exp Database'!U262=Lists!$G$3,'Exp Database'!U262=0),0,IF($F262=Lists!$G$2,'Exp with units conversion'!$H262*'Exp Database'!U262*'Exp with units conversion'!$G262,'Exp Database'!U262*'Exp with units conversion'!$G262))</f>
        <v>0</v>
      </c>
      <c r="V262">
        <f>IF(OR('Exp Database'!V262=Lists!$G$2,'Exp Database'!V262=Lists!$G$3,'Exp Database'!V262=0),0,IF($F262=Lists!$G$2,'Exp with units conversion'!$H262*'Exp Database'!V262*'Exp with units conversion'!$G262,'Exp Database'!V262*'Exp with units conversion'!$G262))</f>
        <v>0</v>
      </c>
      <c r="W262">
        <f>IF(OR('Exp Database'!W262=Lists!$G$2,'Exp Database'!W262=Lists!$G$3,'Exp Database'!W262=0),0,IF($F262=Lists!$G$2,'Exp with units conversion'!$H262*'Exp Database'!W262*'Exp with units conversion'!$G262,'Exp Database'!W262*'Exp with units conversion'!$G262))</f>
        <v>0</v>
      </c>
      <c r="X262">
        <f>IF(OR('Exp Database'!X262=Lists!$G$2,'Exp Database'!X262=Lists!$G$3,'Exp Database'!X262=0),0,IF($F262=Lists!$G$2,'Exp with units conversion'!$H262*'Exp Database'!X262*'Exp with units conversion'!$G262,'Exp Database'!X262*'Exp with units conversion'!$G262))</f>
        <v>0</v>
      </c>
      <c r="Y262">
        <f>IF(OR('Exp Database'!Y262=Lists!$G$2,'Exp Database'!Y262=Lists!$G$3,'Exp Database'!Y262=0),0,IF($F262=Lists!$G$2,'Exp with units conversion'!$H262*'Exp Database'!Y262*'Exp with units conversion'!$G262,'Exp Database'!Y262*'Exp with units conversion'!$G262))</f>
        <v>0</v>
      </c>
      <c r="Z262">
        <f>IF(OR('Exp Database'!Z262=Lists!$G$2,'Exp Database'!Z262=Lists!$G$3,'Exp Database'!Z262=0),0,IF($F262=Lists!$G$2,'Exp with units conversion'!$H262*'Exp Database'!Z262*'Exp with units conversion'!$G262,'Exp Database'!Z262*'Exp with units conversion'!$G262))</f>
        <v>0</v>
      </c>
      <c r="AA262">
        <f>IF(OR('Exp Database'!AA262=Lists!$G$2,'Exp Database'!AA262=Lists!$G$3,'Exp Database'!AA262=0),0,IF($F262=Lists!$G$2,'Exp with units conversion'!$H262*'Exp Database'!AA262*'Exp with units conversion'!$G262,'Exp Database'!AA262*'Exp with units conversion'!$G262))</f>
        <v>0</v>
      </c>
      <c r="AB262">
        <f>IF(OR('Exp Database'!AB262=Lists!$G$2,'Exp Database'!AB262=Lists!$G$3,'Exp Database'!AB262=0),0,IF($F262=Lists!$G$2,'Exp with units conversion'!$H262*'Exp Database'!AB262*'Exp with units conversion'!$G262,'Exp Database'!AB262*'Exp with units conversion'!$G262))</f>
        <v>0</v>
      </c>
      <c r="AC262">
        <f>IF(OR('Exp Database'!AC262=Lists!$G$2,'Exp Database'!AC262=Lists!$G$3,'Exp Database'!AC262=0),0,IF($F262=Lists!$G$2,'Exp with units conversion'!$H262*'Exp Database'!AC262*'Exp with units conversion'!$G262,'Exp Database'!AC262*'Exp with units conversion'!$G262))</f>
        <v>0</v>
      </c>
      <c r="AD262">
        <f>IF(OR('Exp Database'!AD262=Lists!$G$2,'Exp Database'!AD262=Lists!$G$3,'Exp Database'!AD262=0),0,IF($F262=Lists!$G$2,'Exp with units conversion'!$H262*'Exp Database'!AD262*'Exp with units conversion'!$G262,'Exp Database'!AD262*'Exp with units conversion'!$G262))</f>
        <v>0</v>
      </c>
      <c r="AF262">
        <f t="shared" si="20"/>
        <v>1</v>
      </c>
    </row>
    <row r="263" spans="2:32">
      <c r="B263" t="str">
        <f t="shared" ref="B263:B275" si="26">C263&amp;D263</f>
        <v>Georgia2011</v>
      </c>
      <c r="C263" s="243" t="str">
        <f t="shared" si="24"/>
        <v>Georgia</v>
      </c>
      <c r="D263" s="243">
        <v>2011</v>
      </c>
      <c r="E263" s="249" t="str">
        <f t="shared" si="25"/>
        <v>Calendar Year</v>
      </c>
      <c r="F263" s="249" t="str">
        <f t="shared" si="25"/>
        <v>US Dollars</v>
      </c>
      <c r="G263" s="238">
        <f>IF('Exp Database'!G263="Units ( x 1)",1,IF('Exp Database'!G263="Thousands (x 1,000)",1000,IF('Exp Database'!G263="Millions (x 1,000,000)",1000000,)))</f>
        <v>1</v>
      </c>
      <c r="H263" s="239">
        <f>IF('Exp Database'!H263&gt;0,'Exp Database'!H263,'Exp Database'!J263)</f>
        <v>1.6859999999999999</v>
      </c>
      <c r="I263" s="249" t="str">
        <f t="shared" si="25"/>
        <v>System of Health Accounts</v>
      </c>
      <c r="J263" s="249">
        <f t="shared" si="25"/>
        <v>1.6864954301075299</v>
      </c>
      <c r="K263" t="s">
        <v>55</v>
      </c>
      <c r="M263">
        <f>IF(OR('Exp Database'!M263=Lists!$G$2,'Exp Database'!M263=Lists!$G$3,'Exp Database'!M263=0),0,IF($F263=Lists!$G$2,'Exp with units conversion'!$H263*'Exp Database'!M263*'Exp with units conversion'!$G263,'Exp Database'!M263*'Exp with units conversion'!$G263))</f>
        <v>0</v>
      </c>
      <c r="N263">
        <f>IF(OR('Exp Database'!N263=Lists!$G$2,'Exp Database'!N263=Lists!$G$3,'Exp Database'!N263=0),0,IF($F263=Lists!$G$2,'Exp with units conversion'!$H263*'Exp Database'!N263*'Exp with units conversion'!$G263,'Exp Database'!N263*'Exp with units conversion'!$G263))</f>
        <v>0</v>
      </c>
      <c r="O263">
        <f>IF(OR('Exp Database'!O263=Lists!$G$2,'Exp Database'!O263=Lists!$G$3,'Exp Database'!O263=0),0,IF($F263=Lists!$G$2,'Exp with units conversion'!$H263*'Exp Database'!O263*'Exp with units conversion'!$G263,'Exp Database'!O263*'Exp with units conversion'!$G263))</f>
        <v>0</v>
      </c>
      <c r="P263">
        <f>IF(OR('Exp Database'!P263=Lists!$G$2,'Exp Database'!P263=Lists!$G$3,'Exp Database'!P263=0),0,IF($F263=Lists!$G$2,'Exp with units conversion'!$H263*'Exp Database'!P263*'Exp with units conversion'!$G263,'Exp Database'!P263*'Exp with units conversion'!$G263))</f>
        <v>0</v>
      </c>
      <c r="Q263">
        <f>IF(OR('Exp Database'!Q263=Lists!$G$2,'Exp Database'!Q263=Lists!$G$3,'Exp Database'!Q263=0),0,IF($F263=Lists!$G$2,'Exp with units conversion'!$H263*'Exp Database'!Q263*'Exp with units conversion'!$G263,'Exp Database'!Q263*'Exp with units conversion'!$G263))</f>
        <v>0</v>
      </c>
      <c r="R263">
        <f>IF(OR('Exp Database'!R263=Lists!$G$2,'Exp Database'!R263=Lists!$G$3,'Exp Database'!R263=0),0,IF($F263=Lists!$G$2,'Exp with units conversion'!$H263*'Exp Database'!R263*'Exp with units conversion'!$G263,'Exp Database'!R263*'Exp with units conversion'!$G263))</f>
        <v>0</v>
      </c>
      <c r="S263">
        <f>IF(OR('Exp Database'!S263=Lists!$G$2,'Exp Database'!S263=Lists!$G$3,'Exp Database'!S263=0),0,IF($F263=Lists!$G$2,'Exp with units conversion'!$H263*'Exp Database'!S263*'Exp with units conversion'!$G263,'Exp Database'!S263*'Exp with units conversion'!$G263))</f>
        <v>0</v>
      </c>
      <c r="T263">
        <f>IF(OR('Exp Database'!T263=Lists!$G$2,'Exp Database'!T263=Lists!$G$3,'Exp Database'!T263=0),0,IF($F263=Lists!$G$2,'Exp with units conversion'!$H263*'Exp Database'!T263*'Exp with units conversion'!$G263,'Exp Database'!T263*'Exp with units conversion'!$G263))</f>
        <v>0</v>
      </c>
      <c r="U263">
        <f>IF(OR('Exp Database'!U263=Lists!$G$2,'Exp Database'!U263=Lists!$G$3,'Exp Database'!U263=0),0,IF($F263=Lists!$G$2,'Exp with units conversion'!$H263*'Exp Database'!U263*'Exp with units conversion'!$G263,'Exp Database'!U263*'Exp with units conversion'!$G263))</f>
        <v>0</v>
      </c>
      <c r="V263">
        <f>IF(OR('Exp Database'!V263=Lists!$G$2,'Exp Database'!V263=Lists!$G$3,'Exp Database'!V263=0),0,IF($F263=Lists!$G$2,'Exp with units conversion'!$H263*'Exp Database'!V263*'Exp with units conversion'!$G263,'Exp Database'!V263*'Exp with units conversion'!$G263))</f>
        <v>0</v>
      </c>
      <c r="W263">
        <f>IF(OR('Exp Database'!W263=Lists!$G$2,'Exp Database'!W263=Lists!$G$3,'Exp Database'!W263=0),0,IF($F263=Lists!$G$2,'Exp with units conversion'!$H263*'Exp Database'!W263*'Exp with units conversion'!$G263,'Exp Database'!W263*'Exp with units conversion'!$G263))</f>
        <v>0</v>
      </c>
      <c r="X263">
        <f>IF(OR('Exp Database'!X263=Lists!$G$2,'Exp Database'!X263=Lists!$G$3,'Exp Database'!X263=0),0,IF($F263=Lists!$G$2,'Exp with units conversion'!$H263*'Exp Database'!X263*'Exp with units conversion'!$G263,'Exp Database'!X263*'Exp with units conversion'!$G263))</f>
        <v>0</v>
      </c>
      <c r="Y263">
        <f>IF(OR('Exp Database'!Y263=Lists!$G$2,'Exp Database'!Y263=Lists!$G$3,'Exp Database'!Y263=0),0,IF($F263=Lists!$G$2,'Exp with units conversion'!$H263*'Exp Database'!Y263*'Exp with units conversion'!$G263,'Exp Database'!Y263*'Exp with units conversion'!$G263))</f>
        <v>0</v>
      </c>
      <c r="Z263">
        <f>IF(OR('Exp Database'!Z263=Lists!$G$2,'Exp Database'!Z263=Lists!$G$3,'Exp Database'!Z263=0),0,IF($F263=Lists!$G$2,'Exp with units conversion'!$H263*'Exp Database'!Z263*'Exp with units conversion'!$G263,'Exp Database'!Z263*'Exp with units conversion'!$G263))</f>
        <v>0</v>
      </c>
      <c r="AA263">
        <f>IF(OR('Exp Database'!AA263=Lists!$G$2,'Exp Database'!AA263=Lists!$G$3,'Exp Database'!AA263=0),0,IF($F263=Lists!$G$2,'Exp with units conversion'!$H263*'Exp Database'!AA263*'Exp with units conversion'!$G263,'Exp Database'!AA263*'Exp with units conversion'!$G263))</f>
        <v>0</v>
      </c>
      <c r="AB263">
        <f>IF(OR('Exp Database'!AB263=Lists!$G$2,'Exp Database'!AB263=Lists!$G$3,'Exp Database'!AB263=0),0,IF($F263=Lists!$G$2,'Exp with units conversion'!$H263*'Exp Database'!AB263*'Exp with units conversion'!$G263,'Exp Database'!AB263*'Exp with units conversion'!$G263))</f>
        <v>0</v>
      </c>
      <c r="AC263">
        <f>IF(OR('Exp Database'!AC263=Lists!$G$2,'Exp Database'!AC263=Lists!$G$3,'Exp Database'!AC263=0),0,IF($F263=Lists!$G$2,'Exp with units conversion'!$H263*'Exp Database'!AC263*'Exp with units conversion'!$G263,'Exp Database'!AC263*'Exp with units conversion'!$G263))</f>
        <v>0</v>
      </c>
      <c r="AD263">
        <f>IF(OR('Exp Database'!AD263=Lists!$G$2,'Exp Database'!AD263=Lists!$G$3,'Exp Database'!AD263=0),0,IF($F263=Lists!$G$2,'Exp with units conversion'!$H263*'Exp Database'!AD263*'Exp with units conversion'!$G263,'Exp Database'!AD263*'Exp with units conversion'!$G263))</f>
        <v>0</v>
      </c>
      <c r="AF263">
        <f t="shared" ref="AF263:AF275" si="27">IF((Q263+V263+AC263)=AD263,1,0)</f>
        <v>1</v>
      </c>
    </row>
    <row r="264" spans="2:32">
      <c r="B264" t="str">
        <f t="shared" si="26"/>
        <v>Georgia2011</v>
      </c>
      <c r="C264" s="243" t="str">
        <f t="shared" si="24"/>
        <v>Georgia</v>
      </c>
      <c r="D264" s="243">
        <v>2011</v>
      </c>
      <c r="E264" s="249" t="str">
        <f t="shared" si="25"/>
        <v>Calendar Year</v>
      </c>
      <c r="F264" s="249" t="str">
        <f t="shared" si="25"/>
        <v>US Dollars</v>
      </c>
      <c r="G264" s="238">
        <f>IF('Exp Database'!G264="Units ( x 1)",1,IF('Exp Database'!G264="Thousands (x 1,000)",1000,IF('Exp Database'!G264="Millions (x 1,000,000)",1000000,)))</f>
        <v>1</v>
      </c>
      <c r="H264" s="239">
        <f>IF('Exp Database'!H264&gt;0,'Exp Database'!H264,'Exp Database'!J264)</f>
        <v>1.6859999999999999</v>
      </c>
      <c r="I264" s="249" t="str">
        <f t="shared" si="25"/>
        <v>System of Health Accounts</v>
      </c>
      <c r="J264" s="249">
        <f t="shared" si="25"/>
        <v>1.6864954301075299</v>
      </c>
      <c r="K264" t="s">
        <v>57</v>
      </c>
      <c r="M264">
        <f>IF(OR('Exp Database'!M264=Lists!$G$2,'Exp Database'!M264=Lists!$G$3,'Exp Database'!M264=0),0,IF($F264=Lists!$G$2,'Exp with units conversion'!$H264*'Exp Database'!M264*'Exp with units conversion'!$G264,'Exp Database'!M264*'Exp with units conversion'!$G264))</f>
        <v>0</v>
      </c>
      <c r="N264">
        <f>IF(OR('Exp Database'!N264=Lists!$G$2,'Exp Database'!N264=Lists!$G$3,'Exp Database'!N264=0),0,IF($F264=Lists!$G$2,'Exp with units conversion'!$H264*'Exp Database'!N264*'Exp with units conversion'!$G264,'Exp Database'!N264*'Exp with units conversion'!$G264))</f>
        <v>0</v>
      </c>
      <c r="O264">
        <f>IF(OR('Exp Database'!O264=Lists!$G$2,'Exp Database'!O264=Lists!$G$3,'Exp Database'!O264=0),0,IF($F264=Lists!$G$2,'Exp with units conversion'!$H264*'Exp Database'!O264*'Exp with units conversion'!$G264,'Exp Database'!O264*'Exp with units conversion'!$G264))</f>
        <v>0</v>
      </c>
      <c r="P264">
        <f>IF(OR('Exp Database'!P264=Lists!$G$2,'Exp Database'!P264=Lists!$G$3,'Exp Database'!P264=0),0,IF($F264=Lists!$G$2,'Exp with units conversion'!$H264*'Exp Database'!P264*'Exp with units conversion'!$G264,'Exp Database'!P264*'Exp with units conversion'!$G264))</f>
        <v>0</v>
      </c>
      <c r="Q264">
        <f>IF(OR('Exp Database'!Q264=Lists!$G$2,'Exp Database'!Q264=Lists!$G$3,'Exp Database'!Q264=0),0,IF($F264=Lists!$G$2,'Exp with units conversion'!$H264*'Exp Database'!Q264*'Exp with units conversion'!$G264,'Exp Database'!Q264*'Exp with units conversion'!$G264))</f>
        <v>0</v>
      </c>
      <c r="R264">
        <f>IF(OR('Exp Database'!R264=Lists!$G$2,'Exp Database'!R264=Lists!$G$3,'Exp Database'!R264=0),0,IF($F264=Lists!$G$2,'Exp with units conversion'!$H264*'Exp Database'!R264*'Exp with units conversion'!$G264,'Exp Database'!R264*'Exp with units conversion'!$G264))</f>
        <v>0</v>
      </c>
      <c r="S264">
        <f>IF(OR('Exp Database'!S264=Lists!$G$2,'Exp Database'!S264=Lists!$G$3,'Exp Database'!S264=0),0,IF($F264=Lists!$G$2,'Exp with units conversion'!$H264*'Exp Database'!S264*'Exp with units conversion'!$G264,'Exp Database'!S264*'Exp with units conversion'!$G264))</f>
        <v>0</v>
      </c>
      <c r="T264">
        <f>IF(OR('Exp Database'!T264=Lists!$G$2,'Exp Database'!T264=Lists!$G$3,'Exp Database'!T264=0),0,IF($F264=Lists!$G$2,'Exp with units conversion'!$H264*'Exp Database'!T264*'Exp with units conversion'!$G264,'Exp Database'!T264*'Exp with units conversion'!$G264))</f>
        <v>0</v>
      </c>
      <c r="U264">
        <f>IF(OR('Exp Database'!U264=Lists!$G$2,'Exp Database'!U264=Lists!$G$3,'Exp Database'!U264=0),0,IF($F264=Lists!$G$2,'Exp with units conversion'!$H264*'Exp Database'!U264*'Exp with units conversion'!$G264,'Exp Database'!U264*'Exp with units conversion'!$G264))</f>
        <v>0</v>
      </c>
      <c r="V264">
        <f>IF(OR('Exp Database'!V264=Lists!$G$2,'Exp Database'!V264=Lists!$G$3,'Exp Database'!V264=0),0,IF($F264=Lists!$G$2,'Exp with units conversion'!$H264*'Exp Database'!V264*'Exp with units conversion'!$G264,'Exp Database'!V264*'Exp with units conversion'!$G264))</f>
        <v>0</v>
      </c>
      <c r="W264">
        <f>IF(OR('Exp Database'!W264=Lists!$G$2,'Exp Database'!W264=Lists!$G$3,'Exp Database'!W264=0),0,IF($F264=Lists!$G$2,'Exp with units conversion'!$H264*'Exp Database'!W264*'Exp with units conversion'!$G264,'Exp Database'!W264*'Exp with units conversion'!$G264))</f>
        <v>0</v>
      </c>
      <c r="X264">
        <f>IF(OR('Exp Database'!X264=Lists!$G$2,'Exp Database'!X264=Lists!$G$3,'Exp Database'!X264=0),0,IF($F264=Lists!$G$2,'Exp with units conversion'!$H264*'Exp Database'!X264*'Exp with units conversion'!$G264,'Exp Database'!X264*'Exp with units conversion'!$G264))</f>
        <v>0</v>
      </c>
      <c r="Y264">
        <f>IF(OR('Exp Database'!Y264=Lists!$G$2,'Exp Database'!Y264=Lists!$G$3,'Exp Database'!Y264=0),0,IF($F264=Lists!$G$2,'Exp with units conversion'!$H264*'Exp Database'!Y264*'Exp with units conversion'!$G264,'Exp Database'!Y264*'Exp with units conversion'!$G264))</f>
        <v>0</v>
      </c>
      <c r="Z264">
        <f>IF(OR('Exp Database'!Z264=Lists!$G$2,'Exp Database'!Z264=Lists!$G$3,'Exp Database'!Z264=0),0,IF($F264=Lists!$G$2,'Exp with units conversion'!$H264*'Exp Database'!Z264*'Exp with units conversion'!$G264,'Exp Database'!Z264*'Exp with units conversion'!$G264))</f>
        <v>0</v>
      </c>
      <c r="AA264">
        <f>IF(OR('Exp Database'!AA264=Lists!$G$2,'Exp Database'!AA264=Lists!$G$3,'Exp Database'!AA264=0),0,IF($F264=Lists!$G$2,'Exp with units conversion'!$H264*'Exp Database'!AA264*'Exp with units conversion'!$G264,'Exp Database'!AA264*'Exp with units conversion'!$G264))</f>
        <v>1500</v>
      </c>
      <c r="AB264">
        <f>IF(OR('Exp Database'!AB264=Lists!$G$2,'Exp Database'!AB264=Lists!$G$3,'Exp Database'!AB264=0),0,IF($F264=Lists!$G$2,'Exp with units conversion'!$H264*'Exp Database'!AB264*'Exp with units conversion'!$G264,'Exp Database'!AB264*'Exp with units conversion'!$G264))</f>
        <v>2300</v>
      </c>
      <c r="AC264">
        <f>IF(OR('Exp Database'!AC264=Lists!$G$2,'Exp Database'!AC264=Lists!$G$3,'Exp Database'!AC264=0),0,IF($F264=Lists!$G$2,'Exp with units conversion'!$H264*'Exp Database'!AC264*'Exp with units conversion'!$G264,'Exp Database'!AC264*'Exp with units conversion'!$G264))</f>
        <v>3800</v>
      </c>
      <c r="AD264">
        <f>IF(OR('Exp Database'!AD264=Lists!$G$2,'Exp Database'!AD264=Lists!$G$3,'Exp Database'!AD264=0),0,IF($F264=Lists!$G$2,'Exp with units conversion'!$H264*'Exp Database'!AD264*'Exp with units conversion'!$G264,'Exp Database'!AD264*'Exp with units conversion'!$G264))</f>
        <v>3800</v>
      </c>
      <c r="AF264">
        <f t="shared" si="27"/>
        <v>1</v>
      </c>
    </row>
    <row r="265" spans="2:32">
      <c r="B265" t="str">
        <f t="shared" si="26"/>
        <v>Georgia2011</v>
      </c>
      <c r="C265" s="243" t="str">
        <f t="shared" si="24"/>
        <v>Georgia</v>
      </c>
      <c r="D265" s="243">
        <v>2011</v>
      </c>
      <c r="E265" s="249" t="str">
        <f t="shared" si="25"/>
        <v>Calendar Year</v>
      </c>
      <c r="F265" s="249" t="str">
        <f t="shared" si="25"/>
        <v>US Dollars</v>
      </c>
      <c r="G265" s="238">
        <f>IF('Exp Database'!G265="Units ( x 1)",1,IF('Exp Database'!G265="Thousands (x 1,000)",1000,IF('Exp Database'!G265="Millions (x 1,000,000)",1000000,)))</f>
        <v>1</v>
      </c>
      <c r="H265" s="239">
        <f>IF('Exp Database'!H265&gt;0,'Exp Database'!H265,'Exp Database'!J265)</f>
        <v>1.6859999999999999</v>
      </c>
      <c r="I265" s="249" t="str">
        <f t="shared" si="25"/>
        <v>System of Health Accounts</v>
      </c>
      <c r="J265" s="249">
        <f t="shared" si="25"/>
        <v>1.6864954301075299</v>
      </c>
      <c r="K265" t="s">
        <v>350</v>
      </c>
      <c r="M265">
        <f>IF(OR('Exp Database'!M265=Lists!$G$2,'Exp Database'!M265=Lists!$G$3,'Exp Database'!M265=0),0,IF($F265=Lists!$G$2,'Exp with units conversion'!$H265*'Exp Database'!M265*'Exp with units conversion'!$G265,'Exp Database'!M265*'Exp with units conversion'!$G265))</f>
        <v>0</v>
      </c>
      <c r="N265">
        <f>IF(OR('Exp Database'!N265=Lists!$G$2,'Exp Database'!N265=Lists!$G$3,'Exp Database'!N265=0),0,IF($F265=Lists!$G$2,'Exp with units conversion'!$H265*'Exp Database'!N265*'Exp with units conversion'!$G265,'Exp Database'!N265*'Exp with units conversion'!$G265))</f>
        <v>0</v>
      </c>
      <c r="O265">
        <f>IF(OR('Exp Database'!O265=Lists!$G$2,'Exp Database'!O265=Lists!$G$3,'Exp Database'!O265=0),0,IF($F265=Lists!$G$2,'Exp with units conversion'!$H265*'Exp Database'!O265*'Exp with units conversion'!$G265,'Exp Database'!O265*'Exp with units conversion'!$G265))</f>
        <v>0</v>
      </c>
      <c r="P265">
        <f>IF(OR('Exp Database'!P265=Lists!$G$2,'Exp Database'!P265=Lists!$G$3,'Exp Database'!P265=0),0,IF($F265=Lists!$G$2,'Exp with units conversion'!$H265*'Exp Database'!P265*'Exp with units conversion'!$G265,'Exp Database'!P265*'Exp with units conversion'!$G265))</f>
        <v>0</v>
      </c>
      <c r="Q265">
        <f>IF(OR('Exp Database'!Q265=Lists!$G$2,'Exp Database'!Q265=Lists!$G$3,'Exp Database'!Q265=0),0,IF($F265=Lists!$G$2,'Exp with units conversion'!$H265*'Exp Database'!Q265*'Exp with units conversion'!$G265,'Exp Database'!Q265*'Exp with units conversion'!$G265))</f>
        <v>0</v>
      </c>
      <c r="R265">
        <f>IF(OR('Exp Database'!R265=Lists!$G$2,'Exp Database'!R265=Lists!$G$3,'Exp Database'!R265=0),0,IF($F265=Lists!$G$2,'Exp with units conversion'!$H265*'Exp Database'!R265*'Exp with units conversion'!$G265,'Exp Database'!R265*'Exp with units conversion'!$G265))</f>
        <v>0</v>
      </c>
      <c r="S265">
        <f>IF(OR('Exp Database'!S265=Lists!$G$2,'Exp Database'!S265=Lists!$G$3,'Exp Database'!S265=0),0,IF($F265=Lists!$G$2,'Exp with units conversion'!$H265*'Exp Database'!S265*'Exp with units conversion'!$G265,'Exp Database'!S265*'Exp with units conversion'!$G265))</f>
        <v>0</v>
      </c>
      <c r="T265">
        <f>IF(OR('Exp Database'!T265=Lists!$G$2,'Exp Database'!T265=Lists!$G$3,'Exp Database'!T265=0),0,IF($F265=Lists!$G$2,'Exp with units conversion'!$H265*'Exp Database'!T265*'Exp with units conversion'!$G265,'Exp Database'!T265*'Exp with units conversion'!$G265))</f>
        <v>0</v>
      </c>
      <c r="U265">
        <f>IF(OR('Exp Database'!U265=Lists!$G$2,'Exp Database'!U265=Lists!$G$3,'Exp Database'!U265=0),0,IF($F265=Lists!$G$2,'Exp with units conversion'!$H265*'Exp Database'!U265*'Exp with units conversion'!$G265,'Exp Database'!U265*'Exp with units conversion'!$G265))</f>
        <v>0</v>
      </c>
      <c r="V265">
        <f>IF(OR('Exp Database'!V265=Lists!$G$2,'Exp Database'!V265=Lists!$G$3,'Exp Database'!V265=0),0,IF($F265=Lists!$G$2,'Exp with units conversion'!$H265*'Exp Database'!V265*'Exp with units conversion'!$G265,'Exp Database'!V265*'Exp with units conversion'!$G265))</f>
        <v>0</v>
      </c>
      <c r="W265">
        <f>IF(OR('Exp Database'!W265=Lists!$G$2,'Exp Database'!W265=Lists!$G$3,'Exp Database'!W265=0),0,IF($F265=Lists!$G$2,'Exp with units conversion'!$H265*'Exp Database'!W265*'Exp with units conversion'!$G265,'Exp Database'!W265*'Exp with units conversion'!$G265))</f>
        <v>0</v>
      </c>
      <c r="X265">
        <f>IF(OR('Exp Database'!X265=Lists!$G$2,'Exp Database'!X265=Lists!$G$3,'Exp Database'!X265=0),0,IF($F265=Lists!$G$2,'Exp with units conversion'!$H265*'Exp Database'!X265*'Exp with units conversion'!$G265,'Exp Database'!X265*'Exp with units conversion'!$G265))</f>
        <v>335911</v>
      </c>
      <c r="Y265">
        <f>IF(OR('Exp Database'!Y265=Lists!$G$2,'Exp Database'!Y265=Lists!$G$3,'Exp Database'!Y265=0),0,IF($F265=Lists!$G$2,'Exp with units conversion'!$H265*'Exp Database'!Y265*'Exp with units conversion'!$G265,'Exp Database'!Y265*'Exp with units conversion'!$G265))</f>
        <v>0</v>
      </c>
      <c r="Z265">
        <f>IF(OR('Exp Database'!Z265=Lists!$G$2,'Exp Database'!Z265=Lists!$G$3,'Exp Database'!Z265=0),0,IF($F265=Lists!$G$2,'Exp with units conversion'!$H265*'Exp Database'!Z265*'Exp with units conversion'!$G265,'Exp Database'!Z265*'Exp with units conversion'!$G265))</f>
        <v>0</v>
      </c>
      <c r="AA265">
        <f>IF(OR('Exp Database'!AA265=Lists!$G$2,'Exp Database'!AA265=Lists!$G$3,'Exp Database'!AA265=0),0,IF($F265=Lists!$G$2,'Exp with units conversion'!$H265*'Exp Database'!AA265*'Exp with units conversion'!$G265,'Exp Database'!AA265*'Exp with units conversion'!$G265))</f>
        <v>0</v>
      </c>
      <c r="AB265">
        <f>IF(OR('Exp Database'!AB265=Lists!$G$2,'Exp Database'!AB265=Lists!$G$3,'Exp Database'!AB265=0),0,IF($F265=Lists!$G$2,'Exp with units conversion'!$H265*'Exp Database'!AB265*'Exp with units conversion'!$G265,'Exp Database'!AB265*'Exp with units conversion'!$G265))</f>
        <v>0</v>
      </c>
      <c r="AC265">
        <f>IF(OR('Exp Database'!AC265=Lists!$G$2,'Exp Database'!AC265=Lists!$G$3,'Exp Database'!AC265=0),0,IF($F265=Lists!$G$2,'Exp with units conversion'!$H265*'Exp Database'!AC265*'Exp with units conversion'!$G265,'Exp Database'!AC265*'Exp with units conversion'!$G265))</f>
        <v>335911</v>
      </c>
      <c r="AD265">
        <f>IF(OR('Exp Database'!AD265=Lists!$G$2,'Exp Database'!AD265=Lists!$G$3,'Exp Database'!AD265=0),0,IF($F265=Lists!$G$2,'Exp with units conversion'!$H265*'Exp Database'!AD265*'Exp with units conversion'!$G265,'Exp Database'!AD265*'Exp with units conversion'!$G265))</f>
        <v>335911</v>
      </c>
      <c r="AF265">
        <f t="shared" si="27"/>
        <v>1</v>
      </c>
    </row>
    <row r="266" spans="2:32">
      <c r="B266" t="str">
        <f t="shared" si="26"/>
        <v>Georgia2011</v>
      </c>
      <c r="C266" s="243" t="str">
        <f t="shared" si="24"/>
        <v>Georgia</v>
      </c>
      <c r="D266" s="243">
        <v>2011</v>
      </c>
      <c r="E266" s="249" t="str">
        <f t="shared" si="25"/>
        <v>Calendar Year</v>
      </c>
      <c r="F266" s="249" t="str">
        <f t="shared" si="25"/>
        <v>US Dollars</v>
      </c>
      <c r="G266" s="238">
        <f>IF('Exp Database'!G266="Units ( x 1)",1,IF('Exp Database'!G266="Thousands (x 1,000)",1000,IF('Exp Database'!G266="Millions (x 1,000,000)",1000000,)))</f>
        <v>1</v>
      </c>
      <c r="H266" s="239">
        <f>IF('Exp Database'!H266&gt;0,'Exp Database'!H266,'Exp Database'!J266)</f>
        <v>1.6859999999999999</v>
      </c>
      <c r="I266" s="249" t="str">
        <f t="shared" si="25"/>
        <v>System of Health Accounts</v>
      </c>
      <c r="J266" s="249">
        <f t="shared" si="25"/>
        <v>1.6864954301075299</v>
      </c>
      <c r="K266" t="s">
        <v>351</v>
      </c>
      <c r="M266">
        <f>IF(OR('Exp Database'!M266=Lists!$G$2,'Exp Database'!M266=Lists!$G$3,'Exp Database'!M266=0),0,IF($F266=Lists!$G$2,'Exp with units conversion'!$H266*'Exp Database'!M266*'Exp with units conversion'!$G266,'Exp Database'!M266*'Exp with units conversion'!$G266))</f>
        <v>949917</v>
      </c>
      <c r="N266">
        <f>IF(OR('Exp Database'!N266=Lists!$G$2,'Exp Database'!N266=Lists!$G$3,'Exp Database'!N266=0),0,IF($F266=Lists!$G$2,'Exp with units conversion'!$H266*'Exp Database'!N266*'Exp with units conversion'!$G266,'Exp Database'!N266*'Exp with units conversion'!$G266))</f>
        <v>0</v>
      </c>
      <c r="O266">
        <f>IF(OR('Exp Database'!O266=Lists!$G$2,'Exp Database'!O266=Lists!$G$3,'Exp Database'!O266=0),0,IF($F266=Lists!$G$2,'Exp with units conversion'!$H266*'Exp Database'!O266*'Exp with units conversion'!$G266,'Exp Database'!O266*'Exp with units conversion'!$G266))</f>
        <v>0</v>
      </c>
      <c r="P266">
        <f>IF(OR('Exp Database'!P266=Lists!$G$2,'Exp Database'!P266=Lists!$G$3,'Exp Database'!P266=0),0,IF($F266=Lists!$G$2,'Exp with units conversion'!$H266*'Exp Database'!P266*'Exp with units conversion'!$G266,'Exp Database'!P266*'Exp with units conversion'!$G266))</f>
        <v>0</v>
      </c>
      <c r="Q266">
        <f>IF(OR('Exp Database'!Q266=Lists!$G$2,'Exp Database'!Q266=Lists!$G$3,'Exp Database'!Q266=0),0,IF($F266=Lists!$G$2,'Exp with units conversion'!$H266*'Exp Database'!Q266*'Exp with units conversion'!$G266,'Exp Database'!Q266*'Exp with units conversion'!$G266))</f>
        <v>949917</v>
      </c>
      <c r="R266">
        <f>IF(OR('Exp Database'!R266=Lists!$G$2,'Exp Database'!R266=Lists!$G$3,'Exp Database'!R266=0),0,IF($F266=Lists!$G$2,'Exp with units conversion'!$H266*'Exp Database'!R266*'Exp with units conversion'!$G266,'Exp Database'!R266*'Exp with units conversion'!$G266))</f>
        <v>0</v>
      </c>
      <c r="S266">
        <f>IF(OR('Exp Database'!S266=Lists!$G$2,'Exp Database'!S266=Lists!$G$3,'Exp Database'!S266=0),0,IF($F266=Lists!$G$2,'Exp with units conversion'!$H266*'Exp Database'!S266*'Exp with units conversion'!$G266,'Exp Database'!S266*'Exp with units conversion'!$G266))</f>
        <v>0</v>
      </c>
      <c r="T266">
        <f>IF(OR('Exp Database'!T266=Lists!$G$2,'Exp Database'!T266=Lists!$G$3,'Exp Database'!T266=0),0,IF($F266=Lists!$G$2,'Exp with units conversion'!$H266*'Exp Database'!T266*'Exp with units conversion'!$G266,'Exp Database'!T266*'Exp with units conversion'!$G266))</f>
        <v>0</v>
      </c>
      <c r="U266">
        <f>IF(OR('Exp Database'!U266=Lists!$G$2,'Exp Database'!U266=Lists!$G$3,'Exp Database'!U266=0),0,IF($F266=Lists!$G$2,'Exp with units conversion'!$H266*'Exp Database'!U266*'Exp with units conversion'!$G266,'Exp Database'!U266*'Exp with units conversion'!$G266))</f>
        <v>0</v>
      </c>
      <c r="V266">
        <f>IF(OR('Exp Database'!V266=Lists!$G$2,'Exp Database'!V266=Lists!$G$3,'Exp Database'!V266=0),0,IF($F266=Lists!$G$2,'Exp with units conversion'!$H266*'Exp Database'!V266*'Exp with units conversion'!$G266,'Exp Database'!V266*'Exp with units conversion'!$G266))</f>
        <v>0</v>
      </c>
      <c r="W266">
        <f>IF(OR('Exp Database'!W266=Lists!$G$2,'Exp Database'!W266=Lists!$G$3,'Exp Database'!W266=0),0,IF($F266=Lists!$G$2,'Exp with units conversion'!$H266*'Exp Database'!W266*'Exp with units conversion'!$G266,'Exp Database'!W266*'Exp with units conversion'!$G266))</f>
        <v>0</v>
      </c>
      <c r="X266">
        <f>IF(OR('Exp Database'!X266=Lists!$G$2,'Exp Database'!X266=Lists!$G$3,'Exp Database'!X266=0),0,IF($F266=Lists!$G$2,'Exp with units conversion'!$H266*'Exp Database'!X266*'Exp with units conversion'!$G266,'Exp Database'!X266*'Exp with units conversion'!$G266))</f>
        <v>12000</v>
      </c>
      <c r="Y266">
        <f>IF(OR('Exp Database'!Y266=Lists!$G$2,'Exp Database'!Y266=Lists!$G$3,'Exp Database'!Y266=0),0,IF($F266=Lists!$G$2,'Exp with units conversion'!$H266*'Exp Database'!Y266*'Exp with units conversion'!$G266,'Exp Database'!Y266*'Exp with units conversion'!$G266))</f>
        <v>308549</v>
      </c>
      <c r="Z266">
        <f>IF(OR('Exp Database'!Z266=Lists!$G$2,'Exp Database'!Z266=Lists!$G$3,'Exp Database'!Z266=0),0,IF($F266=Lists!$G$2,'Exp with units conversion'!$H266*'Exp Database'!Z266*'Exp with units conversion'!$G266,'Exp Database'!Z266*'Exp with units conversion'!$G266))</f>
        <v>0</v>
      </c>
      <c r="AA266">
        <f>IF(OR('Exp Database'!AA266=Lists!$G$2,'Exp Database'!AA266=Lists!$G$3,'Exp Database'!AA266=0),0,IF($F266=Lists!$G$2,'Exp with units conversion'!$H266*'Exp Database'!AA266*'Exp with units conversion'!$G266,'Exp Database'!AA266*'Exp with units conversion'!$G266))</f>
        <v>0</v>
      </c>
      <c r="AB266">
        <f>IF(OR('Exp Database'!AB266=Lists!$G$2,'Exp Database'!AB266=Lists!$G$3,'Exp Database'!AB266=0),0,IF($F266=Lists!$G$2,'Exp with units conversion'!$H266*'Exp Database'!AB266*'Exp with units conversion'!$G266,'Exp Database'!AB266*'Exp with units conversion'!$G266))</f>
        <v>0</v>
      </c>
      <c r="AC266">
        <f>IF(OR('Exp Database'!AC266=Lists!$G$2,'Exp Database'!AC266=Lists!$G$3,'Exp Database'!AC266=0),0,IF($F266=Lists!$G$2,'Exp with units conversion'!$H266*'Exp Database'!AC266*'Exp with units conversion'!$G266,'Exp Database'!AC266*'Exp with units conversion'!$G266))</f>
        <v>320549</v>
      </c>
      <c r="AD266">
        <f>IF(OR('Exp Database'!AD266=Lists!$G$2,'Exp Database'!AD266=Lists!$G$3,'Exp Database'!AD266=0),0,IF($F266=Lists!$G$2,'Exp with units conversion'!$H266*'Exp Database'!AD266*'Exp with units conversion'!$G266,'Exp Database'!AD266*'Exp with units conversion'!$G266))</f>
        <v>1270466</v>
      </c>
      <c r="AF266">
        <f t="shared" si="27"/>
        <v>1</v>
      </c>
    </row>
    <row r="267" spans="2:32">
      <c r="B267" t="str">
        <f t="shared" si="26"/>
        <v>Georgia2011</v>
      </c>
      <c r="C267" s="243" t="str">
        <f t="shared" si="24"/>
        <v>Georgia</v>
      </c>
      <c r="D267" s="243">
        <v>2011</v>
      </c>
      <c r="E267" s="249" t="str">
        <f t="shared" si="25"/>
        <v>Calendar Year</v>
      </c>
      <c r="F267" s="249" t="str">
        <f t="shared" si="25"/>
        <v>US Dollars</v>
      </c>
      <c r="G267" s="238">
        <f>IF('Exp Database'!G267="Units ( x 1)",1,IF('Exp Database'!G267="Thousands (x 1,000)",1000,IF('Exp Database'!G267="Millions (x 1,000,000)",1000000,)))</f>
        <v>1</v>
      </c>
      <c r="H267" s="239">
        <f>IF('Exp Database'!H267&gt;0,'Exp Database'!H267,'Exp Database'!J267)</f>
        <v>1.6859999999999999</v>
      </c>
      <c r="I267" s="249" t="str">
        <f t="shared" si="25"/>
        <v>System of Health Accounts</v>
      </c>
      <c r="J267" s="249">
        <f t="shared" si="25"/>
        <v>1.6864954301075299</v>
      </c>
      <c r="K267" t="s">
        <v>397</v>
      </c>
      <c r="M267">
        <f>IF(OR('Exp Database'!M267=Lists!$G$2,'Exp Database'!M267=Lists!$G$3,'Exp Database'!M267=0),0,IF($F267=Lists!$G$2,'Exp with units conversion'!$H267*'Exp Database'!M267*'Exp with units conversion'!$G267,'Exp Database'!M267*'Exp with units conversion'!$G267))</f>
        <v>0</v>
      </c>
      <c r="N267">
        <f>IF(OR('Exp Database'!N267=Lists!$G$2,'Exp Database'!N267=Lists!$G$3,'Exp Database'!N267=0),0,IF($F267=Lists!$G$2,'Exp with units conversion'!$H267*'Exp Database'!N267*'Exp with units conversion'!$G267,'Exp Database'!N267*'Exp with units conversion'!$G267))</f>
        <v>0</v>
      </c>
      <c r="O267">
        <f>IF(OR('Exp Database'!O267=Lists!$G$2,'Exp Database'!O267=Lists!$G$3,'Exp Database'!O267=0),0,IF($F267=Lists!$G$2,'Exp with units conversion'!$H267*'Exp Database'!O267*'Exp with units conversion'!$G267,'Exp Database'!O267*'Exp with units conversion'!$G267))</f>
        <v>0</v>
      </c>
      <c r="P267">
        <f>IF(OR('Exp Database'!P267=Lists!$G$2,'Exp Database'!P267=Lists!$G$3,'Exp Database'!P267=0),0,IF($F267=Lists!$G$2,'Exp with units conversion'!$H267*'Exp Database'!P267*'Exp with units conversion'!$G267,'Exp Database'!P267*'Exp with units conversion'!$G267))</f>
        <v>0</v>
      </c>
      <c r="Q267">
        <f>IF(OR('Exp Database'!Q267=Lists!$G$2,'Exp Database'!Q267=Lists!$G$3,'Exp Database'!Q267=0),0,IF($F267=Lists!$G$2,'Exp with units conversion'!$H267*'Exp Database'!Q267*'Exp with units conversion'!$G267,'Exp Database'!Q267*'Exp with units conversion'!$G267))</f>
        <v>0</v>
      </c>
      <c r="R267">
        <f>IF(OR('Exp Database'!R267=Lists!$G$2,'Exp Database'!R267=Lists!$G$3,'Exp Database'!R267=0),0,IF($F267=Lists!$G$2,'Exp with units conversion'!$H267*'Exp Database'!R267*'Exp with units conversion'!$G267,'Exp Database'!R267*'Exp with units conversion'!$G267))</f>
        <v>0</v>
      </c>
      <c r="S267">
        <f>IF(OR('Exp Database'!S267=Lists!$G$2,'Exp Database'!S267=Lists!$G$3,'Exp Database'!S267=0),0,IF($F267=Lists!$G$2,'Exp with units conversion'!$H267*'Exp Database'!S267*'Exp with units conversion'!$G267,'Exp Database'!S267*'Exp with units conversion'!$G267))</f>
        <v>0</v>
      </c>
      <c r="T267">
        <f>IF(OR('Exp Database'!T267=Lists!$G$2,'Exp Database'!T267=Lists!$G$3,'Exp Database'!T267=0),0,IF($F267=Lists!$G$2,'Exp with units conversion'!$H267*'Exp Database'!T267*'Exp with units conversion'!$G267,'Exp Database'!T267*'Exp with units conversion'!$G267))</f>
        <v>0</v>
      </c>
      <c r="U267">
        <f>IF(OR('Exp Database'!U267=Lists!$G$2,'Exp Database'!U267=Lists!$G$3,'Exp Database'!U267=0),0,IF($F267=Lists!$G$2,'Exp with units conversion'!$H267*'Exp Database'!U267*'Exp with units conversion'!$G267,'Exp Database'!U267*'Exp with units conversion'!$G267))</f>
        <v>0</v>
      </c>
      <c r="V267">
        <f>IF(OR('Exp Database'!V267=Lists!$G$2,'Exp Database'!V267=Lists!$G$3,'Exp Database'!V267=0),0,IF($F267=Lists!$G$2,'Exp with units conversion'!$H267*'Exp Database'!V267*'Exp with units conversion'!$G267,'Exp Database'!V267*'Exp with units conversion'!$G267))</f>
        <v>0</v>
      </c>
      <c r="W267">
        <f>IF(OR('Exp Database'!W267=Lists!$G$2,'Exp Database'!W267=Lists!$G$3,'Exp Database'!W267=0),0,IF($F267=Lists!$G$2,'Exp with units conversion'!$H267*'Exp Database'!W267*'Exp with units conversion'!$G267,'Exp Database'!W267*'Exp with units conversion'!$G267))</f>
        <v>0</v>
      </c>
      <c r="X267">
        <f>IF(OR('Exp Database'!X267=Lists!$G$2,'Exp Database'!X267=Lists!$G$3,'Exp Database'!X267=0),0,IF($F267=Lists!$G$2,'Exp with units conversion'!$H267*'Exp Database'!X267*'Exp with units conversion'!$G267,'Exp Database'!X267*'Exp with units conversion'!$G267))</f>
        <v>62534</v>
      </c>
      <c r="Y267">
        <f>IF(OR('Exp Database'!Y267=Lists!$G$2,'Exp Database'!Y267=Lists!$G$3,'Exp Database'!Y267=0),0,IF($F267=Lists!$G$2,'Exp with units conversion'!$H267*'Exp Database'!Y267*'Exp with units conversion'!$G267,'Exp Database'!Y267*'Exp with units conversion'!$G267))</f>
        <v>2458</v>
      </c>
      <c r="Z267">
        <f>IF(OR('Exp Database'!Z267=Lists!$G$2,'Exp Database'!Z267=Lists!$G$3,'Exp Database'!Z267=0),0,IF($F267=Lists!$G$2,'Exp with units conversion'!$H267*'Exp Database'!Z267*'Exp with units conversion'!$G267,'Exp Database'!Z267*'Exp with units conversion'!$G267))</f>
        <v>0</v>
      </c>
      <c r="AA267">
        <f>IF(OR('Exp Database'!AA267=Lists!$G$2,'Exp Database'!AA267=Lists!$G$3,'Exp Database'!AA267=0),0,IF($F267=Lists!$G$2,'Exp with units conversion'!$H267*'Exp Database'!AA267*'Exp with units conversion'!$G267,'Exp Database'!AA267*'Exp with units conversion'!$G267))</f>
        <v>11400</v>
      </c>
      <c r="AB267">
        <f>IF(OR('Exp Database'!AB267=Lists!$G$2,'Exp Database'!AB267=Lists!$G$3,'Exp Database'!AB267=0),0,IF($F267=Lists!$G$2,'Exp with units conversion'!$H267*'Exp Database'!AB267*'Exp with units conversion'!$G267,'Exp Database'!AB267*'Exp with units conversion'!$G267))</f>
        <v>255352</v>
      </c>
      <c r="AC267">
        <f>IF(OR('Exp Database'!AC267=Lists!$G$2,'Exp Database'!AC267=Lists!$G$3,'Exp Database'!AC267=0),0,IF($F267=Lists!$G$2,'Exp with units conversion'!$H267*'Exp Database'!AC267*'Exp with units conversion'!$G267,'Exp Database'!AC267*'Exp with units conversion'!$G267))</f>
        <v>331744</v>
      </c>
      <c r="AD267">
        <f>IF(OR('Exp Database'!AD267=Lists!$G$2,'Exp Database'!AD267=Lists!$G$3,'Exp Database'!AD267=0),0,IF($F267=Lists!$G$2,'Exp with units conversion'!$H267*'Exp Database'!AD267*'Exp with units conversion'!$G267,'Exp Database'!AD267*'Exp with units conversion'!$G267))</f>
        <v>331744</v>
      </c>
      <c r="AF267">
        <f t="shared" si="27"/>
        <v>1</v>
      </c>
    </row>
    <row r="268" spans="2:32">
      <c r="B268" t="str">
        <f t="shared" si="26"/>
        <v>Georgia2011</v>
      </c>
      <c r="C268" s="243" t="str">
        <f t="shared" si="24"/>
        <v>Georgia</v>
      </c>
      <c r="D268" s="243">
        <v>2011</v>
      </c>
      <c r="E268" s="249" t="str">
        <f t="shared" si="25"/>
        <v>Calendar Year</v>
      </c>
      <c r="F268" s="249" t="str">
        <f t="shared" si="25"/>
        <v>US Dollars</v>
      </c>
      <c r="G268" s="238">
        <f>IF('Exp Database'!G268="Units ( x 1)",1,IF('Exp Database'!G268="Thousands (x 1,000)",1000,IF('Exp Database'!G268="Millions (x 1,000,000)",1000000,)))</f>
        <v>1</v>
      </c>
      <c r="H268" s="239">
        <f>IF('Exp Database'!H268&gt;0,'Exp Database'!H268,'Exp Database'!J268)</f>
        <v>1.6859999999999999</v>
      </c>
      <c r="I268" s="249" t="str">
        <f t="shared" si="25"/>
        <v>System of Health Accounts</v>
      </c>
      <c r="J268" s="249">
        <f t="shared" si="25"/>
        <v>1.6864954301075299</v>
      </c>
      <c r="K268" t="s">
        <v>415</v>
      </c>
      <c r="M268">
        <f>IF(OR('Exp Database'!M268=Lists!$G$2,'Exp Database'!M268=Lists!$G$3,'Exp Database'!M268=0),0,IF($F268=Lists!$G$2,'Exp with units conversion'!$H268*'Exp Database'!M268*'Exp with units conversion'!$G268,'Exp Database'!M268*'Exp with units conversion'!$G268))</f>
        <v>0</v>
      </c>
      <c r="N268">
        <f>IF(OR('Exp Database'!N268=Lists!$G$2,'Exp Database'!N268=Lists!$G$3,'Exp Database'!N268=0),0,IF($F268=Lists!$G$2,'Exp with units conversion'!$H268*'Exp Database'!N268*'Exp with units conversion'!$G268,'Exp Database'!N268*'Exp with units conversion'!$G268))</f>
        <v>0</v>
      </c>
      <c r="O268">
        <f>IF(OR('Exp Database'!O268=Lists!$G$2,'Exp Database'!O268=Lists!$G$3,'Exp Database'!O268=0),0,IF($F268=Lists!$G$2,'Exp with units conversion'!$H268*'Exp Database'!O268*'Exp with units conversion'!$G268,'Exp Database'!O268*'Exp with units conversion'!$G268))</f>
        <v>0</v>
      </c>
      <c r="P268">
        <f>IF(OR('Exp Database'!P268=Lists!$G$2,'Exp Database'!P268=Lists!$G$3,'Exp Database'!P268=0),0,IF($F268=Lists!$G$2,'Exp with units conversion'!$H268*'Exp Database'!P268*'Exp with units conversion'!$G268,'Exp Database'!P268*'Exp with units conversion'!$G268))</f>
        <v>0</v>
      </c>
      <c r="Q268">
        <f>IF(OR('Exp Database'!Q268=Lists!$G$2,'Exp Database'!Q268=Lists!$G$3,'Exp Database'!Q268=0),0,IF($F268=Lists!$G$2,'Exp with units conversion'!$H268*'Exp Database'!Q268*'Exp with units conversion'!$G268,'Exp Database'!Q268*'Exp with units conversion'!$G268))</f>
        <v>0</v>
      </c>
      <c r="R268">
        <f>IF(OR('Exp Database'!R268=Lists!$G$2,'Exp Database'!R268=Lists!$G$3,'Exp Database'!R268=0),0,IF($F268=Lists!$G$2,'Exp with units conversion'!$H268*'Exp Database'!R268*'Exp with units conversion'!$G268,'Exp Database'!R268*'Exp with units conversion'!$G268))</f>
        <v>0</v>
      </c>
      <c r="S268">
        <f>IF(OR('Exp Database'!S268=Lists!$G$2,'Exp Database'!S268=Lists!$G$3,'Exp Database'!S268=0),0,IF($F268=Lists!$G$2,'Exp with units conversion'!$H268*'Exp Database'!S268*'Exp with units conversion'!$G268,'Exp Database'!S268*'Exp with units conversion'!$G268))</f>
        <v>0</v>
      </c>
      <c r="T268">
        <f>IF(OR('Exp Database'!T268=Lists!$G$2,'Exp Database'!T268=Lists!$G$3,'Exp Database'!T268=0),0,IF($F268=Lists!$G$2,'Exp with units conversion'!$H268*'Exp Database'!T268*'Exp with units conversion'!$G268,'Exp Database'!T268*'Exp with units conversion'!$G268))</f>
        <v>0</v>
      </c>
      <c r="U268">
        <f>IF(OR('Exp Database'!U268=Lists!$G$2,'Exp Database'!U268=Lists!$G$3,'Exp Database'!U268=0),0,IF($F268=Lists!$G$2,'Exp with units conversion'!$H268*'Exp Database'!U268*'Exp with units conversion'!$G268,'Exp Database'!U268*'Exp with units conversion'!$G268))</f>
        <v>0</v>
      </c>
      <c r="V268">
        <f>IF(OR('Exp Database'!V268=Lists!$G$2,'Exp Database'!V268=Lists!$G$3,'Exp Database'!V268=0),0,IF($F268=Lists!$G$2,'Exp with units conversion'!$H268*'Exp Database'!V268*'Exp with units conversion'!$G268,'Exp Database'!V268*'Exp with units conversion'!$G268))</f>
        <v>0</v>
      </c>
      <c r="W268">
        <f>IF(OR('Exp Database'!W268=Lists!$G$2,'Exp Database'!W268=Lists!$G$3,'Exp Database'!W268=0),0,IF($F268=Lists!$G$2,'Exp with units conversion'!$H268*'Exp Database'!W268*'Exp with units conversion'!$G268,'Exp Database'!W268*'Exp with units conversion'!$G268))</f>
        <v>0</v>
      </c>
      <c r="X268">
        <f>IF(OR('Exp Database'!X268=Lists!$G$2,'Exp Database'!X268=Lists!$G$3,'Exp Database'!X268=0),0,IF($F268=Lists!$G$2,'Exp with units conversion'!$H268*'Exp Database'!X268*'Exp with units conversion'!$G268,'Exp Database'!X268*'Exp with units conversion'!$G268))</f>
        <v>0</v>
      </c>
      <c r="Y268">
        <f>IF(OR('Exp Database'!Y268=Lists!$G$2,'Exp Database'!Y268=Lists!$G$3,'Exp Database'!Y268=0),0,IF($F268=Lists!$G$2,'Exp with units conversion'!$H268*'Exp Database'!Y268*'Exp with units conversion'!$G268,'Exp Database'!Y268*'Exp with units conversion'!$G268))</f>
        <v>0</v>
      </c>
      <c r="Z268">
        <f>IF(OR('Exp Database'!Z268=Lists!$G$2,'Exp Database'!Z268=Lists!$G$3,'Exp Database'!Z268=0),0,IF($F268=Lists!$G$2,'Exp with units conversion'!$H268*'Exp Database'!Z268*'Exp with units conversion'!$G268,'Exp Database'!Z268*'Exp with units conversion'!$G268))</f>
        <v>0</v>
      </c>
      <c r="AA268">
        <f>IF(OR('Exp Database'!AA268=Lists!$G$2,'Exp Database'!AA268=Lists!$G$3,'Exp Database'!AA268=0),0,IF($F268=Lists!$G$2,'Exp with units conversion'!$H268*'Exp Database'!AA268*'Exp with units conversion'!$G268,'Exp Database'!AA268*'Exp with units conversion'!$G268))</f>
        <v>0</v>
      </c>
      <c r="AB268">
        <f>IF(OR('Exp Database'!AB268=Lists!$G$2,'Exp Database'!AB268=Lists!$G$3,'Exp Database'!AB268=0),0,IF($F268=Lists!$G$2,'Exp with units conversion'!$H268*'Exp Database'!AB268*'Exp with units conversion'!$G268,'Exp Database'!AB268*'Exp with units conversion'!$G268))</f>
        <v>0</v>
      </c>
      <c r="AC268">
        <f>IF(OR('Exp Database'!AC268=Lists!$G$2,'Exp Database'!AC268=Lists!$G$3,'Exp Database'!AC268=0),0,IF($F268=Lists!$G$2,'Exp with units conversion'!$H268*'Exp Database'!AC268*'Exp with units conversion'!$G268,'Exp Database'!AC268*'Exp with units conversion'!$G268))</f>
        <v>0</v>
      </c>
      <c r="AD268">
        <f>IF(OR('Exp Database'!AD268=Lists!$G$2,'Exp Database'!AD268=Lists!$G$3,'Exp Database'!AD268=0),0,IF($F268=Lists!$G$2,'Exp with units conversion'!$H268*'Exp Database'!AD268*'Exp with units conversion'!$G268,'Exp Database'!AD268*'Exp with units conversion'!$G268))</f>
        <v>0</v>
      </c>
      <c r="AF268">
        <f t="shared" si="27"/>
        <v>1</v>
      </c>
    </row>
    <row r="269" spans="2:32">
      <c r="B269" t="str">
        <f t="shared" si="26"/>
        <v>Georgia2011</v>
      </c>
      <c r="C269" s="243" t="str">
        <f t="shared" si="24"/>
        <v>Georgia</v>
      </c>
      <c r="D269" s="243">
        <v>2011</v>
      </c>
      <c r="E269" s="249" t="str">
        <f t="shared" si="25"/>
        <v>Calendar Year</v>
      </c>
      <c r="F269" s="249" t="str">
        <f t="shared" si="25"/>
        <v>US Dollars</v>
      </c>
      <c r="G269" s="238">
        <f>IF('Exp Database'!G269="Units ( x 1)",1,IF('Exp Database'!G269="Thousands (x 1,000)",1000,IF('Exp Database'!G269="Millions (x 1,000,000)",1000000,)))</f>
        <v>1</v>
      </c>
      <c r="H269" s="239">
        <f>IF('Exp Database'!H269&gt;0,'Exp Database'!H269,'Exp Database'!J269)</f>
        <v>1.6859999999999999</v>
      </c>
      <c r="I269" s="249" t="str">
        <f t="shared" si="25"/>
        <v>System of Health Accounts</v>
      </c>
      <c r="J269" s="249">
        <f t="shared" si="25"/>
        <v>1.6864954301075299</v>
      </c>
      <c r="K269" t="s">
        <v>399</v>
      </c>
      <c r="M269">
        <f>IF(OR('Exp Database'!M269=Lists!$G$2,'Exp Database'!M269=Lists!$G$3,'Exp Database'!M269=0),0,IF($F269=Lists!$G$2,'Exp with units conversion'!$H269*'Exp Database'!M269*'Exp with units conversion'!$G269,'Exp Database'!M269*'Exp with units conversion'!$G269))</f>
        <v>0</v>
      </c>
      <c r="N269">
        <f>IF(OR('Exp Database'!N269=Lists!$G$2,'Exp Database'!N269=Lists!$G$3,'Exp Database'!N269=0),0,IF($F269=Lists!$G$2,'Exp with units conversion'!$H269*'Exp Database'!N269*'Exp with units conversion'!$G269,'Exp Database'!N269*'Exp with units conversion'!$G269))</f>
        <v>0</v>
      </c>
      <c r="O269">
        <f>IF(OR('Exp Database'!O269=Lists!$G$2,'Exp Database'!O269=Lists!$G$3,'Exp Database'!O269=0),0,IF($F269=Lists!$G$2,'Exp with units conversion'!$H269*'Exp Database'!O269*'Exp with units conversion'!$G269,'Exp Database'!O269*'Exp with units conversion'!$G269))</f>
        <v>0</v>
      </c>
      <c r="P269">
        <f>IF(OR('Exp Database'!P269=Lists!$G$2,'Exp Database'!P269=Lists!$G$3,'Exp Database'!P269=0),0,IF($F269=Lists!$G$2,'Exp with units conversion'!$H269*'Exp Database'!P269*'Exp with units conversion'!$G269,'Exp Database'!P269*'Exp with units conversion'!$G269))</f>
        <v>0</v>
      </c>
      <c r="Q269">
        <f>IF(OR('Exp Database'!Q269=Lists!$G$2,'Exp Database'!Q269=Lists!$G$3,'Exp Database'!Q269=0),0,IF($F269=Lists!$G$2,'Exp with units conversion'!$H269*'Exp Database'!Q269*'Exp with units conversion'!$G269,'Exp Database'!Q269*'Exp with units conversion'!$G269))</f>
        <v>0</v>
      </c>
      <c r="R269">
        <f>IF(OR('Exp Database'!R269=Lists!$G$2,'Exp Database'!R269=Lists!$G$3,'Exp Database'!R269=0),0,IF($F269=Lists!$G$2,'Exp with units conversion'!$H269*'Exp Database'!R269*'Exp with units conversion'!$G269,'Exp Database'!R269*'Exp with units conversion'!$G269))</f>
        <v>0</v>
      </c>
      <c r="S269">
        <f>IF(OR('Exp Database'!S269=Lists!$G$2,'Exp Database'!S269=Lists!$G$3,'Exp Database'!S269=0),0,IF($F269=Lists!$G$2,'Exp with units conversion'!$H269*'Exp Database'!S269*'Exp with units conversion'!$G269,'Exp Database'!S269*'Exp with units conversion'!$G269))</f>
        <v>0</v>
      </c>
      <c r="T269">
        <f>IF(OR('Exp Database'!T269=Lists!$G$2,'Exp Database'!T269=Lists!$G$3,'Exp Database'!T269=0),0,IF($F269=Lists!$G$2,'Exp with units conversion'!$H269*'Exp Database'!T269*'Exp with units conversion'!$G269,'Exp Database'!T269*'Exp with units conversion'!$G269))</f>
        <v>0</v>
      </c>
      <c r="U269">
        <f>IF(OR('Exp Database'!U269=Lists!$G$2,'Exp Database'!U269=Lists!$G$3,'Exp Database'!U269=0),0,IF($F269=Lists!$G$2,'Exp with units conversion'!$H269*'Exp Database'!U269*'Exp with units conversion'!$G269,'Exp Database'!U269*'Exp with units conversion'!$G269))</f>
        <v>0</v>
      </c>
      <c r="V269">
        <f>IF(OR('Exp Database'!V269=Lists!$G$2,'Exp Database'!V269=Lists!$G$3,'Exp Database'!V269=0),0,IF($F269=Lists!$G$2,'Exp with units conversion'!$H269*'Exp Database'!V269*'Exp with units conversion'!$G269,'Exp Database'!V269*'Exp with units conversion'!$G269))</f>
        <v>0</v>
      </c>
      <c r="W269">
        <f>IF(OR('Exp Database'!W269=Lists!$G$2,'Exp Database'!W269=Lists!$G$3,'Exp Database'!W269=0),0,IF($F269=Lists!$G$2,'Exp with units conversion'!$H269*'Exp Database'!W269*'Exp with units conversion'!$G269,'Exp Database'!W269*'Exp with units conversion'!$G269))</f>
        <v>0</v>
      </c>
      <c r="X269">
        <f>IF(OR('Exp Database'!X269=Lists!$G$2,'Exp Database'!X269=Lists!$G$3,'Exp Database'!X269=0),0,IF($F269=Lists!$G$2,'Exp with units conversion'!$H269*'Exp Database'!X269*'Exp with units conversion'!$G269,'Exp Database'!X269*'Exp with units conversion'!$G269))</f>
        <v>0</v>
      </c>
      <c r="Y269">
        <f>IF(OR('Exp Database'!Y269=Lists!$G$2,'Exp Database'!Y269=Lists!$G$3,'Exp Database'!Y269=0),0,IF($F269=Lists!$G$2,'Exp with units conversion'!$H269*'Exp Database'!Y269*'Exp with units conversion'!$G269,'Exp Database'!Y269*'Exp with units conversion'!$G269))</f>
        <v>0</v>
      </c>
      <c r="Z269">
        <f>IF(OR('Exp Database'!Z269=Lists!$G$2,'Exp Database'!Z269=Lists!$G$3,'Exp Database'!Z269=0),0,IF($F269=Lists!$G$2,'Exp with units conversion'!$H269*'Exp Database'!Z269*'Exp with units conversion'!$G269,'Exp Database'!Z269*'Exp with units conversion'!$G269))</f>
        <v>0</v>
      </c>
      <c r="AA269">
        <f>IF(OR('Exp Database'!AA269=Lists!$G$2,'Exp Database'!AA269=Lists!$G$3,'Exp Database'!AA269=0),0,IF($F269=Lists!$G$2,'Exp with units conversion'!$H269*'Exp Database'!AA269*'Exp with units conversion'!$G269,'Exp Database'!AA269*'Exp with units conversion'!$G269))</f>
        <v>0</v>
      </c>
      <c r="AB269">
        <f>IF(OR('Exp Database'!AB269=Lists!$G$2,'Exp Database'!AB269=Lists!$G$3,'Exp Database'!AB269=0),0,IF($F269=Lists!$G$2,'Exp with units conversion'!$H269*'Exp Database'!AB269*'Exp with units conversion'!$G269,'Exp Database'!AB269*'Exp with units conversion'!$G269))</f>
        <v>0</v>
      </c>
      <c r="AC269">
        <f>IF(OR('Exp Database'!AC269=Lists!$G$2,'Exp Database'!AC269=Lists!$G$3,'Exp Database'!AC269=0),0,IF($F269=Lists!$G$2,'Exp with units conversion'!$H269*'Exp Database'!AC269*'Exp with units conversion'!$G269,'Exp Database'!AC269*'Exp with units conversion'!$G269))</f>
        <v>0</v>
      </c>
      <c r="AD269">
        <f>IF(OR('Exp Database'!AD269=Lists!$G$2,'Exp Database'!AD269=Lists!$G$3,'Exp Database'!AD269=0),0,IF($F269=Lists!$G$2,'Exp with units conversion'!$H269*'Exp Database'!AD269*'Exp with units conversion'!$G269,'Exp Database'!AD269*'Exp with units conversion'!$G269))</f>
        <v>0</v>
      </c>
      <c r="AF269">
        <f t="shared" si="27"/>
        <v>1</v>
      </c>
    </row>
    <row r="270" spans="2:32">
      <c r="B270" t="str">
        <f t="shared" si="26"/>
        <v>Georgia2011</v>
      </c>
      <c r="C270" s="243" t="str">
        <f t="shared" si="24"/>
        <v>Georgia</v>
      </c>
      <c r="D270" s="243">
        <v>2011</v>
      </c>
      <c r="E270" s="249" t="str">
        <f t="shared" si="25"/>
        <v>Calendar Year</v>
      </c>
      <c r="F270" s="249" t="str">
        <f t="shared" si="25"/>
        <v>US Dollars</v>
      </c>
      <c r="G270" s="238">
        <f>IF('Exp Database'!G270="Units ( x 1)",1,IF('Exp Database'!G270="Thousands (x 1,000)",1000,IF('Exp Database'!G270="Millions (x 1,000,000)",1000000,)))</f>
        <v>1</v>
      </c>
      <c r="H270" s="239">
        <f>IF('Exp Database'!H270&gt;0,'Exp Database'!H270,'Exp Database'!J270)</f>
        <v>1.6859999999999999</v>
      </c>
      <c r="I270" s="249" t="str">
        <f t="shared" si="25"/>
        <v>System of Health Accounts</v>
      </c>
      <c r="J270" s="249">
        <f t="shared" si="25"/>
        <v>1.6864954301075299</v>
      </c>
      <c r="K270" t="s">
        <v>400</v>
      </c>
      <c r="M270">
        <f>IF(OR('Exp Database'!M270=Lists!$G$2,'Exp Database'!M270=Lists!$G$3,'Exp Database'!M270=0),0,IF($F270=Lists!$G$2,'Exp with units conversion'!$H270*'Exp Database'!M270*'Exp with units conversion'!$G270,'Exp Database'!M270*'Exp with units conversion'!$G270))</f>
        <v>0</v>
      </c>
      <c r="N270">
        <f>IF(OR('Exp Database'!N270=Lists!$G$2,'Exp Database'!N270=Lists!$G$3,'Exp Database'!N270=0),0,IF($F270=Lists!$G$2,'Exp with units conversion'!$H270*'Exp Database'!N270*'Exp with units conversion'!$G270,'Exp Database'!N270*'Exp with units conversion'!$G270))</f>
        <v>0</v>
      </c>
      <c r="O270">
        <f>IF(OR('Exp Database'!O270=Lists!$G$2,'Exp Database'!O270=Lists!$G$3,'Exp Database'!O270=0),0,IF($F270=Lists!$G$2,'Exp with units conversion'!$H270*'Exp Database'!O270*'Exp with units conversion'!$G270,'Exp Database'!O270*'Exp with units conversion'!$G270))</f>
        <v>0</v>
      </c>
      <c r="P270">
        <f>IF(OR('Exp Database'!P270=Lists!$G$2,'Exp Database'!P270=Lists!$G$3,'Exp Database'!P270=0),0,IF($F270=Lists!$G$2,'Exp with units conversion'!$H270*'Exp Database'!P270*'Exp with units conversion'!$G270,'Exp Database'!P270*'Exp with units conversion'!$G270))</f>
        <v>0</v>
      </c>
      <c r="Q270">
        <f>IF(OR('Exp Database'!Q270=Lists!$G$2,'Exp Database'!Q270=Lists!$G$3,'Exp Database'!Q270=0),0,IF($F270=Lists!$G$2,'Exp with units conversion'!$H270*'Exp Database'!Q270*'Exp with units conversion'!$G270,'Exp Database'!Q270*'Exp with units conversion'!$G270))</f>
        <v>0</v>
      </c>
      <c r="R270">
        <f>IF(OR('Exp Database'!R270=Lists!$G$2,'Exp Database'!R270=Lists!$G$3,'Exp Database'!R270=0),0,IF($F270=Lists!$G$2,'Exp with units conversion'!$H270*'Exp Database'!R270*'Exp with units conversion'!$G270,'Exp Database'!R270*'Exp with units conversion'!$G270))</f>
        <v>0</v>
      </c>
      <c r="S270">
        <f>IF(OR('Exp Database'!S270=Lists!$G$2,'Exp Database'!S270=Lists!$G$3,'Exp Database'!S270=0),0,IF($F270=Lists!$G$2,'Exp with units conversion'!$H270*'Exp Database'!S270*'Exp with units conversion'!$G270,'Exp Database'!S270*'Exp with units conversion'!$G270))</f>
        <v>0</v>
      </c>
      <c r="T270">
        <f>IF(OR('Exp Database'!T270=Lists!$G$2,'Exp Database'!T270=Lists!$G$3,'Exp Database'!T270=0),0,IF($F270=Lists!$G$2,'Exp with units conversion'!$H270*'Exp Database'!T270*'Exp with units conversion'!$G270,'Exp Database'!T270*'Exp with units conversion'!$G270))</f>
        <v>0</v>
      </c>
      <c r="U270">
        <f>IF(OR('Exp Database'!U270=Lists!$G$2,'Exp Database'!U270=Lists!$G$3,'Exp Database'!U270=0),0,IF($F270=Lists!$G$2,'Exp with units conversion'!$H270*'Exp Database'!U270*'Exp with units conversion'!$G270,'Exp Database'!U270*'Exp with units conversion'!$G270))</f>
        <v>0</v>
      </c>
      <c r="V270">
        <f>IF(OR('Exp Database'!V270=Lists!$G$2,'Exp Database'!V270=Lists!$G$3,'Exp Database'!V270=0),0,IF($F270=Lists!$G$2,'Exp with units conversion'!$H270*'Exp Database'!V270*'Exp with units conversion'!$G270,'Exp Database'!V270*'Exp with units conversion'!$G270))</f>
        <v>0</v>
      </c>
      <c r="W270">
        <f>IF(OR('Exp Database'!W270=Lists!$G$2,'Exp Database'!W270=Lists!$G$3,'Exp Database'!W270=0),0,IF($F270=Lists!$G$2,'Exp with units conversion'!$H270*'Exp Database'!W270*'Exp with units conversion'!$G270,'Exp Database'!W270*'Exp with units conversion'!$G270))</f>
        <v>0</v>
      </c>
      <c r="X270">
        <f>IF(OR('Exp Database'!X270=Lists!$G$2,'Exp Database'!X270=Lists!$G$3,'Exp Database'!X270=0),0,IF($F270=Lists!$G$2,'Exp with units conversion'!$H270*'Exp Database'!X270*'Exp with units conversion'!$G270,'Exp Database'!X270*'Exp with units conversion'!$G270))</f>
        <v>0</v>
      </c>
      <c r="Y270">
        <f>IF(OR('Exp Database'!Y270=Lists!$G$2,'Exp Database'!Y270=Lists!$G$3,'Exp Database'!Y270=0),0,IF($F270=Lists!$G$2,'Exp with units conversion'!$H270*'Exp Database'!Y270*'Exp with units conversion'!$G270,'Exp Database'!Y270*'Exp with units conversion'!$G270))</f>
        <v>0</v>
      </c>
      <c r="Z270">
        <f>IF(OR('Exp Database'!Z270=Lists!$G$2,'Exp Database'!Z270=Lists!$G$3,'Exp Database'!Z270=0),0,IF($F270=Lists!$G$2,'Exp with units conversion'!$H270*'Exp Database'!Z270*'Exp with units conversion'!$G270,'Exp Database'!Z270*'Exp with units conversion'!$G270))</f>
        <v>0</v>
      </c>
      <c r="AA270">
        <f>IF(OR('Exp Database'!AA270=Lists!$G$2,'Exp Database'!AA270=Lists!$G$3,'Exp Database'!AA270=0),0,IF($F270=Lists!$G$2,'Exp with units conversion'!$H270*'Exp Database'!AA270*'Exp with units conversion'!$G270,'Exp Database'!AA270*'Exp with units conversion'!$G270))</f>
        <v>0</v>
      </c>
      <c r="AB270">
        <f>IF(OR('Exp Database'!AB270=Lists!$G$2,'Exp Database'!AB270=Lists!$G$3,'Exp Database'!AB270=0),0,IF($F270=Lists!$G$2,'Exp with units conversion'!$H270*'Exp Database'!AB270*'Exp with units conversion'!$G270,'Exp Database'!AB270*'Exp with units conversion'!$G270))</f>
        <v>0</v>
      </c>
      <c r="AC270">
        <f>IF(OR('Exp Database'!AC270=Lists!$G$2,'Exp Database'!AC270=Lists!$G$3,'Exp Database'!AC270=0),0,IF($F270=Lists!$G$2,'Exp with units conversion'!$H270*'Exp Database'!AC270*'Exp with units conversion'!$G270,'Exp Database'!AC270*'Exp with units conversion'!$G270))</f>
        <v>0</v>
      </c>
      <c r="AD270">
        <f>IF(OR('Exp Database'!AD270=Lists!$G$2,'Exp Database'!AD270=Lists!$G$3,'Exp Database'!AD270=0),0,IF($F270=Lists!$G$2,'Exp with units conversion'!$H270*'Exp Database'!AD270*'Exp with units conversion'!$G270,'Exp Database'!AD270*'Exp with units conversion'!$G270))</f>
        <v>0</v>
      </c>
      <c r="AF270">
        <f t="shared" si="27"/>
        <v>1</v>
      </c>
    </row>
    <row r="271" spans="2:32">
      <c r="B271" t="str">
        <f t="shared" si="26"/>
        <v>Georgia2011</v>
      </c>
      <c r="C271" s="243" t="str">
        <f t="shared" si="24"/>
        <v>Georgia</v>
      </c>
      <c r="D271" s="243">
        <v>2011</v>
      </c>
      <c r="E271" s="249" t="str">
        <f t="shared" si="25"/>
        <v>Calendar Year</v>
      </c>
      <c r="F271" s="249" t="str">
        <f t="shared" si="25"/>
        <v>US Dollars</v>
      </c>
      <c r="G271" s="238">
        <f>IF('Exp Database'!G271="Units ( x 1)",1,IF('Exp Database'!G271="Thousands (x 1,000)",1000,IF('Exp Database'!G271="Millions (x 1,000,000)",1000000,)))</f>
        <v>1</v>
      </c>
      <c r="H271" s="239">
        <f>IF('Exp Database'!H271&gt;0,'Exp Database'!H271,'Exp Database'!J271)</f>
        <v>1.6859999999999999</v>
      </c>
      <c r="I271" s="249" t="str">
        <f t="shared" si="25"/>
        <v>System of Health Accounts</v>
      </c>
      <c r="J271" s="249">
        <f t="shared" si="25"/>
        <v>1.6864954301075299</v>
      </c>
      <c r="K271" t="s">
        <v>415</v>
      </c>
      <c r="M271">
        <f>IF(OR('Exp Database'!M271=Lists!$G$2,'Exp Database'!M271=Lists!$G$3,'Exp Database'!M271=0),0,IF($F271=Lists!$G$2,'Exp with units conversion'!$H271*'Exp Database'!M271*'Exp with units conversion'!$G271,'Exp Database'!M271*'Exp with units conversion'!$G271))</f>
        <v>0</v>
      </c>
      <c r="N271">
        <f>IF(OR('Exp Database'!N271=Lists!$G$2,'Exp Database'!N271=Lists!$G$3,'Exp Database'!N271=0),0,IF($F271=Lists!$G$2,'Exp with units conversion'!$H271*'Exp Database'!N271*'Exp with units conversion'!$G271,'Exp Database'!N271*'Exp with units conversion'!$G271))</f>
        <v>0</v>
      </c>
      <c r="O271">
        <f>IF(OR('Exp Database'!O271=Lists!$G$2,'Exp Database'!O271=Lists!$G$3,'Exp Database'!O271=0),0,IF($F271=Lists!$G$2,'Exp with units conversion'!$H271*'Exp Database'!O271*'Exp with units conversion'!$G271,'Exp Database'!O271*'Exp with units conversion'!$G271))</f>
        <v>0</v>
      </c>
      <c r="P271">
        <f>IF(OR('Exp Database'!P271=Lists!$G$2,'Exp Database'!P271=Lists!$G$3,'Exp Database'!P271=0),0,IF($F271=Lists!$G$2,'Exp with units conversion'!$H271*'Exp Database'!P271*'Exp with units conversion'!$G271,'Exp Database'!P271*'Exp with units conversion'!$G271))</f>
        <v>0</v>
      </c>
      <c r="Q271">
        <f>IF(OR('Exp Database'!Q271=Lists!$G$2,'Exp Database'!Q271=Lists!$G$3,'Exp Database'!Q271=0),0,IF($F271=Lists!$G$2,'Exp with units conversion'!$H271*'Exp Database'!Q271*'Exp with units conversion'!$G271,'Exp Database'!Q271*'Exp with units conversion'!$G271))</f>
        <v>0</v>
      </c>
      <c r="R271">
        <f>IF(OR('Exp Database'!R271=Lists!$G$2,'Exp Database'!R271=Lists!$G$3,'Exp Database'!R271=0),0,IF($F271=Lists!$G$2,'Exp with units conversion'!$H271*'Exp Database'!R271*'Exp with units conversion'!$G271,'Exp Database'!R271*'Exp with units conversion'!$G271))</f>
        <v>0</v>
      </c>
      <c r="S271">
        <f>IF(OR('Exp Database'!S271=Lists!$G$2,'Exp Database'!S271=Lists!$G$3,'Exp Database'!S271=0),0,IF($F271=Lists!$G$2,'Exp with units conversion'!$H271*'Exp Database'!S271*'Exp with units conversion'!$G271,'Exp Database'!S271*'Exp with units conversion'!$G271))</f>
        <v>0</v>
      </c>
      <c r="T271">
        <f>IF(OR('Exp Database'!T271=Lists!$G$2,'Exp Database'!T271=Lists!$G$3,'Exp Database'!T271=0),0,IF($F271=Lists!$G$2,'Exp with units conversion'!$H271*'Exp Database'!T271*'Exp with units conversion'!$G271,'Exp Database'!T271*'Exp with units conversion'!$G271))</f>
        <v>0</v>
      </c>
      <c r="U271">
        <f>IF(OR('Exp Database'!U271=Lists!$G$2,'Exp Database'!U271=Lists!$G$3,'Exp Database'!U271=0),0,IF($F271=Lists!$G$2,'Exp with units conversion'!$H271*'Exp Database'!U271*'Exp with units conversion'!$G271,'Exp Database'!U271*'Exp with units conversion'!$G271))</f>
        <v>0</v>
      </c>
      <c r="V271">
        <f>IF(OR('Exp Database'!V271=Lists!$G$2,'Exp Database'!V271=Lists!$G$3,'Exp Database'!V271=0),0,IF($F271=Lists!$G$2,'Exp with units conversion'!$H271*'Exp Database'!V271*'Exp with units conversion'!$G271,'Exp Database'!V271*'Exp with units conversion'!$G271))</f>
        <v>0</v>
      </c>
      <c r="W271">
        <f>IF(OR('Exp Database'!W271=Lists!$G$2,'Exp Database'!W271=Lists!$G$3,'Exp Database'!W271=0),0,IF($F271=Lists!$G$2,'Exp with units conversion'!$H271*'Exp Database'!W271*'Exp with units conversion'!$G271,'Exp Database'!W271*'Exp with units conversion'!$G271))</f>
        <v>0</v>
      </c>
      <c r="X271">
        <f>IF(OR('Exp Database'!X271=Lists!$G$2,'Exp Database'!X271=Lists!$G$3,'Exp Database'!X271=0),0,IF($F271=Lists!$G$2,'Exp with units conversion'!$H271*'Exp Database'!X271*'Exp with units conversion'!$G271,'Exp Database'!X271*'Exp with units conversion'!$G271))</f>
        <v>0</v>
      </c>
      <c r="Y271">
        <f>IF(OR('Exp Database'!Y271=Lists!$G$2,'Exp Database'!Y271=Lists!$G$3,'Exp Database'!Y271=0),0,IF($F271=Lists!$G$2,'Exp with units conversion'!$H271*'Exp Database'!Y271*'Exp with units conversion'!$G271,'Exp Database'!Y271*'Exp with units conversion'!$G271))</f>
        <v>0</v>
      </c>
      <c r="Z271">
        <f>IF(OR('Exp Database'!Z271=Lists!$G$2,'Exp Database'!Z271=Lists!$G$3,'Exp Database'!Z271=0),0,IF($F271=Lists!$G$2,'Exp with units conversion'!$H271*'Exp Database'!Z271*'Exp with units conversion'!$G271,'Exp Database'!Z271*'Exp with units conversion'!$G271))</f>
        <v>0</v>
      </c>
      <c r="AA271">
        <f>IF(OR('Exp Database'!AA271=Lists!$G$2,'Exp Database'!AA271=Lists!$G$3,'Exp Database'!AA271=0),0,IF($F271=Lists!$G$2,'Exp with units conversion'!$H271*'Exp Database'!AA271*'Exp with units conversion'!$G271,'Exp Database'!AA271*'Exp with units conversion'!$G271))</f>
        <v>0</v>
      </c>
      <c r="AB271">
        <f>IF(OR('Exp Database'!AB271=Lists!$G$2,'Exp Database'!AB271=Lists!$G$3,'Exp Database'!AB271=0),0,IF($F271=Lists!$G$2,'Exp with units conversion'!$H271*'Exp Database'!AB271*'Exp with units conversion'!$G271,'Exp Database'!AB271*'Exp with units conversion'!$G271))</f>
        <v>0</v>
      </c>
      <c r="AC271">
        <f>IF(OR('Exp Database'!AC271=Lists!$G$2,'Exp Database'!AC271=Lists!$G$3,'Exp Database'!AC271=0),0,IF($F271=Lists!$G$2,'Exp with units conversion'!$H271*'Exp Database'!AC271*'Exp with units conversion'!$G271,'Exp Database'!AC271*'Exp with units conversion'!$G271))</f>
        <v>0</v>
      </c>
      <c r="AD271">
        <f>IF(OR('Exp Database'!AD271=Lists!$G$2,'Exp Database'!AD271=Lists!$G$3,'Exp Database'!AD271=0),0,IF($F271=Lists!$G$2,'Exp with units conversion'!$H271*'Exp Database'!AD271*'Exp with units conversion'!$G271,'Exp Database'!AD271*'Exp with units conversion'!$G271))</f>
        <v>0</v>
      </c>
      <c r="AF271">
        <f t="shared" si="27"/>
        <v>1</v>
      </c>
    </row>
    <row r="272" spans="2:32">
      <c r="B272" t="str">
        <f t="shared" si="26"/>
        <v>Georgia2011</v>
      </c>
      <c r="C272" s="243" t="str">
        <f t="shared" si="24"/>
        <v>Georgia</v>
      </c>
      <c r="D272" s="243">
        <v>2011</v>
      </c>
      <c r="E272" s="249" t="str">
        <f t="shared" si="25"/>
        <v>Calendar Year</v>
      </c>
      <c r="F272" s="249" t="str">
        <f t="shared" si="25"/>
        <v>US Dollars</v>
      </c>
      <c r="G272" s="238">
        <f>IF('Exp Database'!G272="Units ( x 1)",1,IF('Exp Database'!G272="Thousands (x 1,000)",1000,IF('Exp Database'!G272="Millions (x 1,000,000)",1000000,)))</f>
        <v>1</v>
      </c>
      <c r="H272" s="239">
        <f>IF('Exp Database'!H272&gt;0,'Exp Database'!H272,'Exp Database'!J272)</f>
        <v>1.6859999999999999</v>
      </c>
      <c r="I272" s="249" t="str">
        <f t="shared" si="25"/>
        <v>System of Health Accounts</v>
      </c>
      <c r="J272" s="249">
        <f t="shared" si="25"/>
        <v>1.6864954301075299</v>
      </c>
      <c r="K272" t="s">
        <v>399</v>
      </c>
      <c r="M272">
        <f>IF(OR('Exp Database'!M272=Lists!$G$2,'Exp Database'!M272=Lists!$G$3,'Exp Database'!M272=0),0,IF($F272=Lists!$G$2,'Exp with units conversion'!$H272*'Exp Database'!M272*'Exp with units conversion'!$G272,'Exp Database'!M272*'Exp with units conversion'!$G272))</f>
        <v>0</v>
      </c>
      <c r="N272">
        <f>IF(OR('Exp Database'!N272=Lists!$G$2,'Exp Database'!N272=Lists!$G$3,'Exp Database'!N272=0),0,IF($F272=Lists!$G$2,'Exp with units conversion'!$H272*'Exp Database'!N272*'Exp with units conversion'!$G272,'Exp Database'!N272*'Exp with units conversion'!$G272))</f>
        <v>0</v>
      </c>
      <c r="O272">
        <f>IF(OR('Exp Database'!O272=Lists!$G$2,'Exp Database'!O272=Lists!$G$3,'Exp Database'!O272=0),0,IF($F272=Lists!$G$2,'Exp with units conversion'!$H272*'Exp Database'!O272*'Exp with units conversion'!$G272,'Exp Database'!O272*'Exp with units conversion'!$G272))</f>
        <v>0</v>
      </c>
      <c r="P272">
        <f>IF(OR('Exp Database'!P272=Lists!$G$2,'Exp Database'!P272=Lists!$G$3,'Exp Database'!P272=0),0,IF($F272=Lists!$G$2,'Exp with units conversion'!$H272*'Exp Database'!P272*'Exp with units conversion'!$G272,'Exp Database'!P272*'Exp with units conversion'!$G272))</f>
        <v>0</v>
      </c>
      <c r="Q272">
        <f>IF(OR('Exp Database'!Q272=Lists!$G$2,'Exp Database'!Q272=Lists!$G$3,'Exp Database'!Q272=0),0,IF($F272=Lists!$G$2,'Exp with units conversion'!$H272*'Exp Database'!Q272*'Exp with units conversion'!$G272,'Exp Database'!Q272*'Exp with units conversion'!$G272))</f>
        <v>0</v>
      </c>
      <c r="R272">
        <f>IF(OR('Exp Database'!R272=Lists!$G$2,'Exp Database'!R272=Lists!$G$3,'Exp Database'!R272=0),0,IF($F272=Lists!$G$2,'Exp with units conversion'!$H272*'Exp Database'!R272*'Exp with units conversion'!$G272,'Exp Database'!R272*'Exp with units conversion'!$G272))</f>
        <v>0</v>
      </c>
      <c r="S272">
        <f>IF(OR('Exp Database'!S272=Lists!$G$2,'Exp Database'!S272=Lists!$G$3,'Exp Database'!S272=0),0,IF($F272=Lists!$G$2,'Exp with units conversion'!$H272*'Exp Database'!S272*'Exp with units conversion'!$G272,'Exp Database'!S272*'Exp with units conversion'!$G272))</f>
        <v>0</v>
      </c>
      <c r="T272">
        <f>IF(OR('Exp Database'!T272=Lists!$G$2,'Exp Database'!T272=Lists!$G$3,'Exp Database'!T272=0),0,IF($F272=Lists!$G$2,'Exp with units conversion'!$H272*'Exp Database'!T272*'Exp with units conversion'!$G272,'Exp Database'!T272*'Exp with units conversion'!$G272))</f>
        <v>0</v>
      </c>
      <c r="U272">
        <f>IF(OR('Exp Database'!U272=Lists!$G$2,'Exp Database'!U272=Lists!$G$3,'Exp Database'!U272=0),0,IF($F272=Lists!$G$2,'Exp with units conversion'!$H272*'Exp Database'!U272*'Exp with units conversion'!$G272,'Exp Database'!U272*'Exp with units conversion'!$G272))</f>
        <v>0</v>
      </c>
      <c r="V272">
        <f>IF(OR('Exp Database'!V272=Lists!$G$2,'Exp Database'!V272=Lists!$G$3,'Exp Database'!V272=0),0,IF($F272=Lists!$G$2,'Exp with units conversion'!$H272*'Exp Database'!V272*'Exp with units conversion'!$G272,'Exp Database'!V272*'Exp with units conversion'!$G272))</f>
        <v>0</v>
      </c>
      <c r="W272">
        <f>IF(OR('Exp Database'!W272=Lists!$G$2,'Exp Database'!W272=Lists!$G$3,'Exp Database'!W272=0),0,IF($F272=Lists!$G$2,'Exp with units conversion'!$H272*'Exp Database'!W272*'Exp with units conversion'!$G272,'Exp Database'!W272*'Exp with units conversion'!$G272))</f>
        <v>0</v>
      </c>
      <c r="X272">
        <f>IF(OR('Exp Database'!X272=Lists!$G$2,'Exp Database'!X272=Lists!$G$3,'Exp Database'!X272=0),0,IF($F272=Lists!$G$2,'Exp with units conversion'!$H272*'Exp Database'!X272*'Exp with units conversion'!$G272,'Exp Database'!X272*'Exp with units conversion'!$G272))</f>
        <v>62534</v>
      </c>
      <c r="Y272">
        <f>IF(OR('Exp Database'!Y272=Lists!$G$2,'Exp Database'!Y272=Lists!$G$3,'Exp Database'!Y272=0),0,IF($F272=Lists!$G$2,'Exp with units conversion'!$H272*'Exp Database'!Y272*'Exp with units conversion'!$G272,'Exp Database'!Y272*'Exp with units conversion'!$G272))</f>
        <v>2458</v>
      </c>
      <c r="Z272">
        <f>IF(OR('Exp Database'!Z272=Lists!$G$2,'Exp Database'!Z272=Lists!$G$3,'Exp Database'!Z272=0),0,IF($F272=Lists!$G$2,'Exp with units conversion'!$H272*'Exp Database'!Z272*'Exp with units conversion'!$G272,'Exp Database'!Z272*'Exp with units conversion'!$G272))</f>
        <v>0</v>
      </c>
      <c r="AA272">
        <f>IF(OR('Exp Database'!AA272=Lists!$G$2,'Exp Database'!AA272=Lists!$G$3,'Exp Database'!AA272=0),0,IF($F272=Lists!$G$2,'Exp with units conversion'!$H272*'Exp Database'!AA272*'Exp with units conversion'!$G272,'Exp Database'!AA272*'Exp with units conversion'!$G272))</f>
        <v>11400</v>
      </c>
      <c r="AB272">
        <f>IF(OR('Exp Database'!AB272=Lists!$G$2,'Exp Database'!AB272=Lists!$G$3,'Exp Database'!AB272=0),0,IF($F272=Lists!$G$2,'Exp with units conversion'!$H272*'Exp Database'!AB272*'Exp with units conversion'!$G272,'Exp Database'!AB272*'Exp with units conversion'!$G272))</f>
        <v>255352</v>
      </c>
      <c r="AC272">
        <f>IF(OR('Exp Database'!AC272=Lists!$G$2,'Exp Database'!AC272=Lists!$G$3,'Exp Database'!AC272=0),0,IF($F272=Lists!$G$2,'Exp with units conversion'!$H272*'Exp Database'!AC272*'Exp with units conversion'!$G272,'Exp Database'!AC272*'Exp with units conversion'!$G272))</f>
        <v>331744</v>
      </c>
      <c r="AD272">
        <f>IF(OR('Exp Database'!AD272=Lists!$G$2,'Exp Database'!AD272=Lists!$G$3,'Exp Database'!AD272=0),0,IF($F272=Lists!$G$2,'Exp with units conversion'!$H272*'Exp Database'!AD272*'Exp with units conversion'!$G272,'Exp Database'!AD272*'Exp with units conversion'!$G272))</f>
        <v>331744</v>
      </c>
      <c r="AF272">
        <f t="shared" si="27"/>
        <v>1</v>
      </c>
    </row>
    <row r="273" spans="2:32">
      <c r="B273" t="str">
        <f t="shared" si="26"/>
        <v>Georgia2011</v>
      </c>
      <c r="C273" s="243" t="str">
        <f t="shared" si="24"/>
        <v>Georgia</v>
      </c>
      <c r="D273" s="243">
        <v>2011</v>
      </c>
      <c r="E273" s="249" t="str">
        <f t="shared" si="25"/>
        <v>Calendar Year</v>
      </c>
      <c r="F273" s="249" t="str">
        <f t="shared" si="25"/>
        <v>US Dollars</v>
      </c>
      <c r="G273" s="238">
        <f>IF('Exp Database'!G273="Units ( x 1)",1,IF('Exp Database'!G273="Thousands (x 1,000)",1000,IF('Exp Database'!G273="Millions (x 1,000,000)",1000000,)))</f>
        <v>1</v>
      </c>
      <c r="H273" s="239">
        <f>IF('Exp Database'!H273&gt;0,'Exp Database'!H273,'Exp Database'!J273)</f>
        <v>1.6859999999999999</v>
      </c>
      <c r="I273" s="249" t="str">
        <f t="shared" si="25"/>
        <v>System of Health Accounts</v>
      </c>
      <c r="J273" s="249">
        <f t="shared" si="25"/>
        <v>1.6864954301075299</v>
      </c>
      <c r="K273" t="s">
        <v>400</v>
      </c>
      <c r="M273">
        <f>IF(OR('Exp Database'!M273=Lists!$G$2,'Exp Database'!M273=Lists!$G$3,'Exp Database'!M273=0),0,IF($F273=Lists!$G$2,'Exp with units conversion'!$H273*'Exp Database'!M273*'Exp with units conversion'!$G273,'Exp Database'!M273*'Exp with units conversion'!$G273))</f>
        <v>0</v>
      </c>
      <c r="N273">
        <f>IF(OR('Exp Database'!N273=Lists!$G$2,'Exp Database'!N273=Lists!$G$3,'Exp Database'!N273=0),0,IF($F273=Lists!$G$2,'Exp with units conversion'!$H273*'Exp Database'!N273*'Exp with units conversion'!$G273,'Exp Database'!N273*'Exp with units conversion'!$G273))</f>
        <v>0</v>
      </c>
      <c r="O273">
        <f>IF(OR('Exp Database'!O273=Lists!$G$2,'Exp Database'!O273=Lists!$G$3,'Exp Database'!O273=0),0,IF($F273=Lists!$G$2,'Exp with units conversion'!$H273*'Exp Database'!O273*'Exp with units conversion'!$G273,'Exp Database'!O273*'Exp with units conversion'!$G273))</f>
        <v>0</v>
      </c>
      <c r="P273">
        <f>IF(OR('Exp Database'!P273=Lists!$G$2,'Exp Database'!P273=Lists!$G$3,'Exp Database'!P273=0),0,IF($F273=Lists!$G$2,'Exp with units conversion'!$H273*'Exp Database'!P273*'Exp with units conversion'!$G273,'Exp Database'!P273*'Exp with units conversion'!$G273))</f>
        <v>0</v>
      </c>
      <c r="Q273">
        <f>IF(OR('Exp Database'!Q273=Lists!$G$2,'Exp Database'!Q273=Lists!$G$3,'Exp Database'!Q273=0),0,IF($F273=Lists!$G$2,'Exp with units conversion'!$H273*'Exp Database'!Q273*'Exp with units conversion'!$G273,'Exp Database'!Q273*'Exp with units conversion'!$G273))</f>
        <v>0</v>
      </c>
      <c r="R273">
        <f>IF(OR('Exp Database'!R273=Lists!$G$2,'Exp Database'!R273=Lists!$G$3,'Exp Database'!R273=0),0,IF($F273=Lists!$G$2,'Exp with units conversion'!$H273*'Exp Database'!R273*'Exp with units conversion'!$G273,'Exp Database'!R273*'Exp with units conversion'!$G273))</f>
        <v>0</v>
      </c>
      <c r="S273">
        <f>IF(OR('Exp Database'!S273=Lists!$G$2,'Exp Database'!S273=Lists!$G$3,'Exp Database'!S273=0),0,IF($F273=Lists!$G$2,'Exp with units conversion'!$H273*'Exp Database'!S273*'Exp with units conversion'!$G273,'Exp Database'!S273*'Exp with units conversion'!$G273))</f>
        <v>0</v>
      </c>
      <c r="T273">
        <f>IF(OR('Exp Database'!T273=Lists!$G$2,'Exp Database'!T273=Lists!$G$3,'Exp Database'!T273=0),0,IF($F273=Lists!$G$2,'Exp with units conversion'!$H273*'Exp Database'!T273*'Exp with units conversion'!$G273,'Exp Database'!T273*'Exp with units conversion'!$G273))</f>
        <v>0</v>
      </c>
      <c r="U273">
        <f>IF(OR('Exp Database'!U273=Lists!$G$2,'Exp Database'!U273=Lists!$G$3,'Exp Database'!U273=0),0,IF($F273=Lists!$G$2,'Exp with units conversion'!$H273*'Exp Database'!U273*'Exp with units conversion'!$G273,'Exp Database'!U273*'Exp with units conversion'!$G273))</f>
        <v>0</v>
      </c>
      <c r="V273">
        <f>IF(OR('Exp Database'!V273=Lists!$G$2,'Exp Database'!V273=Lists!$G$3,'Exp Database'!V273=0),0,IF($F273=Lists!$G$2,'Exp with units conversion'!$H273*'Exp Database'!V273*'Exp with units conversion'!$G273,'Exp Database'!V273*'Exp with units conversion'!$G273))</f>
        <v>0</v>
      </c>
      <c r="W273">
        <f>IF(OR('Exp Database'!W273=Lists!$G$2,'Exp Database'!W273=Lists!$G$3,'Exp Database'!W273=0),0,IF($F273=Lists!$G$2,'Exp with units conversion'!$H273*'Exp Database'!W273*'Exp with units conversion'!$G273,'Exp Database'!W273*'Exp with units conversion'!$G273))</f>
        <v>0</v>
      </c>
      <c r="X273">
        <f>IF(OR('Exp Database'!X273=Lists!$G$2,'Exp Database'!X273=Lists!$G$3,'Exp Database'!X273=0),0,IF($F273=Lists!$G$2,'Exp with units conversion'!$H273*'Exp Database'!X273*'Exp with units conversion'!$G273,'Exp Database'!X273*'Exp with units conversion'!$G273))</f>
        <v>0</v>
      </c>
      <c r="Y273">
        <f>IF(OR('Exp Database'!Y273=Lists!$G$2,'Exp Database'!Y273=Lists!$G$3,'Exp Database'!Y273=0),0,IF($F273=Lists!$G$2,'Exp with units conversion'!$H273*'Exp Database'!Y273*'Exp with units conversion'!$G273,'Exp Database'!Y273*'Exp with units conversion'!$G273))</f>
        <v>0</v>
      </c>
      <c r="Z273">
        <f>IF(OR('Exp Database'!Z273=Lists!$G$2,'Exp Database'!Z273=Lists!$G$3,'Exp Database'!Z273=0),0,IF($F273=Lists!$G$2,'Exp with units conversion'!$H273*'Exp Database'!Z273*'Exp with units conversion'!$G273,'Exp Database'!Z273*'Exp with units conversion'!$G273))</f>
        <v>0</v>
      </c>
      <c r="AA273">
        <f>IF(OR('Exp Database'!AA273=Lists!$G$2,'Exp Database'!AA273=Lists!$G$3,'Exp Database'!AA273=0),0,IF($F273=Lists!$G$2,'Exp with units conversion'!$H273*'Exp Database'!AA273*'Exp with units conversion'!$G273,'Exp Database'!AA273*'Exp with units conversion'!$G273))</f>
        <v>0</v>
      </c>
      <c r="AB273">
        <f>IF(OR('Exp Database'!AB273=Lists!$G$2,'Exp Database'!AB273=Lists!$G$3,'Exp Database'!AB273=0),0,IF($F273=Lists!$G$2,'Exp with units conversion'!$H273*'Exp Database'!AB273*'Exp with units conversion'!$G273,'Exp Database'!AB273*'Exp with units conversion'!$G273))</f>
        <v>0</v>
      </c>
      <c r="AC273">
        <f>IF(OR('Exp Database'!AC273=Lists!$G$2,'Exp Database'!AC273=Lists!$G$3,'Exp Database'!AC273=0),0,IF($F273=Lists!$G$2,'Exp with units conversion'!$H273*'Exp Database'!AC273*'Exp with units conversion'!$G273,'Exp Database'!AC273*'Exp with units conversion'!$G273))</f>
        <v>0</v>
      </c>
      <c r="AD273">
        <f>IF(OR('Exp Database'!AD273=Lists!$G$2,'Exp Database'!AD273=Lists!$G$3,'Exp Database'!AD273=0),0,IF($F273=Lists!$G$2,'Exp with units conversion'!$H273*'Exp Database'!AD273*'Exp with units conversion'!$G273,'Exp Database'!AD273*'Exp with units conversion'!$G273))</f>
        <v>0</v>
      </c>
      <c r="AF273">
        <f t="shared" si="27"/>
        <v>1</v>
      </c>
    </row>
    <row r="274" spans="2:32">
      <c r="B274" t="str">
        <f t="shared" si="26"/>
        <v>Georgia2011</v>
      </c>
      <c r="C274" s="255" t="str">
        <f t="shared" si="24"/>
        <v>Georgia</v>
      </c>
      <c r="D274" s="255">
        <v>2011</v>
      </c>
      <c r="E274" s="251" t="str">
        <f t="shared" si="25"/>
        <v>Calendar Year</v>
      </c>
      <c r="F274" s="251" t="str">
        <f t="shared" si="25"/>
        <v>US Dollars</v>
      </c>
      <c r="G274" s="238">
        <f>IF('Exp Database'!G274="Units ( x 1)",1,IF('Exp Database'!G274="Thousands (x 1,000)",1000,IF('Exp Database'!G274="Millions (x 1,000,000)",1000000,)))</f>
        <v>1</v>
      </c>
      <c r="H274" s="239">
        <f>IF('Exp Database'!H274&gt;0,'Exp Database'!H274,'Exp Database'!J274)</f>
        <v>1.6859999999999999</v>
      </c>
      <c r="I274" s="251" t="str">
        <f t="shared" si="25"/>
        <v>System of Health Accounts</v>
      </c>
      <c r="J274" s="251">
        <f t="shared" si="25"/>
        <v>1.6864954301075299</v>
      </c>
      <c r="K274" s="237" t="s">
        <v>262</v>
      </c>
      <c r="L274" s="237"/>
      <c r="M274">
        <f>IF(OR('Exp Database'!M274=Lists!$G$2,'Exp Database'!M274=Lists!$G$3,'Exp Database'!M274=0),0,IF($F274=Lists!$G$2,'Exp with units conversion'!$H274*'Exp Database'!M274*'Exp with units conversion'!$G274,'Exp Database'!M274*'Exp with units conversion'!$G274))</f>
        <v>4478054</v>
      </c>
      <c r="N274">
        <f>IF(OR('Exp Database'!N274=Lists!$G$2,'Exp Database'!N274=Lists!$G$3,'Exp Database'!N274=0),0,IF($F274=Lists!$G$2,'Exp with units conversion'!$H274*'Exp Database'!N274*'Exp with units conversion'!$G274,'Exp Database'!N274*'Exp with units conversion'!$G274))</f>
        <v>0</v>
      </c>
      <c r="O274">
        <f>IF(OR('Exp Database'!O274=Lists!$G$2,'Exp Database'!O274=Lists!$G$3,'Exp Database'!O274=0),0,IF($F274=Lists!$G$2,'Exp with units conversion'!$H274*'Exp Database'!O274*'Exp with units conversion'!$G274,'Exp Database'!O274*'Exp with units conversion'!$G274))</f>
        <v>0</v>
      </c>
      <c r="P274">
        <f>IF(OR('Exp Database'!P274=Lists!$G$2,'Exp Database'!P274=Lists!$G$3,'Exp Database'!P274=0),0,IF($F274=Lists!$G$2,'Exp with units conversion'!$H274*'Exp Database'!P274*'Exp with units conversion'!$G274,'Exp Database'!P274*'Exp with units conversion'!$G274))</f>
        <v>0</v>
      </c>
      <c r="Q274">
        <f>IF(OR('Exp Database'!Q274=Lists!$G$2,'Exp Database'!Q274=Lists!$G$3,'Exp Database'!Q274=0),0,IF($F274=Lists!$G$2,'Exp with units conversion'!$H274*'Exp Database'!Q274*'Exp with units conversion'!$G274,'Exp Database'!Q274*'Exp with units conversion'!$G274))</f>
        <v>4478054</v>
      </c>
      <c r="R274">
        <f>IF(OR('Exp Database'!R274=Lists!$G$2,'Exp Database'!R274=Lists!$G$3,'Exp Database'!R274=0),0,IF($F274=Lists!$G$2,'Exp with units conversion'!$H274*'Exp Database'!R274*'Exp with units conversion'!$G274,'Exp Database'!R274*'Exp with units conversion'!$G274))</f>
        <v>0</v>
      </c>
      <c r="S274">
        <f>IF(OR('Exp Database'!S274=Lists!$G$2,'Exp Database'!S274=Lists!$G$3,'Exp Database'!S274=0),0,IF($F274=Lists!$G$2,'Exp with units conversion'!$H274*'Exp Database'!S274*'Exp with units conversion'!$G274,'Exp Database'!S274*'Exp with units conversion'!$G274))</f>
        <v>1255616</v>
      </c>
      <c r="T274">
        <f>IF(OR('Exp Database'!T274=Lists!$G$2,'Exp Database'!T274=Lists!$G$3,'Exp Database'!T274=0),0,IF($F274=Lists!$G$2,'Exp with units conversion'!$H274*'Exp Database'!T274*'Exp with units conversion'!$G274,'Exp Database'!T274*'Exp with units conversion'!$G274))</f>
        <v>0</v>
      </c>
      <c r="U274">
        <f>IF(OR('Exp Database'!U274=Lists!$G$2,'Exp Database'!U274=Lists!$G$3,'Exp Database'!U274=0),0,IF($F274=Lists!$G$2,'Exp with units conversion'!$H274*'Exp Database'!U274*'Exp with units conversion'!$G274,'Exp Database'!U274*'Exp with units conversion'!$G274))</f>
        <v>0</v>
      </c>
      <c r="V274">
        <f>IF(OR('Exp Database'!V274=Lists!$G$2,'Exp Database'!V274=Lists!$G$3,'Exp Database'!V274=0),0,IF($F274=Lists!$G$2,'Exp with units conversion'!$H274*'Exp Database'!V274*'Exp with units conversion'!$G274,'Exp Database'!V274*'Exp with units conversion'!$G274))</f>
        <v>1255616</v>
      </c>
      <c r="W274">
        <f>IF(OR('Exp Database'!W274=Lists!$G$2,'Exp Database'!W274=Lists!$G$3,'Exp Database'!W274=0),0,IF($F274=Lists!$G$2,'Exp with units conversion'!$H274*'Exp Database'!W274*'Exp with units conversion'!$G274,'Exp Database'!W274*'Exp with units conversion'!$G274))</f>
        <v>0</v>
      </c>
      <c r="X274">
        <f>IF(OR('Exp Database'!X274=Lists!$G$2,'Exp Database'!X274=Lists!$G$3,'Exp Database'!X274=0),0,IF($F274=Lists!$G$2,'Exp with units conversion'!$H274*'Exp Database'!X274*'Exp with units conversion'!$G274,'Exp Database'!X274*'Exp with units conversion'!$G274))</f>
        <v>2137482</v>
      </c>
      <c r="Y274">
        <f>IF(OR('Exp Database'!Y274=Lists!$G$2,'Exp Database'!Y274=Lists!$G$3,'Exp Database'!Y274=0),0,IF($F274=Lists!$G$2,'Exp with units conversion'!$H274*'Exp Database'!Y274*'Exp with units conversion'!$G274,'Exp Database'!Y274*'Exp with units conversion'!$G274))</f>
        <v>5146960</v>
      </c>
      <c r="Z274">
        <f>IF(OR('Exp Database'!Z274=Lists!$G$2,'Exp Database'!Z274=Lists!$G$3,'Exp Database'!Z274=0),0,IF($F274=Lists!$G$2,'Exp with units conversion'!$H274*'Exp Database'!Z274*'Exp with units conversion'!$G274,'Exp Database'!Z274*'Exp with units conversion'!$G274))</f>
        <v>0</v>
      </c>
      <c r="AA274">
        <f>IF(OR('Exp Database'!AA274=Lists!$G$2,'Exp Database'!AA274=Lists!$G$3,'Exp Database'!AA274=0),0,IF($F274=Lists!$G$2,'Exp with units conversion'!$H274*'Exp Database'!AA274*'Exp with units conversion'!$G274,'Exp Database'!AA274*'Exp with units conversion'!$G274))</f>
        <v>389495</v>
      </c>
      <c r="AB274">
        <f>IF(OR('Exp Database'!AB274=Lists!$G$2,'Exp Database'!AB274=Lists!$G$3,'Exp Database'!AB274=0),0,IF($F274=Lists!$G$2,'Exp with units conversion'!$H274*'Exp Database'!AB274*'Exp with units conversion'!$G274,'Exp Database'!AB274*'Exp with units conversion'!$G274))</f>
        <v>847977</v>
      </c>
      <c r="AC274">
        <f>IF(OR('Exp Database'!AC274=Lists!$G$2,'Exp Database'!AC274=Lists!$G$3,'Exp Database'!AC274=0),0,IF($F274=Lists!$G$2,'Exp with units conversion'!$H274*'Exp Database'!AC274*'Exp with units conversion'!$G274,'Exp Database'!AC274*'Exp with units conversion'!$G274))</f>
        <v>8521914</v>
      </c>
      <c r="AD274">
        <f>IF(OR('Exp Database'!AD274=Lists!$G$2,'Exp Database'!AD274=Lists!$G$3,'Exp Database'!AD274=0),0,IF($F274=Lists!$G$2,'Exp with units conversion'!$H274*'Exp Database'!AD274*'Exp with units conversion'!$G274,'Exp Database'!AD274*'Exp with units conversion'!$G274))</f>
        <v>14255584</v>
      </c>
      <c r="AF274">
        <f t="shared" si="27"/>
        <v>1</v>
      </c>
    </row>
    <row r="275" spans="2:32">
      <c r="B275" t="str">
        <f t="shared" si="26"/>
        <v>Georgia2011</v>
      </c>
      <c r="C275" s="255" t="str">
        <f t="shared" si="24"/>
        <v>Georgia</v>
      </c>
      <c r="D275" s="255">
        <v>2011</v>
      </c>
      <c r="E275" s="251" t="str">
        <f t="shared" si="25"/>
        <v>Calendar Year</v>
      </c>
      <c r="F275" s="251" t="str">
        <f t="shared" si="25"/>
        <v>US Dollars</v>
      </c>
      <c r="G275" s="238">
        <f>IF('Exp Database'!G275="Units ( x 1)",1,IF('Exp Database'!G275="Thousands (x 1,000)",1000,IF('Exp Database'!G275="Millions (x 1,000,000)",1000000,)))</f>
        <v>1</v>
      </c>
      <c r="H275" s="239">
        <f>IF('Exp Database'!H275&gt;0,'Exp Database'!H275,'Exp Database'!J275)</f>
        <v>1.6859999999999999</v>
      </c>
      <c r="I275" s="251" t="str">
        <f t="shared" si="25"/>
        <v>System of Health Accounts</v>
      </c>
      <c r="J275" s="251">
        <f t="shared" si="25"/>
        <v>1.6864954301075299</v>
      </c>
      <c r="K275" s="237" t="s">
        <v>413</v>
      </c>
      <c r="L275" s="237"/>
      <c r="M275">
        <f>IF(OR('Exp Database'!M275=Lists!$G$2,'Exp Database'!M275=Lists!$G$3,'Exp Database'!M275=0),0,IF($F275=Lists!$G$2,'Exp with units conversion'!$H275*'Exp Database'!M275*'Exp with units conversion'!$G275,'Exp Database'!M275*'Exp with units conversion'!$G275))</f>
        <v>4478054</v>
      </c>
      <c r="N275">
        <f>IF(OR('Exp Database'!N275=Lists!$G$2,'Exp Database'!N275=Lists!$G$3,'Exp Database'!N275=0),0,IF($F275=Lists!$G$2,'Exp with units conversion'!$H275*'Exp Database'!N275*'Exp with units conversion'!$G275,'Exp Database'!N275*'Exp with units conversion'!$G275))</f>
        <v>0</v>
      </c>
      <c r="O275">
        <f>IF(OR('Exp Database'!O275=Lists!$G$2,'Exp Database'!O275=Lists!$G$3,'Exp Database'!O275=0),0,IF($F275=Lists!$G$2,'Exp with units conversion'!$H275*'Exp Database'!O275*'Exp with units conversion'!$G275,'Exp Database'!O275*'Exp with units conversion'!$G275))</f>
        <v>0</v>
      </c>
      <c r="P275">
        <f>IF(OR('Exp Database'!P275=Lists!$G$2,'Exp Database'!P275=Lists!$G$3,'Exp Database'!P275=0),0,IF($F275=Lists!$G$2,'Exp with units conversion'!$H275*'Exp Database'!P275*'Exp with units conversion'!$G275,'Exp Database'!P275*'Exp with units conversion'!$G275))</f>
        <v>0</v>
      </c>
      <c r="Q275">
        <f>IF(OR('Exp Database'!Q275=Lists!$G$2,'Exp Database'!Q275=Lists!$G$3,'Exp Database'!Q275=0),0,IF($F275=Lists!$G$2,'Exp with units conversion'!$H275*'Exp Database'!Q275*'Exp with units conversion'!$G275,'Exp Database'!Q275*'Exp with units conversion'!$G275))</f>
        <v>4478054</v>
      </c>
      <c r="R275">
        <f>IF(OR('Exp Database'!R275=Lists!$G$2,'Exp Database'!R275=Lists!$G$3,'Exp Database'!R275=0),0,IF($F275=Lists!$G$2,'Exp with units conversion'!$H275*'Exp Database'!R275*'Exp with units conversion'!$G275,'Exp Database'!R275*'Exp with units conversion'!$G275))</f>
        <v>0</v>
      </c>
      <c r="S275">
        <f>IF(OR('Exp Database'!S275=Lists!$G$2,'Exp Database'!S275=Lists!$G$3,'Exp Database'!S275=0),0,IF($F275=Lists!$G$2,'Exp with units conversion'!$H275*'Exp Database'!S275*'Exp with units conversion'!$G275,'Exp Database'!S275*'Exp with units conversion'!$G275))</f>
        <v>1255616</v>
      </c>
      <c r="T275">
        <f>IF(OR('Exp Database'!T275=Lists!$G$2,'Exp Database'!T275=Lists!$G$3,'Exp Database'!T275=0),0,IF($F275=Lists!$G$2,'Exp with units conversion'!$H275*'Exp Database'!T275*'Exp with units conversion'!$G275,'Exp Database'!T275*'Exp with units conversion'!$G275))</f>
        <v>0</v>
      </c>
      <c r="U275">
        <f>IF(OR('Exp Database'!U275=Lists!$G$2,'Exp Database'!U275=Lists!$G$3,'Exp Database'!U275=0),0,IF($F275=Lists!$G$2,'Exp with units conversion'!$H275*'Exp Database'!U275*'Exp with units conversion'!$G275,'Exp Database'!U275*'Exp with units conversion'!$G275))</f>
        <v>0</v>
      </c>
      <c r="V275">
        <f>IF(OR('Exp Database'!V275=Lists!$G$2,'Exp Database'!V275=Lists!$G$3,'Exp Database'!V275=0),0,IF($F275=Lists!$G$2,'Exp with units conversion'!$H275*'Exp Database'!V275*'Exp with units conversion'!$G275,'Exp Database'!V275*'Exp with units conversion'!$G275))</f>
        <v>1255616</v>
      </c>
      <c r="W275">
        <f>IF(OR('Exp Database'!W275=Lists!$G$2,'Exp Database'!W275=Lists!$G$3,'Exp Database'!W275=0),0,IF($F275=Lists!$G$2,'Exp with units conversion'!$H275*'Exp Database'!W275*'Exp with units conversion'!$G275,'Exp Database'!W275*'Exp with units conversion'!$G275))</f>
        <v>0</v>
      </c>
      <c r="X275">
        <f>IF(OR('Exp Database'!X275=Lists!$G$2,'Exp Database'!X275=Lists!$G$3,'Exp Database'!X275=0),0,IF($F275=Lists!$G$2,'Exp with units conversion'!$H275*'Exp Database'!X275*'Exp with units conversion'!$G275,'Exp Database'!X275*'Exp with units conversion'!$G275))</f>
        <v>2074948</v>
      </c>
      <c r="Y275">
        <f>IF(OR('Exp Database'!Y275=Lists!$G$2,'Exp Database'!Y275=Lists!$G$3,'Exp Database'!Y275=0),0,IF($F275=Lists!$G$2,'Exp with units conversion'!$H275*'Exp Database'!Y275*'Exp with units conversion'!$G275,'Exp Database'!Y275*'Exp with units conversion'!$G275))</f>
        <v>5144502</v>
      </c>
      <c r="Z275">
        <f>IF(OR('Exp Database'!Z275=Lists!$G$2,'Exp Database'!Z275=Lists!$G$3,'Exp Database'!Z275=0),0,IF($F275=Lists!$G$2,'Exp with units conversion'!$H275*'Exp Database'!Z275*'Exp with units conversion'!$G275,'Exp Database'!Z275*'Exp with units conversion'!$G275))</f>
        <v>0</v>
      </c>
      <c r="AA275">
        <f>IF(OR('Exp Database'!AA275=Lists!$G$2,'Exp Database'!AA275=Lists!$G$3,'Exp Database'!AA275=0),0,IF($F275=Lists!$G$2,'Exp with units conversion'!$H275*'Exp Database'!AA275*'Exp with units conversion'!$G275,'Exp Database'!AA275*'Exp with units conversion'!$G275))</f>
        <v>378095</v>
      </c>
      <c r="AB275">
        <f>IF(OR('Exp Database'!AB275=Lists!$G$2,'Exp Database'!AB275=Lists!$G$3,'Exp Database'!AB275=0),0,IF($F275=Lists!$G$2,'Exp with units conversion'!$H275*'Exp Database'!AB275*'Exp with units conversion'!$G275,'Exp Database'!AB275*'Exp with units conversion'!$G275))</f>
        <v>592625</v>
      </c>
      <c r="AC275">
        <f>IF(OR('Exp Database'!AC275=Lists!$G$2,'Exp Database'!AC275=Lists!$G$3,'Exp Database'!AC275=0),0,IF($F275=Lists!$G$2,'Exp with units conversion'!$H275*'Exp Database'!AC275*'Exp with units conversion'!$G275,'Exp Database'!AC275*'Exp with units conversion'!$G275))</f>
        <v>8190170</v>
      </c>
      <c r="AD275">
        <f>IF(OR('Exp Database'!AD275=Lists!$G$2,'Exp Database'!AD275=Lists!$G$3,'Exp Database'!AD275=0),0,IF($F275=Lists!$G$2,'Exp with units conversion'!$H275*'Exp Database'!AD275*'Exp with units conversion'!$G275,'Exp Database'!AD275*'Exp with units conversion'!$G275))</f>
        <v>13923840</v>
      </c>
      <c r="AF275">
        <f t="shared" si="27"/>
        <v>1</v>
      </c>
    </row>
  </sheetData>
  <conditionalFormatting sqref="AF6:AF275">
    <cfRule type="cellIs" dxfId="4" priority="1" operator="equal">
      <formula>1</formula>
    </cfRule>
  </conditionalFormatting>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56"/>
  <sheetViews>
    <sheetView workbookViewId="0">
      <selection activeCell="E12" sqref="E12"/>
    </sheetView>
  </sheetViews>
  <sheetFormatPr defaultRowHeight="15"/>
  <cols>
    <col min="3" max="3" width="66.42578125" customWidth="1"/>
  </cols>
  <sheetData>
    <row r="2" spans="3:8">
      <c r="C2" s="236" t="s">
        <v>362</v>
      </c>
      <c r="D2" s="236">
        <v>2015</v>
      </c>
      <c r="E2" s="236">
        <v>2014</v>
      </c>
      <c r="F2" s="236">
        <v>2013</v>
      </c>
      <c r="G2" s="236">
        <v>2012</v>
      </c>
      <c r="H2" s="236">
        <v>2011</v>
      </c>
    </row>
    <row r="3" spans="3:8">
      <c r="C3" t="s">
        <v>295</v>
      </c>
      <c r="D3">
        <f>IF(C3='2015'!B12,1,0)</f>
        <v>1</v>
      </c>
      <c r="E3">
        <f>IF(C3='2014'!B12,1,0)</f>
        <v>1</v>
      </c>
      <c r="F3">
        <f>IF(C3='2013'!B12,1,0)</f>
        <v>1</v>
      </c>
      <c r="G3">
        <f>IF(C3='2011'!B12,1,0)</f>
        <v>1</v>
      </c>
      <c r="H3">
        <f>IF(C3='2011'!B12,1,0)</f>
        <v>1</v>
      </c>
    </row>
    <row r="4" spans="3:8">
      <c r="C4" t="s">
        <v>2</v>
      </c>
      <c r="D4">
        <f>IF(C4='2015'!B13,1,0)</f>
        <v>1</v>
      </c>
      <c r="E4">
        <f>IF(C4='2014'!B13,1,0)</f>
        <v>1</v>
      </c>
      <c r="F4">
        <f>IF(C4='2013'!B13,1,0)</f>
        <v>1</v>
      </c>
      <c r="G4">
        <f>IF(C4='2011'!B13,1,0)</f>
        <v>1</v>
      </c>
      <c r="H4">
        <f>IF(C4='2011'!B13,1,0)</f>
        <v>1</v>
      </c>
    </row>
    <row r="5" spans="3:8">
      <c r="C5" t="s">
        <v>365</v>
      </c>
      <c r="D5">
        <f>IF(C5='2015'!B14,1,0)</f>
        <v>1</v>
      </c>
      <c r="E5">
        <f>IF(C5='2014'!B14,1,0)</f>
        <v>1</v>
      </c>
      <c r="F5">
        <f>IF(C5='2013'!B14,1,0)</f>
        <v>1</v>
      </c>
      <c r="G5">
        <f>IF(C5='2011'!B14,1,0)</f>
        <v>1</v>
      </c>
      <c r="H5">
        <f>IF(C5='2011'!B14,1,0)</f>
        <v>1</v>
      </c>
    </row>
    <row r="6" spans="3:8">
      <c r="C6" t="s">
        <v>5</v>
      </c>
      <c r="D6">
        <f>IF(C6='2015'!B15,1,0)</f>
        <v>1</v>
      </c>
      <c r="E6">
        <f>IF(C6='2014'!B15,1,0)</f>
        <v>1</v>
      </c>
      <c r="F6">
        <f>IF(C6='2013'!B15,1,0)</f>
        <v>1</v>
      </c>
      <c r="G6">
        <f>IF(C6='2011'!B15,1,0)</f>
        <v>1</v>
      </c>
      <c r="H6">
        <f>IF(C6='2011'!B15,1,0)</f>
        <v>1</v>
      </c>
    </row>
    <row r="7" spans="3:8">
      <c r="C7" t="s">
        <v>367</v>
      </c>
      <c r="D7">
        <f>IF(C7='2015'!B16,1,0)</f>
        <v>1</v>
      </c>
      <c r="E7">
        <f>IF(C7='2014'!B16,1,0)</f>
        <v>1</v>
      </c>
      <c r="F7">
        <f>IF(C7='2013'!B16,1,0)</f>
        <v>1</v>
      </c>
      <c r="G7">
        <f>IF(C7='2011'!B16,1,0)</f>
        <v>1</v>
      </c>
      <c r="H7">
        <f>IF(C7='2011'!B16,1,0)</f>
        <v>1</v>
      </c>
    </row>
    <row r="8" spans="3:8">
      <c r="C8" t="s">
        <v>368</v>
      </c>
      <c r="D8">
        <f>IF(C8='2015'!B17,1,0)</f>
        <v>1</v>
      </c>
      <c r="E8">
        <f>IF(C8='2014'!B17,1,0)</f>
        <v>1</v>
      </c>
      <c r="F8">
        <f>IF(C8='2013'!B17,1,0)</f>
        <v>1</v>
      </c>
      <c r="G8">
        <f>IF(C8='2011'!B17,1,0)</f>
        <v>1</v>
      </c>
      <c r="H8">
        <f>IF(C8='2011'!B17,1,0)</f>
        <v>1</v>
      </c>
    </row>
    <row r="9" spans="3:8">
      <c r="C9" t="s">
        <v>369</v>
      </c>
      <c r="D9">
        <f>IF(C9='2015'!B18,1,0)</f>
        <v>1</v>
      </c>
      <c r="E9">
        <f>IF(C9='2014'!B18,1,0)</f>
        <v>1</v>
      </c>
      <c r="F9">
        <f>IF(C9='2013'!B18,1,0)</f>
        <v>1</v>
      </c>
      <c r="G9">
        <f>IF(C9='2011'!B18,1,0)</f>
        <v>1</v>
      </c>
      <c r="H9">
        <f>IF(C9='2011'!B18,1,0)</f>
        <v>1</v>
      </c>
    </row>
    <row r="10" spans="3:8">
      <c r="C10" t="s">
        <v>370</v>
      </c>
      <c r="D10">
        <f>IF(C10='2015'!B19,1,0)</f>
        <v>1</v>
      </c>
      <c r="E10">
        <f>IF(C10='2014'!B19,1,0)</f>
        <v>1</v>
      </c>
      <c r="F10">
        <f>IF(C10='2013'!B19,1,0)</f>
        <v>1</v>
      </c>
      <c r="G10">
        <f>IF(C10='2011'!B19,1,0)</f>
        <v>1</v>
      </c>
      <c r="H10">
        <f>IF(C10='2011'!B19,1,0)</f>
        <v>1</v>
      </c>
    </row>
    <row r="11" spans="3:8">
      <c r="C11" t="s">
        <v>372</v>
      </c>
      <c r="D11">
        <f>IF(C11='2015'!B20,1,0)</f>
        <v>1</v>
      </c>
      <c r="E11">
        <f>IF(C11='2014'!B20,1,0)</f>
        <v>1</v>
      </c>
      <c r="F11">
        <f>IF(C11='2013'!B20,1,0)</f>
        <v>1</v>
      </c>
      <c r="G11">
        <f>IF(C11='2011'!B20,1,0)</f>
        <v>1</v>
      </c>
      <c r="H11">
        <f>IF(C11='2011'!B20,1,0)</f>
        <v>1</v>
      </c>
    </row>
    <row r="12" spans="3:8">
      <c r="C12" t="s">
        <v>373</v>
      </c>
      <c r="D12">
        <f>IF(C12='2015'!B21,1,0)</f>
        <v>1</v>
      </c>
      <c r="E12">
        <f>IF(C12='2014'!B21,1,0)</f>
        <v>1</v>
      </c>
      <c r="F12">
        <f>IF(C12='2013'!B21,1,0)</f>
        <v>1</v>
      </c>
      <c r="G12">
        <f>IF(C12='2011'!B21,1,0)</f>
        <v>1</v>
      </c>
      <c r="H12">
        <f>IF(C12='2011'!B21,1,0)</f>
        <v>1</v>
      </c>
    </row>
    <row r="13" spans="3:8">
      <c r="C13" t="s">
        <v>374</v>
      </c>
      <c r="D13">
        <f>IF(C13='2015'!B22,1,0)</f>
        <v>1</v>
      </c>
      <c r="E13">
        <f>IF(C13='2014'!B22,1,0)</f>
        <v>1</v>
      </c>
      <c r="F13">
        <f>IF(C13='2013'!B22,1,0)</f>
        <v>1</v>
      </c>
      <c r="G13">
        <f>IF(C13='2011'!B22,1,0)</f>
        <v>1</v>
      </c>
      <c r="H13">
        <f>IF(C13='2011'!B22,1,0)</f>
        <v>1</v>
      </c>
    </row>
    <row r="14" spans="3:8">
      <c r="C14" t="s">
        <v>376</v>
      </c>
      <c r="D14">
        <f>IF(C14='2015'!B23,1,0)</f>
        <v>1</v>
      </c>
      <c r="E14">
        <f>IF(C14='2014'!B23,1,0)</f>
        <v>1</v>
      </c>
      <c r="F14">
        <f>IF(C14='2013'!B23,1,0)</f>
        <v>1</v>
      </c>
      <c r="G14">
        <f>IF(C14='2011'!B23,1,0)</f>
        <v>1</v>
      </c>
      <c r="H14">
        <f>IF(C14='2011'!B23,1,0)</f>
        <v>1</v>
      </c>
    </row>
    <row r="15" spans="3:8">
      <c r="C15" t="s">
        <v>14</v>
      </c>
      <c r="D15">
        <f>IF(C15='2015'!B24,1,0)</f>
        <v>1</v>
      </c>
      <c r="E15">
        <f>IF(C15='2014'!B24,1,0)</f>
        <v>1</v>
      </c>
      <c r="F15">
        <f>IF(C15='2013'!B24,1,0)</f>
        <v>1</v>
      </c>
      <c r="G15">
        <f>IF(C15='2011'!B24,1,0)</f>
        <v>1</v>
      </c>
      <c r="H15">
        <f>IF(C15='2011'!B24,1,0)</f>
        <v>1</v>
      </c>
    </row>
    <row r="16" spans="3:8">
      <c r="C16" t="s">
        <v>378</v>
      </c>
      <c r="D16">
        <f>IF(C16='2015'!B25,1,0)</f>
        <v>1</v>
      </c>
      <c r="E16">
        <f>IF(C16='2014'!B25,1,0)</f>
        <v>1</v>
      </c>
      <c r="F16">
        <f>IF(C16='2013'!B25,1,0)</f>
        <v>1</v>
      </c>
      <c r="G16">
        <f>IF(C16='2011'!B25,1,0)</f>
        <v>1</v>
      </c>
      <c r="H16">
        <f>IF(C16='2011'!B25,1,0)</f>
        <v>1</v>
      </c>
    </row>
    <row r="17" spans="3:8">
      <c r="C17" t="s">
        <v>277</v>
      </c>
      <c r="D17">
        <f>IF(C17='2015'!B26,1,0)</f>
        <v>1</v>
      </c>
      <c r="E17">
        <f>IF(C17='2014'!B26,1,0)</f>
        <v>1</v>
      </c>
      <c r="F17">
        <f>IF(C17='2013'!B26,1,0)</f>
        <v>1</v>
      </c>
      <c r="G17">
        <f>IF(C17='2011'!B26,1,0)</f>
        <v>1</v>
      </c>
      <c r="H17">
        <f>IF(C17='2011'!B26,1,0)</f>
        <v>1</v>
      </c>
    </row>
    <row r="18" spans="3:8">
      <c r="C18" t="s">
        <v>296</v>
      </c>
      <c r="D18">
        <f>IF(C18='2015'!B27,1,0)</f>
        <v>1</v>
      </c>
      <c r="E18">
        <f>IF(C18='2014'!B27,1,0)</f>
        <v>1</v>
      </c>
      <c r="F18">
        <f>IF(C18='2013'!B27,1,0)</f>
        <v>1</v>
      </c>
      <c r="G18">
        <f>IF(C18='2011'!B27,1,0)</f>
        <v>1</v>
      </c>
      <c r="H18">
        <f>IF(C18='2011'!B27,1,0)</f>
        <v>1</v>
      </c>
    </row>
    <row r="19" spans="3:8">
      <c r="C19" t="s">
        <v>380</v>
      </c>
      <c r="D19">
        <f>IF(C19='2015'!B28,1,0)</f>
        <v>1</v>
      </c>
      <c r="E19">
        <f>IF(C19='2014'!B28,1,0)</f>
        <v>1</v>
      </c>
      <c r="F19">
        <f>IF(C19='2013'!B28,1,0)</f>
        <v>1</v>
      </c>
      <c r="G19">
        <f>IF(C19='2011'!B28,1,0)</f>
        <v>1</v>
      </c>
      <c r="H19">
        <f>IF(C19='2011'!B28,1,0)</f>
        <v>1</v>
      </c>
    </row>
    <row r="20" spans="3:8">
      <c r="C20" t="s">
        <v>381</v>
      </c>
      <c r="D20">
        <f>IF(C20='2015'!B29,1,0)</f>
        <v>1</v>
      </c>
      <c r="E20">
        <f>IF(C20='2014'!B29,1,0)</f>
        <v>1</v>
      </c>
      <c r="F20">
        <f>IF(C20='2013'!B29,1,0)</f>
        <v>1</v>
      </c>
      <c r="G20">
        <f>IF(C20='2011'!B29,1,0)</f>
        <v>1</v>
      </c>
      <c r="H20">
        <f>IF(C20='2011'!B29,1,0)</f>
        <v>1</v>
      </c>
    </row>
    <row r="21" spans="3:8">
      <c r="C21" t="s">
        <v>297</v>
      </c>
      <c r="D21">
        <f>IF(C21='2015'!B30,1,0)</f>
        <v>1</v>
      </c>
      <c r="E21">
        <f>IF(C21='2014'!B30,1,0)</f>
        <v>1</v>
      </c>
      <c r="F21">
        <f>IF(C21='2013'!B30,1,0)</f>
        <v>1</v>
      </c>
      <c r="G21">
        <f>IF(C21='2011'!B30,1,0)</f>
        <v>1</v>
      </c>
      <c r="H21">
        <f>IF(C21='2011'!B30,1,0)</f>
        <v>1</v>
      </c>
    </row>
    <row r="22" spans="3:8">
      <c r="C22" t="s">
        <v>279</v>
      </c>
      <c r="D22">
        <f>IF(C22='2015'!B31,1,0)</f>
        <v>1</v>
      </c>
      <c r="E22">
        <f>IF(C22='2014'!B31,1,0)</f>
        <v>1</v>
      </c>
      <c r="F22">
        <f>IF(C22='2013'!B31,1,0)</f>
        <v>1</v>
      </c>
      <c r="G22">
        <f>IF(C22='2011'!B31,1,0)</f>
        <v>1</v>
      </c>
      <c r="H22">
        <f>IF(C22='2011'!B31,1,0)</f>
        <v>1</v>
      </c>
    </row>
    <row r="23" spans="3:8">
      <c r="C23" t="s">
        <v>383</v>
      </c>
      <c r="D23">
        <f>IF(C23='2015'!B32,1,0)</f>
        <v>1</v>
      </c>
      <c r="E23">
        <f>IF(C23='2014'!B32,1,0)</f>
        <v>1</v>
      </c>
      <c r="F23">
        <f>IF(C23='2013'!B32,1,0)</f>
        <v>1</v>
      </c>
      <c r="G23">
        <f>IF(C23='2011'!B32,1,0)</f>
        <v>1</v>
      </c>
      <c r="H23">
        <f>IF(C23='2011'!B32,1,0)</f>
        <v>1</v>
      </c>
    </row>
    <row r="24" spans="3:8">
      <c r="C24" t="s">
        <v>385</v>
      </c>
      <c r="D24">
        <f>IF(C24='2015'!B33,1,0)</f>
        <v>1</v>
      </c>
      <c r="E24">
        <f>IF(C24='2014'!B33,1,0)</f>
        <v>1</v>
      </c>
      <c r="F24">
        <f>IF(C24='2013'!B33,1,0)</f>
        <v>1</v>
      </c>
      <c r="G24">
        <f>IF(C24='2011'!B33,1,0)</f>
        <v>1</v>
      </c>
      <c r="H24">
        <f>IF(C24='2011'!B33,1,0)</f>
        <v>1</v>
      </c>
    </row>
    <row r="25" spans="3:8">
      <c r="C25" t="s">
        <v>386</v>
      </c>
      <c r="D25">
        <f>IF(C25='2015'!B34,1,0)</f>
        <v>1</v>
      </c>
      <c r="E25">
        <f>IF(C25='2014'!B34,1,0)</f>
        <v>1</v>
      </c>
      <c r="F25">
        <f>IF(C25='2013'!B34,1,0)</f>
        <v>1</v>
      </c>
      <c r="G25">
        <f>IF(C25='2011'!B34,1,0)</f>
        <v>1</v>
      </c>
      <c r="H25">
        <f>IF(C25='2011'!B34,1,0)</f>
        <v>1</v>
      </c>
    </row>
    <row r="26" spans="3:8">
      <c r="C26" t="s">
        <v>278</v>
      </c>
      <c r="D26">
        <f>IF(C26='2015'!B35,1,0)</f>
        <v>1</v>
      </c>
      <c r="E26">
        <f>IF(C26='2014'!B35,1,0)</f>
        <v>1</v>
      </c>
      <c r="F26">
        <f>IF(C26='2013'!B35,1,0)</f>
        <v>1</v>
      </c>
      <c r="G26">
        <f>IF(C26='2011'!B35,1,0)</f>
        <v>1</v>
      </c>
      <c r="H26">
        <f>IF(C26='2011'!B35,1,0)</f>
        <v>1</v>
      </c>
    </row>
    <row r="27" spans="3:8">
      <c r="C27" t="s">
        <v>421</v>
      </c>
      <c r="D27">
        <f>IF(C27='2015'!B36,1,0)</f>
        <v>1</v>
      </c>
      <c r="E27">
        <f>IF(C27='2014'!B36,1,0)</f>
        <v>1</v>
      </c>
      <c r="F27">
        <f>IF(C27='2013'!B36,1,0)</f>
        <v>1</v>
      </c>
      <c r="G27">
        <f>IF(C27='2011'!B36,1,0)</f>
        <v>1</v>
      </c>
      <c r="H27">
        <f>IF(C27='2011'!B36,1,0)</f>
        <v>1</v>
      </c>
    </row>
    <row r="28" spans="3:8">
      <c r="C28" t="s">
        <v>452</v>
      </c>
      <c r="D28">
        <f>IF(C28='2015'!B37,1,0)</f>
        <v>1</v>
      </c>
      <c r="E28">
        <f>IF(C28='2014'!B37,1,0)</f>
        <v>1</v>
      </c>
      <c r="F28">
        <f>IF(C28='2013'!B37,1,0)</f>
        <v>1</v>
      </c>
      <c r="G28">
        <f>IF(C28='2011'!B37,1,0)</f>
        <v>1</v>
      </c>
      <c r="H28">
        <f>IF(C28='2011'!B37,1,0)</f>
        <v>1</v>
      </c>
    </row>
    <row r="29" spans="3:8">
      <c r="C29" t="s">
        <v>388</v>
      </c>
      <c r="D29">
        <f>IF(C29='2015'!B38,1,0)</f>
        <v>1</v>
      </c>
      <c r="E29">
        <f>IF(C29='2014'!B38,1,0)</f>
        <v>1</v>
      </c>
      <c r="F29">
        <f>IF(C29='2013'!B38,1,0)</f>
        <v>1</v>
      </c>
      <c r="G29">
        <f>IF(C29='2011'!B38,1,0)</f>
        <v>1</v>
      </c>
      <c r="H29">
        <f>IF(C29='2011'!B38,1,0)</f>
        <v>1</v>
      </c>
    </row>
    <row r="30" spans="3:8">
      <c r="C30" t="s">
        <v>280</v>
      </c>
      <c r="D30">
        <f>IF(C30='2015'!B39,1,0)</f>
        <v>1</v>
      </c>
      <c r="E30">
        <f>IF(C30='2014'!B39,1,0)</f>
        <v>1</v>
      </c>
      <c r="F30">
        <f>IF(C30='2013'!B39,1,0)</f>
        <v>1</v>
      </c>
      <c r="G30">
        <f>IF(C30='2011'!B39,1,0)</f>
        <v>1</v>
      </c>
      <c r="H30">
        <f>IF(C30='2011'!B39,1,0)</f>
        <v>1</v>
      </c>
    </row>
    <row r="31" spans="3:8">
      <c r="C31" t="s">
        <v>32</v>
      </c>
      <c r="D31">
        <f>IF(C31='2015'!B40,1,0)</f>
        <v>1</v>
      </c>
      <c r="E31">
        <f>IF(C31='2014'!B40,1,0)</f>
        <v>1</v>
      </c>
      <c r="F31">
        <f>IF(C31='2013'!B40,1,0)</f>
        <v>1</v>
      </c>
      <c r="G31">
        <f>IF(C31='2011'!B40,1,0)</f>
        <v>1</v>
      </c>
      <c r="H31">
        <f>IF(C31='2011'!B40,1,0)</f>
        <v>1</v>
      </c>
    </row>
    <row r="32" spans="3:8">
      <c r="C32" t="s">
        <v>298</v>
      </c>
      <c r="D32">
        <f>IF(C32='2015'!B41,1,0)</f>
        <v>1</v>
      </c>
      <c r="E32">
        <f>IF(C32='2014'!B41,1,0)</f>
        <v>1</v>
      </c>
      <c r="F32">
        <f>IF(C32='2013'!B41,1,0)</f>
        <v>1</v>
      </c>
      <c r="G32">
        <f>IF(C32='2011'!B41,1,0)</f>
        <v>1</v>
      </c>
      <c r="H32">
        <f>IF(C32='2011'!B41,1,0)</f>
        <v>1</v>
      </c>
    </row>
    <row r="33" spans="3:8">
      <c r="C33" t="s">
        <v>390</v>
      </c>
      <c r="D33">
        <f>IF(C33='2015'!B42,1,0)</f>
        <v>1</v>
      </c>
      <c r="E33">
        <f>IF(C33='2014'!B42,1,0)</f>
        <v>1</v>
      </c>
      <c r="F33">
        <f>IF(C33='2013'!B42,1,0)</f>
        <v>1</v>
      </c>
      <c r="G33">
        <f>IF(C33='2011'!B42,1,0)</f>
        <v>1</v>
      </c>
      <c r="H33">
        <f>IF(C33='2011'!B42,1,0)</f>
        <v>1</v>
      </c>
    </row>
    <row r="34" spans="3:8">
      <c r="C34" t="s">
        <v>37</v>
      </c>
      <c r="D34">
        <f>IF(C34='2015'!B43,1,0)</f>
        <v>1</v>
      </c>
      <c r="E34">
        <f>IF(C34='2014'!B43,1,0)</f>
        <v>1</v>
      </c>
      <c r="F34">
        <f>IF(C34='2013'!B43,1,0)</f>
        <v>1</v>
      </c>
      <c r="G34">
        <f>IF(C34='2011'!B43,1,0)</f>
        <v>1</v>
      </c>
      <c r="H34">
        <f>IF(C34='2011'!B43,1,0)</f>
        <v>1</v>
      </c>
    </row>
    <row r="35" spans="3:8">
      <c r="C35" t="s">
        <v>281</v>
      </c>
      <c r="D35">
        <f>IF(C35='2015'!B44,1,0)</f>
        <v>1</v>
      </c>
      <c r="E35">
        <f>IF(C35='2014'!B44,1,0)</f>
        <v>1</v>
      </c>
      <c r="F35">
        <f>IF(C35='2013'!B44,1,0)</f>
        <v>1</v>
      </c>
      <c r="G35">
        <f>IF(C35='2011'!B44,1,0)</f>
        <v>1</v>
      </c>
      <c r="H35">
        <f>IF(C35='2011'!B44,1,0)</f>
        <v>1</v>
      </c>
    </row>
    <row r="36" spans="3:8">
      <c r="C36" t="s">
        <v>282</v>
      </c>
      <c r="D36">
        <f>IF(C36='2015'!B45,1,0)</f>
        <v>1</v>
      </c>
      <c r="E36">
        <f>IF(C36='2014'!B45,1,0)</f>
        <v>1</v>
      </c>
      <c r="F36">
        <f>IF(C36='2013'!B45,1,0)</f>
        <v>1</v>
      </c>
      <c r="G36">
        <f>IF(C36='2011'!B45,1,0)</f>
        <v>1</v>
      </c>
      <c r="H36">
        <f>IF(C36='2011'!B45,1,0)</f>
        <v>1</v>
      </c>
    </row>
    <row r="37" spans="3:8">
      <c r="C37" t="s">
        <v>299</v>
      </c>
      <c r="D37">
        <f>IF(C37='2015'!B46,1,0)</f>
        <v>1</v>
      </c>
      <c r="E37">
        <f>IF(C37='2014'!B46,1,0)</f>
        <v>1</v>
      </c>
      <c r="F37">
        <f>IF(C37='2013'!B46,1,0)</f>
        <v>1</v>
      </c>
      <c r="G37">
        <f>IF(C37='2011'!B46,1,0)</f>
        <v>1</v>
      </c>
      <c r="H37">
        <f>IF(C37='2011'!B46,1,0)</f>
        <v>1</v>
      </c>
    </row>
    <row r="38" spans="3:8">
      <c r="C38" t="s">
        <v>43</v>
      </c>
      <c r="D38">
        <f>IF(C38='2015'!B47,1,0)</f>
        <v>1</v>
      </c>
      <c r="E38">
        <f>IF(C38='2014'!B47,1,0)</f>
        <v>1</v>
      </c>
      <c r="F38">
        <f>IF(C38='2013'!B47,1,0)</f>
        <v>1</v>
      </c>
      <c r="G38">
        <f>IF(C38='2011'!B47,1,0)</f>
        <v>1</v>
      </c>
      <c r="H38">
        <f>IF(C38='2011'!B47,1,0)</f>
        <v>1</v>
      </c>
    </row>
    <row r="39" spans="3:8">
      <c r="C39" t="s">
        <v>45</v>
      </c>
      <c r="D39">
        <f>IF(C39='2015'!B48,1,0)</f>
        <v>1</v>
      </c>
      <c r="E39">
        <f>IF(C39='2014'!B48,1,0)</f>
        <v>1</v>
      </c>
      <c r="F39">
        <f>IF(C39='2013'!B48,1,0)</f>
        <v>1</v>
      </c>
      <c r="G39">
        <f>IF(C39='2011'!B48,1,0)</f>
        <v>1</v>
      </c>
      <c r="H39">
        <f>IF(C39='2011'!B48,1,0)</f>
        <v>1</v>
      </c>
    </row>
    <row r="40" spans="3:8">
      <c r="C40" t="s">
        <v>46</v>
      </c>
      <c r="D40">
        <f>IF(C40='2015'!B49,1,0)</f>
        <v>1</v>
      </c>
      <c r="E40">
        <f>IF(C40='2014'!B49,1,0)</f>
        <v>1</v>
      </c>
      <c r="F40">
        <f>IF(C40='2013'!B49,1,0)</f>
        <v>1</v>
      </c>
      <c r="G40">
        <f>IF(C40='2011'!B49,1,0)</f>
        <v>1</v>
      </c>
      <c r="H40">
        <f>IF(C40='2011'!B49,1,0)</f>
        <v>1</v>
      </c>
    </row>
    <row r="41" spans="3:8">
      <c r="C41" t="s">
        <v>453</v>
      </c>
      <c r="D41">
        <f>IF(C41='2015'!B50,1,0)</f>
        <v>1</v>
      </c>
      <c r="E41">
        <f>IF(C41='2014'!B50,1,0)</f>
        <v>1</v>
      </c>
      <c r="F41">
        <f>IF(C41='2013'!B50,1,0)</f>
        <v>1</v>
      </c>
      <c r="G41">
        <f>IF(C41='2011'!B50,1,0)</f>
        <v>1</v>
      </c>
      <c r="H41">
        <f>IF(C41='2011'!B50,1,0)</f>
        <v>1</v>
      </c>
    </row>
    <row r="42" spans="3:8">
      <c r="C42" t="s">
        <v>300</v>
      </c>
      <c r="D42">
        <f>IF(C42='2015'!B51,1,0)</f>
        <v>1</v>
      </c>
      <c r="E42">
        <f>IF(C42='2014'!B51,1,0)</f>
        <v>1</v>
      </c>
      <c r="F42">
        <f>IF(C42='2013'!B51,1,0)</f>
        <v>1</v>
      </c>
      <c r="G42">
        <f>IF(C42='2011'!B51,1,0)</f>
        <v>1</v>
      </c>
      <c r="H42">
        <f>IF(C42='2011'!B51,1,0)</f>
        <v>1</v>
      </c>
    </row>
    <row r="43" spans="3:8">
      <c r="C43" t="s">
        <v>283</v>
      </c>
      <c r="D43">
        <f>IF(C43='2015'!B52,1,0)</f>
        <v>1</v>
      </c>
      <c r="E43">
        <f>IF(C43='2014'!B52,1,0)</f>
        <v>1</v>
      </c>
      <c r="F43">
        <f>IF(C43='2013'!B52,1,0)</f>
        <v>1</v>
      </c>
      <c r="G43">
        <f>IF(C43='2011'!B52,1,0)</f>
        <v>1</v>
      </c>
      <c r="H43">
        <f>IF(C43='2011'!B52,1,0)</f>
        <v>1</v>
      </c>
    </row>
    <row r="44" spans="3:8">
      <c r="C44" t="s">
        <v>55</v>
      </c>
      <c r="D44">
        <f>IF(C44='2015'!B53,1,0)</f>
        <v>1</v>
      </c>
      <c r="E44">
        <f>IF(C44='2014'!B53,1,0)</f>
        <v>1</v>
      </c>
      <c r="F44">
        <f>IF(C44='2013'!B53,1,0)</f>
        <v>1</v>
      </c>
      <c r="G44">
        <f>IF(C44='2011'!B53,1,0)</f>
        <v>1</v>
      </c>
      <c r="H44">
        <f>IF(C44='2011'!B53,1,0)</f>
        <v>1</v>
      </c>
    </row>
    <row r="45" spans="3:8">
      <c r="C45" t="s">
        <v>57</v>
      </c>
      <c r="D45">
        <f>IF(C45='2015'!B54,1,0)</f>
        <v>1</v>
      </c>
      <c r="E45">
        <f>IF(C45='2014'!B54,1,0)</f>
        <v>1</v>
      </c>
      <c r="F45">
        <f>IF(C45='2013'!B54,1,0)</f>
        <v>1</v>
      </c>
      <c r="G45">
        <f>IF(C45='2011'!B54,1,0)</f>
        <v>1</v>
      </c>
      <c r="H45">
        <f>IF(C45='2011'!B54,1,0)</f>
        <v>1</v>
      </c>
    </row>
    <row r="46" spans="3:8">
      <c r="C46" t="s">
        <v>350</v>
      </c>
      <c r="D46">
        <f>IF(C46='2015'!B55,1,0)</f>
        <v>1</v>
      </c>
      <c r="E46">
        <f>IF(C46='2014'!B55,1,0)</f>
        <v>1</v>
      </c>
      <c r="F46">
        <f>IF(C46='2013'!B55,1,0)</f>
        <v>1</v>
      </c>
      <c r="G46">
        <f>IF(C46='2011'!B55,1,0)</f>
        <v>1</v>
      </c>
      <c r="H46">
        <f>IF(C46='2011'!B55,1,0)</f>
        <v>1</v>
      </c>
    </row>
    <row r="47" spans="3:8">
      <c r="C47" t="s">
        <v>351</v>
      </c>
      <c r="D47">
        <f>IF(C47='2015'!B56,1,0)</f>
        <v>1</v>
      </c>
      <c r="E47">
        <f>IF(C47='2014'!B56,1,0)</f>
        <v>1</v>
      </c>
      <c r="F47">
        <f>IF(C47='2013'!B56,1,0)</f>
        <v>1</v>
      </c>
      <c r="G47">
        <f>IF(C47='2011'!B56,1,0)</f>
        <v>1</v>
      </c>
      <c r="H47">
        <f>IF(C47='2011'!B56,1,0)</f>
        <v>1</v>
      </c>
    </row>
    <row r="48" spans="3:8">
      <c r="C48" t="s">
        <v>397</v>
      </c>
      <c r="D48">
        <f>IF(C48='2015'!B57,1,0)</f>
        <v>1</v>
      </c>
      <c r="E48">
        <f>IF(C48='2014'!B57,1,0)</f>
        <v>1</v>
      </c>
      <c r="F48">
        <f>IF(C48='2013'!B57,1,0)</f>
        <v>1</v>
      </c>
      <c r="G48">
        <f>IF(C48='2011'!B57,1,0)</f>
        <v>1</v>
      </c>
      <c r="H48">
        <f>IF(C48='2011'!B57,1,0)</f>
        <v>1</v>
      </c>
    </row>
    <row r="49" spans="3:8">
      <c r="C49" t="s">
        <v>415</v>
      </c>
      <c r="D49">
        <f>IF(C49='2015'!B58,1,0)</f>
        <v>1</v>
      </c>
      <c r="E49">
        <f>IF(C49='2014'!B58,1,0)</f>
        <v>1</v>
      </c>
      <c r="F49">
        <f>IF(C49='2013'!B58,1,0)</f>
        <v>1</v>
      </c>
      <c r="G49">
        <f>IF(C49='2011'!B58,1,0)</f>
        <v>1</v>
      </c>
      <c r="H49">
        <f>IF(C49='2011'!B58,1,0)</f>
        <v>1</v>
      </c>
    </row>
    <row r="50" spans="3:8">
      <c r="C50" t="s">
        <v>399</v>
      </c>
      <c r="D50">
        <f>IF(C50='2015'!B59,1,0)</f>
        <v>1</v>
      </c>
      <c r="E50">
        <f>IF(C50='2014'!B59,1,0)</f>
        <v>1</v>
      </c>
      <c r="F50">
        <f>IF(C50='2013'!B59,1,0)</f>
        <v>1</v>
      </c>
      <c r="G50">
        <f>IF(C50='2011'!B59,1,0)</f>
        <v>1</v>
      </c>
      <c r="H50">
        <f>IF(C50='2011'!B59,1,0)</f>
        <v>1</v>
      </c>
    </row>
    <row r="51" spans="3:8">
      <c r="C51" t="s">
        <v>400</v>
      </c>
      <c r="D51">
        <f>IF(C51='2015'!B60,1,0)</f>
        <v>1</v>
      </c>
      <c r="E51">
        <f>IF(C51='2014'!B60,1,0)</f>
        <v>1</v>
      </c>
      <c r="F51">
        <f>IF(C51='2013'!B60,1,0)</f>
        <v>1</v>
      </c>
      <c r="G51">
        <f>IF(C51='2011'!B60,1,0)</f>
        <v>1</v>
      </c>
      <c r="H51">
        <f>IF(C51='2011'!B60,1,0)</f>
        <v>1</v>
      </c>
    </row>
    <row r="52" spans="3:8">
      <c r="C52" t="s">
        <v>415</v>
      </c>
      <c r="D52">
        <f>IF(C52='2015'!B61,1,0)</f>
        <v>1</v>
      </c>
      <c r="E52">
        <f>IF(C52='2014'!B61,1,0)</f>
        <v>1</v>
      </c>
      <c r="F52">
        <f>IF(C52='2013'!B61,1,0)</f>
        <v>1</v>
      </c>
      <c r="G52">
        <f>IF(C52='2011'!B61,1,0)</f>
        <v>1</v>
      </c>
      <c r="H52">
        <f>IF(C52='2011'!B61,1,0)</f>
        <v>1</v>
      </c>
    </row>
    <row r="53" spans="3:8">
      <c r="C53" t="s">
        <v>399</v>
      </c>
      <c r="D53">
        <f>IF(C53='2015'!B62,1,0)</f>
        <v>1</v>
      </c>
      <c r="E53">
        <f>IF(C53='2014'!B62,1,0)</f>
        <v>1</v>
      </c>
      <c r="F53">
        <f>IF(C53='2013'!B62,1,0)</f>
        <v>1</v>
      </c>
      <c r="G53">
        <f>IF(C53='2011'!B62,1,0)</f>
        <v>1</v>
      </c>
      <c r="H53">
        <f>IF(C53='2011'!B62,1,0)</f>
        <v>1</v>
      </c>
    </row>
    <row r="54" spans="3:8">
      <c r="C54" t="s">
        <v>400</v>
      </c>
      <c r="D54">
        <f>IF(C54='2015'!B63,1,0)</f>
        <v>1</v>
      </c>
      <c r="E54">
        <f>IF(C54='2014'!B63,1,0)</f>
        <v>1</v>
      </c>
      <c r="F54">
        <f>IF(C54='2013'!B63,1,0)</f>
        <v>1</v>
      </c>
      <c r="G54">
        <f>IF(C54='2011'!B63,1,0)</f>
        <v>1</v>
      </c>
      <c r="H54">
        <f>IF(C54='2011'!B63,1,0)</f>
        <v>1</v>
      </c>
    </row>
    <row r="55" spans="3:8">
      <c r="C55" t="s">
        <v>262</v>
      </c>
      <c r="D55">
        <f>IF(C55='2015'!B64,1,0)</f>
        <v>1</v>
      </c>
      <c r="E55">
        <f>IF(C55='2014'!B64,1,0)</f>
        <v>1</v>
      </c>
      <c r="F55">
        <f>IF(C55='2013'!B64,1,0)</f>
        <v>1</v>
      </c>
      <c r="G55">
        <f>IF(C55='2011'!B64,1,0)</f>
        <v>1</v>
      </c>
      <c r="H55">
        <f>IF(C55='2011'!B64,1,0)</f>
        <v>1</v>
      </c>
    </row>
    <row r="56" spans="3:8">
      <c r="C56" t="s">
        <v>413</v>
      </c>
      <c r="D56">
        <f>IF(C56='2015'!B65,1,0)</f>
        <v>1</v>
      </c>
      <c r="E56">
        <f>IF(C56='2014'!B65,1,0)</f>
        <v>1</v>
      </c>
      <c r="F56">
        <f>IF(C56='2013'!B65,1,0)</f>
        <v>1</v>
      </c>
      <c r="G56">
        <f>IF(C56='2011'!B65,1,0)</f>
        <v>1</v>
      </c>
      <c r="H56">
        <f>IF(C56='2011'!B65,1,0)</f>
        <v>1</v>
      </c>
    </row>
  </sheetData>
  <conditionalFormatting sqref="D3:G56">
    <cfRule type="cellIs" dxfId="3" priority="3" operator="notEqual">
      <formula>1</formula>
    </cfRule>
    <cfRule type="cellIs" dxfId="2" priority="4" operator="equal">
      <formula>1</formula>
    </cfRule>
  </conditionalFormatting>
  <conditionalFormatting sqref="H3:H56">
    <cfRule type="cellIs" dxfId="1" priority="1" operator="notEqual">
      <formula>1</formula>
    </cfRule>
    <cfRule type="cellIs" dxfId="0" priority="2" operator="equal">
      <formula>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pageSetUpPr fitToPage="1"/>
  </sheetPr>
  <dimension ref="A1:AQ107"/>
  <sheetViews>
    <sheetView topLeftCell="A41" zoomScale="90" zoomScaleNormal="90" workbookViewId="0">
      <selection activeCell="E60" sqref="E60"/>
    </sheetView>
  </sheetViews>
  <sheetFormatPr defaultRowHeight="12.75"/>
  <cols>
    <col min="1" max="1" width="16" style="178" customWidth="1"/>
    <col min="2" max="2" width="25.42578125" style="152" customWidth="1"/>
    <col min="3" max="3" width="28" style="152" customWidth="1"/>
    <col min="4" max="4" width="19.28515625" style="152" customWidth="1"/>
    <col min="5" max="5" width="42.5703125" style="152" customWidth="1"/>
    <col min="6" max="6" width="16" style="152" customWidth="1"/>
    <col min="7" max="7" width="13.42578125" style="152" customWidth="1"/>
    <col min="8" max="8" width="10.85546875" style="152" customWidth="1"/>
    <col min="9" max="9" width="9.140625" style="152"/>
    <col min="10" max="10" width="17.28515625" style="152" customWidth="1"/>
    <col min="11" max="11" width="12.140625" style="152" customWidth="1"/>
    <col min="12" max="256" width="9.140625" style="152"/>
    <col min="257" max="257" width="16" style="152" customWidth="1"/>
    <col min="258" max="258" width="4.42578125" style="152" customWidth="1"/>
    <col min="259" max="259" width="6.5703125" style="152" customWidth="1"/>
    <col min="260" max="260" width="12.28515625" style="152" customWidth="1"/>
    <col min="261" max="261" width="42.5703125" style="152" customWidth="1"/>
    <col min="262" max="262" width="14.140625" style="152" customWidth="1"/>
    <col min="263" max="263" width="9.140625" style="152" customWidth="1"/>
    <col min="264" max="264" width="51.5703125" style="152" customWidth="1"/>
    <col min="265" max="512" width="9.140625" style="152"/>
    <col min="513" max="513" width="16" style="152" customWidth="1"/>
    <col min="514" max="514" width="4.42578125" style="152" customWidth="1"/>
    <col min="515" max="515" width="6.5703125" style="152" customWidth="1"/>
    <col min="516" max="516" width="12.28515625" style="152" customWidth="1"/>
    <col min="517" max="517" width="42.5703125" style="152" customWidth="1"/>
    <col min="518" max="518" width="14.140625" style="152" customWidth="1"/>
    <col min="519" max="519" width="9.140625" style="152" customWidth="1"/>
    <col min="520" max="520" width="51.5703125" style="152" customWidth="1"/>
    <col min="521" max="768" width="9.140625" style="152"/>
    <col min="769" max="769" width="16" style="152" customWidth="1"/>
    <col min="770" max="770" width="4.42578125" style="152" customWidth="1"/>
    <col min="771" max="771" width="6.5703125" style="152" customWidth="1"/>
    <col min="772" max="772" width="12.28515625" style="152" customWidth="1"/>
    <col min="773" max="773" width="42.5703125" style="152" customWidth="1"/>
    <col min="774" max="774" width="14.140625" style="152" customWidth="1"/>
    <col min="775" max="775" width="9.140625" style="152" customWidth="1"/>
    <col min="776" max="776" width="51.5703125" style="152" customWidth="1"/>
    <col min="777" max="1024" width="9.140625" style="152"/>
    <col min="1025" max="1025" width="16" style="152" customWidth="1"/>
    <col min="1026" max="1026" width="4.42578125" style="152" customWidth="1"/>
    <col min="1027" max="1027" width="6.5703125" style="152" customWidth="1"/>
    <col min="1028" max="1028" width="12.28515625" style="152" customWidth="1"/>
    <col min="1029" max="1029" width="42.5703125" style="152" customWidth="1"/>
    <col min="1030" max="1030" width="14.140625" style="152" customWidth="1"/>
    <col min="1031" max="1031" width="9.140625" style="152" customWidth="1"/>
    <col min="1032" max="1032" width="51.5703125" style="152" customWidth="1"/>
    <col min="1033" max="1280" width="9.140625" style="152"/>
    <col min="1281" max="1281" width="16" style="152" customWidth="1"/>
    <col min="1282" max="1282" width="4.42578125" style="152" customWidth="1"/>
    <col min="1283" max="1283" width="6.5703125" style="152" customWidth="1"/>
    <col min="1284" max="1284" width="12.28515625" style="152" customWidth="1"/>
    <col min="1285" max="1285" width="42.5703125" style="152" customWidth="1"/>
    <col min="1286" max="1286" width="14.140625" style="152" customWidth="1"/>
    <col min="1287" max="1287" width="9.140625" style="152" customWidth="1"/>
    <col min="1288" max="1288" width="51.5703125" style="152" customWidth="1"/>
    <col min="1289" max="1536" width="9.140625" style="152"/>
    <col min="1537" max="1537" width="16" style="152" customWidth="1"/>
    <col min="1538" max="1538" width="4.42578125" style="152" customWidth="1"/>
    <col min="1539" max="1539" width="6.5703125" style="152" customWidth="1"/>
    <col min="1540" max="1540" width="12.28515625" style="152" customWidth="1"/>
    <col min="1541" max="1541" width="42.5703125" style="152" customWidth="1"/>
    <col min="1542" max="1542" width="14.140625" style="152" customWidth="1"/>
    <col min="1543" max="1543" width="9.140625" style="152" customWidth="1"/>
    <col min="1544" max="1544" width="51.5703125" style="152" customWidth="1"/>
    <col min="1545" max="1792" width="9.140625" style="152"/>
    <col min="1793" max="1793" width="16" style="152" customWidth="1"/>
    <col min="1794" max="1794" width="4.42578125" style="152" customWidth="1"/>
    <col min="1795" max="1795" width="6.5703125" style="152" customWidth="1"/>
    <col min="1796" max="1796" width="12.28515625" style="152" customWidth="1"/>
    <col min="1797" max="1797" width="42.5703125" style="152" customWidth="1"/>
    <col min="1798" max="1798" width="14.140625" style="152" customWidth="1"/>
    <col min="1799" max="1799" width="9.140625" style="152" customWidth="1"/>
    <col min="1800" max="1800" width="51.5703125" style="152" customWidth="1"/>
    <col min="1801" max="2048" width="9.140625" style="152"/>
    <col min="2049" max="2049" width="16" style="152" customWidth="1"/>
    <col min="2050" max="2050" width="4.42578125" style="152" customWidth="1"/>
    <col min="2051" max="2051" width="6.5703125" style="152" customWidth="1"/>
    <col min="2052" max="2052" width="12.28515625" style="152" customWidth="1"/>
    <col min="2053" max="2053" width="42.5703125" style="152" customWidth="1"/>
    <col min="2054" max="2054" width="14.140625" style="152" customWidth="1"/>
    <col min="2055" max="2055" width="9.140625" style="152" customWidth="1"/>
    <col min="2056" max="2056" width="51.5703125" style="152" customWidth="1"/>
    <col min="2057" max="2304" width="9.140625" style="152"/>
    <col min="2305" max="2305" width="16" style="152" customWidth="1"/>
    <col min="2306" max="2306" width="4.42578125" style="152" customWidth="1"/>
    <col min="2307" max="2307" width="6.5703125" style="152" customWidth="1"/>
    <col min="2308" max="2308" width="12.28515625" style="152" customWidth="1"/>
    <col min="2309" max="2309" width="42.5703125" style="152" customWidth="1"/>
    <col min="2310" max="2310" width="14.140625" style="152" customWidth="1"/>
    <col min="2311" max="2311" width="9.140625" style="152" customWidth="1"/>
    <col min="2312" max="2312" width="51.5703125" style="152" customWidth="1"/>
    <col min="2313" max="2560" width="9.140625" style="152"/>
    <col min="2561" max="2561" width="16" style="152" customWidth="1"/>
    <col min="2562" max="2562" width="4.42578125" style="152" customWidth="1"/>
    <col min="2563" max="2563" width="6.5703125" style="152" customWidth="1"/>
    <col min="2564" max="2564" width="12.28515625" style="152" customWidth="1"/>
    <col min="2565" max="2565" width="42.5703125" style="152" customWidth="1"/>
    <col min="2566" max="2566" width="14.140625" style="152" customWidth="1"/>
    <col min="2567" max="2567" width="9.140625" style="152" customWidth="1"/>
    <col min="2568" max="2568" width="51.5703125" style="152" customWidth="1"/>
    <col min="2569" max="2816" width="9.140625" style="152"/>
    <col min="2817" max="2817" width="16" style="152" customWidth="1"/>
    <col min="2818" max="2818" width="4.42578125" style="152" customWidth="1"/>
    <col min="2819" max="2819" width="6.5703125" style="152" customWidth="1"/>
    <col min="2820" max="2820" width="12.28515625" style="152" customWidth="1"/>
    <col min="2821" max="2821" width="42.5703125" style="152" customWidth="1"/>
    <col min="2822" max="2822" width="14.140625" style="152" customWidth="1"/>
    <col min="2823" max="2823" width="9.140625" style="152" customWidth="1"/>
    <col min="2824" max="2824" width="51.5703125" style="152" customWidth="1"/>
    <col min="2825" max="3072" width="9.140625" style="152"/>
    <col min="3073" max="3073" width="16" style="152" customWidth="1"/>
    <col min="3074" max="3074" width="4.42578125" style="152" customWidth="1"/>
    <col min="3075" max="3075" width="6.5703125" style="152" customWidth="1"/>
    <col min="3076" max="3076" width="12.28515625" style="152" customWidth="1"/>
    <col min="3077" max="3077" width="42.5703125" style="152" customWidth="1"/>
    <col min="3078" max="3078" width="14.140625" style="152" customWidth="1"/>
    <col min="3079" max="3079" width="9.140625" style="152" customWidth="1"/>
    <col min="3080" max="3080" width="51.5703125" style="152" customWidth="1"/>
    <col min="3081" max="3328" width="9.140625" style="152"/>
    <col min="3329" max="3329" width="16" style="152" customWidth="1"/>
    <col min="3330" max="3330" width="4.42578125" style="152" customWidth="1"/>
    <col min="3331" max="3331" width="6.5703125" style="152" customWidth="1"/>
    <col min="3332" max="3332" width="12.28515625" style="152" customWidth="1"/>
    <col min="3333" max="3333" width="42.5703125" style="152" customWidth="1"/>
    <col min="3334" max="3334" width="14.140625" style="152" customWidth="1"/>
    <col min="3335" max="3335" width="9.140625" style="152" customWidth="1"/>
    <col min="3336" max="3336" width="51.5703125" style="152" customWidth="1"/>
    <col min="3337" max="3584" width="9.140625" style="152"/>
    <col min="3585" max="3585" width="16" style="152" customWidth="1"/>
    <col min="3586" max="3586" width="4.42578125" style="152" customWidth="1"/>
    <col min="3587" max="3587" width="6.5703125" style="152" customWidth="1"/>
    <col min="3588" max="3588" width="12.28515625" style="152" customWidth="1"/>
    <col min="3589" max="3589" width="42.5703125" style="152" customWidth="1"/>
    <col min="3590" max="3590" width="14.140625" style="152" customWidth="1"/>
    <col min="3591" max="3591" width="9.140625" style="152" customWidth="1"/>
    <col min="3592" max="3592" width="51.5703125" style="152" customWidth="1"/>
    <col min="3593" max="3840" width="9.140625" style="152"/>
    <col min="3841" max="3841" width="16" style="152" customWidth="1"/>
    <col min="3842" max="3842" width="4.42578125" style="152" customWidth="1"/>
    <col min="3843" max="3843" width="6.5703125" style="152" customWidth="1"/>
    <col min="3844" max="3844" width="12.28515625" style="152" customWidth="1"/>
    <col min="3845" max="3845" width="42.5703125" style="152" customWidth="1"/>
    <col min="3846" max="3846" width="14.140625" style="152" customWidth="1"/>
    <col min="3847" max="3847" width="9.140625" style="152" customWidth="1"/>
    <col min="3848" max="3848" width="51.5703125" style="152" customWidth="1"/>
    <col min="3849" max="4096" width="9.140625" style="152"/>
    <col min="4097" max="4097" width="16" style="152" customWidth="1"/>
    <col min="4098" max="4098" width="4.42578125" style="152" customWidth="1"/>
    <col min="4099" max="4099" width="6.5703125" style="152" customWidth="1"/>
    <col min="4100" max="4100" width="12.28515625" style="152" customWidth="1"/>
    <col min="4101" max="4101" width="42.5703125" style="152" customWidth="1"/>
    <col min="4102" max="4102" width="14.140625" style="152" customWidth="1"/>
    <col min="4103" max="4103" width="9.140625" style="152" customWidth="1"/>
    <col min="4104" max="4104" width="51.5703125" style="152" customWidth="1"/>
    <col min="4105" max="4352" width="9.140625" style="152"/>
    <col min="4353" max="4353" width="16" style="152" customWidth="1"/>
    <col min="4354" max="4354" width="4.42578125" style="152" customWidth="1"/>
    <col min="4355" max="4355" width="6.5703125" style="152" customWidth="1"/>
    <col min="4356" max="4356" width="12.28515625" style="152" customWidth="1"/>
    <col min="4357" max="4357" width="42.5703125" style="152" customWidth="1"/>
    <col min="4358" max="4358" width="14.140625" style="152" customWidth="1"/>
    <col min="4359" max="4359" width="9.140625" style="152" customWidth="1"/>
    <col min="4360" max="4360" width="51.5703125" style="152" customWidth="1"/>
    <col min="4361" max="4608" width="9.140625" style="152"/>
    <col min="4609" max="4609" width="16" style="152" customWidth="1"/>
    <col min="4610" max="4610" width="4.42578125" style="152" customWidth="1"/>
    <col min="4611" max="4611" width="6.5703125" style="152" customWidth="1"/>
    <col min="4612" max="4612" width="12.28515625" style="152" customWidth="1"/>
    <col min="4613" max="4613" width="42.5703125" style="152" customWidth="1"/>
    <col min="4614" max="4614" width="14.140625" style="152" customWidth="1"/>
    <col min="4615" max="4615" width="9.140625" style="152" customWidth="1"/>
    <col min="4616" max="4616" width="51.5703125" style="152" customWidth="1"/>
    <col min="4617" max="4864" width="9.140625" style="152"/>
    <col min="4865" max="4865" width="16" style="152" customWidth="1"/>
    <col min="4866" max="4866" width="4.42578125" style="152" customWidth="1"/>
    <col min="4867" max="4867" width="6.5703125" style="152" customWidth="1"/>
    <col min="4868" max="4868" width="12.28515625" style="152" customWidth="1"/>
    <col min="4869" max="4869" width="42.5703125" style="152" customWidth="1"/>
    <col min="4870" max="4870" width="14.140625" style="152" customWidth="1"/>
    <col min="4871" max="4871" width="9.140625" style="152" customWidth="1"/>
    <col min="4872" max="4872" width="51.5703125" style="152" customWidth="1"/>
    <col min="4873" max="5120" width="9.140625" style="152"/>
    <col min="5121" max="5121" width="16" style="152" customWidth="1"/>
    <col min="5122" max="5122" width="4.42578125" style="152" customWidth="1"/>
    <col min="5123" max="5123" width="6.5703125" style="152" customWidth="1"/>
    <col min="5124" max="5124" width="12.28515625" style="152" customWidth="1"/>
    <col min="5125" max="5125" width="42.5703125" style="152" customWidth="1"/>
    <col min="5126" max="5126" width="14.140625" style="152" customWidth="1"/>
    <col min="5127" max="5127" width="9.140625" style="152" customWidth="1"/>
    <col min="5128" max="5128" width="51.5703125" style="152" customWidth="1"/>
    <col min="5129" max="5376" width="9.140625" style="152"/>
    <col min="5377" max="5377" width="16" style="152" customWidth="1"/>
    <col min="5378" max="5378" width="4.42578125" style="152" customWidth="1"/>
    <col min="5379" max="5379" width="6.5703125" style="152" customWidth="1"/>
    <col min="5380" max="5380" width="12.28515625" style="152" customWidth="1"/>
    <col min="5381" max="5381" width="42.5703125" style="152" customWidth="1"/>
    <col min="5382" max="5382" width="14.140625" style="152" customWidth="1"/>
    <col min="5383" max="5383" width="9.140625" style="152" customWidth="1"/>
    <col min="5384" max="5384" width="51.5703125" style="152" customWidth="1"/>
    <col min="5385" max="5632" width="9.140625" style="152"/>
    <col min="5633" max="5633" width="16" style="152" customWidth="1"/>
    <col min="5634" max="5634" width="4.42578125" style="152" customWidth="1"/>
    <col min="5635" max="5635" width="6.5703125" style="152" customWidth="1"/>
    <col min="5636" max="5636" width="12.28515625" style="152" customWidth="1"/>
    <col min="5637" max="5637" width="42.5703125" style="152" customWidth="1"/>
    <col min="5638" max="5638" width="14.140625" style="152" customWidth="1"/>
    <col min="5639" max="5639" width="9.140625" style="152" customWidth="1"/>
    <col min="5640" max="5640" width="51.5703125" style="152" customWidth="1"/>
    <col min="5641" max="5888" width="9.140625" style="152"/>
    <col min="5889" max="5889" width="16" style="152" customWidth="1"/>
    <col min="5890" max="5890" width="4.42578125" style="152" customWidth="1"/>
    <col min="5891" max="5891" width="6.5703125" style="152" customWidth="1"/>
    <col min="5892" max="5892" width="12.28515625" style="152" customWidth="1"/>
    <col min="5893" max="5893" width="42.5703125" style="152" customWidth="1"/>
    <col min="5894" max="5894" width="14.140625" style="152" customWidth="1"/>
    <col min="5895" max="5895" width="9.140625" style="152" customWidth="1"/>
    <col min="5896" max="5896" width="51.5703125" style="152" customWidth="1"/>
    <col min="5897" max="6144" width="9.140625" style="152"/>
    <col min="6145" max="6145" width="16" style="152" customWidth="1"/>
    <col min="6146" max="6146" width="4.42578125" style="152" customWidth="1"/>
    <col min="6147" max="6147" width="6.5703125" style="152" customWidth="1"/>
    <col min="6148" max="6148" width="12.28515625" style="152" customWidth="1"/>
    <col min="6149" max="6149" width="42.5703125" style="152" customWidth="1"/>
    <col min="6150" max="6150" width="14.140625" style="152" customWidth="1"/>
    <col min="6151" max="6151" width="9.140625" style="152" customWidth="1"/>
    <col min="6152" max="6152" width="51.5703125" style="152" customWidth="1"/>
    <col min="6153" max="6400" width="9.140625" style="152"/>
    <col min="6401" max="6401" width="16" style="152" customWidth="1"/>
    <col min="6402" max="6402" width="4.42578125" style="152" customWidth="1"/>
    <col min="6403" max="6403" width="6.5703125" style="152" customWidth="1"/>
    <col min="6404" max="6404" width="12.28515625" style="152" customWidth="1"/>
    <col min="6405" max="6405" width="42.5703125" style="152" customWidth="1"/>
    <col min="6406" max="6406" width="14.140625" style="152" customWidth="1"/>
    <col min="6407" max="6407" width="9.140625" style="152" customWidth="1"/>
    <col min="6408" max="6408" width="51.5703125" style="152" customWidth="1"/>
    <col min="6409" max="6656" width="9.140625" style="152"/>
    <col min="6657" max="6657" width="16" style="152" customWidth="1"/>
    <col min="6658" max="6658" width="4.42578125" style="152" customWidth="1"/>
    <col min="6659" max="6659" width="6.5703125" style="152" customWidth="1"/>
    <col min="6660" max="6660" width="12.28515625" style="152" customWidth="1"/>
    <col min="6661" max="6661" width="42.5703125" style="152" customWidth="1"/>
    <col min="6662" max="6662" width="14.140625" style="152" customWidth="1"/>
    <col min="6663" max="6663" width="9.140625" style="152" customWidth="1"/>
    <col min="6664" max="6664" width="51.5703125" style="152" customWidth="1"/>
    <col min="6665" max="6912" width="9.140625" style="152"/>
    <col min="6913" max="6913" width="16" style="152" customWidth="1"/>
    <col min="6914" max="6914" width="4.42578125" style="152" customWidth="1"/>
    <col min="6915" max="6915" width="6.5703125" style="152" customWidth="1"/>
    <col min="6916" max="6916" width="12.28515625" style="152" customWidth="1"/>
    <col min="6917" max="6917" width="42.5703125" style="152" customWidth="1"/>
    <col min="6918" max="6918" width="14.140625" style="152" customWidth="1"/>
    <col min="6919" max="6919" width="9.140625" style="152" customWidth="1"/>
    <col min="6920" max="6920" width="51.5703125" style="152" customWidth="1"/>
    <col min="6921" max="7168" width="9.140625" style="152"/>
    <col min="7169" max="7169" width="16" style="152" customWidth="1"/>
    <col min="7170" max="7170" width="4.42578125" style="152" customWidth="1"/>
    <col min="7171" max="7171" width="6.5703125" style="152" customWidth="1"/>
    <col min="7172" max="7172" width="12.28515625" style="152" customWidth="1"/>
    <col min="7173" max="7173" width="42.5703125" style="152" customWidth="1"/>
    <col min="7174" max="7174" width="14.140625" style="152" customWidth="1"/>
    <col min="7175" max="7175" width="9.140625" style="152" customWidth="1"/>
    <col min="7176" max="7176" width="51.5703125" style="152" customWidth="1"/>
    <col min="7177" max="7424" width="9.140625" style="152"/>
    <col min="7425" max="7425" width="16" style="152" customWidth="1"/>
    <col min="7426" max="7426" width="4.42578125" style="152" customWidth="1"/>
    <col min="7427" max="7427" width="6.5703125" style="152" customWidth="1"/>
    <col min="7428" max="7428" width="12.28515625" style="152" customWidth="1"/>
    <col min="7429" max="7429" width="42.5703125" style="152" customWidth="1"/>
    <col min="7430" max="7430" width="14.140625" style="152" customWidth="1"/>
    <col min="7431" max="7431" width="9.140625" style="152" customWidth="1"/>
    <col min="7432" max="7432" width="51.5703125" style="152" customWidth="1"/>
    <col min="7433" max="7680" width="9.140625" style="152"/>
    <col min="7681" max="7681" width="16" style="152" customWidth="1"/>
    <col min="7682" max="7682" width="4.42578125" style="152" customWidth="1"/>
    <col min="7683" max="7683" width="6.5703125" style="152" customWidth="1"/>
    <col min="7684" max="7684" width="12.28515625" style="152" customWidth="1"/>
    <col min="7685" max="7685" width="42.5703125" style="152" customWidth="1"/>
    <col min="7686" max="7686" width="14.140625" style="152" customWidth="1"/>
    <col min="7687" max="7687" width="9.140625" style="152" customWidth="1"/>
    <col min="7688" max="7688" width="51.5703125" style="152" customWidth="1"/>
    <col min="7689" max="7936" width="9.140625" style="152"/>
    <col min="7937" max="7937" width="16" style="152" customWidth="1"/>
    <col min="7938" max="7938" width="4.42578125" style="152" customWidth="1"/>
    <col min="7939" max="7939" width="6.5703125" style="152" customWidth="1"/>
    <col min="7940" max="7940" width="12.28515625" style="152" customWidth="1"/>
    <col min="7941" max="7941" width="42.5703125" style="152" customWidth="1"/>
    <col min="7942" max="7942" width="14.140625" style="152" customWidth="1"/>
    <col min="7943" max="7943" width="9.140625" style="152" customWidth="1"/>
    <col min="7944" max="7944" width="51.5703125" style="152" customWidth="1"/>
    <col min="7945" max="8192" width="9.140625" style="152"/>
    <col min="8193" max="8193" width="16" style="152" customWidth="1"/>
    <col min="8194" max="8194" width="4.42578125" style="152" customWidth="1"/>
    <col min="8195" max="8195" width="6.5703125" style="152" customWidth="1"/>
    <col min="8196" max="8196" width="12.28515625" style="152" customWidth="1"/>
    <col min="8197" max="8197" width="42.5703125" style="152" customWidth="1"/>
    <col min="8198" max="8198" width="14.140625" style="152" customWidth="1"/>
    <col min="8199" max="8199" width="9.140625" style="152" customWidth="1"/>
    <col min="8200" max="8200" width="51.5703125" style="152" customWidth="1"/>
    <col min="8201" max="8448" width="9.140625" style="152"/>
    <col min="8449" max="8449" width="16" style="152" customWidth="1"/>
    <col min="8450" max="8450" width="4.42578125" style="152" customWidth="1"/>
    <col min="8451" max="8451" width="6.5703125" style="152" customWidth="1"/>
    <col min="8452" max="8452" width="12.28515625" style="152" customWidth="1"/>
    <col min="8453" max="8453" width="42.5703125" style="152" customWidth="1"/>
    <col min="8454" max="8454" width="14.140625" style="152" customWidth="1"/>
    <col min="8455" max="8455" width="9.140625" style="152" customWidth="1"/>
    <col min="8456" max="8456" width="51.5703125" style="152" customWidth="1"/>
    <col min="8457" max="8704" width="9.140625" style="152"/>
    <col min="8705" max="8705" width="16" style="152" customWidth="1"/>
    <col min="8706" max="8706" width="4.42578125" style="152" customWidth="1"/>
    <col min="8707" max="8707" width="6.5703125" style="152" customWidth="1"/>
    <col min="8708" max="8708" width="12.28515625" style="152" customWidth="1"/>
    <col min="8709" max="8709" width="42.5703125" style="152" customWidth="1"/>
    <col min="8710" max="8710" width="14.140625" style="152" customWidth="1"/>
    <col min="8711" max="8711" width="9.140625" style="152" customWidth="1"/>
    <col min="8712" max="8712" width="51.5703125" style="152" customWidth="1"/>
    <col min="8713" max="8960" width="9.140625" style="152"/>
    <col min="8961" max="8961" width="16" style="152" customWidth="1"/>
    <col min="8962" max="8962" width="4.42578125" style="152" customWidth="1"/>
    <col min="8963" max="8963" width="6.5703125" style="152" customWidth="1"/>
    <col min="8964" max="8964" width="12.28515625" style="152" customWidth="1"/>
    <col min="8965" max="8965" width="42.5703125" style="152" customWidth="1"/>
    <col min="8966" max="8966" width="14.140625" style="152" customWidth="1"/>
    <col min="8967" max="8967" width="9.140625" style="152" customWidth="1"/>
    <col min="8968" max="8968" width="51.5703125" style="152" customWidth="1"/>
    <col min="8969" max="9216" width="9.140625" style="152"/>
    <col min="9217" max="9217" width="16" style="152" customWidth="1"/>
    <col min="9218" max="9218" width="4.42578125" style="152" customWidth="1"/>
    <col min="9219" max="9219" width="6.5703125" style="152" customWidth="1"/>
    <col min="9220" max="9220" width="12.28515625" style="152" customWidth="1"/>
    <col min="9221" max="9221" width="42.5703125" style="152" customWidth="1"/>
    <col min="9222" max="9222" width="14.140625" style="152" customWidth="1"/>
    <col min="9223" max="9223" width="9.140625" style="152" customWidth="1"/>
    <col min="9224" max="9224" width="51.5703125" style="152" customWidth="1"/>
    <col min="9225" max="9472" width="9.140625" style="152"/>
    <col min="9473" max="9473" width="16" style="152" customWidth="1"/>
    <col min="9474" max="9474" width="4.42578125" style="152" customWidth="1"/>
    <col min="9475" max="9475" width="6.5703125" style="152" customWidth="1"/>
    <col min="9476" max="9476" width="12.28515625" style="152" customWidth="1"/>
    <col min="9477" max="9477" width="42.5703125" style="152" customWidth="1"/>
    <col min="9478" max="9478" width="14.140625" style="152" customWidth="1"/>
    <col min="9479" max="9479" width="9.140625" style="152" customWidth="1"/>
    <col min="9480" max="9480" width="51.5703125" style="152" customWidth="1"/>
    <col min="9481" max="9728" width="9.140625" style="152"/>
    <col min="9729" max="9729" width="16" style="152" customWidth="1"/>
    <col min="9730" max="9730" width="4.42578125" style="152" customWidth="1"/>
    <col min="9731" max="9731" width="6.5703125" style="152" customWidth="1"/>
    <col min="9732" max="9732" width="12.28515625" style="152" customWidth="1"/>
    <col min="9733" max="9733" width="42.5703125" style="152" customWidth="1"/>
    <col min="9734" max="9734" width="14.140625" style="152" customWidth="1"/>
    <col min="9735" max="9735" width="9.140625" style="152" customWidth="1"/>
    <col min="9736" max="9736" width="51.5703125" style="152" customWidth="1"/>
    <col min="9737" max="9984" width="9.140625" style="152"/>
    <col min="9985" max="9985" width="16" style="152" customWidth="1"/>
    <col min="9986" max="9986" width="4.42578125" style="152" customWidth="1"/>
    <col min="9987" max="9987" width="6.5703125" style="152" customWidth="1"/>
    <col min="9988" max="9988" width="12.28515625" style="152" customWidth="1"/>
    <col min="9989" max="9989" width="42.5703125" style="152" customWidth="1"/>
    <col min="9990" max="9990" width="14.140625" style="152" customWidth="1"/>
    <col min="9991" max="9991" width="9.140625" style="152" customWidth="1"/>
    <col min="9992" max="9992" width="51.5703125" style="152" customWidth="1"/>
    <col min="9993" max="10240" width="9.140625" style="152"/>
    <col min="10241" max="10241" width="16" style="152" customWidth="1"/>
    <col min="10242" max="10242" width="4.42578125" style="152" customWidth="1"/>
    <col min="10243" max="10243" width="6.5703125" style="152" customWidth="1"/>
    <col min="10244" max="10244" width="12.28515625" style="152" customWidth="1"/>
    <col min="10245" max="10245" width="42.5703125" style="152" customWidth="1"/>
    <col min="10246" max="10246" width="14.140625" style="152" customWidth="1"/>
    <col min="10247" max="10247" width="9.140625" style="152" customWidth="1"/>
    <col min="10248" max="10248" width="51.5703125" style="152" customWidth="1"/>
    <col min="10249" max="10496" width="9.140625" style="152"/>
    <col min="10497" max="10497" width="16" style="152" customWidth="1"/>
    <col min="10498" max="10498" width="4.42578125" style="152" customWidth="1"/>
    <col min="10499" max="10499" width="6.5703125" style="152" customWidth="1"/>
    <col min="10500" max="10500" width="12.28515625" style="152" customWidth="1"/>
    <col min="10501" max="10501" width="42.5703125" style="152" customWidth="1"/>
    <col min="10502" max="10502" width="14.140625" style="152" customWidth="1"/>
    <col min="10503" max="10503" width="9.140625" style="152" customWidth="1"/>
    <col min="10504" max="10504" width="51.5703125" style="152" customWidth="1"/>
    <col min="10505" max="10752" width="9.140625" style="152"/>
    <col min="10753" max="10753" width="16" style="152" customWidth="1"/>
    <col min="10754" max="10754" width="4.42578125" style="152" customWidth="1"/>
    <col min="10755" max="10755" width="6.5703125" style="152" customWidth="1"/>
    <col min="10756" max="10756" width="12.28515625" style="152" customWidth="1"/>
    <col min="10757" max="10757" width="42.5703125" style="152" customWidth="1"/>
    <col min="10758" max="10758" width="14.140625" style="152" customWidth="1"/>
    <col min="10759" max="10759" width="9.140625" style="152" customWidth="1"/>
    <col min="10760" max="10760" width="51.5703125" style="152" customWidth="1"/>
    <col min="10761" max="11008" width="9.140625" style="152"/>
    <col min="11009" max="11009" width="16" style="152" customWidth="1"/>
    <col min="11010" max="11010" width="4.42578125" style="152" customWidth="1"/>
    <col min="11011" max="11011" width="6.5703125" style="152" customWidth="1"/>
    <col min="11012" max="11012" width="12.28515625" style="152" customWidth="1"/>
    <col min="11013" max="11013" width="42.5703125" style="152" customWidth="1"/>
    <col min="11014" max="11014" width="14.140625" style="152" customWidth="1"/>
    <col min="11015" max="11015" width="9.140625" style="152" customWidth="1"/>
    <col min="11016" max="11016" width="51.5703125" style="152" customWidth="1"/>
    <col min="11017" max="11264" width="9.140625" style="152"/>
    <col min="11265" max="11265" width="16" style="152" customWidth="1"/>
    <col min="11266" max="11266" width="4.42578125" style="152" customWidth="1"/>
    <col min="11267" max="11267" width="6.5703125" style="152" customWidth="1"/>
    <col min="11268" max="11268" width="12.28515625" style="152" customWidth="1"/>
    <col min="11269" max="11269" width="42.5703125" style="152" customWidth="1"/>
    <col min="11270" max="11270" width="14.140625" style="152" customWidth="1"/>
    <col min="11271" max="11271" width="9.140625" style="152" customWidth="1"/>
    <col min="11272" max="11272" width="51.5703125" style="152" customWidth="1"/>
    <col min="11273" max="11520" width="9.140625" style="152"/>
    <col min="11521" max="11521" width="16" style="152" customWidth="1"/>
    <col min="11522" max="11522" width="4.42578125" style="152" customWidth="1"/>
    <col min="11523" max="11523" width="6.5703125" style="152" customWidth="1"/>
    <col min="11524" max="11524" width="12.28515625" style="152" customWidth="1"/>
    <col min="11525" max="11525" width="42.5703125" style="152" customWidth="1"/>
    <col min="11526" max="11526" width="14.140625" style="152" customWidth="1"/>
    <col min="11527" max="11527" width="9.140625" style="152" customWidth="1"/>
    <col min="11528" max="11528" width="51.5703125" style="152" customWidth="1"/>
    <col min="11529" max="11776" width="9.140625" style="152"/>
    <col min="11777" max="11777" width="16" style="152" customWidth="1"/>
    <col min="11778" max="11778" width="4.42578125" style="152" customWidth="1"/>
    <col min="11779" max="11779" width="6.5703125" style="152" customWidth="1"/>
    <col min="11780" max="11780" width="12.28515625" style="152" customWidth="1"/>
    <col min="11781" max="11781" width="42.5703125" style="152" customWidth="1"/>
    <col min="11782" max="11782" width="14.140625" style="152" customWidth="1"/>
    <col min="11783" max="11783" width="9.140625" style="152" customWidth="1"/>
    <col min="11784" max="11784" width="51.5703125" style="152" customWidth="1"/>
    <col min="11785" max="12032" width="9.140625" style="152"/>
    <col min="12033" max="12033" width="16" style="152" customWidth="1"/>
    <col min="12034" max="12034" width="4.42578125" style="152" customWidth="1"/>
    <col min="12035" max="12035" width="6.5703125" style="152" customWidth="1"/>
    <col min="12036" max="12036" width="12.28515625" style="152" customWidth="1"/>
    <col min="12037" max="12037" width="42.5703125" style="152" customWidth="1"/>
    <col min="12038" max="12038" width="14.140625" style="152" customWidth="1"/>
    <col min="12039" max="12039" width="9.140625" style="152" customWidth="1"/>
    <col min="12040" max="12040" width="51.5703125" style="152" customWidth="1"/>
    <col min="12041" max="12288" width="9.140625" style="152"/>
    <col min="12289" max="12289" width="16" style="152" customWidth="1"/>
    <col min="12290" max="12290" width="4.42578125" style="152" customWidth="1"/>
    <col min="12291" max="12291" width="6.5703125" style="152" customWidth="1"/>
    <col min="12292" max="12292" width="12.28515625" style="152" customWidth="1"/>
    <col min="12293" max="12293" width="42.5703125" style="152" customWidth="1"/>
    <col min="12294" max="12294" width="14.140625" style="152" customWidth="1"/>
    <col min="12295" max="12295" width="9.140625" style="152" customWidth="1"/>
    <col min="12296" max="12296" width="51.5703125" style="152" customWidth="1"/>
    <col min="12297" max="12544" width="9.140625" style="152"/>
    <col min="12545" max="12545" width="16" style="152" customWidth="1"/>
    <col min="12546" max="12546" width="4.42578125" style="152" customWidth="1"/>
    <col min="12547" max="12547" width="6.5703125" style="152" customWidth="1"/>
    <col min="12548" max="12548" width="12.28515625" style="152" customWidth="1"/>
    <col min="12549" max="12549" width="42.5703125" style="152" customWidth="1"/>
    <col min="12550" max="12550" width="14.140625" style="152" customWidth="1"/>
    <col min="12551" max="12551" width="9.140625" style="152" customWidth="1"/>
    <col min="12552" max="12552" width="51.5703125" style="152" customWidth="1"/>
    <col min="12553" max="12800" width="9.140625" style="152"/>
    <col min="12801" max="12801" width="16" style="152" customWidth="1"/>
    <col min="12802" max="12802" width="4.42578125" style="152" customWidth="1"/>
    <col min="12803" max="12803" width="6.5703125" style="152" customWidth="1"/>
    <col min="12804" max="12804" width="12.28515625" style="152" customWidth="1"/>
    <col min="12805" max="12805" width="42.5703125" style="152" customWidth="1"/>
    <col min="12806" max="12806" width="14.140625" style="152" customWidth="1"/>
    <col min="12807" max="12807" width="9.140625" style="152" customWidth="1"/>
    <col min="12808" max="12808" width="51.5703125" style="152" customWidth="1"/>
    <col min="12809" max="13056" width="9.140625" style="152"/>
    <col min="13057" max="13057" width="16" style="152" customWidth="1"/>
    <col min="13058" max="13058" width="4.42578125" style="152" customWidth="1"/>
    <col min="13059" max="13059" width="6.5703125" style="152" customWidth="1"/>
    <col min="13060" max="13060" width="12.28515625" style="152" customWidth="1"/>
    <col min="13061" max="13061" width="42.5703125" style="152" customWidth="1"/>
    <col min="13062" max="13062" width="14.140625" style="152" customWidth="1"/>
    <col min="13063" max="13063" width="9.140625" style="152" customWidth="1"/>
    <col min="13064" max="13064" width="51.5703125" style="152" customWidth="1"/>
    <col min="13065" max="13312" width="9.140625" style="152"/>
    <col min="13313" max="13313" width="16" style="152" customWidth="1"/>
    <col min="13314" max="13314" width="4.42578125" style="152" customWidth="1"/>
    <col min="13315" max="13315" width="6.5703125" style="152" customWidth="1"/>
    <col min="13316" max="13316" width="12.28515625" style="152" customWidth="1"/>
    <col min="13317" max="13317" width="42.5703125" style="152" customWidth="1"/>
    <col min="13318" max="13318" width="14.140625" style="152" customWidth="1"/>
    <col min="13319" max="13319" width="9.140625" style="152" customWidth="1"/>
    <col min="13320" max="13320" width="51.5703125" style="152" customWidth="1"/>
    <col min="13321" max="13568" width="9.140625" style="152"/>
    <col min="13569" max="13569" width="16" style="152" customWidth="1"/>
    <col min="13570" max="13570" width="4.42578125" style="152" customWidth="1"/>
    <col min="13571" max="13571" width="6.5703125" style="152" customWidth="1"/>
    <col min="13572" max="13572" width="12.28515625" style="152" customWidth="1"/>
    <col min="13573" max="13573" width="42.5703125" style="152" customWidth="1"/>
    <col min="13574" max="13574" width="14.140625" style="152" customWidth="1"/>
    <col min="13575" max="13575" width="9.140625" style="152" customWidth="1"/>
    <col min="13576" max="13576" width="51.5703125" style="152" customWidth="1"/>
    <col min="13577" max="13824" width="9.140625" style="152"/>
    <col min="13825" max="13825" width="16" style="152" customWidth="1"/>
    <col min="13826" max="13826" width="4.42578125" style="152" customWidth="1"/>
    <col min="13827" max="13827" width="6.5703125" style="152" customWidth="1"/>
    <col min="13828" max="13828" width="12.28515625" style="152" customWidth="1"/>
    <col min="13829" max="13829" width="42.5703125" style="152" customWidth="1"/>
    <col min="13830" max="13830" width="14.140625" style="152" customWidth="1"/>
    <col min="13831" max="13831" width="9.140625" style="152" customWidth="1"/>
    <col min="13832" max="13832" width="51.5703125" style="152" customWidth="1"/>
    <col min="13833" max="14080" width="9.140625" style="152"/>
    <col min="14081" max="14081" width="16" style="152" customWidth="1"/>
    <col min="14082" max="14082" width="4.42578125" style="152" customWidth="1"/>
    <col min="14083" max="14083" width="6.5703125" style="152" customWidth="1"/>
    <col min="14084" max="14084" width="12.28515625" style="152" customWidth="1"/>
    <col min="14085" max="14085" width="42.5703125" style="152" customWidth="1"/>
    <col min="14086" max="14086" width="14.140625" style="152" customWidth="1"/>
    <col min="14087" max="14087" width="9.140625" style="152" customWidth="1"/>
    <col min="14088" max="14088" width="51.5703125" style="152" customWidth="1"/>
    <col min="14089" max="14336" width="9.140625" style="152"/>
    <col min="14337" max="14337" width="16" style="152" customWidth="1"/>
    <col min="14338" max="14338" width="4.42578125" style="152" customWidth="1"/>
    <col min="14339" max="14339" width="6.5703125" style="152" customWidth="1"/>
    <col min="14340" max="14340" width="12.28515625" style="152" customWidth="1"/>
    <col min="14341" max="14341" width="42.5703125" style="152" customWidth="1"/>
    <col min="14342" max="14342" width="14.140625" style="152" customWidth="1"/>
    <col min="14343" max="14343" width="9.140625" style="152" customWidth="1"/>
    <col min="14344" max="14344" width="51.5703125" style="152" customWidth="1"/>
    <col min="14345" max="14592" width="9.140625" style="152"/>
    <col min="14593" max="14593" width="16" style="152" customWidth="1"/>
    <col min="14594" max="14594" width="4.42578125" style="152" customWidth="1"/>
    <col min="14595" max="14595" width="6.5703125" style="152" customWidth="1"/>
    <col min="14596" max="14596" width="12.28515625" style="152" customWidth="1"/>
    <col min="14597" max="14597" width="42.5703125" style="152" customWidth="1"/>
    <col min="14598" max="14598" width="14.140625" style="152" customWidth="1"/>
    <col min="14599" max="14599" width="9.140625" style="152" customWidth="1"/>
    <col min="14600" max="14600" width="51.5703125" style="152" customWidth="1"/>
    <col min="14601" max="14848" width="9.140625" style="152"/>
    <col min="14849" max="14849" width="16" style="152" customWidth="1"/>
    <col min="14850" max="14850" width="4.42578125" style="152" customWidth="1"/>
    <col min="14851" max="14851" width="6.5703125" style="152" customWidth="1"/>
    <col min="14852" max="14852" width="12.28515625" style="152" customWidth="1"/>
    <col min="14853" max="14853" width="42.5703125" style="152" customWidth="1"/>
    <col min="14854" max="14854" width="14.140625" style="152" customWidth="1"/>
    <col min="14855" max="14855" width="9.140625" style="152" customWidth="1"/>
    <col min="14856" max="14856" width="51.5703125" style="152" customWidth="1"/>
    <col min="14857" max="15104" width="9.140625" style="152"/>
    <col min="15105" max="15105" width="16" style="152" customWidth="1"/>
    <col min="15106" max="15106" width="4.42578125" style="152" customWidth="1"/>
    <col min="15107" max="15107" width="6.5703125" style="152" customWidth="1"/>
    <col min="15108" max="15108" width="12.28515625" style="152" customWidth="1"/>
    <col min="15109" max="15109" width="42.5703125" style="152" customWidth="1"/>
    <col min="15110" max="15110" width="14.140625" style="152" customWidth="1"/>
    <col min="15111" max="15111" width="9.140625" style="152" customWidth="1"/>
    <col min="15112" max="15112" width="51.5703125" style="152" customWidth="1"/>
    <col min="15113" max="15360" width="9.140625" style="152"/>
    <col min="15361" max="15361" width="16" style="152" customWidth="1"/>
    <col min="15362" max="15362" width="4.42578125" style="152" customWidth="1"/>
    <col min="15363" max="15363" width="6.5703125" style="152" customWidth="1"/>
    <col min="15364" max="15364" width="12.28515625" style="152" customWidth="1"/>
    <col min="15365" max="15365" width="42.5703125" style="152" customWidth="1"/>
    <col min="15366" max="15366" width="14.140625" style="152" customWidth="1"/>
    <col min="15367" max="15367" width="9.140625" style="152" customWidth="1"/>
    <col min="15368" max="15368" width="51.5703125" style="152" customWidth="1"/>
    <col min="15369" max="15616" width="9.140625" style="152"/>
    <col min="15617" max="15617" width="16" style="152" customWidth="1"/>
    <col min="15618" max="15618" width="4.42578125" style="152" customWidth="1"/>
    <col min="15619" max="15619" width="6.5703125" style="152" customWidth="1"/>
    <col min="15620" max="15620" width="12.28515625" style="152" customWidth="1"/>
    <col min="15621" max="15621" width="42.5703125" style="152" customWidth="1"/>
    <col min="15622" max="15622" width="14.140625" style="152" customWidth="1"/>
    <col min="15623" max="15623" width="9.140625" style="152" customWidth="1"/>
    <col min="15624" max="15624" width="51.5703125" style="152" customWidth="1"/>
    <col min="15625" max="15872" width="9.140625" style="152"/>
    <col min="15873" max="15873" width="16" style="152" customWidth="1"/>
    <col min="15874" max="15874" width="4.42578125" style="152" customWidth="1"/>
    <col min="15875" max="15875" width="6.5703125" style="152" customWidth="1"/>
    <col min="15876" max="15876" width="12.28515625" style="152" customWidth="1"/>
    <col min="15877" max="15877" width="42.5703125" style="152" customWidth="1"/>
    <col min="15878" max="15878" width="14.140625" style="152" customWidth="1"/>
    <col min="15879" max="15879" width="9.140625" style="152" customWidth="1"/>
    <col min="15880" max="15880" width="51.5703125" style="152" customWidth="1"/>
    <col min="15881" max="16128" width="9.140625" style="152"/>
    <col min="16129" max="16129" width="16" style="152" customWidth="1"/>
    <col min="16130" max="16130" width="4.42578125" style="152" customWidth="1"/>
    <col min="16131" max="16131" width="6.5703125" style="152" customWidth="1"/>
    <col min="16132" max="16132" width="12.28515625" style="152" customWidth="1"/>
    <col min="16133" max="16133" width="42.5703125" style="152" customWidth="1"/>
    <col min="16134" max="16134" width="14.140625" style="152" customWidth="1"/>
    <col min="16135" max="16135" width="9.140625" style="152" customWidth="1"/>
    <col min="16136" max="16136" width="51.5703125" style="152" customWidth="1"/>
    <col min="16137" max="16384" width="9.140625" style="152"/>
  </cols>
  <sheetData>
    <row r="1" spans="1:43" s="149" customFormat="1" ht="42" customHeight="1" thickBot="1">
      <c r="A1" s="385" t="s">
        <v>422</v>
      </c>
      <c r="B1" s="386"/>
      <c r="C1" s="386"/>
      <c r="D1" s="386"/>
      <c r="E1" s="386"/>
      <c r="F1" s="386"/>
      <c r="G1" s="386"/>
      <c r="H1" s="386"/>
      <c r="I1" s="386"/>
      <c r="J1" s="386"/>
      <c r="K1" s="387"/>
    </row>
    <row r="2" spans="1:43" ht="38.25" customHeight="1">
      <c r="A2" s="186"/>
      <c r="B2" s="311" t="s">
        <v>676</v>
      </c>
      <c r="C2" s="151"/>
      <c r="D2" s="151"/>
      <c r="E2" s="151"/>
      <c r="F2" s="151"/>
      <c r="G2" s="151"/>
      <c r="H2" s="151"/>
      <c r="I2" s="151"/>
      <c r="J2" s="151"/>
      <c r="K2" s="187"/>
    </row>
    <row r="3" spans="1:43" ht="21.75" customHeight="1">
      <c r="A3" s="186" t="s">
        <v>301</v>
      </c>
      <c r="B3" s="151"/>
      <c r="C3" s="394" t="s">
        <v>508</v>
      </c>
      <c r="D3" s="395"/>
      <c r="E3" s="395"/>
      <c r="F3" s="395"/>
      <c r="G3" s="396"/>
      <c r="H3" s="155" t="s">
        <v>666</v>
      </c>
      <c r="J3" s="153"/>
      <c r="K3" s="187"/>
      <c r="AQ3" s="230" t="str">
        <f>C3</f>
        <v>Georgia</v>
      </c>
    </row>
    <row r="4" spans="1:43" s="154" customFormat="1" ht="15.75">
      <c r="A4" s="186"/>
      <c r="K4" s="188"/>
    </row>
    <row r="5" spans="1:43" ht="15.75">
      <c r="A5" s="186" t="s">
        <v>429</v>
      </c>
      <c r="B5" s="151"/>
      <c r="C5" s="397">
        <v>42457</v>
      </c>
      <c r="D5" s="398"/>
      <c r="E5" s="155" t="s">
        <v>426</v>
      </c>
      <c r="I5" s="151"/>
      <c r="J5" s="151"/>
      <c r="K5" s="187"/>
    </row>
    <row r="6" spans="1:43" ht="15.75">
      <c r="A6" s="186"/>
      <c r="B6" s="151"/>
      <c r="C6" s="151"/>
      <c r="D6" s="156"/>
      <c r="E6" s="151"/>
      <c r="F6" s="151"/>
      <c r="G6" s="151"/>
      <c r="H6" s="151"/>
      <c r="I6" s="151"/>
      <c r="J6" s="151"/>
      <c r="K6" s="187"/>
    </row>
    <row r="7" spans="1:43" ht="15.75">
      <c r="A7" s="186" t="s">
        <v>430</v>
      </c>
      <c r="B7" s="151"/>
      <c r="C7" s="151"/>
      <c r="D7" s="151"/>
      <c r="E7" s="151"/>
      <c r="F7" s="151"/>
      <c r="G7" s="151"/>
      <c r="H7" s="151"/>
      <c r="I7" s="151"/>
      <c r="J7" s="151"/>
      <c r="K7" s="187"/>
    </row>
    <row r="8" spans="1:43" ht="15.75">
      <c r="A8" s="186"/>
      <c r="B8" s="151"/>
      <c r="C8" s="151"/>
      <c r="D8" s="179" t="s">
        <v>346</v>
      </c>
      <c r="E8" s="180" t="s">
        <v>404</v>
      </c>
      <c r="G8" s="151"/>
      <c r="H8" s="151"/>
      <c r="I8" s="151"/>
      <c r="J8" s="151"/>
      <c r="K8" s="187"/>
    </row>
    <row r="9" spans="1:43" ht="15.75">
      <c r="A9" s="186" t="s">
        <v>431</v>
      </c>
      <c r="B9" s="151"/>
      <c r="C9" s="157"/>
      <c r="D9" s="373" t="s">
        <v>678</v>
      </c>
      <c r="E9" s="374"/>
      <c r="F9" s="374"/>
      <c r="G9" s="374"/>
      <c r="H9" s="375"/>
      <c r="I9" s="155"/>
      <c r="J9" s="151"/>
      <c r="K9" s="187"/>
    </row>
    <row r="10" spans="1:43" ht="8.25" customHeight="1">
      <c r="A10" s="186"/>
      <c r="B10" s="151"/>
      <c r="C10" s="157"/>
      <c r="D10" s="376"/>
      <c r="E10" s="377"/>
      <c r="F10" s="377"/>
      <c r="G10" s="377"/>
      <c r="H10" s="378"/>
      <c r="I10" s="151"/>
      <c r="J10" s="151"/>
      <c r="K10" s="187"/>
    </row>
    <row r="11" spans="1:43" ht="15.75">
      <c r="A11" s="186"/>
      <c r="B11" s="151"/>
      <c r="C11" s="151"/>
      <c r="D11" s="156"/>
      <c r="E11" s="156"/>
      <c r="F11" s="156"/>
      <c r="G11" s="156"/>
      <c r="H11" s="156"/>
      <c r="I11" s="156"/>
      <c r="J11" s="151"/>
      <c r="K11" s="187"/>
    </row>
    <row r="12" spans="1:43" s="182" customFormat="1" ht="23.25" customHeight="1">
      <c r="A12" s="392" t="s">
        <v>423</v>
      </c>
      <c r="B12" s="393"/>
      <c r="C12" s="393"/>
      <c r="D12" s="393"/>
      <c r="E12" s="393"/>
      <c r="F12" s="393"/>
      <c r="G12" s="393"/>
      <c r="H12" s="393"/>
      <c r="I12" s="181"/>
      <c r="J12" s="181"/>
      <c r="K12" s="189"/>
    </row>
    <row r="13" spans="1:43" ht="15.75" hidden="1">
      <c r="A13" s="186"/>
      <c r="B13" s="151"/>
      <c r="C13" s="151"/>
      <c r="D13" s="151"/>
      <c r="E13" s="151"/>
      <c r="F13" s="151"/>
      <c r="G13" s="151"/>
      <c r="H13" s="151"/>
      <c r="I13" s="151"/>
      <c r="J13" s="151"/>
      <c r="K13" s="187"/>
    </row>
    <row r="14" spans="1:43" ht="15.75">
      <c r="A14" s="190" t="s">
        <v>325</v>
      </c>
      <c r="B14" s="379" t="s">
        <v>679</v>
      </c>
      <c r="C14" s="380"/>
      <c r="D14" s="380"/>
      <c r="E14" s="380"/>
      <c r="F14" s="380"/>
      <c r="G14" s="380"/>
      <c r="H14" s="380"/>
      <c r="I14" s="381"/>
      <c r="J14" s="158"/>
      <c r="K14" s="187"/>
    </row>
    <row r="15" spans="1:43" ht="15.75">
      <c r="A15" s="190" t="s">
        <v>326</v>
      </c>
      <c r="B15" s="379" t="s">
        <v>680</v>
      </c>
      <c r="C15" s="380"/>
      <c r="D15" s="380"/>
      <c r="E15" s="380"/>
      <c r="F15" s="380"/>
      <c r="G15" s="380"/>
      <c r="H15" s="380"/>
      <c r="I15" s="381"/>
      <c r="J15" s="158"/>
      <c r="K15" s="187"/>
    </row>
    <row r="16" spans="1:43" ht="15.75" hidden="1" customHeight="1">
      <c r="A16" s="190" t="s">
        <v>327</v>
      </c>
      <c r="B16" s="382"/>
      <c r="C16" s="383"/>
      <c r="D16" s="383"/>
      <c r="E16" s="383"/>
      <c r="F16" s="383"/>
      <c r="G16" s="383"/>
      <c r="H16" s="383"/>
      <c r="I16" s="384"/>
      <c r="J16" s="158"/>
      <c r="K16" s="187"/>
    </row>
    <row r="17" spans="1:11" ht="15.75">
      <c r="A17" s="190" t="s">
        <v>303</v>
      </c>
      <c r="B17" s="382" t="s">
        <v>681</v>
      </c>
      <c r="C17" s="383"/>
      <c r="D17" s="383"/>
      <c r="E17" s="383"/>
      <c r="F17" s="383"/>
      <c r="G17" s="383"/>
      <c r="H17" s="383"/>
      <c r="I17" s="384"/>
      <c r="J17" s="158"/>
      <c r="K17" s="187"/>
    </row>
    <row r="18" spans="1:11" ht="15.75">
      <c r="A18" s="190" t="s">
        <v>304</v>
      </c>
      <c r="B18" s="382" t="s">
        <v>682</v>
      </c>
      <c r="C18" s="383"/>
      <c r="D18" s="383"/>
      <c r="E18" s="383"/>
      <c r="F18" s="383"/>
      <c r="G18" s="383"/>
      <c r="H18" s="383"/>
      <c r="I18" s="384"/>
      <c r="J18" s="158"/>
      <c r="K18" s="187"/>
    </row>
    <row r="19" spans="1:11" ht="15.75">
      <c r="A19" s="190" t="s">
        <v>305</v>
      </c>
      <c r="B19" s="382">
        <v>995577717984</v>
      </c>
      <c r="C19" s="383"/>
      <c r="D19" s="383"/>
      <c r="E19" s="383"/>
      <c r="F19" s="383"/>
      <c r="G19" s="383"/>
      <c r="H19" s="383"/>
      <c r="I19" s="384"/>
      <c r="J19" s="158"/>
      <c r="K19" s="187"/>
    </row>
    <row r="20" spans="1:11" s="159" customFormat="1" ht="15.75">
      <c r="A20" s="190"/>
      <c r="K20" s="191"/>
    </row>
    <row r="21" spans="1:11" s="159" customFormat="1" ht="15.75">
      <c r="A21" s="186" t="s">
        <v>349</v>
      </c>
      <c r="D21" s="160">
        <v>2015</v>
      </c>
      <c r="E21" s="161" t="s">
        <v>315</v>
      </c>
      <c r="F21" s="155" t="s">
        <v>314</v>
      </c>
      <c r="K21" s="191"/>
    </row>
    <row r="22" spans="1:11" s="154" customFormat="1" ht="15.75">
      <c r="D22" s="160" t="s">
        <v>322</v>
      </c>
      <c r="E22" s="161" t="s">
        <v>315</v>
      </c>
      <c r="F22" s="155"/>
      <c r="K22" s="188"/>
    </row>
    <row r="23" spans="1:11" s="154" customFormat="1" ht="15.75">
      <c r="A23" s="186"/>
      <c r="D23" s="160" t="s">
        <v>310</v>
      </c>
      <c r="E23" s="161" t="s">
        <v>315</v>
      </c>
      <c r="F23" s="155"/>
      <c r="K23" s="188"/>
    </row>
    <row r="24" spans="1:11" s="154" customFormat="1" ht="15.75">
      <c r="A24" s="186"/>
      <c r="D24" s="160" t="s">
        <v>309</v>
      </c>
      <c r="E24" s="161" t="s">
        <v>315</v>
      </c>
      <c r="F24" s="155"/>
      <c r="K24" s="188"/>
    </row>
    <row r="25" spans="1:11" s="154" customFormat="1" ht="15.75">
      <c r="A25" s="186"/>
      <c r="D25" s="160" t="s">
        <v>306</v>
      </c>
      <c r="E25" s="161" t="s">
        <v>315</v>
      </c>
      <c r="F25" s="155"/>
      <c r="K25" s="188"/>
    </row>
    <row r="26" spans="1:11" s="154" customFormat="1" ht="15.75">
      <c r="A26" s="186"/>
      <c r="D26" s="160"/>
      <c r="E26" s="162"/>
      <c r="F26" s="155"/>
      <c r="K26" s="188"/>
    </row>
    <row r="27" spans="1:11" s="154" customFormat="1" ht="15.75">
      <c r="A27" s="186" t="s">
        <v>432</v>
      </c>
      <c r="K27" s="188"/>
    </row>
    <row r="28" spans="1:11" s="154" customFormat="1" ht="15.75">
      <c r="A28" s="186"/>
      <c r="C28" s="163"/>
      <c r="D28" s="164" t="s">
        <v>420</v>
      </c>
      <c r="E28" s="150" t="s">
        <v>316</v>
      </c>
      <c r="F28" s="150" t="s">
        <v>317</v>
      </c>
      <c r="G28" s="150"/>
      <c r="K28" s="188"/>
    </row>
    <row r="29" spans="1:11" s="154" customFormat="1" ht="15.75">
      <c r="A29" s="186"/>
      <c r="C29" s="163"/>
      <c r="D29" s="165" t="s">
        <v>318</v>
      </c>
      <c r="E29" s="166">
        <v>1</v>
      </c>
      <c r="F29" s="167">
        <v>2015</v>
      </c>
      <c r="G29" s="150"/>
      <c r="K29" s="188"/>
    </row>
    <row r="30" spans="1:11" s="154" customFormat="1" ht="15.75">
      <c r="A30" s="186"/>
      <c r="C30" s="163"/>
      <c r="D30" s="165" t="s">
        <v>319</v>
      </c>
      <c r="E30" s="166">
        <v>12</v>
      </c>
      <c r="F30" s="167">
        <v>2015</v>
      </c>
      <c r="G30" s="150"/>
      <c r="K30" s="188"/>
    </row>
    <row r="31" spans="1:11" s="154" customFormat="1" ht="15.75">
      <c r="A31" s="186"/>
      <c r="C31" s="163"/>
      <c r="D31" s="164" t="s">
        <v>322</v>
      </c>
      <c r="E31" s="150" t="s">
        <v>316</v>
      </c>
      <c r="F31" s="150" t="s">
        <v>317</v>
      </c>
      <c r="G31" s="150"/>
      <c r="K31" s="188"/>
    </row>
    <row r="32" spans="1:11" s="154" customFormat="1" ht="15.75">
      <c r="A32" s="186"/>
      <c r="C32" s="163"/>
      <c r="D32" s="165" t="s">
        <v>318</v>
      </c>
      <c r="E32" s="166">
        <v>1</v>
      </c>
      <c r="F32" s="167">
        <v>2014</v>
      </c>
      <c r="K32" s="188"/>
    </row>
    <row r="33" spans="1:11" s="154" customFormat="1" ht="15.75">
      <c r="A33" s="186"/>
      <c r="C33" s="163"/>
      <c r="D33" s="165" t="s">
        <v>319</v>
      </c>
      <c r="E33" s="166">
        <v>12</v>
      </c>
      <c r="F33" s="167">
        <v>2014</v>
      </c>
      <c r="K33" s="188"/>
    </row>
    <row r="34" spans="1:11" s="154" customFormat="1" ht="15.75">
      <c r="A34" s="186"/>
      <c r="D34" s="164" t="s">
        <v>310</v>
      </c>
      <c r="E34" s="150" t="s">
        <v>316</v>
      </c>
      <c r="F34" s="150" t="s">
        <v>317</v>
      </c>
      <c r="K34" s="188"/>
    </row>
    <row r="35" spans="1:11" s="154" customFormat="1" ht="15.75">
      <c r="A35" s="186"/>
      <c r="D35" s="165" t="s">
        <v>318</v>
      </c>
      <c r="E35" s="166">
        <v>1</v>
      </c>
      <c r="F35" s="167">
        <v>2013</v>
      </c>
      <c r="K35" s="188"/>
    </row>
    <row r="36" spans="1:11" s="154" customFormat="1" ht="15.75">
      <c r="A36" s="186"/>
      <c r="D36" s="165" t="s">
        <v>319</v>
      </c>
      <c r="E36" s="166">
        <v>12</v>
      </c>
      <c r="F36" s="167">
        <v>2013</v>
      </c>
      <c r="K36" s="188"/>
    </row>
    <row r="37" spans="1:11" s="154" customFormat="1" ht="15.75">
      <c r="A37" s="186"/>
      <c r="D37" s="164" t="s">
        <v>309</v>
      </c>
      <c r="E37" s="150" t="s">
        <v>316</v>
      </c>
      <c r="F37" s="150" t="s">
        <v>317</v>
      </c>
      <c r="K37" s="188"/>
    </row>
    <row r="38" spans="1:11" s="154" customFormat="1" ht="15.75">
      <c r="A38" s="186"/>
      <c r="D38" s="165" t="s">
        <v>318</v>
      </c>
      <c r="E38" s="166">
        <v>1</v>
      </c>
      <c r="F38" s="167">
        <v>2012</v>
      </c>
      <c r="K38" s="188"/>
    </row>
    <row r="39" spans="1:11" s="154" customFormat="1" ht="15.75">
      <c r="A39" s="186"/>
      <c r="D39" s="165" t="s">
        <v>319</v>
      </c>
      <c r="E39" s="166">
        <v>12</v>
      </c>
      <c r="F39" s="167">
        <v>2012</v>
      </c>
      <c r="K39" s="188"/>
    </row>
    <row r="40" spans="1:11" s="154" customFormat="1" ht="15.75" hidden="1">
      <c r="A40" s="186"/>
      <c r="D40" s="165"/>
      <c r="E40" s="168"/>
      <c r="F40" s="168"/>
      <c r="K40" s="188"/>
    </row>
    <row r="41" spans="1:11" s="154" customFormat="1" ht="15.75">
      <c r="A41" s="186"/>
      <c r="C41" s="163"/>
      <c r="D41" s="164" t="s">
        <v>306</v>
      </c>
      <c r="E41" s="150" t="s">
        <v>316</v>
      </c>
      <c r="F41" s="150" t="s">
        <v>317</v>
      </c>
      <c r="G41" s="150"/>
      <c r="K41" s="188"/>
    </row>
    <row r="42" spans="1:11" s="154" customFormat="1" ht="15.75">
      <c r="A42" s="186"/>
      <c r="C42" s="163"/>
      <c r="D42" s="165" t="s">
        <v>318</v>
      </c>
      <c r="E42" s="166">
        <v>1</v>
      </c>
      <c r="F42" s="167">
        <v>2011</v>
      </c>
      <c r="K42" s="188"/>
    </row>
    <row r="43" spans="1:11" s="154" customFormat="1" ht="15.75">
      <c r="A43" s="186"/>
      <c r="C43" s="163"/>
      <c r="D43" s="165" t="s">
        <v>319</v>
      </c>
      <c r="E43" s="166">
        <v>12</v>
      </c>
      <c r="F43" s="167">
        <v>2011</v>
      </c>
      <c r="K43" s="188"/>
    </row>
    <row r="44" spans="1:11" s="154" customFormat="1" ht="15.75">
      <c r="A44" s="186"/>
      <c r="D44" s="165"/>
      <c r="E44" s="169"/>
      <c r="F44" s="169"/>
      <c r="K44" s="188"/>
    </row>
    <row r="45" spans="1:11" ht="15.75">
      <c r="A45" s="186" t="s">
        <v>433</v>
      </c>
      <c r="E45" s="418" t="s">
        <v>683</v>
      </c>
      <c r="F45" s="419"/>
      <c r="G45" s="419"/>
      <c r="H45" s="170"/>
      <c r="I45" s="171"/>
      <c r="K45" s="187"/>
    </row>
    <row r="46" spans="1:11" ht="15.75">
      <c r="A46" s="186"/>
      <c r="B46" s="151"/>
      <c r="C46" s="151"/>
      <c r="D46" s="156"/>
      <c r="E46" s="156"/>
      <c r="F46" s="156"/>
      <c r="G46" s="156"/>
      <c r="H46" s="156"/>
      <c r="I46" s="156"/>
      <c r="J46" s="151"/>
      <c r="K46" s="187"/>
    </row>
    <row r="47" spans="1:11" ht="15.75">
      <c r="A47" s="186" t="s">
        <v>441</v>
      </c>
      <c r="B47" s="151"/>
      <c r="C47" s="151"/>
      <c r="D47" s="160" t="s">
        <v>420</v>
      </c>
      <c r="E47" s="172" t="s">
        <v>337</v>
      </c>
      <c r="F47" s="155" t="s">
        <v>308</v>
      </c>
      <c r="G47" s="156"/>
      <c r="H47" s="156"/>
      <c r="I47" s="156"/>
      <c r="J47" s="151"/>
      <c r="K47" s="187"/>
    </row>
    <row r="48" spans="1:11" ht="15.75">
      <c r="A48" s="152"/>
      <c r="B48" s="151"/>
      <c r="C48" s="151"/>
      <c r="D48" s="160" t="s">
        <v>322</v>
      </c>
      <c r="E48" s="172" t="s">
        <v>337</v>
      </c>
      <c r="F48" s="155"/>
      <c r="G48" s="163"/>
      <c r="H48" s="163"/>
      <c r="I48" s="163"/>
      <c r="J48" s="163"/>
      <c r="K48" s="187"/>
    </row>
    <row r="49" spans="1:11" ht="15.75">
      <c r="A49" s="186"/>
      <c r="B49" s="151"/>
      <c r="C49" s="163"/>
      <c r="D49" s="160" t="s">
        <v>310</v>
      </c>
      <c r="E49" s="172" t="s">
        <v>337</v>
      </c>
      <c r="F49" s="155"/>
      <c r="G49" s="163"/>
      <c r="H49" s="163"/>
      <c r="I49" s="163"/>
      <c r="J49" s="163"/>
      <c r="K49" s="187"/>
    </row>
    <row r="50" spans="1:11" s="154" customFormat="1" ht="15.75">
      <c r="A50" s="186"/>
      <c r="D50" s="160" t="s">
        <v>309</v>
      </c>
      <c r="E50" s="172" t="s">
        <v>337</v>
      </c>
      <c r="F50" s="155"/>
      <c r="K50" s="188"/>
    </row>
    <row r="51" spans="1:11" s="154" customFormat="1" ht="15.75">
      <c r="A51" s="186"/>
      <c r="D51" s="160" t="s">
        <v>306</v>
      </c>
      <c r="E51" s="172" t="s">
        <v>337</v>
      </c>
      <c r="F51" s="155"/>
      <c r="K51" s="188"/>
    </row>
    <row r="52" spans="1:11" s="154" customFormat="1" ht="15.75">
      <c r="A52" s="186"/>
      <c r="E52" s="183"/>
      <c r="K52" s="188"/>
    </row>
    <row r="53" spans="1:11" s="154" customFormat="1" ht="15.75">
      <c r="A53" s="186" t="s">
        <v>440</v>
      </c>
      <c r="D53" s="160" t="s">
        <v>420</v>
      </c>
      <c r="E53" s="172" t="s">
        <v>338</v>
      </c>
      <c r="F53" s="155" t="s">
        <v>311</v>
      </c>
      <c r="G53" s="163"/>
      <c r="K53" s="188"/>
    </row>
    <row r="54" spans="1:11" ht="15.75">
      <c r="A54" s="152"/>
      <c r="B54" s="151"/>
      <c r="C54" s="151"/>
      <c r="D54" s="160" t="s">
        <v>322</v>
      </c>
      <c r="E54" s="172" t="s">
        <v>338</v>
      </c>
      <c r="F54" s="155" t="s">
        <v>434</v>
      </c>
      <c r="G54" s="163"/>
      <c r="H54" s="154"/>
      <c r="I54" s="163"/>
      <c r="J54" s="163"/>
      <c r="K54" s="187"/>
    </row>
    <row r="55" spans="1:11" ht="15.75">
      <c r="A55" s="186"/>
      <c r="B55" s="151"/>
      <c r="C55" s="163"/>
      <c r="D55" s="160" t="s">
        <v>310</v>
      </c>
      <c r="E55" s="172" t="s">
        <v>338</v>
      </c>
      <c r="F55" s="155" t="s">
        <v>437</v>
      </c>
      <c r="G55" s="163"/>
      <c r="H55" s="154"/>
      <c r="I55" s="163"/>
      <c r="J55" s="163"/>
      <c r="K55" s="187"/>
    </row>
    <row r="56" spans="1:11" s="154" customFormat="1" ht="15.75">
      <c r="A56" s="186"/>
      <c r="D56" s="160" t="s">
        <v>309</v>
      </c>
      <c r="E56" s="172" t="s">
        <v>338</v>
      </c>
      <c r="F56" s="155" t="s">
        <v>436</v>
      </c>
      <c r="K56" s="188"/>
    </row>
    <row r="57" spans="1:11" s="154" customFormat="1" ht="15.75">
      <c r="A57" s="186"/>
      <c r="D57" s="160" t="s">
        <v>306</v>
      </c>
      <c r="E57" s="172" t="s">
        <v>338</v>
      </c>
      <c r="F57" s="155" t="s">
        <v>435</v>
      </c>
      <c r="K57" s="188"/>
    </row>
    <row r="58" spans="1:11" s="154" customFormat="1" ht="15.75">
      <c r="A58" s="186"/>
      <c r="E58" s="184"/>
      <c r="K58" s="188"/>
    </row>
    <row r="59" spans="1:11" ht="15.75">
      <c r="A59" s="186" t="s">
        <v>424</v>
      </c>
      <c r="B59" s="151"/>
      <c r="C59" s="151"/>
      <c r="F59" s="163"/>
      <c r="G59" s="163"/>
      <c r="H59" s="163"/>
      <c r="I59" s="163"/>
      <c r="J59" s="163"/>
      <c r="K59" s="187"/>
    </row>
    <row r="60" spans="1:11" ht="15.75">
      <c r="A60" s="186"/>
      <c r="B60" s="151"/>
      <c r="C60" s="151"/>
      <c r="D60" s="160" t="s">
        <v>420</v>
      </c>
      <c r="E60" s="256">
        <v>2.2702</v>
      </c>
      <c r="F60" s="410" t="s">
        <v>427</v>
      </c>
      <c r="G60" s="163"/>
      <c r="H60" s="411">
        <f>IFERROR(VLOOKUP($AQ$3,'Exchange Rates'!$A$2:$Q$195,17,0),"")</f>
        <v>1.76566666666667</v>
      </c>
      <c r="I60" s="412"/>
      <c r="J60" s="408" t="s">
        <v>665</v>
      </c>
      <c r="K60" s="409"/>
    </row>
    <row r="61" spans="1:11" ht="15.75">
      <c r="A61" s="186"/>
      <c r="B61" s="151"/>
      <c r="C61" s="163"/>
      <c r="D61" s="160" t="s">
        <v>322</v>
      </c>
      <c r="E61" s="256">
        <v>1.7659</v>
      </c>
      <c r="F61" s="410"/>
      <c r="G61" s="163"/>
      <c r="H61" s="411">
        <f>IFERROR(VLOOKUP($AQ$3,'Exchange Rates'!$A$2:$Q$195,16,0),"")</f>
        <v>1.76566666666667</v>
      </c>
      <c r="I61" s="412"/>
      <c r="J61" s="408"/>
      <c r="K61" s="409"/>
    </row>
    <row r="62" spans="1:11" s="154" customFormat="1" ht="15.75">
      <c r="A62" s="186"/>
      <c r="D62" s="160" t="s">
        <v>310</v>
      </c>
      <c r="E62" s="256">
        <v>1.6634</v>
      </c>
      <c r="F62" s="410"/>
      <c r="H62" s="411">
        <f>IFERROR(VLOOKUP($AQ$3,'Exchange Rates'!$A$2:$Q$195,15,0),"")</f>
        <v>1.6633500000000001</v>
      </c>
      <c r="I62" s="412"/>
      <c r="J62" s="408"/>
      <c r="K62" s="409"/>
    </row>
    <row r="63" spans="1:11" s="154" customFormat="1" ht="15.75">
      <c r="A63" s="186"/>
      <c r="D63" s="160" t="s">
        <v>309</v>
      </c>
      <c r="E63" s="257">
        <v>1.6513</v>
      </c>
      <c r="F63" s="155"/>
      <c r="H63" s="411">
        <f>IFERROR(VLOOKUP($AQ$3,'Exchange Rates'!$A$2:$Q$195,14,0),"")</f>
        <v>1.6512583333333299</v>
      </c>
      <c r="I63" s="412"/>
      <c r="J63" s="408"/>
      <c r="K63" s="409"/>
    </row>
    <row r="64" spans="1:11" s="154" customFormat="1" ht="15.75">
      <c r="A64" s="186"/>
      <c r="D64" s="160" t="s">
        <v>306</v>
      </c>
      <c r="E64" s="257">
        <v>1.6859999999999999</v>
      </c>
      <c r="F64" s="155"/>
      <c r="G64" s="231"/>
      <c r="H64" s="411">
        <f>IFERROR(VLOOKUP($AQ$3,'Exchange Rates'!$A$2:$Q$195,13,0),"")</f>
        <v>1.6864954301075299</v>
      </c>
      <c r="I64" s="412"/>
      <c r="J64" s="408"/>
      <c r="K64" s="409"/>
    </row>
    <row r="65" spans="1:12" s="154" customFormat="1" ht="15.75">
      <c r="A65" s="186"/>
      <c r="H65" s="232"/>
      <c r="I65" s="229"/>
      <c r="K65" s="188"/>
    </row>
    <row r="66" spans="1:12" s="154" customFormat="1" ht="15.75">
      <c r="A66" s="186"/>
      <c r="K66" s="188"/>
    </row>
    <row r="67" spans="1:12" s="154" customFormat="1" ht="15.75" customHeight="1">
      <c r="A67" s="192" t="s">
        <v>320</v>
      </c>
      <c r="D67" s="173" t="s">
        <v>420</v>
      </c>
      <c r="E67" s="258" t="s">
        <v>419</v>
      </c>
      <c r="F67" s="390"/>
      <c r="G67" s="391"/>
      <c r="H67" s="155" t="s">
        <v>428</v>
      </c>
      <c r="I67" s="155"/>
      <c r="J67" s="155"/>
      <c r="K67" s="188"/>
    </row>
    <row r="68" spans="1:12" ht="15.75" customHeight="1">
      <c r="A68" s="152"/>
      <c r="B68" s="151"/>
      <c r="C68" s="151"/>
      <c r="D68" s="173" t="s">
        <v>322</v>
      </c>
      <c r="E68" s="258" t="s">
        <v>348</v>
      </c>
      <c r="F68" s="390"/>
      <c r="G68" s="391"/>
      <c r="H68" s="155"/>
      <c r="I68" s="155"/>
      <c r="J68" s="155"/>
      <c r="K68" s="187"/>
    </row>
    <row r="69" spans="1:12" ht="15.75" customHeight="1">
      <c r="A69" s="192"/>
      <c r="B69" s="151"/>
      <c r="C69" s="151"/>
      <c r="D69" s="173" t="s">
        <v>310</v>
      </c>
      <c r="E69" s="258" t="s">
        <v>419</v>
      </c>
      <c r="F69" s="390"/>
      <c r="G69" s="391"/>
      <c r="H69" s="155"/>
      <c r="I69" s="155"/>
      <c r="J69" s="155"/>
      <c r="K69" s="187"/>
    </row>
    <row r="70" spans="1:12" ht="15.75" customHeight="1">
      <c r="A70" s="192"/>
      <c r="B70" s="151"/>
      <c r="C70" s="151"/>
      <c r="D70" s="173" t="s">
        <v>309</v>
      </c>
      <c r="E70" s="258" t="s">
        <v>348</v>
      </c>
      <c r="F70" s="390"/>
      <c r="G70" s="391"/>
      <c r="H70" s="155"/>
      <c r="I70" s="155"/>
      <c r="J70" s="155"/>
      <c r="K70" s="187"/>
    </row>
    <row r="71" spans="1:12" ht="15.75" customHeight="1">
      <c r="A71" s="192"/>
      <c r="B71" s="151"/>
      <c r="C71" s="151"/>
      <c r="D71" s="173" t="s">
        <v>306</v>
      </c>
      <c r="E71" s="258" t="s">
        <v>348</v>
      </c>
      <c r="F71" s="390"/>
      <c r="G71" s="391"/>
      <c r="H71" s="155"/>
      <c r="I71" s="155"/>
      <c r="J71" s="155"/>
      <c r="K71" s="187"/>
    </row>
    <row r="72" spans="1:12" s="174" customFormat="1" ht="15.75">
      <c r="A72" s="192"/>
      <c r="K72" s="193"/>
    </row>
    <row r="73" spans="1:12" ht="15.75">
      <c r="A73" s="186" t="s">
        <v>425</v>
      </c>
      <c r="B73" s="151"/>
      <c r="C73" s="151"/>
      <c r="D73" s="151"/>
      <c r="E73" s="151"/>
      <c r="F73" s="151"/>
      <c r="G73" s="151"/>
      <c r="K73" s="187"/>
    </row>
    <row r="74" spans="1:12" ht="30.75" customHeight="1">
      <c r="A74" s="186"/>
      <c r="B74" s="151"/>
      <c r="C74" s="151"/>
      <c r="D74" s="174"/>
      <c r="E74" s="218" t="s">
        <v>330</v>
      </c>
      <c r="F74" s="388" t="s">
        <v>438</v>
      </c>
      <c r="G74" s="389"/>
      <c r="H74" s="389"/>
      <c r="I74" s="389"/>
      <c r="J74" s="389"/>
      <c r="K74" s="187"/>
    </row>
    <row r="75" spans="1:12" ht="15.75">
      <c r="A75" s="186"/>
      <c r="B75" s="151"/>
      <c r="C75" s="151"/>
      <c r="D75" s="151"/>
      <c r="E75" s="151"/>
      <c r="F75" s="151"/>
      <c r="G75" s="151"/>
      <c r="K75" s="187"/>
    </row>
    <row r="76" spans="1:12" ht="15.75" customHeight="1">
      <c r="A76" s="186"/>
      <c r="B76" s="151"/>
      <c r="C76" s="151"/>
      <c r="D76" s="185"/>
      <c r="E76" s="399"/>
      <c r="F76" s="400"/>
      <c r="G76" s="401"/>
      <c r="H76" s="388" t="s">
        <v>439</v>
      </c>
      <c r="I76" s="389"/>
      <c r="J76" s="389"/>
      <c r="K76" s="194"/>
      <c r="L76" s="175"/>
    </row>
    <row r="77" spans="1:12" ht="15.75">
      <c r="A77" s="186"/>
      <c r="B77" s="151"/>
      <c r="C77" s="151"/>
      <c r="D77" s="185"/>
      <c r="E77" s="402"/>
      <c r="F77" s="403"/>
      <c r="G77" s="404"/>
      <c r="H77" s="388"/>
      <c r="I77" s="389"/>
      <c r="J77" s="389"/>
      <c r="K77" s="194"/>
      <c r="L77" s="175"/>
    </row>
    <row r="78" spans="1:12" ht="15.75">
      <c r="A78" s="186"/>
      <c r="B78" s="151"/>
      <c r="C78" s="151"/>
      <c r="D78" s="185"/>
      <c r="E78" s="402"/>
      <c r="F78" s="403"/>
      <c r="G78" s="404"/>
      <c r="H78" s="388"/>
      <c r="I78" s="389"/>
      <c r="J78" s="389"/>
      <c r="K78" s="187"/>
    </row>
    <row r="79" spans="1:12" ht="15.75">
      <c r="A79" s="186"/>
      <c r="B79" s="151"/>
      <c r="C79" s="151"/>
      <c r="D79" s="185"/>
      <c r="E79" s="402"/>
      <c r="F79" s="403"/>
      <c r="G79" s="404"/>
      <c r="H79" s="388"/>
      <c r="I79" s="389"/>
      <c r="J79" s="389"/>
      <c r="K79" s="187"/>
    </row>
    <row r="80" spans="1:12" ht="15.75">
      <c r="A80" s="186"/>
      <c r="B80" s="151"/>
      <c r="C80" s="151"/>
      <c r="D80" s="185"/>
      <c r="E80" s="402"/>
      <c r="F80" s="403"/>
      <c r="G80" s="404"/>
      <c r="H80" s="388"/>
      <c r="I80" s="389"/>
      <c r="J80" s="389"/>
      <c r="K80" s="187"/>
    </row>
    <row r="81" spans="1:11" ht="15.75">
      <c r="A81" s="186"/>
      <c r="B81" s="151"/>
      <c r="C81" s="151"/>
      <c r="D81" s="185"/>
      <c r="E81" s="402"/>
      <c r="F81" s="403"/>
      <c r="G81" s="404"/>
      <c r="H81" s="388"/>
      <c r="I81" s="389"/>
      <c r="J81" s="389"/>
      <c r="K81" s="187"/>
    </row>
    <row r="82" spans="1:11" ht="15.75">
      <c r="A82" s="186"/>
      <c r="B82" s="151"/>
      <c r="C82" s="151"/>
      <c r="D82" s="185"/>
      <c r="E82" s="402"/>
      <c r="F82" s="403"/>
      <c r="G82" s="404"/>
      <c r="H82" s="388"/>
      <c r="I82" s="389"/>
      <c r="J82" s="389"/>
      <c r="K82" s="187"/>
    </row>
    <row r="83" spans="1:11" ht="15.75">
      <c r="A83" s="186"/>
      <c r="B83" s="151"/>
      <c r="C83" s="151"/>
      <c r="D83" s="185"/>
      <c r="E83" s="405"/>
      <c r="F83" s="406"/>
      <c r="G83" s="407"/>
      <c r="H83" s="388"/>
      <c r="I83" s="389"/>
      <c r="J83" s="389"/>
      <c r="K83" s="187"/>
    </row>
    <row r="84" spans="1:11" ht="15.75">
      <c r="A84" s="186"/>
      <c r="B84" s="151"/>
      <c r="C84" s="151"/>
      <c r="D84" s="151"/>
      <c r="E84" s="151"/>
      <c r="F84" s="151"/>
      <c r="G84" s="151"/>
      <c r="H84" s="151"/>
      <c r="I84" s="151"/>
      <c r="J84" s="151"/>
      <c r="K84" s="187"/>
    </row>
    <row r="85" spans="1:11" ht="32.25" customHeight="1">
      <c r="A85" s="415" t="s">
        <v>405</v>
      </c>
      <c r="B85" s="416"/>
      <c r="C85" s="416"/>
      <c r="D85" s="416"/>
      <c r="E85" s="416"/>
      <c r="F85" s="416"/>
      <c r="G85" s="416"/>
      <c r="H85" s="416"/>
      <c r="I85" s="416"/>
      <c r="J85" s="151"/>
      <c r="K85" s="187"/>
    </row>
    <row r="86" spans="1:11" ht="50.45" customHeight="1">
      <c r="A86" s="226"/>
      <c r="B86" s="227"/>
      <c r="C86" s="227"/>
      <c r="D86" s="160" t="s">
        <v>420</v>
      </c>
      <c r="E86" s="259" t="s">
        <v>329</v>
      </c>
      <c r="F86" s="417" t="s">
        <v>417</v>
      </c>
      <c r="G86" s="389"/>
      <c r="H86" s="389"/>
      <c r="I86" s="389"/>
      <c r="J86" s="389"/>
      <c r="K86" s="187"/>
    </row>
    <row r="87" spans="1:11" ht="32.25" customHeight="1">
      <c r="A87" s="226"/>
      <c r="B87" s="227"/>
      <c r="C87" s="227"/>
      <c r="D87" s="151"/>
      <c r="E87" s="322" t="s">
        <v>684</v>
      </c>
      <c r="F87" s="389" t="s">
        <v>418</v>
      </c>
      <c r="G87" s="389"/>
      <c r="H87" s="389"/>
      <c r="I87" s="227"/>
      <c r="J87" s="151"/>
      <c r="K87" s="187"/>
    </row>
    <row r="88" spans="1:11" ht="17.45" customHeight="1">
      <c r="A88" s="226"/>
      <c r="B88" s="227"/>
      <c r="C88" s="227"/>
      <c r="D88" s="151"/>
      <c r="E88" s="177"/>
      <c r="F88" s="225"/>
      <c r="G88" s="225"/>
      <c r="H88" s="225"/>
      <c r="I88" s="227"/>
      <c r="J88" s="151"/>
      <c r="K88" s="187"/>
    </row>
    <row r="89" spans="1:11" ht="52.5" customHeight="1">
      <c r="A89" s="186"/>
      <c r="B89" s="151"/>
      <c r="D89" s="160" t="s">
        <v>322</v>
      </c>
      <c r="E89" s="259" t="s">
        <v>329</v>
      </c>
      <c r="F89" s="414"/>
      <c r="G89" s="413"/>
      <c r="H89" s="413"/>
      <c r="I89" s="413"/>
      <c r="J89" s="413"/>
      <c r="K89" s="187"/>
    </row>
    <row r="90" spans="1:11" ht="30" customHeight="1">
      <c r="A90" s="186"/>
      <c r="B90" s="151"/>
      <c r="C90" s="151"/>
      <c r="D90" s="151"/>
      <c r="E90" s="323" t="s">
        <v>684</v>
      </c>
      <c r="F90" s="413"/>
      <c r="G90" s="413"/>
      <c r="H90" s="413"/>
      <c r="I90" s="151"/>
      <c r="J90" s="151"/>
      <c r="K90" s="187"/>
    </row>
    <row r="91" spans="1:11" ht="15.75" hidden="1">
      <c r="A91" s="186"/>
      <c r="B91" s="151"/>
      <c r="C91" s="151"/>
      <c r="D91" s="151"/>
      <c r="E91" s="176"/>
      <c r="F91" s="151"/>
      <c r="G91" s="199"/>
      <c r="H91" s="151"/>
      <c r="I91" s="151"/>
      <c r="J91" s="151"/>
      <c r="K91" s="187"/>
    </row>
    <row r="92" spans="1:11" ht="15.75">
      <c r="A92" s="186"/>
      <c r="B92" s="151"/>
      <c r="C92" s="151"/>
      <c r="D92" s="151"/>
      <c r="E92" s="177"/>
      <c r="F92" s="151"/>
      <c r="G92" s="151"/>
      <c r="H92" s="151"/>
      <c r="I92" s="151"/>
      <c r="J92" s="151"/>
      <c r="K92" s="187"/>
    </row>
    <row r="93" spans="1:11" ht="52.5" customHeight="1">
      <c r="A93" s="186"/>
      <c r="B93" s="151"/>
      <c r="D93" s="160" t="s">
        <v>310</v>
      </c>
      <c r="E93" s="259" t="s">
        <v>329</v>
      </c>
      <c r="F93" s="414"/>
      <c r="G93" s="413"/>
      <c r="H93" s="413"/>
      <c r="I93" s="413"/>
      <c r="J93" s="413"/>
      <c r="K93" s="187"/>
    </row>
    <row r="94" spans="1:11" ht="30" customHeight="1">
      <c r="A94" s="186"/>
      <c r="B94" s="151"/>
      <c r="C94" s="151"/>
      <c r="D94" s="151"/>
      <c r="E94" s="324" t="s">
        <v>684</v>
      </c>
      <c r="F94" s="413"/>
      <c r="G94" s="413"/>
      <c r="H94" s="413"/>
      <c r="I94" s="151"/>
      <c r="J94" s="151"/>
      <c r="K94" s="187"/>
    </row>
    <row r="95" spans="1:11" ht="15.75" hidden="1">
      <c r="A95" s="186"/>
      <c r="B95" s="151"/>
      <c r="C95" s="151"/>
      <c r="D95" s="151"/>
      <c r="E95" s="176"/>
      <c r="F95" s="219"/>
      <c r="G95" s="220"/>
      <c r="H95" s="219"/>
      <c r="I95" s="151"/>
      <c r="J95" s="151"/>
      <c r="K95" s="187"/>
    </row>
    <row r="96" spans="1:11" ht="15.75">
      <c r="A96" s="186"/>
      <c r="B96" s="151"/>
      <c r="C96" s="151"/>
      <c r="D96" s="151"/>
      <c r="E96" s="151"/>
      <c r="F96" s="219"/>
      <c r="G96" s="219"/>
      <c r="H96" s="219"/>
      <c r="I96" s="151"/>
      <c r="J96" s="151"/>
      <c r="K96" s="187"/>
    </row>
    <row r="97" spans="1:11" ht="52.5" customHeight="1">
      <c r="A97" s="186"/>
      <c r="B97" s="151"/>
      <c r="D97" s="160" t="s">
        <v>309</v>
      </c>
      <c r="E97" s="259" t="s">
        <v>329</v>
      </c>
      <c r="F97" s="414"/>
      <c r="G97" s="413"/>
      <c r="H97" s="413"/>
      <c r="I97" s="413"/>
      <c r="J97" s="413"/>
      <c r="K97" s="187"/>
    </row>
    <row r="98" spans="1:11" ht="30" customHeight="1">
      <c r="A98" s="186"/>
      <c r="B98" s="151"/>
      <c r="C98" s="151"/>
      <c r="D98" s="151"/>
      <c r="E98" s="325" t="s">
        <v>684</v>
      </c>
      <c r="F98" s="413"/>
      <c r="G98" s="413"/>
      <c r="H98" s="413"/>
      <c r="I98" s="151"/>
      <c r="J98" s="151"/>
      <c r="K98" s="187"/>
    </row>
    <row r="99" spans="1:11" ht="15.75" hidden="1">
      <c r="A99" s="186"/>
      <c r="B99" s="151"/>
      <c r="C99" s="151"/>
      <c r="D99" s="151"/>
      <c r="E99" s="176"/>
      <c r="F99" s="219"/>
      <c r="G99" s="220"/>
      <c r="H99" s="219"/>
      <c r="I99" s="151"/>
      <c r="J99" s="151"/>
      <c r="K99" s="187"/>
    </row>
    <row r="100" spans="1:11" ht="15.75">
      <c r="A100" s="186"/>
      <c r="B100" s="151"/>
      <c r="C100" s="151"/>
      <c r="D100" s="151"/>
      <c r="E100" s="151"/>
      <c r="F100" s="219"/>
      <c r="G100" s="219"/>
      <c r="H100" s="219"/>
      <c r="I100" s="151"/>
      <c r="J100" s="151"/>
      <c r="K100" s="187"/>
    </row>
    <row r="101" spans="1:11" ht="52.5" customHeight="1">
      <c r="A101" s="186"/>
      <c r="B101" s="151"/>
      <c r="D101" s="160" t="s">
        <v>306</v>
      </c>
      <c r="E101" s="259" t="s">
        <v>329</v>
      </c>
      <c r="F101" s="414"/>
      <c r="G101" s="413"/>
      <c r="H101" s="413"/>
      <c r="I101" s="413"/>
      <c r="J101" s="413"/>
      <c r="K101" s="187"/>
    </row>
    <row r="102" spans="1:11" ht="30" customHeight="1">
      <c r="A102" s="186"/>
      <c r="B102" s="151"/>
      <c r="C102" s="151"/>
      <c r="D102" s="151"/>
      <c r="E102" s="326" t="s">
        <v>684</v>
      </c>
      <c r="F102" s="413"/>
      <c r="G102" s="413"/>
      <c r="H102" s="413"/>
      <c r="I102" s="151"/>
      <c r="J102" s="151"/>
      <c r="K102" s="187"/>
    </row>
    <row r="103" spans="1:11" ht="15.75" hidden="1">
      <c r="A103" s="186"/>
      <c r="B103" s="151"/>
      <c r="C103" s="151"/>
      <c r="D103" s="151"/>
      <c r="E103" s="176"/>
      <c r="F103" s="219" t="s">
        <v>333</v>
      </c>
      <c r="G103" s="220"/>
      <c r="H103" s="219" t="s">
        <v>334</v>
      </c>
      <c r="I103" s="151"/>
      <c r="J103" s="151"/>
      <c r="K103" s="187"/>
    </row>
    <row r="104" spans="1:11" ht="15.75">
      <c r="A104" s="186"/>
      <c r="B104" s="151"/>
      <c r="C104" s="151"/>
      <c r="D104" s="151"/>
      <c r="E104" s="151"/>
      <c r="F104" s="219"/>
      <c r="G104" s="219"/>
      <c r="H104" s="219"/>
      <c r="I104" s="151"/>
      <c r="J104" s="151"/>
      <c r="K104" s="187"/>
    </row>
    <row r="105" spans="1:11" ht="15.75" hidden="1">
      <c r="A105" s="186"/>
      <c r="B105" s="151"/>
      <c r="C105" s="151"/>
      <c r="D105" s="151"/>
      <c r="E105" s="176"/>
      <c r="F105" s="151" t="s">
        <v>333</v>
      </c>
      <c r="G105" s="176"/>
      <c r="H105" s="151" t="s">
        <v>334</v>
      </c>
      <c r="I105" s="151"/>
      <c r="J105" s="151"/>
      <c r="K105" s="187"/>
    </row>
    <row r="106" spans="1:11">
      <c r="A106" s="195"/>
      <c r="K106" s="187"/>
    </row>
    <row r="107" spans="1:11" ht="13.5" thickBot="1">
      <c r="A107" s="196"/>
      <c r="B107" s="197"/>
      <c r="C107" s="197"/>
      <c r="D107" s="197"/>
      <c r="E107" s="197"/>
      <c r="F107" s="197"/>
      <c r="G107" s="197"/>
      <c r="H107" s="197"/>
      <c r="I107" s="197"/>
      <c r="J107" s="197"/>
      <c r="K107" s="198"/>
    </row>
  </sheetData>
  <sheetProtection password="CECF" sheet="1" objects="1" scenarios="1"/>
  <mergeCells count="38">
    <mergeCell ref="F102:H102"/>
    <mergeCell ref="B19:I19"/>
    <mergeCell ref="F93:J93"/>
    <mergeCell ref="F97:J97"/>
    <mergeCell ref="F101:J101"/>
    <mergeCell ref="A85:I85"/>
    <mergeCell ref="F94:H94"/>
    <mergeCell ref="F98:H98"/>
    <mergeCell ref="F90:H90"/>
    <mergeCell ref="F87:H87"/>
    <mergeCell ref="H64:I64"/>
    <mergeCell ref="F89:J89"/>
    <mergeCell ref="F86:J86"/>
    <mergeCell ref="H62:I62"/>
    <mergeCell ref="H63:I63"/>
    <mergeCell ref="E45:G45"/>
    <mergeCell ref="A1:K1"/>
    <mergeCell ref="H76:J83"/>
    <mergeCell ref="F68:G68"/>
    <mergeCell ref="F69:G69"/>
    <mergeCell ref="F70:G70"/>
    <mergeCell ref="F71:G71"/>
    <mergeCell ref="F74:J74"/>
    <mergeCell ref="A12:H12"/>
    <mergeCell ref="C3:G3"/>
    <mergeCell ref="C5:D5"/>
    <mergeCell ref="E76:G83"/>
    <mergeCell ref="J60:K64"/>
    <mergeCell ref="F67:G67"/>
    <mergeCell ref="F60:F62"/>
    <mergeCell ref="H60:I60"/>
    <mergeCell ref="H61:I61"/>
    <mergeCell ref="D9:H10"/>
    <mergeCell ref="B15:I15"/>
    <mergeCell ref="B17:I17"/>
    <mergeCell ref="B14:I14"/>
    <mergeCell ref="B18:I18"/>
    <mergeCell ref="B16:I16"/>
  </mergeCells>
  <dataValidations count="25">
    <dataValidation type="date" operator="greaterThan" showInputMessage="1" showErrorMessage="1" sqref="WVL983070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formula1>39814</formula1>
    </dataValidation>
    <dataValidation type="list" errorStyle="information" operator="lessThanOrEqual" allowBlank="1" showInputMessage="1" showErrorMessage="1" sqref="WVK983068:WVP983068 IY3:JD3 SU3:SZ3 ACQ3:ACV3 AMM3:AMR3 AWI3:AWN3 BGE3:BGJ3 BQA3:BQF3 BZW3:CAB3 CJS3:CJX3 CTO3:CTT3 DDK3:DDP3 DNG3:DNL3 DXC3:DXH3 EGY3:EHD3 EQU3:EQZ3 FAQ3:FAV3 FKM3:FKR3 FUI3:FUN3 GEE3:GEJ3 GOA3:GOF3 GXW3:GYB3 HHS3:HHX3 HRO3:HRT3 IBK3:IBP3 ILG3:ILL3 IVC3:IVH3 JEY3:JFD3 JOU3:JOZ3 JYQ3:JYV3 KIM3:KIR3 KSI3:KSN3 LCE3:LCJ3 LMA3:LMF3 LVW3:LWB3 MFS3:MFX3 MPO3:MPT3 MZK3:MZP3 NJG3:NJL3 NTC3:NTH3 OCY3:ODD3 OMU3:OMZ3 OWQ3:OWV3 PGM3:PGR3 PQI3:PQN3 QAE3:QAJ3 QKA3:QKF3 QTW3:QUB3 RDS3:RDX3 RNO3:RNT3 RXK3:RXP3 SHG3:SHL3 SRC3:SRH3 TAY3:TBD3 TKU3:TKZ3 TUQ3:TUV3 UEM3:UER3 UOI3:UON3 UYE3:UYJ3 VIA3:VIF3 VRW3:VSB3 WBS3:WBX3 WLO3:WLT3 WVK3:WVP3 C65564:H65564 IY65564:JD65564 SU65564:SZ65564 ACQ65564:ACV65564 AMM65564:AMR65564 AWI65564:AWN65564 BGE65564:BGJ65564 BQA65564:BQF65564 BZW65564:CAB65564 CJS65564:CJX65564 CTO65564:CTT65564 DDK65564:DDP65564 DNG65564:DNL65564 DXC65564:DXH65564 EGY65564:EHD65564 EQU65564:EQZ65564 FAQ65564:FAV65564 FKM65564:FKR65564 FUI65564:FUN65564 GEE65564:GEJ65564 GOA65564:GOF65564 GXW65564:GYB65564 HHS65564:HHX65564 HRO65564:HRT65564 IBK65564:IBP65564 ILG65564:ILL65564 IVC65564:IVH65564 JEY65564:JFD65564 JOU65564:JOZ65564 JYQ65564:JYV65564 KIM65564:KIR65564 KSI65564:KSN65564 LCE65564:LCJ65564 LMA65564:LMF65564 LVW65564:LWB65564 MFS65564:MFX65564 MPO65564:MPT65564 MZK65564:MZP65564 NJG65564:NJL65564 NTC65564:NTH65564 OCY65564:ODD65564 OMU65564:OMZ65564 OWQ65564:OWV65564 PGM65564:PGR65564 PQI65564:PQN65564 QAE65564:QAJ65564 QKA65564:QKF65564 QTW65564:QUB65564 RDS65564:RDX65564 RNO65564:RNT65564 RXK65564:RXP65564 SHG65564:SHL65564 SRC65564:SRH65564 TAY65564:TBD65564 TKU65564:TKZ65564 TUQ65564:TUV65564 UEM65564:UER65564 UOI65564:UON65564 UYE65564:UYJ65564 VIA65564:VIF65564 VRW65564:VSB65564 WBS65564:WBX65564 WLO65564:WLT65564 WVK65564:WVP65564 C131100:H131100 IY131100:JD131100 SU131100:SZ131100 ACQ131100:ACV131100 AMM131100:AMR131100 AWI131100:AWN131100 BGE131100:BGJ131100 BQA131100:BQF131100 BZW131100:CAB131100 CJS131100:CJX131100 CTO131100:CTT131100 DDK131100:DDP131100 DNG131100:DNL131100 DXC131100:DXH131100 EGY131100:EHD131100 EQU131100:EQZ131100 FAQ131100:FAV131100 FKM131100:FKR131100 FUI131100:FUN131100 GEE131100:GEJ131100 GOA131100:GOF131100 GXW131100:GYB131100 HHS131100:HHX131100 HRO131100:HRT131100 IBK131100:IBP131100 ILG131100:ILL131100 IVC131100:IVH131100 JEY131100:JFD131100 JOU131100:JOZ131100 JYQ131100:JYV131100 KIM131100:KIR131100 KSI131100:KSN131100 LCE131100:LCJ131100 LMA131100:LMF131100 LVW131100:LWB131100 MFS131100:MFX131100 MPO131100:MPT131100 MZK131100:MZP131100 NJG131100:NJL131100 NTC131100:NTH131100 OCY131100:ODD131100 OMU131100:OMZ131100 OWQ131100:OWV131100 PGM131100:PGR131100 PQI131100:PQN131100 QAE131100:QAJ131100 QKA131100:QKF131100 QTW131100:QUB131100 RDS131100:RDX131100 RNO131100:RNT131100 RXK131100:RXP131100 SHG131100:SHL131100 SRC131100:SRH131100 TAY131100:TBD131100 TKU131100:TKZ131100 TUQ131100:TUV131100 UEM131100:UER131100 UOI131100:UON131100 UYE131100:UYJ131100 VIA131100:VIF131100 VRW131100:VSB131100 WBS131100:WBX131100 WLO131100:WLT131100 WVK131100:WVP131100 C196636:H196636 IY196636:JD196636 SU196636:SZ196636 ACQ196636:ACV196636 AMM196636:AMR196636 AWI196636:AWN196636 BGE196636:BGJ196636 BQA196636:BQF196636 BZW196636:CAB196636 CJS196636:CJX196636 CTO196636:CTT196636 DDK196636:DDP196636 DNG196636:DNL196636 DXC196636:DXH196636 EGY196636:EHD196636 EQU196636:EQZ196636 FAQ196636:FAV196636 FKM196636:FKR196636 FUI196636:FUN196636 GEE196636:GEJ196636 GOA196636:GOF196636 GXW196636:GYB196636 HHS196636:HHX196636 HRO196636:HRT196636 IBK196636:IBP196636 ILG196636:ILL196636 IVC196636:IVH196636 JEY196636:JFD196636 JOU196636:JOZ196636 JYQ196636:JYV196636 KIM196636:KIR196636 KSI196636:KSN196636 LCE196636:LCJ196636 LMA196636:LMF196636 LVW196636:LWB196636 MFS196636:MFX196636 MPO196636:MPT196636 MZK196636:MZP196636 NJG196636:NJL196636 NTC196636:NTH196636 OCY196636:ODD196636 OMU196636:OMZ196636 OWQ196636:OWV196636 PGM196636:PGR196636 PQI196636:PQN196636 QAE196636:QAJ196636 QKA196636:QKF196636 QTW196636:QUB196636 RDS196636:RDX196636 RNO196636:RNT196636 RXK196636:RXP196636 SHG196636:SHL196636 SRC196636:SRH196636 TAY196636:TBD196636 TKU196636:TKZ196636 TUQ196636:TUV196636 UEM196636:UER196636 UOI196636:UON196636 UYE196636:UYJ196636 VIA196636:VIF196636 VRW196636:VSB196636 WBS196636:WBX196636 WLO196636:WLT196636 WVK196636:WVP196636 C262172:H262172 IY262172:JD262172 SU262172:SZ262172 ACQ262172:ACV262172 AMM262172:AMR262172 AWI262172:AWN262172 BGE262172:BGJ262172 BQA262172:BQF262172 BZW262172:CAB262172 CJS262172:CJX262172 CTO262172:CTT262172 DDK262172:DDP262172 DNG262172:DNL262172 DXC262172:DXH262172 EGY262172:EHD262172 EQU262172:EQZ262172 FAQ262172:FAV262172 FKM262172:FKR262172 FUI262172:FUN262172 GEE262172:GEJ262172 GOA262172:GOF262172 GXW262172:GYB262172 HHS262172:HHX262172 HRO262172:HRT262172 IBK262172:IBP262172 ILG262172:ILL262172 IVC262172:IVH262172 JEY262172:JFD262172 JOU262172:JOZ262172 JYQ262172:JYV262172 KIM262172:KIR262172 KSI262172:KSN262172 LCE262172:LCJ262172 LMA262172:LMF262172 LVW262172:LWB262172 MFS262172:MFX262172 MPO262172:MPT262172 MZK262172:MZP262172 NJG262172:NJL262172 NTC262172:NTH262172 OCY262172:ODD262172 OMU262172:OMZ262172 OWQ262172:OWV262172 PGM262172:PGR262172 PQI262172:PQN262172 QAE262172:QAJ262172 QKA262172:QKF262172 QTW262172:QUB262172 RDS262172:RDX262172 RNO262172:RNT262172 RXK262172:RXP262172 SHG262172:SHL262172 SRC262172:SRH262172 TAY262172:TBD262172 TKU262172:TKZ262172 TUQ262172:TUV262172 UEM262172:UER262172 UOI262172:UON262172 UYE262172:UYJ262172 VIA262172:VIF262172 VRW262172:VSB262172 WBS262172:WBX262172 WLO262172:WLT262172 WVK262172:WVP262172 C327708:H327708 IY327708:JD327708 SU327708:SZ327708 ACQ327708:ACV327708 AMM327708:AMR327708 AWI327708:AWN327708 BGE327708:BGJ327708 BQA327708:BQF327708 BZW327708:CAB327708 CJS327708:CJX327708 CTO327708:CTT327708 DDK327708:DDP327708 DNG327708:DNL327708 DXC327708:DXH327708 EGY327708:EHD327708 EQU327708:EQZ327708 FAQ327708:FAV327708 FKM327708:FKR327708 FUI327708:FUN327708 GEE327708:GEJ327708 GOA327708:GOF327708 GXW327708:GYB327708 HHS327708:HHX327708 HRO327708:HRT327708 IBK327708:IBP327708 ILG327708:ILL327708 IVC327708:IVH327708 JEY327708:JFD327708 JOU327708:JOZ327708 JYQ327708:JYV327708 KIM327708:KIR327708 KSI327708:KSN327708 LCE327708:LCJ327708 LMA327708:LMF327708 LVW327708:LWB327708 MFS327708:MFX327708 MPO327708:MPT327708 MZK327708:MZP327708 NJG327708:NJL327708 NTC327708:NTH327708 OCY327708:ODD327708 OMU327708:OMZ327708 OWQ327708:OWV327708 PGM327708:PGR327708 PQI327708:PQN327708 QAE327708:QAJ327708 QKA327708:QKF327708 QTW327708:QUB327708 RDS327708:RDX327708 RNO327708:RNT327708 RXK327708:RXP327708 SHG327708:SHL327708 SRC327708:SRH327708 TAY327708:TBD327708 TKU327708:TKZ327708 TUQ327708:TUV327708 UEM327708:UER327708 UOI327708:UON327708 UYE327708:UYJ327708 VIA327708:VIF327708 VRW327708:VSB327708 WBS327708:WBX327708 WLO327708:WLT327708 WVK327708:WVP327708 C393244:H393244 IY393244:JD393244 SU393244:SZ393244 ACQ393244:ACV393244 AMM393244:AMR393244 AWI393244:AWN393244 BGE393244:BGJ393244 BQA393244:BQF393244 BZW393244:CAB393244 CJS393244:CJX393244 CTO393244:CTT393244 DDK393244:DDP393244 DNG393244:DNL393244 DXC393244:DXH393244 EGY393244:EHD393244 EQU393244:EQZ393244 FAQ393244:FAV393244 FKM393244:FKR393244 FUI393244:FUN393244 GEE393244:GEJ393244 GOA393244:GOF393244 GXW393244:GYB393244 HHS393244:HHX393244 HRO393244:HRT393244 IBK393244:IBP393244 ILG393244:ILL393244 IVC393244:IVH393244 JEY393244:JFD393244 JOU393244:JOZ393244 JYQ393244:JYV393244 KIM393244:KIR393244 KSI393244:KSN393244 LCE393244:LCJ393244 LMA393244:LMF393244 LVW393244:LWB393244 MFS393244:MFX393244 MPO393244:MPT393244 MZK393244:MZP393244 NJG393244:NJL393244 NTC393244:NTH393244 OCY393244:ODD393244 OMU393244:OMZ393244 OWQ393244:OWV393244 PGM393244:PGR393244 PQI393244:PQN393244 QAE393244:QAJ393244 QKA393244:QKF393244 QTW393244:QUB393244 RDS393244:RDX393244 RNO393244:RNT393244 RXK393244:RXP393244 SHG393244:SHL393244 SRC393244:SRH393244 TAY393244:TBD393244 TKU393244:TKZ393244 TUQ393244:TUV393244 UEM393244:UER393244 UOI393244:UON393244 UYE393244:UYJ393244 VIA393244:VIF393244 VRW393244:VSB393244 WBS393244:WBX393244 WLO393244:WLT393244 WVK393244:WVP393244 C458780:H458780 IY458780:JD458780 SU458780:SZ458780 ACQ458780:ACV458780 AMM458780:AMR458780 AWI458780:AWN458780 BGE458780:BGJ458780 BQA458780:BQF458780 BZW458780:CAB458780 CJS458780:CJX458780 CTO458780:CTT458780 DDK458780:DDP458780 DNG458780:DNL458780 DXC458780:DXH458780 EGY458780:EHD458780 EQU458780:EQZ458780 FAQ458780:FAV458780 FKM458780:FKR458780 FUI458780:FUN458780 GEE458780:GEJ458780 GOA458780:GOF458780 GXW458780:GYB458780 HHS458780:HHX458780 HRO458780:HRT458780 IBK458780:IBP458780 ILG458780:ILL458780 IVC458780:IVH458780 JEY458780:JFD458780 JOU458780:JOZ458780 JYQ458780:JYV458780 KIM458780:KIR458780 KSI458780:KSN458780 LCE458780:LCJ458780 LMA458780:LMF458780 LVW458780:LWB458780 MFS458780:MFX458780 MPO458780:MPT458780 MZK458780:MZP458780 NJG458780:NJL458780 NTC458780:NTH458780 OCY458780:ODD458780 OMU458780:OMZ458780 OWQ458780:OWV458780 PGM458780:PGR458780 PQI458780:PQN458780 QAE458780:QAJ458780 QKA458780:QKF458780 QTW458780:QUB458780 RDS458780:RDX458780 RNO458780:RNT458780 RXK458780:RXP458780 SHG458780:SHL458780 SRC458780:SRH458780 TAY458780:TBD458780 TKU458780:TKZ458780 TUQ458780:TUV458780 UEM458780:UER458780 UOI458780:UON458780 UYE458780:UYJ458780 VIA458780:VIF458780 VRW458780:VSB458780 WBS458780:WBX458780 WLO458780:WLT458780 WVK458780:WVP458780 C524316:H524316 IY524316:JD524316 SU524316:SZ524316 ACQ524316:ACV524316 AMM524316:AMR524316 AWI524316:AWN524316 BGE524316:BGJ524316 BQA524316:BQF524316 BZW524316:CAB524316 CJS524316:CJX524316 CTO524316:CTT524316 DDK524316:DDP524316 DNG524316:DNL524316 DXC524316:DXH524316 EGY524316:EHD524316 EQU524316:EQZ524316 FAQ524316:FAV524316 FKM524316:FKR524316 FUI524316:FUN524316 GEE524316:GEJ524316 GOA524316:GOF524316 GXW524316:GYB524316 HHS524316:HHX524316 HRO524316:HRT524316 IBK524316:IBP524316 ILG524316:ILL524316 IVC524316:IVH524316 JEY524316:JFD524316 JOU524316:JOZ524316 JYQ524316:JYV524316 KIM524316:KIR524316 KSI524316:KSN524316 LCE524316:LCJ524316 LMA524316:LMF524316 LVW524316:LWB524316 MFS524316:MFX524316 MPO524316:MPT524316 MZK524316:MZP524316 NJG524316:NJL524316 NTC524316:NTH524316 OCY524316:ODD524316 OMU524316:OMZ524316 OWQ524316:OWV524316 PGM524316:PGR524316 PQI524316:PQN524316 QAE524316:QAJ524316 QKA524316:QKF524316 QTW524316:QUB524316 RDS524316:RDX524316 RNO524316:RNT524316 RXK524316:RXP524316 SHG524316:SHL524316 SRC524316:SRH524316 TAY524316:TBD524316 TKU524316:TKZ524316 TUQ524316:TUV524316 UEM524316:UER524316 UOI524316:UON524316 UYE524316:UYJ524316 VIA524316:VIF524316 VRW524316:VSB524316 WBS524316:WBX524316 WLO524316:WLT524316 WVK524316:WVP524316 C589852:H589852 IY589852:JD589852 SU589852:SZ589852 ACQ589852:ACV589852 AMM589852:AMR589852 AWI589852:AWN589852 BGE589852:BGJ589852 BQA589852:BQF589852 BZW589852:CAB589852 CJS589852:CJX589852 CTO589852:CTT589852 DDK589852:DDP589852 DNG589852:DNL589852 DXC589852:DXH589852 EGY589852:EHD589852 EQU589852:EQZ589852 FAQ589852:FAV589852 FKM589852:FKR589852 FUI589852:FUN589852 GEE589852:GEJ589852 GOA589852:GOF589852 GXW589852:GYB589852 HHS589852:HHX589852 HRO589852:HRT589852 IBK589852:IBP589852 ILG589852:ILL589852 IVC589852:IVH589852 JEY589852:JFD589852 JOU589852:JOZ589852 JYQ589852:JYV589852 KIM589852:KIR589852 KSI589852:KSN589852 LCE589852:LCJ589852 LMA589852:LMF589852 LVW589852:LWB589852 MFS589852:MFX589852 MPO589852:MPT589852 MZK589852:MZP589852 NJG589852:NJL589852 NTC589852:NTH589852 OCY589852:ODD589852 OMU589852:OMZ589852 OWQ589852:OWV589852 PGM589852:PGR589852 PQI589852:PQN589852 QAE589852:QAJ589852 QKA589852:QKF589852 QTW589852:QUB589852 RDS589852:RDX589852 RNO589852:RNT589852 RXK589852:RXP589852 SHG589852:SHL589852 SRC589852:SRH589852 TAY589852:TBD589852 TKU589852:TKZ589852 TUQ589852:TUV589852 UEM589852:UER589852 UOI589852:UON589852 UYE589852:UYJ589852 VIA589852:VIF589852 VRW589852:VSB589852 WBS589852:WBX589852 WLO589852:WLT589852 WVK589852:WVP589852 C655388:H655388 IY655388:JD655388 SU655388:SZ655388 ACQ655388:ACV655388 AMM655388:AMR655388 AWI655388:AWN655388 BGE655388:BGJ655388 BQA655388:BQF655388 BZW655388:CAB655388 CJS655388:CJX655388 CTO655388:CTT655388 DDK655388:DDP655388 DNG655388:DNL655388 DXC655388:DXH655388 EGY655388:EHD655388 EQU655388:EQZ655388 FAQ655388:FAV655388 FKM655388:FKR655388 FUI655388:FUN655388 GEE655388:GEJ655388 GOA655388:GOF655388 GXW655388:GYB655388 HHS655388:HHX655388 HRO655388:HRT655388 IBK655388:IBP655388 ILG655388:ILL655388 IVC655388:IVH655388 JEY655388:JFD655388 JOU655388:JOZ655388 JYQ655388:JYV655388 KIM655388:KIR655388 KSI655388:KSN655388 LCE655388:LCJ655388 LMA655388:LMF655388 LVW655388:LWB655388 MFS655388:MFX655388 MPO655388:MPT655388 MZK655388:MZP655388 NJG655388:NJL655388 NTC655388:NTH655388 OCY655388:ODD655388 OMU655388:OMZ655388 OWQ655388:OWV655388 PGM655388:PGR655388 PQI655388:PQN655388 QAE655388:QAJ655388 QKA655388:QKF655388 QTW655388:QUB655388 RDS655388:RDX655388 RNO655388:RNT655388 RXK655388:RXP655388 SHG655388:SHL655388 SRC655388:SRH655388 TAY655388:TBD655388 TKU655388:TKZ655388 TUQ655388:TUV655388 UEM655388:UER655388 UOI655388:UON655388 UYE655388:UYJ655388 VIA655388:VIF655388 VRW655388:VSB655388 WBS655388:WBX655388 WLO655388:WLT655388 WVK655388:WVP655388 C720924:H720924 IY720924:JD720924 SU720924:SZ720924 ACQ720924:ACV720924 AMM720924:AMR720924 AWI720924:AWN720924 BGE720924:BGJ720924 BQA720924:BQF720924 BZW720924:CAB720924 CJS720924:CJX720924 CTO720924:CTT720924 DDK720924:DDP720924 DNG720924:DNL720924 DXC720924:DXH720924 EGY720924:EHD720924 EQU720924:EQZ720924 FAQ720924:FAV720924 FKM720924:FKR720924 FUI720924:FUN720924 GEE720924:GEJ720924 GOA720924:GOF720924 GXW720924:GYB720924 HHS720924:HHX720924 HRO720924:HRT720924 IBK720924:IBP720924 ILG720924:ILL720924 IVC720924:IVH720924 JEY720924:JFD720924 JOU720924:JOZ720924 JYQ720924:JYV720924 KIM720924:KIR720924 KSI720924:KSN720924 LCE720924:LCJ720924 LMA720924:LMF720924 LVW720924:LWB720924 MFS720924:MFX720924 MPO720924:MPT720924 MZK720924:MZP720924 NJG720924:NJL720924 NTC720924:NTH720924 OCY720924:ODD720924 OMU720924:OMZ720924 OWQ720924:OWV720924 PGM720924:PGR720924 PQI720924:PQN720924 QAE720924:QAJ720924 QKA720924:QKF720924 QTW720924:QUB720924 RDS720924:RDX720924 RNO720924:RNT720924 RXK720924:RXP720924 SHG720924:SHL720924 SRC720924:SRH720924 TAY720924:TBD720924 TKU720924:TKZ720924 TUQ720924:TUV720924 UEM720924:UER720924 UOI720924:UON720924 UYE720924:UYJ720924 VIA720924:VIF720924 VRW720924:VSB720924 WBS720924:WBX720924 WLO720924:WLT720924 WVK720924:WVP720924 C786460:H786460 IY786460:JD786460 SU786460:SZ786460 ACQ786460:ACV786460 AMM786460:AMR786460 AWI786460:AWN786460 BGE786460:BGJ786460 BQA786460:BQF786460 BZW786460:CAB786460 CJS786460:CJX786460 CTO786460:CTT786460 DDK786460:DDP786460 DNG786460:DNL786460 DXC786460:DXH786460 EGY786460:EHD786460 EQU786460:EQZ786460 FAQ786460:FAV786460 FKM786460:FKR786460 FUI786460:FUN786460 GEE786460:GEJ786460 GOA786460:GOF786460 GXW786460:GYB786460 HHS786460:HHX786460 HRO786460:HRT786460 IBK786460:IBP786460 ILG786460:ILL786460 IVC786460:IVH786460 JEY786460:JFD786460 JOU786460:JOZ786460 JYQ786460:JYV786460 KIM786460:KIR786460 KSI786460:KSN786460 LCE786460:LCJ786460 LMA786460:LMF786460 LVW786460:LWB786460 MFS786460:MFX786460 MPO786460:MPT786460 MZK786460:MZP786460 NJG786460:NJL786460 NTC786460:NTH786460 OCY786460:ODD786460 OMU786460:OMZ786460 OWQ786460:OWV786460 PGM786460:PGR786460 PQI786460:PQN786460 QAE786460:QAJ786460 QKA786460:QKF786460 QTW786460:QUB786460 RDS786460:RDX786460 RNO786460:RNT786460 RXK786460:RXP786460 SHG786460:SHL786460 SRC786460:SRH786460 TAY786460:TBD786460 TKU786460:TKZ786460 TUQ786460:TUV786460 UEM786460:UER786460 UOI786460:UON786460 UYE786460:UYJ786460 VIA786460:VIF786460 VRW786460:VSB786460 WBS786460:WBX786460 WLO786460:WLT786460 WVK786460:WVP786460 C851996:H851996 IY851996:JD851996 SU851996:SZ851996 ACQ851996:ACV851996 AMM851996:AMR851996 AWI851996:AWN851996 BGE851996:BGJ851996 BQA851996:BQF851996 BZW851996:CAB851996 CJS851996:CJX851996 CTO851996:CTT851996 DDK851996:DDP851996 DNG851996:DNL851996 DXC851996:DXH851996 EGY851996:EHD851996 EQU851996:EQZ851996 FAQ851996:FAV851996 FKM851996:FKR851996 FUI851996:FUN851996 GEE851996:GEJ851996 GOA851996:GOF851996 GXW851996:GYB851996 HHS851996:HHX851996 HRO851996:HRT851996 IBK851996:IBP851996 ILG851996:ILL851996 IVC851996:IVH851996 JEY851996:JFD851996 JOU851996:JOZ851996 JYQ851996:JYV851996 KIM851996:KIR851996 KSI851996:KSN851996 LCE851996:LCJ851996 LMA851996:LMF851996 LVW851996:LWB851996 MFS851996:MFX851996 MPO851996:MPT851996 MZK851996:MZP851996 NJG851996:NJL851996 NTC851996:NTH851996 OCY851996:ODD851996 OMU851996:OMZ851996 OWQ851996:OWV851996 PGM851996:PGR851996 PQI851996:PQN851996 QAE851996:QAJ851996 QKA851996:QKF851996 QTW851996:QUB851996 RDS851996:RDX851996 RNO851996:RNT851996 RXK851996:RXP851996 SHG851996:SHL851996 SRC851996:SRH851996 TAY851996:TBD851996 TKU851996:TKZ851996 TUQ851996:TUV851996 UEM851996:UER851996 UOI851996:UON851996 UYE851996:UYJ851996 VIA851996:VIF851996 VRW851996:VSB851996 WBS851996:WBX851996 WLO851996:WLT851996 WVK851996:WVP851996 C917532:H917532 IY917532:JD917532 SU917532:SZ917532 ACQ917532:ACV917532 AMM917532:AMR917532 AWI917532:AWN917532 BGE917532:BGJ917532 BQA917532:BQF917532 BZW917532:CAB917532 CJS917532:CJX917532 CTO917532:CTT917532 DDK917532:DDP917532 DNG917532:DNL917532 DXC917532:DXH917532 EGY917532:EHD917532 EQU917532:EQZ917532 FAQ917532:FAV917532 FKM917532:FKR917532 FUI917532:FUN917532 GEE917532:GEJ917532 GOA917532:GOF917532 GXW917532:GYB917532 HHS917532:HHX917532 HRO917532:HRT917532 IBK917532:IBP917532 ILG917532:ILL917532 IVC917532:IVH917532 JEY917532:JFD917532 JOU917532:JOZ917532 JYQ917532:JYV917532 KIM917532:KIR917532 KSI917532:KSN917532 LCE917532:LCJ917532 LMA917532:LMF917532 LVW917532:LWB917532 MFS917532:MFX917532 MPO917532:MPT917532 MZK917532:MZP917532 NJG917532:NJL917532 NTC917532:NTH917532 OCY917532:ODD917532 OMU917532:OMZ917532 OWQ917532:OWV917532 PGM917532:PGR917532 PQI917532:PQN917532 QAE917532:QAJ917532 QKA917532:QKF917532 QTW917532:QUB917532 RDS917532:RDX917532 RNO917532:RNT917532 RXK917532:RXP917532 SHG917532:SHL917532 SRC917532:SRH917532 TAY917532:TBD917532 TKU917532:TKZ917532 TUQ917532:TUV917532 UEM917532:UER917532 UOI917532:UON917532 UYE917532:UYJ917532 VIA917532:VIF917532 VRW917532:VSB917532 WBS917532:WBX917532 WLO917532:WLT917532 WVK917532:WVP917532 C983068:H983068 IY983068:JD983068 SU983068:SZ983068 ACQ983068:ACV983068 AMM983068:AMR983068 AWI983068:AWN983068 BGE983068:BGJ983068 BQA983068:BQF983068 BZW983068:CAB983068 CJS983068:CJX983068 CTO983068:CTT983068 DDK983068:DDP983068 DNG983068:DNL983068 DXC983068:DXH983068 EGY983068:EHD983068 EQU983068:EQZ983068 FAQ983068:FAV983068 FKM983068:FKR983068 FUI983068:FUN983068 GEE983068:GEJ983068 GOA983068:GOF983068 GXW983068:GYB983068 HHS983068:HHX983068 HRO983068:HRT983068 IBK983068:IBP983068 ILG983068:ILL983068 IVC983068:IVH983068 JEY983068:JFD983068 JOU983068:JOZ983068 JYQ983068:JYV983068 KIM983068:KIR983068 KSI983068:KSN983068 LCE983068:LCJ983068 LMA983068:LMF983068 LVW983068:LWB983068 MFS983068:MFX983068 MPO983068:MPT983068 MZK983068:MZP983068 NJG983068:NJL983068 NTC983068:NTH983068 OCY983068:ODD983068 OMU983068:OMZ983068 OWQ983068:OWV983068 PGM983068:PGR983068 PQI983068:PQN983068 QAE983068:QAJ983068 QKA983068:QKF983068 QTW983068:QUB983068 RDS983068:RDX983068 RNO983068:RNT983068 RXK983068:RXP983068 SHG983068:SHL983068 SRC983068:SRH983068 TAY983068:TBD983068 TKU983068:TKZ983068 TUQ983068:TUV983068 UEM983068:UER983068 UOI983068:UON983068 UYE983068:UYJ983068 VIA983068:VIF983068 VRW983068:VSB983068 WBS983068:WBX983068 WLO983068:WLT983068">
      <formula1>Country</formula1>
    </dataValidation>
    <dataValidation type="list" allowBlank="1" showInputMessage="1" showErrorMessage="1" sqref="WVN983112:WVN983113 F65608:F65609 JB65608:JB65609 SX65608:SX65609 ACT65608:ACT65609 AMP65608:AMP65609 AWL65608:AWL65609 BGH65608:BGH65609 BQD65608:BQD65609 BZZ65608:BZZ65609 CJV65608:CJV65609 CTR65608:CTR65609 DDN65608:DDN65609 DNJ65608:DNJ65609 DXF65608:DXF65609 EHB65608:EHB65609 EQX65608:EQX65609 FAT65608:FAT65609 FKP65608:FKP65609 FUL65608:FUL65609 GEH65608:GEH65609 GOD65608:GOD65609 GXZ65608:GXZ65609 HHV65608:HHV65609 HRR65608:HRR65609 IBN65608:IBN65609 ILJ65608:ILJ65609 IVF65608:IVF65609 JFB65608:JFB65609 JOX65608:JOX65609 JYT65608:JYT65609 KIP65608:KIP65609 KSL65608:KSL65609 LCH65608:LCH65609 LMD65608:LMD65609 LVZ65608:LVZ65609 MFV65608:MFV65609 MPR65608:MPR65609 MZN65608:MZN65609 NJJ65608:NJJ65609 NTF65608:NTF65609 ODB65608:ODB65609 OMX65608:OMX65609 OWT65608:OWT65609 PGP65608:PGP65609 PQL65608:PQL65609 QAH65608:QAH65609 QKD65608:QKD65609 QTZ65608:QTZ65609 RDV65608:RDV65609 RNR65608:RNR65609 RXN65608:RXN65609 SHJ65608:SHJ65609 SRF65608:SRF65609 TBB65608:TBB65609 TKX65608:TKX65609 TUT65608:TUT65609 UEP65608:UEP65609 UOL65608:UOL65609 UYH65608:UYH65609 VID65608:VID65609 VRZ65608:VRZ65609 WBV65608:WBV65609 WLR65608:WLR65609 WVN65608:WVN65609 F131144:F131145 JB131144:JB131145 SX131144:SX131145 ACT131144:ACT131145 AMP131144:AMP131145 AWL131144:AWL131145 BGH131144:BGH131145 BQD131144:BQD131145 BZZ131144:BZZ131145 CJV131144:CJV131145 CTR131144:CTR131145 DDN131144:DDN131145 DNJ131144:DNJ131145 DXF131144:DXF131145 EHB131144:EHB131145 EQX131144:EQX131145 FAT131144:FAT131145 FKP131144:FKP131145 FUL131144:FUL131145 GEH131144:GEH131145 GOD131144:GOD131145 GXZ131144:GXZ131145 HHV131144:HHV131145 HRR131144:HRR131145 IBN131144:IBN131145 ILJ131144:ILJ131145 IVF131144:IVF131145 JFB131144:JFB131145 JOX131144:JOX131145 JYT131144:JYT131145 KIP131144:KIP131145 KSL131144:KSL131145 LCH131144:LCH131145 LMD131144:LMD131145 LVZ131144:LVZ131145 MFV131144:MFV131145 MPR131144:MPR131145 MZN131144:MZN131145 NJJ131144:NJJ131145 NTF131144:NTF131145 ODB131144:ODB131145 OMX131144:OMX131145 OWT131144:OWT131145 PGP131144:PGP131145 PQL131144:PQL131145 QAH131144:QAH131145 QKD131144:QKD131145 QTZ131144:QTZ131145 RDV131144:RDV131145 RNR131144:RNR131145 RXN131144:RXN131145 SHJ131144:SHJ131145 SRF131144:SRF131145 TBB131144:TBB131145 TKX131144:TKX131145 TUT131144:TUT131145 UEP131144:UEP131145 UOL131144:UOL131145 UYH131144:UYH131145 VID131144:VID131145 VRZ131144:VRZ131145 WBV131144:WBV131145 WLR131144:WLR131145 WVN131144:WVN131145 F196680:F196681 JB196680:JB196681 SX196680:SX196681 ACT196680:ACT196681 AMP196680:AMP196681 AWL196680:AWL196681 BGH196680:BGH196681 BQD196680:BQD196681 BZZ196680:BZZ196681 CJV196680:CJV196681 CTR196680:CTR196681 DDN196680:DDN196681 DNJ196680:DNJ196681 DXF196680:DXF196681 EHB196680:EHB196681 EQX196680:EQX196681 FAT196680:FAT196681 FKP196680:FKP196681 FUL196680:FUL196681 GEH196680:GEH196681 GOD196680:GOD196681 GXZ196680:GXZ196681 HHV196680:HHV196681 HRR196680:HRR196681 IBN196680:IBN196681 ILJ196680:ILJ196681 IVF196680:IVF196681 JFB196680:JFB196681 JOX196680:JOX196681 JYT196680:JYT196681 KIP196680:KIP196681 KSL196680:KSL196681 LCH196680:LCH196681 LMD196680:LMD196681 LVZ196680:LVZ196681 MFV196680:MFV196681 MPR196680:MPR196681 MZN196680:MZN196681 NJJ196680:NJJ196681 NTF196680:NTF196681 ODB196680:ODB196681 OMX196680:OMX196681 OWT196680:OWT196681 PGP196680:PGP196681 PQL196680:PQL196681 QAH196680:QAH196681 QKD196680:QKD196681 QTZ196680:QTZ196681 RDV196680:RDV196681 RNR196680:RNR196681 RXN196680:RXN196681 SHJ196680:SHJ196681 SRF196680:SRF196681 TBB196680:TBB196681 TKX196680:TKX196681 TUT196680:TUT196681 UEP196680:UEP196681 UOL196680:UOL196681 UYH196680:UYH196681 VID196680:VID196681 VRZ196680:VRZ196681 WBV196680:WBV196681 WLR196680:WLR196681 WVN196680:WVN196681 F262216:F262217 JB262216:JB262217 SX262216:SX262217 ACT262216:ACT262217 AMP262216:AMP262217 AWL262216:AWL262217 BGH262216:BGH262217 BQD262216:BQD262217 BZZ262216:BZZ262217 CJV262216:CJV262217 CTR262216:CTR262217 DDN262216:DDN262217 DNJ262216:DNJ262217 DXF262216:DXF262217 EHB262216:EHB262217 EQX262216:EQX262217 FAT262216:FAT262217 FKP262216:FKP262217 FUL262216:FUL262217 GEH262216:GEH262217 GOD262216:GOD262217 GXZ262216:GXZ262217 HHV262216:HHV262217 HRR262216:HRR262217 IBN262216:IBN262217 ILJ262216:ILJ262217 IVF262216:IVF262217 JFB262216:JFB262217 JOX262216:JOX262217 JYT262216:JYT262217 KIP262216:KIP262217 KSL262216:KSL262217 LCH262216:LCH262217 LMD262216:LMD262217 LVZ262216:LVZ262217 MFV262216:MFV262217 MPR262216:MPR262217 MZN262216:MZN262217 NJJ262216:NJJ262217 NTF262216:NTF262217 ODB262216:ODB262217 OMX262216:OMX262217 OWT262216:OWT262217 PGP262216:PGP262217 PQL262216:PQL262217 QAH262216:QAH262217 QKD262216:QKD262217 QTZ262216:QTZ262217 RDV262216:RDV262217 RNR262216:RNR262217 RXN262216:RXN262217 SHJ262216:SHJ262217 SRF262216:SRF262217 TBB262216:TBB262217 TKX262216:TKX262217 TUT262216:TUT262217 UEP262216:UEP262217 UOL262216:UOL262217 UYH262216:UYH262217 VID262216:VID262217 VRZ262216:VRZ262217 WBV262216:WBV262217 WLR262216:WLR262217 WVN262216:WVN262217 F327752:F327753 JB327752:JB327753 SX327752:SX327753 ACT327752:ACT327753 AMP327752:AMP327753 AWL327752:AWL327753 BGH327752:BGH327753 BQD327752:BQD327753 BZZ327752:BZZ327753 CJV327752:CJV327753 CTR327752:CTR327753 DDN327752:DDN327753 DNJ327752:DNJ327753 DXF327752:DXF327753 EHB327752:EHB327753 EQX327752:EQX327753 FAT327752:FAT327753 FKP327752:FKP327753 FUL327752:FUL327753 GEH327752:GEH327753 GOD327752:GOD327753 GXZ327752:GXZ327753 HHV327752:HHV327753 HRR327752:HRR327753 IBN327752:IBN327753 ILJ327752:ILJ327753 IVF327752:IVF327753 JFB327752:JFB327753 JOX327752:JOX327753 JYT327752:JYT327753 KIP327752:KIP327753 KSL327752:KSL327753 LCH327752:LCH327753 LMD327752:LMD327753 LVZ327752:LVZ327753 MFV327752:MFV327753 MPR327752:MPR327753 MZN327752:MZN327753 NJJ327752:NJJ327753 NTF327752:NTF327753 ODB327752:ODB327753 OMX327752:OMX327753 OWT327752:OWT327753 PGP327752:PGP327753 PQL327752:PQL327753 QAH327752:QAH327753 QKD327752:QKD327753 QTZ327752:QTZ327753 RDV327752:RDV327753 RNR327752:RNR327753 RXN327752:RXN327753 SHJ327752:SHJ327753 SRF327752:SRF327753 TBB327752:TBB327753 TKX327752:TKX327753 TUT327752:TUT327753 UEP327752:UEP327753 UOL327752:UOL327753 UYH327752:UYH327753 VID327752:VID327753 VRZ327752:VRZ327753 WBV327752:WBV327753 WLR327752:WLR327753 WVN327752:WVN327753 F393288:F393289 JB393288:JB393289 SX393288:SX393289 ACT393288:ACT393289 AMP393288:AMP393289 AWL393288:AWL393289 BGH393288:BGH393289 BQD393288:BQD393289 BZZ393288:BZZ393289 CJV393288:CJV393289 CTR393288:CTR393289 DDN393288:DDN393289 DNJ393288:DNJ393289 DXF393288:DXF393289 EHB393288:EHB393289 EQX393288:EQX393289 FAT393288:FAT393289 FKP393288:FKP393289 FUL393288:FUL393289 GEH393288:GEH393289 GOD393288:GOD393289 GXZ393288:GXZ393289 HHV393288:HHV393289 HRR393288:HRR393289 IBN393288:IBN393289 ILJ393288:ILJ393289 IVF393288:IVF393289 JFB393288:JFB393289 JOX393288:JOX393289 JYT393288:JYT393289 KIP393288:KIP393289 KSL393288:KSL393289 LCH393288:LCH393289 LMD393288:LMD393289 LVZ393288:LVZ393289 MFV393288:MFV393289 MPR393288:MPR393289 MZN393288:MZN393289 NJJ393288:NJJ393289 NTF393288:NTF393289 ODB393288:ODB393289 OMX393288:OMX393289 OWT393288:OWT393289 PGP393288:PGP393289 PQL393288:PQL393289 QAH393288:QAH393289 QKD393288:QKD393289 QTZ393288:QTZ393289 RDV393288:RDV393289 RNR393288:RNR393289 RXN393288:RXN393289 SHJ393288:SHJ393289 SRF393288:SRF393289 TBB393288:TBB393289 TKX393288:TKX393289 TUT393288:TUT393289 UEP393288:UEP393289 UOL393288:UOL393289 UYH393288:UYH393289 VID393288:VID393289 VRZ393288:VRZ393289 WBV393288:WBV393289 WLR393288:WLR393289 WVN393288:WVN393289 F458824:F458825 JB458824:JB458825 SX458824:SX458825 ACT458824:ACT458825 AMP458824:AMP458825 AWL458824:AWL458825 BGH458824:BGH458825 BQD458824:BQD458825 BZZ458824:BZZ458825 CJV458824:CJV458825 CTR458824:CTR458825 DDN458824:DDN458825 DNJ458824:DNJ458825 DXF458824:DXF458825 EHB458824:EHB458825 EQX458824:EQX458825 FAT458824:FAT458825 FKP458824:FKP458825 FUL458824:FUL458825 GEH458824:GEH458825 GOD458824:GOD458825 GXZ458824:GXZ458825 HHV458824:HHV458825 HRR458824:HRR458825 IBN458824:IBN458825 ILJ458824:ILJ458825 IVF458824:IVF458825 JFB458824:JFB458825 JOX458824:JOX458825 JYT458824:JYT458825 KIP458824:KIP458825 KSL458824:KSL458825 LCH458824:LCH458825 LMD458824:LMD458825 LVZ458824:LVZ458825 MFV458824:MFV458825 MPR458824:MPR458825 MZN458824:MZN458825 NJJ458824:NJJ458825 NTF458824:NTF458825 ODB458824:ODB458825 OMX458824:OMX458825 OWT458824:OWT458825 PGP458824:PGP458825 PQL458824:PQL458825 QAH458824:QAH458825 QKD458824:QKD458825 QTZ458824:QTZ458825 RDV458824:RDV458825 RNR458824:RNR458825 RXN458824:RXN458825 SHJ458824:SHJ458825 SRF458824:SRF458825 TBB458824:TBB458825 TKX458824:TKX458825 TUT458824:TUT458825 UEP458824:UEP458825 UOL458824:UOL458825 UYH458824:UYH458825 VID458824:VID458825 VRZ458824:VRZ458825 WBV458824:WBV458825 WLR458824:WLR458825 WVN458824:WVN458825 F524360:F524361 JB524360:JB524361 SX524360:SX524361 ACT524360:ACT524361 AMP524360:AMP524361 AWL524360:AWL524361 BGH524360:BGH524361 BQD524360:BQD524361 BZZ524360:BZZ524361 CJV524360:CJV524361 CTR524360:CTR524361 DDN524360:DDN524361 DNJ524360:DNJ524361 DXF524360:DXF524361 EHB524360:EHB524361 EQX524360:EQX524361 FAT524360:FAT524361 FKP524360:FKP524361 FUL524360:FUL524361 GEH524360:GEH524361 GOD524360:GOD524361 GXZ524360:GXZ524361 HHV524360:HHV524361 HRR524360:HRR524361 IBN524360:IBN524361 ILJ524360:ILJ524361 IVF524360:IVF524361 JFB524360:JFB524361 JOX524360:JOX524361 JYT524360:JYT524361 KIP524360:KIP524361 KSL524360:KSL524361 LCH524360:LCH524361 LMD524360:LMD524361 LVZ524360:LVZ524361 MFV524360:MFV524361 MPR524360:MPR524361 MZN524360:MZN524361 NJJ524360:NJJ524361 NTF524360:NTF524361 ODB524360:ODB524361 OMX524360:OMX524361 OWT524360:OWT524361 PGP524360:PGP524361 PQL524360:PQL524361 QAH524360:QAH524361 QKD524360:QKD524361 QTZ524360:QTZ524361 RDV524360:RDV524361 RNR524360:RNR524361 RXN524360:RXN524361 SHJ524360:SHJ524361 SRF524360:SRF524361 TBB524360:TBB524361 TKX524360:TKX524361 TUT524360:TUT524361 UEP524360:UEP524361 UOL524360:UOL524361 UYH524360:UYH524361 VID524360:VID524361 VRZ524360:VRZ524361 WBV524360:WBV524361 WLR524360:WLR524361 WVN524360:WVN524361 F589896:F589897 JB589896:JB589897 SX589896:SX589897 ACT589896:ACT589897 AMP589896:AMP589897 AWL589896:AWL589897 BGH589896:BGH589897 BQD589896:BQD589897 BZZ589896:BZZ589897 CJV589896:CJV589897 CTR589896:CTR589897 DDN589896:DDN589897 DNJ589896:DNJ589897 DXF589896:DXF589897 EHB589896:EHB589897 EQX589896:EQX589897 FAT589896:FAT589897 FKP589896:FKP589897 FUL589896:FUL589897 GEH589896:GEH589897 GOD589896:GOD589897 GXZ589896:GXZ589897 HHV589896:HHV589897 HRR589896:HRR589897 IBN589896:IBN589897 ILJ589896:ILJ589897 IVF589896:IVF589897 JFB589896:JFB589897 JOX589896:JOX589897 JYT589896:JYT589897 KIP589896:KIP589897 KSL589896:KSL589897 LCH589896:LCH589897 LMD589896:LMD589897 LVZ589896:LVZ589897 MFV589896:MFV589897 MPR589896:MPR589897 MZN589896:MZN589897 NJJ589896:NJJ589897 NTF589896:NTF589897 ODB589896:ODB589897 OMX589896:OMX589897 OWT589896:OWT589897 PGP589896:PGP589897 PQL589896:PQL589897 QAH589896:QAH589897 QKD589896:QKD589897 QTZ589896:QTZ589897 RDV589896:RDV589897 RNR589896:RNR589897 RXN589896:RXN589897 SHJ589896:SHJ589897 SRF589896:SRF589897 TBB589896:TBB589897 TKX589896:TKX589897 TUT589896:TUT589897 UEP589896:UEP589897 UOL589896:UOL589897 UYH589896:UYH589897 VID589896:VID589897 VRZ589896:VRZ589897 WBV589896:WBV589897 WLR589896:WLR589897 WVN589896:WVN589897 F655432:F655433 JB655432:JB655433 SX655432:SX655433 ACT655432:ACT655433 AMP655432:AMP655433 AWL655432:AWL655433 BGH655432:BGH655433 BQD655432:BQD655433 BZZ655432:BZZ655433 CJV655432:CJV655433 CTR655432:CTR655433 DDN655432:DDN655433 DNJ655432:DNJ655433 DXF655432:DXF655433 EHB655432:EHB655433 EQX655432:EQX655433 FAT655432:FAT655433 FKP655432:FKP655433 FUL655432:FUL655433 GEH655432:GEH655433 GOD655432:GOD655433 GXZ655432:GXZ655433 HHV655432:HHV655433 HRR655432:HRR655433 IBN655432:IBN655433 ILJ655432:ILJ655433 IVF655432:IVF655433 JFB655432:JFB655433 JOX655432:JOX655433 JYT655432:JYT655433 KIP655432:KIP655433 KSL655432:KSL655433 LCH655432:LCH655433 LMD655432:LMD655433 LVZ655432:LVZ655433 MFV655432:MFV655433 MPR655432:MPR655433 MZN655432:MZN655433 NJJ655432:NJJ655433 NTF655432:NTF655433 ODB655432:ODB655433 OMX655432:OMX655433 OWT655432:OWT655433 PGP655432:PGP655433 PQL655432:PQL655433 QAH655432:QAH655433 QKD655432:QKD655433 QTZ655432:QTZ655433 RDV655432:RDV655433 RNR655432:RNR655433 RXN655432:RXN655433 SHJ655432:SHJ655433 SRF655432:SRF655433 TBB655432:TBB655433 TKX655432:TKX655433 TUT655432:TUT655433 UEP655432:UEP655433 UOL655432:UOL655433 UYH655432:UYH655433 VID655432:VID655433 VRZ655432:VRZ655433 WBV655432:WBV655433 WLR655432:WLR655433 WVN655432:WVN655433 F720968:F720969 JB720968:JB720969 SX720968:SX720969 ACT720968:ACT720969 AMP720968:AMP720969 AWL720968:AWL720969 BGH720968:BGH720969 BQD720968:BQD720969 BZZ720968:BZZ720969 CJV720968:CJV720969 CTR720968:CTR720969 DDN720968:DDN720969 DNJ720968:DNJ720969 DXF720968:DXF720969 EHB720968:EHB720969 EQX720968:EQX720969 FAT720968:FAT720969 FKP720968:FKP720969 FUL720968:FUL720969 GEH720968:GEH720969 GOD720968:GOD720969 GXZ720968:GXZ720969 HHV720968:HHV720969 HRR720968:HRR720969 IBN720968:IBN720969 ILJ720968:ILJ720969 IVF720968:IVF720969 JFB720968:JFB720969 JOX720968:JOX720969 JYT720968:JYT720969 KIP720968:KIP720969 KSL720968:KSL720969 LCH720968:LCH720969 LMD720968:LMD720969 LVZ720968:LVZ720969 MFV720968:MFV720969 MPR720968:MPR720969 MZN720968:MZN720969 NJJ720968:NJJ720969 NTF720968:NTF720969 ODB720968:ODB720969 OMX720968:OMX720969 OWT720968:OWT720969 PGP720968:PGP720969 PQL720968:PQL720969 QAH720968:QAH720969 QKD720968:QKD720969 QTZ720968:QTZ720969 RDV720968:RDV720969 RNR720968:RNR720969 RXN720968:RXN720969 SHJ720968:SHJ720969 SRF720968:SRF720969 TBB720968:TBB720969 TKX720968:TKX720969 TUT720968:TUT720969 UEP720968:UEP720969 UOL720968:UOL720969 UYH720968:UYH720969 VID720968:VID720969 VRZ720968:VRZ720969 WBV720968:WBV720969 WLR720968:WLR720969 WVN720968:WVN720969 F786504:F786505 JB786504:JB786505 SX786504:SX786505 ACT786504:ACT786505 AMP786504:AMP786505 AWL786504:AWL786505 BGH786504:BGH786505 BQD786504:BQD786505 BZZ786504:BZZ786505 CJV786504:CJV786505 CTR786504:CTR786505 DDN786504:DDN786505 DNJ786504:DNJ786505 DXF786504:DXF786505 EHB786504:EHB786505 EQX786504:EQX786505 FAT786504:FAT786505 FKP786504:FKP786505 FUL786504:FUL786505 GEH786504:GEH786505 GOD786504:GOD786505 GXZ786504:GXZ786505 HHV786504:HHV786505 HRR786504:HRR786505 IBN786504:IBN786505 ILJ786504:ILJ786505 IVF786504:IVF786505 JFB786504:JFB786505 JOX786504:JOX786505 JYT786504:JYT786505 KIP786504:KIP786505 KSL786504:KSL786505 LCH786504:LCH786505 LMD786504:LMD786505 LVZ786504:LVZ786505 MFV786504:MFV786505 MPR786504:MPR786505 MZN786504:MZN786505 NJJ786504:NJJ786505 NTF786504:NTF786505 ODB786504:ODB786505 OMX786504:OMX786505 OWT786504:OWT786505 PGP786504:PGP786505 PQL786504:PQL786505 QAH786504:QAH786505 QKD786504:QKD786505 QTZ786504:QTZ786505 RDV786504:RDV786505 RNR786504:RNR786505 RXN786504:RXN786505 SHJ786504:SHJ786505 SRF786504:SRF786505 TBB786504:TBB786505 TKX786504:TKX786505 TUT786504:TUT786505 UEP786504:UEP786505 UOL786504:UOL786505 UYH786504:UYH786505 VID786504:VID786505 VRZ786504:VRZ786505 WBV786504:WBV786505 WLR786504:WLR786505 WVN786504:WVN786505 F852040:F852041 JB852040:JB852041 SX852040:SX852041 ACT852040:ACT852041 AMP852040:AMP852041 AWL852040:AWL852041 BGH852040:BGH852041 BQD852040:BQD852041 BZZ852040:BZZ852041 CJV852040:CJV852041 CTR852040:CTR852041 DDN852040:DDN852041 DNJ852040:DNJ852041 DXF852040:DXF852041 EHB852040:EHB852041 EQX852040:EQX852041 FAT852040:FAT852041 FKP852040:FKP852041 FUL852040:FUL852041 GEH852040:GEH852041 GOD852040:GOD852041 GXZ852040:GXZ852041 HHV852040:HHV852041 HRR852040:HRR852041 IBN852040:IBN852041 ILJ852040:ILJ852041 IVF852040:IVF852041 JFB852040:JFB852041 JOX852040:JOX852041 JYT852040:JYT852041 KIP852040:KIP852041 KSL852040:KSL852041 LCH852040:LCH852041 LMD852040:LMD852041 LVZ852040:LVZ852041 MFV852040:MFV852041 MPR852040:MPR852041 MZN852040:MZN852041 NJJ852040:NJJ852041 NTF852040:NTF852041 ODB852040:ODB852041 OMX852040:OMX852041 OWT852040:OWT852041 PGP852040:PGP852041 PQL852040:PQL852041 QAH852040:QAH852041 QKD852040:QKD852041 QTZ852040:QTZ852041 RDV852040:RDV852041 RNR852040:RNR852041 RXN852040:RXN852041 SHJ852040:SHJ852041 SRF852040:SRF852041 TBB852040:TBB852041 TKX852040:TKX852041 TUT852040:TUT852041 UEP852040:UEP852041 UOL852040:UOL852041 UYH852040:UYH852041 VID852040:VID852041 VRZ852040:VRZ852041 WBV852040:WBV852041 WLR852040:WLR852041 WVN852040:WVN852041 F917576:F917577 JB917576:JB917577 SX917576:SX917577 ACT917576:ACT917577 AMP917576:AMP917577 AWL917576:AWL917577 BGH917576:BGH917577 BQD917576:BQD917577 BZZ917576:BZZ917577 CJV917576:CJV917577 CTR917576:CTR917577 DDN917576:DDN917577 DNJ917576:DNJ917577 DXF917576:DXF917577 EHB917576:EHB917577 EQX917576:EQX917577 FAT917576:FAT917577 FKP917576:FKP917577 FUL917576:FUL917577 GEH917576:GEH917577 GOD917576:GOD917577 GXZ917576:GXZ917577 HHV917576:HHV917577 HRR917576:HRR917577 IBN917576:IBN917577 ILJ917576:ILJ917577 IVF917576:IVF917577 JFB917576:JFB917577 JOX917576:JOX917577 JYT917576:JYT917577 KIP917576:KIP917577 KSL917576:KSL917577 LCH917576:LCH917577 LMD917576:LMD917577 LVZ917576:LVZ917577 MFV917576:MFV917577 MPR917576:MPR917577 MZN917576:MZN917577 NJJ917576:NJJ917577 NTF917576:NTF917577 ODB917576:ODB917577 OMX917576:OMX917577 OWT917576:OWT917577 PGP917576:PGP917577 PQL917576:PQL917577 QAH917576:QAH917577 QKD917576:QKD917577 QTZ917576:QTZ917577 RDV917576:RDV917577 RNR917576:RNR917577 RXN917576:RXN917577 SHJ917576:SHJ917577 SRF917576:SRF917577 TBB917576:TBB917577 TKX917576:TKX917577 TUT917576:TUT917577 UEP917576:UEP917577 UOL917576:UOL917577 UYH917576:UYH917577 VID917576:VID917577 VRZ917576:VRZ917577 WBV917576:WBV917577 WLR917576:WLR917577 WVN917576:WVN917577 F983112:F983113 JB983112:JB983113 SX983112:SX983113 ACT983112:ACT983113 AMP983112:AMP983113 AWL983112:AWL983113 BGH983112:BGH983113 BQD983112:BQD983113 BZZ983112:BZZ983113 CJV983112:CJV983113 CTR983112:CTR983113 DDN983112:DDN983113 DNJ983112:DNJ983113 DXF983112:DXF983113 EHB983112:EHB983113 EQX983112:EQX983113 FAT983112:FAT983113 FKP983112:FKP983113 FUL983112:FUL983113 GEH983112:GEH983113 GOD983112:GOD983113 GXZ983112:GXZ983113 HHV983112:HHV983113 HRR983112:HRR983113 IBN983112:IBN983113 ILJ983112:ILJ983113 IVF983112:IVF983113 JFB983112:JFB983113 JOX983112:JOX983113 JYT983112:JYT983113 KIP983112:KIP983113 KSL983112:KSL983113 LCH983112:LCH983113 LMD983112:LMD983113 LVZ983112:LVZ983113 MFV983112:MFV983113 MPR983112:MPR983113 MZN983112:MZN983113 NJJ983112:NJJ983113 NTF983112:NTF983113 ODB983112:ODB983113 OMX983112:OMX983113 OWT983112:OWT983113 PGP983112:PGP983113 PQL983112:PQL983113 QAH983112:QAH983113 QKD983112:QKD983113 QTZ983112:QTZ983113 RDV983112:RDV983113 RNR983112:RNR983113 RXN983112:RXN983113 SHJ983112:SHJ983113 SRF983112:SRF983113 TBB983112:TBB983113 TKX983112:TKX983113 TUT983112:TUT983113 UEP983112:UEP983113 UOL983112:UOL983113 UYH983112:UYH983113 VID983112:VID983113 VRZ983112:VRZ983113 WBV983112:WBV983113 WLR983112:WLR983113 WVN38:WVN40 WLR38:WLR40 WBV38:WBV40 VRZ38:VRZ40 VID38:VID40 UYH38:UYH40 UOL38:UOL40 UEP38:UEP40 TUT38:TUT40 TKX38:TKX40 TBB38:TBB40 SRF38:SRF40 SHJ38:SHJ40 RXN38:RXN40 RNR38:RNR40 RDV38:RDV40 QTZ38:QTZ40 QKD38:QKD40 QAH38:QAH40 PQL38:PQL40 PGP38:PGP40 OWT38:OWT40 OMX38:OMX40 ODB38:ODB40 NTF38:NTF40 NJJ38:NJJ40 MZN38:MZN40 MPR38:MPR40 MFV38:MFV40 LVZ38:LVZ40 LMD38:LMD40 LCH38:LCH40 KSL38:KSL40 KIP38:KIP40 JYT38:JYT40 JOX38:JOX40 JFB38:JFB40 IVF38:IVF40 ILJ38:ILJ40 IBN38:IBN40 HRR38:HRR40 HHV38:HHV40 GXZ38:GXZ40 GOD38:GOD40 GEH38:GEH40 FUL38:FUL40 FKP38:FKP40 FAT38:FAT40 EQX38:EQX40 EHB38:EHB40 DXF38:DXF40 DNJ38:DNJ40 DDN38:DDN40 CTR38:CTR40 CJV38:CJV40 BZZ38:BZZ40 BQD38:BQD40 BGH38:BGH40 AWL38:AWL40 AMP38:AMP40 ACT38:ACT40 SX38:SX40 JB38:JB40 F40">
      <formula1>Year09</formula1>
    </dataValidation>
    <dataValidation type="list" allowBlank="1" showInputMessage="1" showErrorMessage="1" sqref="JB35:JB36 SX35:SX36 ACT35:ACT36 AMP35:AMP36 AWL35:AWL36 BGH35:BGH36 BQD35:BQD36 BZZ35:BZZ36 CJV35:CJV36 CTR35:CTR36 DDN35:DDN36 DNJ35:DNJ36 DXF35:DXF36 EHB35:EHB36 EQX35:EQX36 FAT35:FAT36 FKP35:FKP36 FUL35:FUL36 GEH35:GEH36 GOD35:GOD36 GXZ35:GXZ36 HHV35:HHV36 HRR35:HRR36 IBN35:IBN36 ILJ35:ILJ36 IVF35:IVF36 JFB35:JFB36 JOX35:JOX36 JYT35:JYT36 KIP35:KIP36 KSL35:KSL36 LCH35:LCH36 LMD35:LMD36 LVZ35:LVZ36 MFV35:MFV36 MPR35:MPR36 MZN35:MZN36 NJJ35:NJJ36 NTF35:NTF36 ODB35:ODB36 OMX35:OMX36 OWT35:OWT36 PGP35:PGP36 PQL35:PQL36 QAH35:QAH36 QKD35:QKD36 QTZ35:QTZ36 RDV35:RDV36 RNR35:RNR36 RXN35:RXN36 SHJ35:SHJ36 SRF35:SRF36 TBB35:TBB36 TKX35:TKX36 TUT35:TUT36 UEP35:UEP36 UOL35:UOL36 UYH35:UYH36 VID35:VID36 VRZ35:VRZ36 WBV35:WBV36 WLR35:WLR36 WVN35:WVN36 F65605:F65606 JB65605:JB65606 SX65605:SX65606 ACT65605:ACT65606 AMP65605:AMP65606 AWL65605:AWL65606 BGH65605:BGH65606 BQD65605:BQD65606 BZZ65605:BZZ65606 CJV65605:CJV65606 CTR65605:CTR65606 DDN65605:DDN65606 DNJ65605:DNJ65606 DXF65605:DXF65606 EHB65605:EHB65606 EQX65605:EQX65606 FAT65605:FAT65606 FKP65605:FKP65606 FUL65605:FUL65606 GEH65605:GEH65606 GOD65605:GOD65606 GXZ65605:GXZ65606 HHV65605:HHV65606 HRR65605:HRR65606 IBN65605:IBN65606 ILJ65605:ILJ65606 IVF65605:IVF65606 JFB65605:JFB65606 JOX65605:JOX65606 JYT65605:JYT65606 KIP65605:KIP65606 KSL65605:KSL65606 LCH65605:LCH65606 LMD65605:LMD65606 LVZ65605:LVZ65606 MFV65605:MFV65606 MPR65605:MPR65606 MZN65605:MZN65606 NJJ65605:NJJ65606 NTF65605:NTF65606 ODB65605:ODB65606 OMX65605:OMX65606 OWT65605:OWT65606 PGP65605:PGP65606 PQL65605:PQL65606 QAH65605:QAH65606 QKD65605:QKD65606 QTZ65605:QTZ65606 RDV65605:RDV65606 RNR65605:RNR65606 RXN65605:RXN65606 SHJ65605:SHJ65606 SRF65605:SRF65606 TBB65605:TBB65606 TKX65605:TKX65606 TUT65605:TUT65606 UEP65605:UEP65606 UOL65605:UOL65606 UYH65605:UYH65606 VID65605:VID65606 VRZ65605:VRZ65606 WBV65605:WBV65606 WLR65605:WLR65606 WVN65605:WVN65606 F131141:F131142 JB131141:JB131142 SX131141:SX131142 ACT131141:ACT131142 AMP131141:AMP131142 AWL131141:AWL131142 BGH131141:BGH131142 BQD131141:BQD131142 BZZ131141:BZZ131142 CJV131141:CJV131142 CTR131141:CTR131142 DDN131141:DDN131142 DNJ131141:DNJ131142 DXF131141:DXF131142 EHB131141:EHB131142 EQX131141:EQX131142 FAT131141:FAT131142 FKP131141:FKP131142 FUL131141:FUL131142 GEH131141:GEH131142 GOD131141:GOD131142 GXZ131141:GXZ131142 HHV131141:HHV131142 HRR131141:HRR131142 IBN131141:IBN131142 ILJ131141:ILJ131142 IVF131141:IVF131142 JFB131141:JFB131142 JOX131141:JOX131142 JYT131141:JYT131142 KIP131141:KIP131142 KSL131141:KSL131142 LCH131141:LCH131142 LMD131141:LMD131142 LVZ131141:LVZ131142 MFV131141:MFV131142 MPR131141:MPR131142 MZN131141:MZN131142 NJJ131141:NJJ131142 NTF131141:NTF131142 ODB131141:ODB131142 OMX131141:OMX131142 OWT131141:OWT131142 PGP131141:PGP131142 PQL131141:PQL131142 QAH131141:QAH131142 QKD131141:QKD131142 QTZ131141:QTZ131142 RDV131141:RDV131142 RNR131141:RNR131142 RXN131141:RXN131142 SHJ131141:SHJ131142 SRF131141:SRF131142 TBB131141:TBB131142 TKX131141:TKX131142 TUT131141:TUT131142 UEP131141:UEP131142 UOL131141:UOL131142 UYH131141:UYH131142 VID131141:VID131142 VRZ131141:VRZ131142 WBV131141:WBV131142 WLR131141:WLR131142 WVN131141:WVN131142 F196677:F196678 JB196677:JB196678 SX196677:SX196678 ACT196677:ACT196678 AMP196677:AMP196678 AWL196677:AWL196678 BGH196677:BGH196678 BQD196677:BQD196678 BZZ196677:BZZ196678 CJV196677:CJV196678 CTR196677:CTR196678 DDN196677:DDN196678 DNJ196677:DNJ196678 DXF196677:DXF196678 EHB196677:EHB196678 EQX196677:EQX196678 FAT196677:FAT196678 FKP196677:FKP196678 FUL196677:FUL196678 GEH196677:GEH196678 GOD196677:GOD196678 GXZ196677:GXZ196678 HHV196677:HHV196678 HRR196677:HRR196678 IBN196677:IBN196678 ILJ196677:ILJ196678 IVF196677:IVF196678 JFB196677:JFB196678 JOX196677:JOX196678 JYT196677:JYT196678 KIP196677:KIP196678 KSL196677:KSL196678 LCH196677:LCH196678 LMD196677:LMD196678 LVZ196677:LVZ196678 MFV196677:MFV196678 MPR196677:MPR196678 MZN196677:MZN196678 NJJ196677:NJJ196678 NTF196677:NTF196678 ODB196677:ODB196678 OMX196677:OMX196678 OWT196677:OWT196678 PGP196677:PGP196678 PQL196677:PQL196678 QAH196677:QAH196678 QKD196677:QKD196678 QTZ196677:QTZ196678 RDV196677:RDV196678 RNR196677:RNR196678 RXN196677:RXN196678 SHJ196677:SHJ196678 SRF196677:SRF196678 TBB196677:TBB196678 TKX196677:TKX196678 TUT196677:TUT196678 UEP196677:UEP196678 UOL196677:UOL196678 UYH196677:UYH196678 VID196677:VID196678 VRZ196677:VRZ196678 WBV196677:WBV196678 WLR196677:WLR196678 WVN196677:WVN196678 F262213:F262214 JB262213:JB262214 SX262213:SX262214 ACT262213:ACT262214 AMP262213:AMP262214 AWL262213:AWL262214 BGH262213:BGH262214 BQD262213:BQD262214 BZZ262213:BZZ262214 CJV262213:CJV262214 CTR262213:CTR262214 DDN262213:DDN262214 DNJ262213:DNJ262214 DXF262213:DXF262214 EHB262213:EHB262214 EQX262213:EQX262214 FAT262213:FAT262214 FKP262213:FKP262214 FUL262213:FUL262214 GEH262213:GEH262214 GOD262213:GOD262214 GXZ262213:GXZ262214 HHV262213:HHV262214 HRR262213:HRR262214 IBN262213:IBN262214 ILJ262213:ILJ262214 IVF262213:IVF262214 JFB262213:JFB262214 JOX262213:JOX262214 JYT262213:JYT262214 KIP262213:KIP262214 KSL262213:KSL262214 LCH262213:LCH262214 LMD262213:LMD262214 LVZ262213:LVZ262214 MFV262213:MFV262214 MPR262213:MPR262214 MZN262213:MZN262214 NJJ262213:NJJ262214 NTF262213:NTF262214 ODB262213:ODB262214 OMX262213:OMX262214 OWT262213:OWT262214 PGP262213:PGP262214 PQL262213:PQL262214 QAH262213:QAH262214 QKD262213:QKD262214 QTZ262213:QTZ262214 RDV262213:RDV262214 RNR262213:RNR262214 RXN262213:RXN262214 SHJ262213:SHJ262214 SRF262213:SRF262214 TBB262213:TBB262214 TKX262213:TKX262214 TUT262213:TUT262214 UEP262213:UEP262214 UOL262213:UOL262214 UYH262213:UYH262214 VID262213:VID262214 VRZ262213:VRZ262214 WBV262213:WBV262214 WLR262213:WLR262214 WVN262213:WVN262214 F327749:F327750 JB327749:JB327750 SX327749:SX327750 ACT327749:ACT327750 AMP327749:AMP327750 AWL327749:AWL327750 BGH327749:BGH327750 BQD327749:BQD327750 BZZ327749:BZZ327750 CJV327749:CJV327750 CTR327749:CTR327750 DDN327749:DDN327750 DNJ327749:DNJ327750 DXF327749:DXF327750 EHB327749:EHB327750 EQX327749:EQX327750 FAT327749:FAT327750 FKP327749:FKP327750 FUL327749:FUL327750 GEH327749:GEH327750 GOD327749:GOD327750 GXZ327749:GXZ327750 HHV327749:HHV327750 HRR327749:HRR327750 IBN327749:IBN327750 ILJ327749:ILJ327750 IVF327749:IVF327750 JFB327749:JFB327750 JOX327749:JOX327750 JYT327749:JYT327750 KIP327749:KIP327750 KSL327749:KSL327750 LCH327749:LCH327750 LMD327749:LMD327750 LVZ327749:LVZ327750 MFV327749:MFV327750 MPR327749:MPR327750 MZN327749:MZN327750 NJJ327749:NJJ327750 NTF327749:NTF327750 ODB327749:ODB327750 OMX327749:OMX327750 OWT327749:OWT327750 PGP327749:PGP327750 PQL327749:PQL327750 QAH327749:QAH327750 QKD327749:QKD327750 QTZ327749:QTZ327750 RDV327749:RDV327750 RNR327749:RNR327750 RXN327749:RXN327750 SHJ327749:SHJ327750 SRF327749:SRF327750 TBB327749:TBB327750 TKX327749:TKX327750 TUT327749:TUT327750 UEP327749:UEP327750 UOL327749:UOL327750 UYH327749:UYH327750 VID327749:VID327750 VRZ327749:VRZ327750 WBV327749:WBV327750 WLR327749:WLR327750 WVN327749:WVN327750 F393285:F393286 JB393285:JB393286 SX393285:SX393286 ACT393285:ACT393286 AMP393285:AMP393286 AWL393285:AWL393286 BGH393285:BGH393286 BQD393285:BQD393286 BZZ393285:BZZ393286 CJV393285:CJV393286 CTR393285:CTR393286 DDN393285:DDN393286 DNJ393285:DNJ393286 DXF393285:DXF393286 EHB393285:EHB393286 EQX393285:EQX393286 FAT393285:FAT393286 FKP393285:FKP393286 FUL393285:FUL393286 GEH393285:GEH393286 GOD393285:GOD393286 GXZ393285:GXZ393286 HHV393285:HHV393286 HRR393285:HRR393286 IBN393285:IBN393286 ILJ393285:ILJ393286 IVF393285:IVF393286 JFB393285:JFB393286 JOX393285:JOX393286 JYT393285:JYT393286 KIP393285:KIP393286 KSL393285:KSL393286 LCH393285:LCH393286 LMD393285:LMD393286 LVZ393285:LVZ393286 MFV393285:MFV393286 MPR393285:MPR393286 MZN393285:MZN393286 NJJ393285:NJJ393286 NTF393285:NTF393286 ODB393285:ODB393286 OMX393285:OMX393286 OWT393285:OWT393286 PGP393285:PGP393286 PQL393285:PQL393286 QAH393285:QAH393286 QKD393285:QKD393286 QTZ393285:QTZ393286 RDV393285:RDV393286 RNR393285:RNR393286 RXN393285:RXN393286 SHJ393285:SHJ393286 SRF393285:SRF393286 TBB393285:TBB393286 TKX393285:TKX393286 TUT393285:TUT393286 UEP393285:UEP393286 UOL393285:UOL393286 UYH393285:UYH393286 VID393285:VID393286 VRZ393285:VRZ393286 WBV393285:WBV393286 WLR393285:WLR393286 WVN393285:WVN393286 F458821:F458822 JB458821:JB458822 SX458821:SX458822 ACT458821:ACT458822 AMP458821:AMP458822 AWL458821:AWL458822 BGH458821:BGH458822 BQD458821:BQD458822 BZZ458821:BZZ458822 CJV458821:CJV458822 CTR458821:CTR458822 DDN458821:DDN458822 DNJ458821:DNJ458822 DXF458821:DXF458822 EHB458821:EHB458822 EQX458821:EQX458822 FAT458821:FAT458822 FKP458821:FKP458822 FUL458821:FUL458822 GEH458821:GEH458822 GOD458821:GOD458822 GXZ458821:GXZ458822 HHV458821:HHV458822 HRR458821:HRR458822 IBN458821:IBN458822 ILJ458821:ILJ458822 IVF458821:IVF458822 JFB458821:JFB458822 JOX458821:JOX458822 JYT458821:JYT458822 KIP458821:KIP458822 KSL458821:KSL458822 LCH458821:LCH458822 LMD458821:LMD458822 LVZ458821:LVZ458822 MFV458821:MFV458822 MPR458821:MPR458822 MZN458821:MZN458822 NJJ458821:NJJ458822 NTF458821:NTF458822 ODB458821:ODB458822 OMX458821:OMX458822 OWT458821:OWT458822 PGP458821:PGP458822 PQL458821:PQL458822 QAH458821:QAH458822 QKD458821:QKD458822 QTZ458821:QTZ458822 RDV458821:RDV458822 RNR458821:RNR458822 RXN458821:RXN458822 SHJ458821:SHJ458822 SRF458821:SRF458822 TBB458821:TBB458822 TKX458821:TKX458822 TUT458821:TUT458822 UEP458821:UEP458822 UOL458821:UOL458822 UYH458821:UYH458822 VID458821:VID458822 VRZ458821:VRZ458822 WBV458821:WBV458822 WLR458821:WLR458822 WVN458821:WVN458822 F524357:F524358 JB524357:JB524358 SX524357:SX524358 ACT524357:ACT524358 AMP524357:AMP524358 AWL524357:AWL524358 BGH524357:BGH524358 BQD524357:BQD524358 BZZ524357:BZZ524358 CJV524357:CJV524358 CTR524357:CTR524358 DDN524357:DDN524358 DNJ524357:DNJ524358 DXF524357:DXF524358 EHB524357:EHB524358 EQX524357:EQX524358 FAT524357:FAT524358 FKP524357:FKP524358 FUL524357:FUL524358 GEH524357:GEH524358 GOD524357:GOD524358 GXZ524357:GXZ524358 HHV524357:HHV524358 HRR524357:HRR524358 IBN524357:IBN524358 ILJ524357:ILJ524358 IVF524357:IVF524358 JFB524357:JFB524358 JOX524357:JOX524358 JYT524357:JYT524358 KIP524357:KIP524358 KSL524357:KSL524358 LCH524357:LCH524358 LMD524357:LMD524358 LVZ524357:LVZ524358 MFV524357:MFV524358 MPR524357:MPR524358 MZN524357:MZN524358 NJJ524357:NJJ524358 NTF524357:NTF524358 ODB524357:ODB524358 OMX524357:OMX524358 OWT524357:OWT524358 PGP524357:PGP524358 PQL524357:PQL524358 QAH524357:QAH524358 QKD524357:QKD524358 QTZ524357:QTZ524358 RDV524357:RDV524358 RNR524357:RNR524358 RXN524357:RXN524358 SHJ524357:SHJ524358 SRF524357:SRF524358 TBB524357:TBB524358 TKX524357:TKX524358 TUT524357:TUT524358 UEP524357:UEP524358 UOL524357:UOL524358 UYH524357:UYH524358 VID524357:VID524358 VRZ524357:VRZ524358 WBV524357:WBV524358 WLR524357:WLR524358 WVN524357:WVN524358 F589893:F589894 JB589893:JB589894 SX589893:SX589894 ACT589893:ACT589894 AMP589893:AMP589894 AWL589893:AWL589894 BGH589893:BGH589894 BQD589893:BQD589894 BZZ589893:BZZ589894 CJV589893:CJV589894 CTR589893:CTR589894 DDN589893:DDN589894 DNJ589893:DNJ589894 DXF589893:DXF589894 EHB589893:EHB589894 EQX589893:EQX589894 FAT589893:FAT589894 FKP589893:FKP589894 FUL589893:FUL589894 GEH589893:GEH589894 GOD589893:GOD589894 GXZ589893:GXZ589894 HHV589893:HHV589894 HRR589893:HRR589894 IBN589893:IBN589894 ILJ589893:ILJ589894 IVF589893:IVF589894 JFB589893:JFB589894 JOX589893:JOX589894 JYT589893:JYT589894 KIP589893:KIP589894 KSL589893:KSL589894 LCH589893:LCH589894 LMD589893:LMD589894 LVZ589893:LVZ589894 MFV589893:MFV589894 MPR589893:MPR589894 MZN589893:MZN589894 NJJ589893:NJJ589894 NTF589893:NTF589894 ODB589893:ODB589894 OMX589893:OMX589894 OWT589893:OWT589894 PGP589893:PGP589894 PQL589893:PQL589894 QAH589893:QAH589894 QKD589893:QKD589894 QTZ589893:QTZ589894 RDV589893:RDV589894 RNR589893:RNR589894 RXN589893:RXN589894 SHJ589893:SHJ589894 SRF589893:SRF589894 TBB589893:TBB589894 TKX589893:TKX589894 TUT589893:TUT589894 UEP589893:UEP589894 UOL589893:UOL589894 UYH589893:UYH589894 VID589893:VID589894 VRZ589893:VRZ589894 WBV589893:WBV589894 WLR589893:WLR589894 WVN589893:WVN589894 F655429:F655430 JB655429:JB655430 SX655429:SX655430 ACT655429:ACT655430 AMP655429:AMP655430 AWL655429:AWL655430 BGH655429:BGH655430 BQD655429:BQD655430 BZZ655429:BZZ655430 CJV655429:CJV655430 CTR655429:CTR655430 DDN655429:DDN655430 DNJ655429:DNJ655430 DXF655429:DXF655430 EHB655429:EHB655430 EQX655429:EQX655430 FAT655429:FAT655430 FKP655429:FKP655430 FUL655429:FUL655430 GEH655429:GEH655430 GOD655429:GOD655430 GXZ655429:GXZ655430 HHV655429:HHV655430 HRR655429:HRR655430 IBN655429:IBN655430 ILJ655429:ILJ655430 IVF655429:IVF655430 JFB655429:JFB655430 JOX655429:JOX655430 JYT655429:JYT655430 KIP655429:KIP655430 KSL655429:KSL655430 LCH655429:LCH655430 LMD655429:LMD655430 LVZ655429:LVZ655430 MFV655429:MFV655430 MPR655429:MPR655430 MZN655429:MZN655430 NJJ655429:NJJ655430 NTF655429:NTF655430 ODB655429:ODB655430 OMX655429:OMX655430 OWT655429:OWT655430 PGP655429:PGP655430 PQL655429:PQL655430 QAH655429:QAH655430 QKD655429:QKD655430 QTZ655429:QTZ655430 RDV655429:RDV655430 RNR655429:RNR655430 RXN655429:RXN655430 SHJ655429:SHJ655430 SRF655429:SRF655430 TBB655429:TBB655430 TKX655429:TKX655430 TUT655429:TUT655430 UEP655429:UEP655430 UOL655429:UOL655430 UYH655429:UYH655430 VID655429:VID655430 VRZ655429:VRZ655430 WBV655429:WBV655430 WLR655429:WLR655430 WVN655429:WVN655430 F720965:F720966 JB720965:JB720966 SX720965:SX720966 ACT720965:ACT720966 AMP720965:AMP720966 AWL720965:AWL720966 BGH720965:BGH720966 BQD720965:BQD720966 BZZ720965:BZZ720966 CJV720965:CJV720966 CTR720965:CTR720966 DDN720965:DDN720966 DNJ720965:DNJ720966 DXF720965:DXF720966 EHB720965:EHB720966 EQX720965:EQX720966 FAT720965:FAT720966 FKP720965:FKP720966 FUL720965:FUL720966 GEH720965:GEH720966 GOD720965:GOD720966 GXZ720965:GXZ720966 HHV720965:HHV720966 HRR720965:HRR720966 IBN720965:IBN720966 ILJ720965:ILJ720966 IVF720965:IVF720966 JFB720965:JFB720966 JOX720965:JOX720966 JYT720965:JYT720966 KIP720965:KIP720966 KSL720965:KSL720966 LCH720965:LCH720966 LMD720965:LMD720966 LVZ720965:LVZ720966 MFV720965:MFV720966 MPR720965:MPR720966 MZN720965:MZN720966 NJJ720965:NJJ720966 NTF720965:NTF720966 ODB720965:ODB720966 OMX720965:OMX720966 OWT720965:OWT720966 PGP720965:PGP720966 PQL720965:PQL720966 QAH720965:QAH720966 QKD720965:QKD720966 QTZ720965:QTZ720966 RDV720965:RDV720966 RNR720965:RNR720966 RXN720965:RXN720966 SHJ720965:SHJ720966 SRF720965:SRF720966 TBB720965:TBB720966 TKX720965:TKX720966 TUT720965:TUT720966 UEP720965:UEP720966 UOL720965:UOL720966 UYH720965:UYH720966 VID720965:VID720966 VRZ720965:VRZ720966 WBV720965:WBV720966 WLR720965:WLR720966 WVN720965:WVN720966 F786501:F786502 JB786501:JB786502 SX786501:SX786502 ACT786501:ACT786502 AMP786501:AMP786502 AWL786501:AWL786502 BGH786501:BGH786502 BQD786501:BQD786502 BZZ786501:BZZ786502 CJV786501:CJV786502 CTR786501:CTR786502 DDN786501:DDN786502 DNJ786501:DNJ786502 DXF786501:DXF786502 EHB786501:EHB786502 EQX786501:EQX786502 FAT786501:FAT786502 FKP786501:FKP786502 FUL786501:FUL786502 GEH786501:GEH786502 GOD786501:GOD786502 GXZ786501:GXZ786502 HHV786501:HHV786502 HRR786501:HRR786502 IBN786501:IBN786502 ILJ786501:ILJ786502 IVF786501:IVF786502 JFB786501:JFB786502 JOX786501:JOX786502 JYT786501:JYT786502 KIP786501:KIP786502 KSL786501:KSL786502 LCH786501:LCH786502 LMD786501:LMD786502 LVZ786501:LVZ786502 MFV786501:MFV786502 MPR786501:MPR786502 MZN786501:MZN786502 NJJ786501:NJJ786502 NTF786501:NTF786502 ODB786501:ODB786502 OMX786501:OMX786502 OWT786501:OWT786502 PGP786501:PGP786502 PQL786501:PQL786502 QAH786501:QAH786502 QKD786501:QKD786502 QTZ786501:QTZ786502 RDV786501:RDV786502 RNR786501:RNR786502 RXN786501:RXN786502 SHJ786501:SHJ786502 SRF786501:SRF786502 TBB786501:TBB786502 TKX786501:TKX786502 TUT786501:TUT786502 UEP786501:UEP786502 UOL786501:UOL786502 UYH786501:UYH786502 VID786501:VID786502 VRZ786501:VRZ786502 WBV786501:WBV786502 WLR786501:WLR786502 WVN786501:WVN786502 F852037:F852038 JB852037:JB852038 SX852037:SX852038 ACT852037:ACT852038 AMP852037:AMP852038 AWL852037:AWL852038 BGH852037:BGH852038 BQD852037:BQD852038 BZZ852037:BZZ852038 CJV852037:CJV852038 CTR852037:CTR852038 DDN852037:DDN852038 DNJ852037:DNJ852038 DXF852037:DXF852038 EHB852037:EHB852038 EQX852037:EQX852038 FAT852037:FAT852038 FKP852037:FKP852038 FUL852037:FUL852038 GEH852037:GEH852038 GOD852037:GOD852038 GXZ852037:GXZ852038 HHV852037:HHV852038 HRR852037:HRR852038 IBN852037:IBN852038 ILJ852037:ILJ852038 IVF852037:IVF852038 JFB852037:JFB852038 JOX852037:JOX852038 JYT852037:JYT852038 KIP852037:KIP852038 KSL852037:KSL852038 LCH852037:LCH852038 LMD852037:LMD852038 LVZ852037:LVZ852038 MFV852037:MFV852038 MPR852037:MPR852038 MZN852037:MZN852038 NJJ852037:NJJ852038 NTF852037:NTF852038 ODB852037:ODB852038 OMX852037:OMX852038 OWT852037:OWT852038 PGP852037:PGP852038 PQL852037:PQL852038 QAH852037:QAH852038 QKD852037:QKD852038 QTZ852037:QTZ852038 RDV852037:RDV852038 RNR852037:RNR852038 RXN852037:RXN852038 SHJ852037:SHJ852038 SRF852037:SRF852038 TBB852037:TBB852038 TKX852037:TKX852038 TUT852037:TUT852038 UEP852037:UEP852038 UOL852037:UOL852038 UYH852037:UYH852038 VID852037:VID852038 VRZ852037:VRZ852038 WBV852037:WBV852038 WLR852037:WLR852038 WVN852037:WVN852038 F917573:F917574 JB917573:JB917574 SX917573:SX917574 ACT917573:ACT917574 AMP917573:AMP917574 AWL917573:AWL917574 BGH917573:BGH917574 BQD917573:BQD917574 BZZ917573:BZZ917574 CJV917573:CJV917574 CTR917573:CTR917574 DDN917573:DDN917574 DNJ917573:DNJ917574 DXF917573:DXF917574 EHB917573:EHB917574 EQX917573:EQX917574 FAT917573:FAT917574 FKP917573:FKP917574 FUL917573:FUL917574 GEH917573:GEH917574 GOD917573:GOD917574 GXZ917573:GXZ917574 HHV917573:HHV917574 HRR917573:HRR917574 IBN917573:IBN917574 ILJ917573:ILJ917574 IVF917573:IVF917574 JFB917573:JFB917574 JOX917573:JOX917574 JYT917573:JYT917574 KIP917573:KIP917574 KSL917573:KSL917574 LCH917573:LCH917574 LMD917573:LMD917574 LVZ917573:LVZ917574 MFV917573:MFV917574 MPR917573:MPR917574 MZN917573:MZN917574 NJJ917573:NJJ917574 NTF917573:NTF917574 ODB917573:ODB917574 OMX917573:OMX917574 OWT917573:OWT917574 PGP917573:PGP917574 PQL917573:PQL917574 QAH917573:QAH917574 QKD917573:QKD917574 QTZ917573:QTZ917574 RDV917573:RDV917574 RNR917573:RNR917574 RXN917573:RXN917574 SHJ917573:SHJ917574 SRF917573:SRF917574 TBB917573:TBB917574 TKX917573:TKX917574 TUT917573:TUT917574 UEP917573:UEP917574 UOL917573:UOL917574 UYH917573:UYH917574 VID917573:VID917574 VRZ917573:VRZ917574 WBV917573:WBV917574 WLR917573:WLR917574 WVN917573:WVN917574 F983109:F983110 JB983109:JB983110 SX983109:SX983110 ACT983109:ACT983110 AMP983109:AMP983110 AWL983109:AWL983110 BGH983109:BGH983110 BQD983109:BQD983110 BZZ983109:BZZ983110 CJV983109:CJV983110 CTR983109:CTR983110 DDN983109:DDN983110 DNJ983109:DNJ983110 DXF983109:DXF983110 EHB983109:EHB983110 EQX983109:EQX983110 FAT983109:FAT983110 FKP983109:FKP983110 FUL983109:FUL983110 GEH983109:GEH983110 GOD983109:GOD983110 GXZ983109:GXZ983110 HHV983109:HHV983110 HRR983109:HRR983110 IBN983109:IBN983110 ILJ983109:ILJ983110 IVF983109:IVF983110 JFB983109:JFB983110 JOX983109:JOX983110 JYT983109:JYT983110 KIP983109:KIP983110 KSL983109:KSL983110 LCH983109:LCH983110 LMD983109:LMD983110 LVZ983109:LVZ983110 MFV983109:MFV983110 MPR983109:MPR983110 MZN983109:MZN983110 NJJ983109:NJJ983110 NTF983109:NTF983110 ODB983109:ODB983110 OMX983109:OMX983110 OWT983109:OWT983110 PGP983109:PGP983110 PQL983109:PQL983110 QAH983109:QAH983110 QKD983109:QKD983110 QTZ983109:QTZ983110 RDV983109:RDV983110 RNR983109:RNR983110 RXN983109:RXN983110 SHJ983109:SHJ983110 SRF983109:SRF983110 TBB983109:TBB983110 TKX983109:TKX983110 TUT983109:TUT983110 UEP983109:UEP983110 UOL983109:UOL983110 UYH983109:UYH983110 VID983109:VID983110 VRZ983109:VRZ983110 WBV983109:WBV983110 WLR983109:WLR983110 WVN983109:WVN983110 UYH44 UOL44 UEP44 TUT44 TKX44 TBB44 SRF44 SHJ44 RXN44 RNR44 RDV44 QTZ44 QKD44 QAH44 PQL44 PGP44 OWT44 OMX44 ODB44 NTF44 NJJ44 MZN44 MPR44 MFV44 LVZ44 LMD44 LCH44 KSL44 KIP44 JYT44 JOX44 JFB44 IVF44 ILJ44 IBN44 HRR44 HHV44 GXZ44 GOD44 GEH44 FUL44 FKP44 FAT44 EQX44 EHB44 DXF44 DNJ44 DDN44 CTR44 CJV44 BZZ44 BQD44 BGH44 AWL44 AMP44 ACT44 SX44 JB44 WVN44 VRZ44 WBV44 WLR44 VID44">
      <formula1>Year08</formula1>
    </dataValidation>
    <dataValidation type="list" allowBlank="1" showInputMessage="1" showErrorMessage="1" sqref="JB32:JB33 SX32:SX33 ACT32:ACT33 AMP32:AMP33 AWL32:AWL33 BGH32:BGH33 BQD32:BQD33 BZZ32:BZZ33 CJV32:CJV33 CTR32:CTR33 DDN32:DDN33 DNJ32:DNJ33 DXF32:DXF33 EHB32:EHB33 EQX32:EQX33 FAT32:FAT33 FKP32:FKP33 FUL32:FUL33 GEH32:GEH33 GOD32:GOD33 GXZ32:GXZ33 HHV32:HHV33 HRR32:HRR33 IBN32:IBN33 ILJ32:ILJ33 IVF32:IVF33 JFB32:JFB33 JOX32:JOX33 JYT32:JYT33 KIP32:KIP33 KSL32:KSL33 LCH32:LCH33 LMD32:LMD33 LVZ32:LVZ33 MFV32:MFV33 MPR32:MPR33 MZN32:MZN33 NJJ32:NJJ33 NTF32:NTF33 ODB32:ODB33 OMX32:OMX33 OWT32:OWT33 PGP32:PGP33 PQL32:PQL33 QAH32:QAH33 QKD32:QKD33 QTZ32:QTZ33 RDV32:RDV33 RNR32:RNR33 RXN32:RXN33 SHJ32:SHJ33 SRF32:SRF33 TBB32:TBB33 TKX32:TKX33 TUT32:TUT33 UEP32:UEP33 UOL32:UOL33 UYH32:UYH33 VID32:VID33 VRZ32:VRZ33 WBV32:WBV33 WLR32:WLR33 WVN32:WVN33 F65602:F65603 JB65602:JB65603 SX65602:SX65603 ACT65602:ACT65603 AMP65602:AMP65603 AWL65602:AWL65603 BGH65602:BGH65603 BQD65602:BQD65603 BZZ65602:BZZ65603 CJV65602:CJV65603 CTR65602:CTR65603 DDN65602:DDN65603 DNJ65602:DNJ65603 DXF65602:DXF65603 EHB65602:EHB65603 EQX65602:EQX65603 FAT65602:FAT65603 FKP65602:FKP65603 FUL65602:FUL65603 GEH65602:GEH65603 GOD65602:GOD65603 GXZ65602:GXZ65603 HHV65602:HHV65603 HRR65602:HRR65603 IBN65602:IBN65603 ILJ65602:ILJ65603 IVF65602:IVF65603 JFB65602:JFB65603 JOX65602:JOX65603 JYT65602:JYT65603 KIP65602:KIP65603 KSL65602:KSL65603 LCH65602:LCH65603 LMD65602:LMD65603 LVZ65602:LVZ65603 MFV65602:MFV65603 MPR65602:MPR65603 MZN65602:MZN65603 NJJ65602:NJJ65603 NTF65602:NTF65603 ODB65602:ODB65603 OMX65602:OMX65603 OWT65602:OWT65603 PGP65602:PGP65603 PQL65602:PQL65603 QAH65602:QAH65603 QKD65602:QKD65603 QTZ65602:QTZ65603 RDV65602:RDV65603 RNR65602:RNR65603 RXN65602:RXN65603 SHJ65602:SHJ65603 SRF65602:SRF65603 TBB65602:TBB65603 TKX65602:TKX65603 TUT65602:TUT65603 UEP65602:UEP65603 UOL65602:UOL65603 UYH65602:UYH65603 VID65602:VID65603 VRZ65602:VRZ65603 WBV65602:WBV65603 WLR65602:WLR65603 WVN65602:WVN65603 F131138:F131139 JB131138:JB131139 SX131138:SX131139 ACT131138:ACT131139 AMP131138:AMP131139 AWL131138:AWL131139 BGH131138:BGH131139 BQD131138:BQD131139 BZZ131138:BZZ131139 CJV131138:CJV131139 CTR131138:CTR131139 DDN131138:DDN131139 DNJ131138:DNJ131139 DXF131138:DXF131139 EHB131138:EHB131139 EQX131138:EQX131139 FAT131138:FAT131139 FKP131138:FKP131139 FUL131138:FUL131139 GEH131138:GEH131139 GOD131138:GOD131139 GXZ131138:GXZ131139 HHV131138:HHV131139 HRR131138:HRR131139 IBN131138:IBN131139 ILJ131138:ILJ131139 IVF131138:IVF131139 JFB131138:JFB131139 JOX131138:JOX131139 JYT131138:JYT131139 KIP131138:KIP131139 KSL131138:KSL131139 LCH131138:LCH131139 LMD131138:LMD131139 LVZ131138:LVZ131139 MFV131138:MFV131139 MPR131138:MPR131139 MZN131138:MZN131139 NJJ131138:NJJ131139 NTF131138:NTF131139 ODB131138:ODB131139 OMX131138:OMX131139 OWT131138:OWT131139 PGP131138:PGP131139 PQL131138:PQL131139 QAH131138:QAH131139 QKD131138:QKD131139 QTZ131138:QTZ131139 RDV131138:RDV131139 RNR131138:RNR131139 RXN131138:RXN131139 SHJ131138:SHJ131139 SRF131138:SRF131139 TBB131138:TBB131139 TKX131138:TKX131139 TUT131138:TUT131139 UEP131138:UEP131139 UOL131138:UOL131139 UYH131138:UYH131139 VID131138:VID131139 VRZ131138:VRZ131139 WBV131138:WBV131139 WLR131138:WLR131139 WVN131138:WVN131139 F196674:F196675 JB196674:JB196675 SX196674:SX196675 ACT196674:ACT196675 AMP196674:AMP196675 AWL196674:AWL196675 BGH196674:BGH196675 BQD196674:BQD196675 BZZ196674:BZZ196675 CJV196674:CJV196675 CTR196674:CTR196675 DDN196674:DDN196675 DNJ196674:DNJ196675 DXF196674:DXF196675 EHB196674:EHB196675 EQX196674:EQX196675 FAT196674:FAT196675 FKP196674:FKP196675 FUL196674:FUL196675 GEH196674:GEH196675 GOD196674:GOD196675 GXZ196674:GXZ196675 HHV196674:HHV196675 HRR196674:HRR196675 IBN196674:IBN196675 ILJ196674:ILJ196675 IVF196674:IVF196675 JFB196674:JFB196675 JOX196674:JOX196675 JYT196674:JYT196675 KIP196674:KIP196675 KSL196674:KSL196675 LCH196674:LCH196675 LMD196674:LMD196675 LVZ196674:LVZ196675 MFV196674:MFV196675 MPR196674:MPR196675 MZN196674:MZN196675 NJJ196674:NJJ196675 NTF196674:NTF196675 ODB196674:ODB196675 OMX196674:OMX196675 OWT196674:OWT196675 PGP196674:PGP196675 PQL196674:PQL196675 QAH196674:QAH196675 QKD196674:QKD196675 QTZ196674:QTZ196675 RDV196674:RDV196675 RNR196674:RNR196675 RXN196674:RXN196675 SHJ196674:SHJ196675 SRF196674:SRF196675 TBB196674:TBB196675 TKX196674:TKX196675 TUT196674:TUT196675 UEP196674:UEP196675 UOL196674:UOL196675 UYH196674:UYH196675 VID196674:VID196675 VRZ196674:VRZ196675 WBV196674:WBV196675 WLR196674:WLR196675 WVN196674:WVN196675 F262210:F262211 JB262210:JB262211 SX262210:SX262211 ACT262210:ACT262211 AMP262210:AMP262211 AWL262210:AWL262211 BGH262210:BGH262211 BQD262210:BQD262211 BZZ262210:BZZ262211 CJV262210:CJV262211 CTR262210:CTR262211 DDN262210:DDN262211 DNJ262210:DNJ262211 DXF262210:DXF262211 EHB262210:EHB262211 EQX262210:EQX262211 FAT262210:FAT262211 FKP262210:FKP262211 FUL262210:FUL262211 GEH262210:GEH262211 GOD262210:GOD262211 GXZ262210:GXZ262211 HHV262210:HHV262211 HRR262210:HRR262211 IBN262210:IBN262211 ILJ262210:ILJ262211 IVF262210:IVF262211 JFB262210:JFB262211 JOX262210:JOX262211 JYT262210:JYT262211 KIP262210:KIP262211 KSL262210:KSL262211 LCH262210:LCH262211 LMD262210:LMD262211 LVZ262210:LVZ262211 MFV262210:MFV262211 MPR262210:MPR262211 MZN262210:MZN262211 NJJ262210:NJJ262211 NTF262210:NTF262211 ODB262210:ODB262211 OMX262210:OMX262211 OWT262210:OWT262211 PGP262210:PGP262211 PQL262210:PQL262211 QAH262210:QAH262211 QKD262210:QKD262211 QTZ262210:QTZ262211 RDV262210:RDV262211 RNR262210:RNR262211 RXN262210:RXN262211 SHJ262210:SHJ262211 SRF262210:SRF262211 TBB262210:TBB262211 TKX262210:TKX262211 TUT262210:TUT262211 UEP262210:UEP262211 UOL262210:UOL262211 UYH262210:UYH262211 VID262210:VID262211 VRZ262210:VRZ262211 WBV262210:WBV262211 WLR262210:WLR262211 WVN262210:WVN262211 F327746:F327747 JB327746:JB327747 SX327746:SX327747 ACT327746:ACT327747 AMP327746:AMP327747 AWL327746:AWL327747 BGH327746:BGH327747 BQD327746:BQD327747 BZZ327746:BZZ327747 CJV327746:CJV327747 CTR327746:CTR327747 DDN327746:DDN327747 DNJ327746:DNJ327747 DXF327746:DXF327747 EHB327746:EHB327747 EQX327746:EQX327747 FAT327746:FAT327747 FKP327746:FKP327747 FUL327746:FUL327747 GEH327746:GEH327747 GOD327746:GOD327747 GXZ327746:GXZ327747 HHV327746:HHV327747 HRR327746:HRR327747 IBN327746:IBN327747 ILJ327746:ILJ327747 IVF327746:IVF327747 JFB327746:JFB327747 JOX327746:JOX327747 JYT327746:JYT327747 KIP327746:KIP327747 KSL327746:KSL327747 LCH327746:LCH327747 LMD327746:LMD327747 LVZ327746:LVZ327747 MFV327746:MFV327747 MPR327746:MPR327747 MZN327746:MZN327747 NJJ327746:NJJ327747 NTF327746:NTF327747 ODB327746:ODB327747 OMX327746:OMX327747 OWT327746:OWT327747 PGP327746:PGP327747 PQL327746:PQL327747 QAH327746:QAH327747 QKD327746:QKD327747 QTZ327746:QTZ327747 RDV327746:RDV327747 RNR327746:RNR327747 RXN327746:RXN327747 SHJ327746:SHJ327747 SRF327746:SRF327747 TBB327746:TBB327747 TKX327746:TKX327747 TUT327746:TUT327747 UEP327746:UEP327747 UOL327746:UOL327747 UYH327746:UYH327747 VID327746:VID327747 VRZ327746:VRZ327747 WBV327746:WBV327747 WLR327746:WLR327747 WVN327746:WVN327747 F393282:F393283 JB393282:JB393283 SX393282:SX393283 ACT393282:ACT393283 AMP393282:AMP393283 AWL393282:AWL393283 BGH393282:BGH393283 BQD393282:BQD393283 BZZ393282:BZZ393283 CJV393282:CJV393283 CTR393282:CTR393283 DDN393282:DDN393283 DNJ393282:DNJ393283 DXF393282:DXF393283 EHB393282:EHB393283 EQX393282:EQX393283 FAT393282:FAT393283 FKP393282:FKP393283 FUL393282:FUL393283 GEH393282:GEH393283 GOD393282:GOD393283 GXZ393282:GXZ393283 HHV393282:HHV393283 HRR393282:HRR393283 IBN393282:IBN393283 ILJ393282:ILJ393283 IVF393282:IVF393283 JFB393282:JFB393283 JOX393282:JOX393283 JYT393282:JYT393283 KIP393282:KIP393283 KSL393282:KSL393283 LCH393282:LCH393283 LMD393282:LMD393283 LVZ393282:LVZ393283 MFV393282:MFV393283 MPR393282:MPR393283 MZN393282:MZN393283 NJJ393282:NJJ393283 NTF393282:NTF393283 ODB393282:ODB393283 OMX393282:OMX393283 OWT393282:OWT393283 PGP393282:PGP393283 PQL393282:PQL393283 QAH393282:QAH393283 QKD393282:QKD393283 QTZ393282:QTZ393283 RDV393282:RDV393283 RNR393282:RNR393283 RXN393282:RXN393283 SHJ393282:SHJ393283 SRF393282:SRF393283 TBB393282:TBB393283 TKX393282:TKX393283 TUT393282:TUT393283 UEP393282:UEP393283 UOL393282:UOL393283 UYH393282:UYH393283 VID393282:VID393283 VRZ393282:VRZ393283 WBV393282:WBV393283 WLR393282:WLR393283 WVN393282:WVN393283 F458818:F458819 JB458818:JB458819 SX458818:SX458819 ACT458818:ACT458819 AMP458818:AMP458819 AWL458818:AWL458819 BGH458818:BGH458819 BQD458818:BQD458819 BZZ458818:BZZ458819 CJV458818:CJV458819 CTR458818:CTR458819 DDN458818:DDN458819 DNJ458818:DNJ458819 DXF458818:DXF458819 EHB458818:EHB458819 EQX458818:EQX458819 FAT458818:FAT458819 FKP458818:FKP458819 FUL458818:FUL458819 GEH458818:GEH458819 GOD458818:GOD458819 GXZ458818:GXZ458819 HHV458818:HHV458819 HRR458818:HRR458819 IBN458818:IBN458819 ILJ458818:ILJ458819 IVF458818:IVF458819 JFB458818:JFB458819 JOX458818:JOX458819 JYT458818:JYT458819 KIP458818:KIP458819 KSL458818:KSL458819 LCH458818:LCH458819 LMD458818:LMD458819 LVZ458818:LVZ458819 MFV458818:MFV458819 MPR458818:MPR458819 MZN458818:MZN458819 NJJ458818:NJJ458819 NTF458818:NTF458819 ODB458818:ODB458819 OMX458818:OMX458819 OWT458818:OWT458819 PGP458818:PGP458819 PQL458818:PQL458819 QAH458818:QAH458819 QKD458818:QKD458819 QTZ458818:QTZ458819 RDV458818:RDV458819 RNR458818:RNR458819 RXN458818:RXN458819 SHJ458818:SHJ458819 SRF458818:SRF458819 TBB458818:TBB458819 TKX458818:TKX458819 TUT458818:TUT458819 UEP458818:UEP458819 UOL458818:UOL458819 UYH458818:UYH458819 VID458818:VID458819 VRZ458818:VRZ458819 WBV458818:WBV458819 WLR458818:WLR458819 WVN458818:WVN458819 F524354:F524355 JB524354:JB524355 SX524354:SX524355 ACT524354:ACT524355 AMP524354:AMP524355 AWL524354:AWL524355 BGH524354:BGH524355 BQD524354:BQD524355 BZZ524354:BZZ524355 CJV524354:CJV524355 CTR524354:CTR524355 DDN524354:DDN524355 DNJ524354:DNJ524355 DXF524354:DXF524355 EHB524354:EHB524355 EQX524354:EQX524355 FAT524354:FAT524355 FKP524354:FKP524355 FUL524354:FUL524355 GEH524354:GEH524355 GOD524354:GOD524355 GXZ524354:GXZ524355 HHV524354:HHV524355 HRR524354:HRR524355 IBN524354:IBN524355 ILJ524354:ILJ524355 IVF524354:IVF524355 JFB524354:JFB524355 JOX524354:JOX524355 JYT524354:JYT524355 KIP524354:KIP524355 KSL524354:KSL524355 LCH524354:LCH524355 LMD524354:LMD524355 LVZ524354:LVZ524355 MFV524354:MFV524355 MPR524354:MPR524355 MZN524354:MZN524355 NJJ524354:NJJ524355 NTF524354:NTF524355 ODB524354:ODB524355 OMX524354:OMX524355 OWT524354:OWT524355 PGP524354:PGP524355 PQL524354:PQL524355 QAH524354:QAH524355 QKD524354:QKD524355 QTZ524354:QTZ524355 RDV524354:RDV524355 RNR524354:RNR524355 RXN524354:RXN524355 SHJ524354:SHJ524355 SRF524354:SRF524355 TBB524354:TBB524355 TKX524354:TKX524355 TUT524354:TUT524355 UEP524354:UEP524355 UOL524354:UOL524355 UYH524354:UYH524355 VID524354:VID524355 VRZ524354:VRZ524355 WBV524354:WBV524355 WLR524354:WLR524355 WVN524354:WVN524355 F589890:F589891 JB589890:JB589891 SX589890:SX589891 ACT589890:ACT589891 AMP589890:AMP589891 AWL589890:AWL589891 BGH589890:BGH589891 BQD589890:BQD589891 BZZ589890:BZZ589891 CJV589890:CJV589891 CTR589890:CTR589891 DDN589890:DDN589891 DNJ589890:DNJ589891 DXF589890:DXF589891 EHB589890:EHB589891 EQX589890:EQX589891 FAT589890:FAT589891 FKP589890:FKP589891 FUL589890:FUL589891 GEH589890:GEH589891 GOD589890:GOD589891 GXZ589890:GXZ589891 HHV589890:HHV589891 HRR589890:HRR589891 IBN589890:IBN589891 ILJ589890:ILJ589891 IVF589890:IVF589891 JFB589890:JFB589891 JOX589890:JOX589891 JYT589890:JYT589891 KIP589890:KIP589891 KSL589890:KSL589891 LCH589890:LCH589891 LMD589890:LMD589891 LVZ589890:LVZ589891 MFV589890:MFV589891 MPR589890:MPR589891 MZN589890:MZN589891 NJJ589890:NJJ589891 NTF589890:NTF589891 ODB589890:ODB589891 OMX589890:OMX589891 OWT589890:OWT589891 PGP589890:PGP589891 PQL589890:PQL589891 QAH589890:QAH589891 QKD589890:QKD589891 QTZ589890:QTZ589891 RDV589890:RDV589891 RNR589890:RNR589891 RXN589890:RXN589891 SHJ589890:SHJ589891 SRF589890:SRF589891 TBB589890:TBB589891 TKX589890:TKX589891 TUT589890:TUT589891 UEP589890:UEP589891 UOL589890:UOL589891 UYH589890:UYH589891 VID589890:VID589891 VRZ589890:VRZ589891 WBV589890:WBV589891 WLR589890:WLR589891 WVN589890:WVN589891 F655426:F655427 JB655426:JB655427 SX655426:SX655427 ACT655426:ACT655427 AMP655426:AMP655427 AWL655426:AWL655427 BGH655426:BGH655427 BQD655426:BQD655427 BZZ655426:BZZ655427 CJV655426:CJV655427 CTR655426:CTR655427 DDN655426:DDN655427 DNJ655426:DNJ655427 DXF655426:DXF655427 EHB655426:EHB655427 EQX655426:EQX655427 FAT655426:FAT655427 FKP655426:FKP655427 FUL655426:FUL655427 GEH655426:GEH655427 GOD655426:GOD655427 GXZ655426:GXZ655427 HHV655426:HHV655427 HRR655426:HRR655427 IBN655426:IBN655427 ILJ655426:ILJ655427 IVF655426:IVF655427 JFB655426:JFB655427 JOX655426:JOX655427 JYT655426:JYT655427 KIP655426:KIP655427 KSL655426:KSL655427 LCH655426:LCH655427 LMD655426:LMD655427 LVZ655426:LVZ655427 MFV655426:MFV655427 MPR655426:MPR655427 MZN655426:MZN655427 NJJ655426:NJJ655427 NTF655426:NTF655427 ODB655426:ODB655427 OMX655426:OMX655427 OWT655426:OWT655427 PGP655426:PGP655427 PQL655426:PQL655427 QAH655426:QAH655427 QKD655426:QKD655427 QTZ655426:QTZ655427 RDV655426:RDV655427 RNR655426:RNR655427 RXN655426:RXN655427 SHJ655426:SHJ655427 SRF655426:SRF655427 TBB655426:TBB655427 TKX655426:TKX655427 TUT655426:TUT655427 UEP655426:UEP655427 UOL655426:UOL655427 UYH655426:UYH655427 VID655426:VID655427 VRZ655426:VRZ655427 WBV655426:WBV655427 WLR655426:WLR655427 WVN655426:WVN655427 F720962:F720963 JB720962:JB720963 SX720962:SX720963 ACT720962:ACT720963 AMP720962:AMP720963 AWL720962:AWL720963 BGH720962:BGH720963 BQD720962:BQD720963 BZZ720962:BZZ720963 CJV720962:CJV720963 CTR720962:CTR720963 DDN720962:DDN720963 DNJ720962:DNJ720963 DXF720962:DXF720963 EHB720962:EHB720963 EQX720962:EQX720963 FAT720962:FAT720963 FKP720962:FKP720963 FUL720962:FUL720963 GEH720962:GEH720963 GOD720962:GOD720963 GXZ720962:GXZ720963 HHV720962:HHV720963 HRR720962:HRR720963 IBN720962:IBN720963 ILJ720962:ILJ720963 IVF720962:IVF720963 JFB720962:JFB720963 JOX720962:JOX720963 JYT720962:JYT720963 KIP720962:KIP720963 KSL720962:KSL720963 LCH720962:LCH720963 LMD720962:LMD720963 LVZ720962:LVZ720963 MFV720962:MFV720963 MPR720962:MPR720963 MZN720962:MZN720963 NJJ720962:NJJ720963 NTF720962:NTF720963 ODB720962:ODB720963 OMX720962:OMX720963 OWT720962:OWT720963 PGP720962:PGP720963 PQL720962:PQL720963 QAH720962:QAH720963 QKD720962:QKD720963 QTZ720962:QTZ720963 RDV720962:RDV720963 RNR720962:RNR720963 RXN720962:RXN720963 SHJ720962:SHJ720963 SRF720962:SRF720963 TBB720962:TBB720963 TKX720962:TKX720963 TUT720962:TUT720963 UEP720962:UEP720963 UOL720962:UOL720963 UYH720962:UYH720963 VID720962:VID720963 VRZ720962:VRZ720963 WBV720962:WBV720963 WLR720962:WLR720963 WVN720962:WVN720963 F786498:F786499 JB786498:JB786499 SX786498:SX786499 ACT786498:ACT786499 AMP786498:AMP786499 AWL786498:AWL786499 BGH786498:BGH786499 BQD786498:BQD786499 BZZ786498:BZZ786499 CJV786498:CJV786499 CTR786498:CTR786499 DDN786498:DDN786499 DNJ786498:DNJ786499 DXF786498:DXF786499 EHB786498:EHB786499 EQX786498:EQX786499 FAT786498:FAT786499 FKP786498:FKP786499 FUL786498:FUL786499 GEH786498:GEH786499 GOD786498:GOD786499 GXZ786498:GXZ786499 HHV786498:HHV786499 HRR786498:HRR786499 IBN786498:IBN786499 ILJ786498:ILJ786499 IVF786498:IVF786499 JFB786498:JFB786499 JOX786498:JOX786499 JYT786498:JYT786499 KIP786498:KIP786499 KSL786498:KSL786499 LCH786498:LCH786499 LMD786498:LMD786499 LVZ786498:LVZ786499 MFV786498:MFV786499 MPR786498:MPR786499 MZN786498:MZN786499 NJJ786498:NJJ786499 NTF786498:NTF786499 ODB786498:ODB786499 OMX786498:OMX786499 OWT786498:OWT786499 PGP786498:PGP786499 PQL786498:PQL786499 QAH786498:QAH786499 QKD786498:QKD786499 QTZ786498:QTZ786499 RDV786498:RDV786499 RNR786498:RNR786499 RXN786498:RXN786499 SHJ786498:SHJ786499 SRF786498:SRF786499 TBB786498:TBB786499 TKX786498:TKX786499 TUT786498:TUT786499 UEP786498:UEP786499 UOL786498:UOL786499 UYH786498:UYH786499 VID786498:VID786499 VRZ786498:VRZ786499 WBV786498:WBV786499 WLR786498:WLR786499 WVN786498:WVN786499 F852034:F852035 JB852034:JB852035 SX852034:SX852035 ACT852034:ACT852035 AMP852034:AMP852035 AWL852034:AWL852035 BGH852034:BGH852035 BQD852034:BQD852035 BZZ852034:BZZ852035 CJV852034:CJV852035 CTR852034:CTR852035 DDN852034:DDN852035 DNJ852034:DNJ852035 DXF852034:DXF852035 EHB852034:EHB852035 EQX852034:EQX852035 FAT852034:FAT852035 FKP852034:FKP852035 FUL852034:FUL852035 GEH852034:GEH852035 GOD852034:GOD852035 GXZ852034:GXZ852035 HHV852034:HHV852035 HRR852034:HRR852035 IBN852034:IBN852035 ILJ852034:ILJ852035 IVF852034:IVF852035 JFB852034:JFB852035 JOX852034:JOX852035 JYT852034:JYT852035 KIP852034:KIP852035 KSL852034:KSL852035 LCH852034:LCH852035 LMD852034:LMD852035 LVZ852034:LVZ852035 MFV852034:MFV852035 MPR852034:MPR852035 MZN852034:MZN852035 NJJ852034:NJJ852035 NTF852034:NTF852035 ODB852034:ODB852035 OMX852034:OMX852035 OWT852034:OWT852035 PGP852034:PGP852035 PQL852034:PQL852035 QAH852034:QAH852035 QKD852034:QKD852035 QTZ852034:QTZ852035 RDV852034:RDV852035 RNR852034:RNR852035 RXN852034:RXN852035 SHJ852034:SHJ852035 SRF852034:SRF852035 TBB852034:TBB852035 TKX852034:TKX852035 TUT852034:TUT852035 UEP852034:UEP852035 UOL852034:UOL852035 UYH852034:UYH852035 VID852034:VID852035 VRZ852034:VRZ852035 WBV852034:WBV852035 WLR852034:WLR852035 WVN852034:WVN852035 F917570:F917571 JB917570:JB917571 SX917570:SX917571 ACT917570:ACT917571 AMP917570:AMP917571 AWL917570:AWL917571 BGH917570:BGH917571 BQD917570:BQD917571 BZZ917570:BZZ917571 CJV917570:CJV917571 CTR917570:CTR917571 DDN917570:DDN917571 DNJ917570:DNJ917571 DXF917570:DXF917571 EHB917570:EHB917571 EQX917570:EQX917571 FAT917570:FAT917571 FKP917570:FKP917571 FUL917570:FUL917571 GEH917570:GEH917571 GOD917570:GOD917571 GXZ917570:GXZ917571 HHV917570:HHV917571 HRR917570:HRR917571 IBN917570:IBN917571 ILJ917570:ILJ917571 IVF917570:IVF917571 JFB917570:JFB917571 JOX917570:JOX917571 JYT917570:JYT917571 KIP917570:KIP917571 KSL917570:KSL917571 LCH917570:LCH917571 LMD917570:LMD917571 LVZ917570:LVZ917571 MFV917570:MFV917571 MPR917570:MPR917571 MZN917570:MZN917571 NJJ917570:NJJ917571 NTF917570:NTF917571 ODB917570:ODB917571 OMX917570:OMX917571 OWT917570:OWT917571 PGP917570:PGP917571 PQL917570:PQL917571 QAH917570:QAH917571 QKD917570:QKD917571 QTZ917570:QTZ917571 RDV917570:RDV917571 RNR917570:RNR917571 RXN917570:RXN917571 SHJ917570:SHJ917571 SRF917570:SRF917571 TBB917570:TBB917571 TKX917570:TKX917571 TUT917570:TUT917571 UEP917570:UEP917571 UOL917570:UOL917571 UYH917570:UYH917571 VID917570:VID917571 VRZ917570:VRZ917571 WBV917570:WBV917571 WLR917570:WLR917571 WVN917570:WVN917571 F983106:F983107 JB983106:JB983107 SX983106:SX983107 ACT983106:ACT983107 AMP983106:AMP983107 AWL983106:AWL983107 BGH983106:BGH983107 BQD983106:BQD983107 BZZ983106:BZZ983107 CJV983106:CJV983107 CTR983106:CTR983107 DDN983106:DDN983107 DNJ983106:DNJ983107 DXF983106:DXF983107 EHB983106:EHB983107 EQX983106:EQX983107 FAT983106:FAT983107 FKP983106:FKP983107 FUL983106:FUL983107 GEH983106:GEH983107 GOD983106:GOD983107 GXZ983106:GXZ983107 HHV983106:HHV983107 HRR983106:HRR983107 IBN983106:IBN983107 ILJ983106:ILJ983107 IVF983106:IVF983107 JFB983106:JFB983107 JOX983106:JOX983107 JYT983106:JYT983107 KIP983106:KIP983107 KSL983106:KSL983107 LCH983106:LCH983107 LMD983106:LMD983107 LVZ983106:LVZ983107 MFV983106:MFV983107 MPR983106:MPR983107 MZN983106:MZN983107 NJJ983106:NJJ983107 NTF983106:NTF983107 ODB983106:ODB983107 OMX983106:OMX983107 OWT983106:OWT983107 PGP983106:PGP983107 PQL983106:PQL983107 QAH983106:QAH983107 QKD983106:QKD983107 QTZ983106:QTZ983107 RDV983106:RDV983107 RNR983106:RNR983107 RXN983106:RXN983107 SHJ983106:SHJ983107 SRF983106:SRF983107 TBB983106:TBB983107 TKX983106:TKX983107 TUT983106:TUT983107 UEP983106:UEP983107 UOL983106:UOL983107 UYH983106:UYH983107 VID983106:VID983107 VRZ983106:VRZ983107 WBV983106:WBV983107 WLR983106:WLR983107 WVN983106:WVN983107 JB42:JB43 SX42:SX43 ACT42:ACT43 AMP42:AMP43 AWL42:AWL43 BGH42:BGH43 BQD42:BQD43 BZZ42:BZZ43 CJV42:CJV43 CTR42:CTR43 DDN42:DDN43 DNJ42:DNJ43 DXF42:DXF43 EHB42:EHB43 EQX42:EQX43 FAT42:FAT43 FKP42:FKP43 FUL42:FUL43 GEH42:GEH43 GOD42:GOD43 GXZ42:GXZ43 HHV42:HHV43 HRR42:HRR43 IBN42:IBN43 ILJ42:ILJ43 IVF42:IVF43 JFB42:JFB43 JOX42:JOX43 JYT42:JYT43 KIP42:KIP43 KSL42:KSL43 LCH42:LCH43 LMD42:LMD43 LVZ42:LVZ43 MFV42:MFV43 MPR42:MPR43 MZN42:MZN43 NJJ42:NJJ43 NTF42:NTF43 ODB42:ODB43 OMX42:OMX43 OWT42:OWT43 PGP42:PGP43 PQL42:PQL43 QAH42:QAH43 QKD42:QKD43 QTZ42:QTZ43 RDV42:RDV43 RNR42:RNR43 RXN42:RXN43 SHJ42:SHJ43 SRF42:SRF43 TBB42:TBB43 TKX42:TKX43 TUT42:TUT43 UEP42:UEP43 UOL42:UOL43 UYH42:UYH43 VID42:VID43 VRZ42:VRZ43 WBV42:WBV43 WLR42:WLR43 WVN42:WVN43">
      <formula1>Year07</formula1>
    </dataValidation>
    <dataValidation type="list" showInputMessage="1" showErrorMessage="1" error="Please enter month as a two digit number from 01 to 12 (with January = 01, February = 02, etc.)" sqref="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E65602:E65603 JA65602:JA65603 SW65602:SW65603 ACS65602:ACS65603 AMO65602:AMO65603 AWK65602:AWK65603 BGG65602:BGG65603 BQC65602:BQC65603 BZY65602:BZY65603 CJU65602:CJU65603 CTQ65602:CTQ65603 DDM65602:DDM65603 DNI65602:DNI65603 DXE65602:DXE65603 EHA65602:EHA65603 EQW65602:EQW65603 FAS65602:FAS65603 FKO65602:FKO65603 FUK65602:FUK65603 GEG65602:GEG65603 GOC65602:GOC65603 GXY65602:GXY65603 HHU65602:HHU65603 HRQ65602:HRQ65603 IBM65602:IBM65603 ILI65602:ILI65603 IVE65602:IVE65603 JFA65602:JFA65603 JOW65602:JOW65603 JYS65602:JYS65603 KIO65602:KIO65603 KSK65602:KSK65603 LCG65602:LCG65603 LMC65602:LMC65603 LVY65602:LVY65603 MFU65602:MFU65603 MPQ65602:MPQ65603 MZM65602:MZM65603 NJI65602:NJI65603 NTE65602:NTE65603 ODA65602:ODA65603 OMW65602:OMW65603 OWS65602:OWS65603 PGO65602:PGO65603 PQK65602:PQK65603 QAG65602:QAG65603 QKC65602:QKC65603 QTY65602:QTY65603 RDU65602:RDU65603 RNQ65602:RNQ65603 RXM65602:RXM65603 SHI65602:SHI65603 SRE65602:SRE65603 TBA65602:TBA65603 TKW65602:TKW65603 TUS65602:TUS65603 UEO65602:UEO65603 UOK65602:UOK65603 UYG65602:UYG65603 VIC65602:VIC65603 VRY65602:VRY65603 WBU65602:WBU65603 WLQ65602:WLQ65603 WVM65602:WVM65603 E131138:E131139 JA131138:JA131139 SW131138:SW131139 ACS131138:ACS131139 AMO131138:AMO131139 AWK131138:AWK131139 BGG131138:BGG131139 BQC131138:BQC131139 BZY131138:BZY131139 CJU131138:CJU131139 CTQ131138:CTQ131139 DDM131138:DDM131139 DNI131138:DNI131139 DXE131138:DXE131139 EHA131138:EHA131139 EQW131138:EQW131139 FAS131138:FAS131139 FKO131138:FKO131139 FUK131138:FUK131139 GEG131138:GEG131139 GOC131138:GOC131139 GXY131138:GXY131139 HHU131138:HHU131139 HRQ131138:HRQ131139 IBM131138:IBM131139 ILI131138:ILI131139 IVE131138:IVE131139 JFA131138:JFA131139 JOW131138:JOW131139 JYS131138:JYS131139 KIO131138:KIO131139 KSK131138:KSK131139 LCG131138:LCG131139 LMC131138:LMC131139 LVY131138:LVY131139 MFU131138:MFU131139 MPQ131138:MPQ131139 MZM131138:MZM131139 NJI131138:NJI131139 NTE131138:NTE131139 ODA131138:ODA131139 OMW131138:OMW131139 OWS131138:OWS131139 PGO131138:PGO131139 PQK131138:PQK131139 QAG131138:QAG131139 QKC131138:QKC131139 QTY131138:QTY131139 RDU131138:RDU131139 RNQ131138:RNQ131139 RXM131138:RXM131139 SHI131138:SHI131139 SRE131138:SRE131139 TBA131138:TBA131139 TKW131138:TKW131139 TUS131138:TUS131139 UEO131138:UEO131139 UOK131138:UOK131139 UYG131138:UYG131139 VIC131138:VIC131139 VRY131138:VRY131139 WBU131138:WBU131139 WLQ131138:WLQ131139 WVM131138:WVM131139 E196674:E196675 JA196674:JA196675 SW196674:SW196675 ACS196674:ACS196675 AMO196674:AMO196675 AWK196674:AWK196675 BGG196674:BGG196675 BQC196674:BQC196675 BZY196674:BZY196675 CJU196674:CJU196675 CTQ196674:CTQ196675 DDM196674:DDM196675 DNI196674:DNI196675 DXE196674:DXE196675 EHA196674:EHA196675 EQW196674:EQW196675 FAS196674:FAS196675 FKO196674:FKO196675 FUK196674:FUK196675 GEG196674:GEG196675 GOC196674:GOC196675 GXY196674:GXY196675 HHU196674:HHU196675 HRQ196674:HRQ196675 IBM196674:IBM196675 ILI196674:ILI196675 IVE196674:IVE196675 JFA196674:JFA196675 JOW196674:JOW196675 JYS196674:JYS196675 KIO196674:KIO196675 KSK196674:KSK196675 LCG196674:LCG196675 LMC196674:LMC196675 LVY196674:LVY196675 MFU196674:MFU196675 MPQ196674:MPQ196675 MZM196674:MZM196675 NJI196674:NJI196675 NTE196674:NTE196675 ODA196674:ODA196675 OMW196674:OMW196675 OWS196674:OWS196675 PGO196674:PGO196675 PQK196674:PQK196675 QAG196674:QAG196675 QKC196674:QKC196675 QTY196674:QTY196675 RDU196674:RDU196675 RNQ196674:RNQ196675 RXM196674:RXM196675 SHI196674:SHI196675 SRE196674:SRE196675 TBA196674:TBA196675 TKW196674:TKW196675 TUS196674:TUS196675 UEO196674:UEO196675 UOK196674:UOK196675 UYG196674:UYG196675 VIC196674:VIC196675 VRY196674:VRY196675 WBU196674:WBU196675 WLQ196674:WLQ196675 WVM196674:WVM196675 E262210:E262211 JA262210:JA262211 SW262210:SW262211 ACS262210:ACS262211 AMO262210:AMO262211 AWK262210:AWK262211 BGG262210:BGG262211 BQC262210:BQC262211 BZY262210:BZY262211 CJU262210:CJU262211 CTQ262210:CTQ262211 DDM262210:DDM262211 DNI262210:DNI262211 DXE262210:DXE262211 EHA262210:EHA262211 EQW262210:EQW262211 FAS262210:FAS262211 FKO262210:FKO262211 FUK262210:FUK262211 GEG262210:GEG262211 GOC262210:GOC262211 GXY262210:GXY262211 HHU262210:HHU262211 HRQ262210:HRQ262211 IBM262210:IBM262211 ILI262210:ILI262211 IVE262210:IVE262211 JFA262210:JFA262211 JOW262210:JOW262211 JYS262210:JYS262211 KIO262210:KIO262211 KSK262210:KSK262211 LCG262210:LCG262211 LMC262210:LMC262211 LVY262210:LVY262211 MFU262210:MFU262211 MPQ262210:MPQ262211 MZM262210:MZM262211 NJI262210:NJI262211 NTE262210:NTE262211 ODA262210:ODA262211 OMW262210:OMW262211 OWS262210:OWS262211 PGO262210:PGO262211 PQK262210:PQK262211 QAG262210:QAG262211 QKC262210:QKC262211 QTY262210:QTY262211 RDU262210:RDU262211 RNQ262210:RNQ262211 RXM262210:RXM262211 SHI262210:SHI262211 SRE262210:SRE262211 TBA262210:TBA262211 TKW262210:TKW262211 TUS262210:TUS262211 UEO262210:UEO262211 UOK262210:UOK262211 UYG262210:UYG262211 VIC262210:VIC262211 VRY262210:VRY262211 WBU262210:WBU262211 WLQ262210:WLQ262211 WVM262210:WVM262211 E327746:E327747 JA327746:JA327747 SW327746:SW327747 ACS327746:ACS327747 AMO327746:AMO327747 AWK327746:AWK327747 BGG327746:BGG327747 BQC327746:BQC327747 BZY327746:BZY327747 CJU327746:CJU327747 CTQ327746:CTQ327747 DDM327746:DDM327747 DNI327746:DNI327747 DXE327746:DXE327747 EHA327746:EHA327747 EQW327746:EQW327747 FAS327746:FAS327747 FKO327746:FKO327747 FUK327746:FUK327747 GEG327746:GEG327747 GOC327746:GOC327747 GXY327746:GXY327747 HHU327746:HHU327747 HRQ327746:HRQ327747 IBM327746:IBM327747 ILI327746:ILI327747 IVE327746:IVE327747 JFA327746:JFA327747 JOW327746:JOW327747 JYS327746:JYS327747 KIO327746:KIO327747 KSK327746:KSK327747 LCG327746:LCG327747 LMC327746:LMC327747 LVY327746:LVY327747 MFU327746:MFU327747 MPQ327746:MPQ327747 MZM327746:MZM327747 NJI327746:NJI327747 NTE327746:NTE327747 ODA327746:ODA327747 OMW327746:OMW327747 OWS327746:OWS327747 PGO327746:PGO327747 PQK327746:PQK327747 QAG327746:QAG327747 QKC327746:QKC327747 QTY327746:QTY327747 RDU327746:RDU327747 RNQ327746:RNQ327747 RXM327746:RXM327747 SHI327746:SHI327747 SRE327746:SRE327747 TBA327746:TBA327747 TKW327746:TKW327747 TUS327746:TUS327747 UEO327746:UEO327747 UOK327746:UOK327747 UYG327746:UYG327747 VIC327746:VIC327747 VRY327746:VRY327747 WBU327746:WBU327747 WLQ327746:WLQ327747 WVM327746:WVM327747 E393282:E393283 JA393282:JA393283 SW393282:SW393283 ACS393282:ACS393283 AMO393282:AMO393283 AWK393282:AWK393283 BGG393282:BGG393283 BQC393282:BQC393283 BZY393282:BZY393283 CJU393282:CJU393283 CTQ393282:CTQ393283 DDM393282:DDM393283 DNI393282:DNI393283 DXE393282:DXE393283 EHA393282:EHA393283 EQW393282:EQW393283 FAS393282:FAS393283 FKO393282:FKO393283 FUK393282:FUK393283 GEG393282:GEG393283 GOC393282:GOC393283 GXY393282:GXY393283 HHU393282:HHU393283 HRQ393282:HRQ393283 IBM393282:IBM393283 ILI393282:ILI393283 IVE393282:IVE393283 JFA393282:JFA393283 JOW393282:JOW393283 JYS393282:JYS393283 KIO393282:KIO393283 KSK393282:KSK393283 LCG393282:LCG393283 LMC393282:LMC393283 LVY393282:LVY393283 MFU393282:MFU393283 MPQ393282:MPQ393283 MZM393282:MZM393283 NJI393282:NJI393283 NTE393282:NTE393283 ODA393282:ODA393283 OMW393282:OMW393283 OWS393282:OWS393283 PGO393282:PGO393283 PQK393282:PQK393283 QAG393282:QAG393283 QKC393282:QKC393283 QTY393282:QTY393283 RDU393282:RDU393283 RNQ393282:RNQ393283 RXM393282:RXM393283 SHI393282:SHI393283 SRE393282:SRE393283 TBA393282:TBA393283 TKW393282:TKW393283 TUS393282:TUS393283 UEO393282:UEO393283 UOK393282:UOK393283 UYG393282:UYG393283 VIC393282:VIC393283 VRY393282:VRY393283 WBU393282:WBU393283 WLQ393282:WLQ393283 WVM393282:WVM393283 E458818:E458819 JA458818:JA458819 SW458818:SW458819 ACS458818:ACS458819 AMO458818:AMO458819 AWK458818:AWK458819 BGG458818:BGG458819 BQC458818:BQC458819 BZY458818:BZY458819 CJU458818:CJU458819 CTQ458818:CTQ458819 DDM458818:DDM458819 DNI458818:DNI458819 DXE458818:DXE458819 EHA458818:EHA458819 EQW458818:EQW458819 FAS458818:FAS458819 FKO458818:FKO458819 FUK458818:FUK458819 GEG458818:GEG458819 GOC458818:GOC458819 GXY458818:GXY458819 HHU458818:HHU458819 HRQ458818:HRQ458819 IBM458818:IBM458819 ILI458818:ILI458819 IVE458818:IVE458819 JFA458818:JFA458819 JOW458818:JOW458819 JYS458818:JYS458819 KIO458818:KIO458819 KSK458818:KSK458819 LCG458818:LCG458819 LMC458818:LMC458819 LVY458818:LVY458819 MFU458818:MFU458819 MPQ458818:MPQ458819 MZM458818:MZM458819 NJI458818:NJI458819 NTE458818:NTE458819 ODA458818:ODA458819 OMW458818:OMW458819 OWS458818:OWS458819 PGO458818:PGO458819 PQK458818:PQK458819 QAG458818:QAG458819 QKC458818:QKC458819 QTY458818:QTY458819 RDU458818:RDU458819 RNQ458818:RNQ458819 RXM458818:RXM458819 SHI458818:SHI458819 SRE458818:SRE458819 TBA458818:TBA458819 TKW458818:TKW458819 TUS458818:TUS458819 UEO458818:UEO458819 UOK458818:UOK458819 UYG458818:UYG458819 VIC458818:VIC458819 VRY458818:VRY458819 WBU458818:WBU458819 WLQ458818:WLQ458819 WVM458818:WVM458819 E524354:E524355 JA524354:JA524355 SW524354:SW524355 ACS524354:ACS524355 AMO524354:AMO524355 AWK524354:AWK524355 BGG524354:BGG524355 BQC524354:BQC524355 BZY524354:BZY524355 CJU524354:CJU524355 CTQ524354:CTQ524355 DDM524354:DDM524355 DNI524354:DNI524355 DXE524354:DXE524355 EHA524354:EHA524355 EQW524354:EQW524355 FAS524354:FAS524355 FKO524354:FKO524355 FUK524354:FUK524355 GEG524354:GEG524355 GOC524354:GOC524355 GXY524354:GXY524355 HHU524354:HHU524355 HRQ524354:HRQ524355 IBM524354:IBM524355 ILI524354:ILI524355 IVE524354:IVE524355 JFA524354:JFA524355 JOW524354:JOW524355 JYS524354:JYS524355 KIO524354:KIO524355 KSK524354:KSK524355 LCG524354:LCG524355 LMC524354:LMC524355 LVY524354:LVY524355 MFU524354:MFU524355 MPQ524354:MPQ524355 MZM524354:MZM524355 NJI524354:NJI524355 NTE524354:NTE524355 ODA524354:ODA524355 OMW524354:OMW524355 OWS524354:OWS524355 PGO524354:PGO524355 PQK524354:PQK524355 QAG524354:QAG524355 QKC524354:QKC524355 QTY524354:QTY524355 RDU524354:RDU524355 RNQ524354:RNQ524355 RXM524354:RXM524355 SHI524354:SHI524355 SRE524354:SRE524355 TBA524354:TBA524355 TKW524354:TKW524355 TUS524354:TUS524355 UEO524354:UEO524355 UOK524354:UOK524355 UYG524354:UYG524355 VIC524354:VIC524355 VRY524354:VRY524355 WBU524354:WBU524355 WLQ524354:WLQ524355 WVM524354:WVM524355 E589890:E589891 JA589890:JA589891 SW589890:SW589891 ACS589890:ACS589891 AMO589890:AMO589891 AWK589890:AWK589891 BGG589890:BGG589891 BQC589890:BQC589891 BZY589890:BZY589891 CJU589890:CJU589891 CTQ589890:CTQ589891 DDM589890:DDM589891 DNI589890:DNI589891 DXE589890:DXE589891 EHA589890:EHA589891 EQW589890:EQW589891 FAS589890:FAS589891 FKO589890:FKO589891 FUK589890:FUK589891 GEG589890:GEG589891 GOC589890:GOC589891 GXY589890:GXY589891 HHU589890:HHU589891 HRQ589890:HRQ589891 IBM589890:IBM589891 ILI589890:ILI589891 IVE589890:IVE589891 JFA589890:JFA589891 JOW589890:JOW589891 JYS589890:JYS589891 KIO589890:KIO589891 KSK589890:KSK589891 LCG589890:LCG589891 LMC589890:LMC589891 LVY589890:LVY589891 MFU589890:MFU589891 MPQ589890:MPQ589891 MZM589890:MZM589891 NJI589890:NJI589891 NTE589890:NTE589891 ODA589890:ODA589891 OMW589890:OMW589891 OWS589890:OWS589891 PGO589890:PGO589891 PQK589890:PQK589891 QAG589890:QAG589891 QKC589890:QKC589891 QTY589890:QTY589891 RDU589890:RDU589891 RNQ589890:RNQ589891 RXM589890:RXM589891 SHI589890:SHI589891 SRE589890:SRE589891 TBA589890:TBA589891 TKW589890:TKW589891 TUS589890:TUS589891 UEO589890:UEO589891 UOK589890:UOK589891 UYG589890:UYG589891 VIC589890:VIC589891 VRY589890:VRY589891 WBU589890:WBU589891 WLQ589890:WLQ589891 WVM589890:WVM589891 E655426:E655427 JA655426:JA655427 SW655426:SW655427 ACS655426:ACS655427 AMO655426:AMO655427 AWK655426:AWK655427 BGG655426:BGG655427 BQC655426:BQC655427 BZY655426:BZY655427 CJU655426:CJU655427 CTQ655426:CTQ655427 DDM655426:DDM655427 DNI655426:DNI655427 DXE655426:DXE655427 EHA655426:EHA655427 EQW655426:EQW655427 FAS655426:FAS655427 FKO655426:FKO655427 FUK655426:FUK655427 GEG655426:GEG655427 GOC655426:GOC655427 GXY655426:GXY655427 HHU655426:HHU655427 HRQ655426:HRQ655427 IBM655426:IBM655427 ILI655426:ILI655427 IVE655426:IVE655427 JFA655426:JFA655427 JOW655426:JOW655427 JYS655426:JYS655427 KIO655426:KIO655427 KSK655426:KSK655427 LCG655426:LCG655427 LMC655426:LMC655427 LVY655426:LVY655427 MFU655426:MFU655427 MPQ655426:MPQ655427 MZM655426:MZM655427 NJI655426:NJI655427 NTE655426:NTE655427 ODA655426:ODA655427 OMW655426:OMW655427 OWS655426:OWS655427 PGO655426:PGO655427 PQK655426:PQK655427 QAG655426:QAG655427 QKC655426:QKC655427 QTY655426:QTY655427 RDU655426:RDU655427 RNQ655426:RNQ655427 RXM655426:RXM655427 SHI655426:SHI655427 SRE655426:SRE655427 TBA655426:TBA655427 TKW655426:TKW655427 TUS655426:TUS655427 UEO655426:UEO655427 UOK655426:UOK655427 UYG655426:UYG655427 VIC655426:VIC655427 VRY655426:VRY655427 WBU655426:WBU655427 WLQ655426:WLQ655427 WVM655426:WVM655427 E720962:E720963 JA720962:JA720963 SW720962:SW720963 ACS720962:ACS720963 AMO720962:AMO720963 AWK720962:AWK720963 BGG720962:BGG720963 BQC720962:BQC720963 BZY720962:BZY720963 CJU720962:CJU720963 CTQ720962:CTQ720963 DDM720962:DDM720963 DNI720962:DNI720963 DXE720962:DXE720963 EHA720962:EHA720963 EQW720962:EQW720963 FAS720962:FAS720963 FKO720962:FKO720963 FUK720962:FUK720963 GEG720962:GEG720963 GOC720962:GOC720963 GXY720962:GXY720963 HHU720962:HHU720963 HRQ720962:HRQ720963 IBM720962:IBM720963 ILI720962:ILI720963 IVE720962:IVE720963 JFA720962:JFA720963 JOW720962:JOW720963 JYS720962:JYS720963 KIO720962:KIO720963 KSK720962:KSK720963 LCG720962:LCG720963 LMC720962:LMC720963 LVY720962:LVY720963 MFU720962:MFU720963 MPQ720962:MPQ720963 MZM720962:MZM720963 NJI720962:NJI720963 NTE720962:NTE720963 ODA720962:ODA720963 OMW720962:OMW720963 OWS720962:OWS720963 PGO720962:PGO720963 PQK720962:PQK720963 QAG720962:QAG720963 QKC720962:QKC720963 QTY720962:QTY720963 RDU720962:RDU720963 RNQ720962:RNQ720963 RXM720962:RXM720963 SHI720962:SHI720963 SRE720962:SRE720963 TBA720962:TBA720963 TKW720962:TKW720963 TUS720962:TUS720963 UEO720962:UEO720963 UOK720962:UOK720963 UYG720962:UYG720963 VIC720962:VIC720963 VRY720962:VRY720963 WBU720962:WBU720963 WLQ720962:WLQ720963 WVM720962:WVM720963 E786498:E786499 JA786498:JA786499 SW786498:SW786499 ACS786498:ACS786499 AMO786498:AMO786499 AWK786498:AWK786499 BGG786498:BGG786499 BQC786498:BQC786499 BZY786498:BZY786499 CJU786498:CJU786499 CTQ786498:CTQ786499 DDM786498:DDM786499 DNI786498:DNI786499 DXE786498:DXE786499 EHA786498:EHA786499 EQW786498:EQW786499 FAS786498:FAS786499 FKO786498:FKO786499 FUK786498:FUK786499 GEG786498:GEG786499 GOC786498:GOC786499 GXY786498:GXY786499 HHU786498:HHU786499 HRQ786498:HRQ786499 IBM786498:IBM786499 ILI786498:ILI786499 IVE786498:IVE786499 JFA786498:JFA786499 JOW786498:JOW786499 JYS786498:JYS786499 KIO786498:KIO786499 KSK786498:KSK786499 LCG786498:LCG786499 LMC786498:LMC786499 LVY786498:LVY786499 MFU786498:MFU786499 MPQ786498:MPQ786499 MZM786498:MZM786499 NJI786498:NJI786499 NTE786498:NTE786499 ODA786498:ODA786499 OMW786498:OMW786499 OWS786498:OWS786499 PGO786498:PGO786499 PQK786498:PQK786499 QAG786498:QAG786499 QKC786498:QKC786499 QTY786498:QTY786499 RDU786498:RDU786499 RNQ786498:RNQ786499 RXM786498:RXM786499 SHI786498:SHI786499 SRE786498:SRE786499 TBA786498:TBA786499 TKW786498:TKW786499 TUS786498:TUS786499 UEO786498:UEO786499 UOK786498:UOK786499 UYG786498:UYG786499 VIC786498:VIC786499 VRY786498:VRY786499 WBU786498:WBU786499 WLQ786498:WLQ786499 WVM786498:WVM786499 E852034:E852035 JA852034:JA852035 SW852034:SW852035 ACS852034:ACS852035 AMO852034:AMO852035 AWK852034:AWK852035 BGG852034:BGG852035 BQC852034:BQC852035 BZY852034:BZY852035 CJU852034:CJU852035 CTQ852034:CTQ852035 DDM852034:DDM852035 DNI852034:DNI852035 DXE852034:DXE852035 EHA852034:EHA852035 EQW852034:EQW852035 FAS852034:FAS852035 FKO852034:FKO852035 FUK852034:FUK852035 GEG852034:GEG852035 GOC852034:GOC852035 GXY852034:GXY852035 HHU852034:HHU852035 HRQ852034:HRQ852035 IBM852034:IBM852035 ILI852034:ILI852035 IVE852034:IVE852035 JFA852034:JFA852035 JOW852034:JOW852035 JYS852034:JYS852035 KIO852034:KIO852035 KSK852034:KSK852035 LCG852034:LCG852035 LMC852034:LMC852035 LVY852034:LVY852035 MFU852034:MFU852035 MPQ852034:MPQ852035 MZM852034:MZM852035 NJI852034:NJI852035 NTE852034:NTE852035 ODA852034:ODA852035 OMW852034:OMW852035 OWS852034:OWS852035 PGO852034:PGO852035 PQK852034:PQK852035 QAG852034:QAG852035 QKC852034:QKC852035 QTY852034:QTY852035 RDU852034:RDU852035 RNQ852034:RNQ852035 RXM852034:RXM852035 SHI852034:SHI852035 SRE852034:SRE852035 TBA852034:TBA852035 TKW852034:TKW852035 TUS852034:TUS852035 UEO852034:UEO852035 UOK852034:UOK852035 UYG852034:UYG852035 VIC852034:VIC852035 VRY852034:VRY852035 WBU852034:WBU852035 WLQ852034:WLQ852035 WVM852034:WVM852035 E917570:E917571 JA917570:JA917571 SW917570:SW917571 ACS917570:ACS917571 AMO917570:AMO917571 AWK917570:AWK917571 BGG917570:BGG917571 BQC917570:BQC917571 BZY917570:BZY917571 CJU917570:CJU917571 CTQ917570:CTQ917571 DDM917570:DDM917571 DNI917570:DNI917571 DXE917570:DXE917571 EHA917570:EHA917571 EQW917570:EQW917571 FAS917570:FAS917571 FKO917570:FKO917571 FUK917570:FUK917571 GEG917570:GEG917571 GOC917570:GOC917571 GXY917570:GXY917571 HHU917570:HHU917571 HRQ917570:HRQ917571 IBM917570:IBM917571 ILI917570:ILI917571 IVE917570:IVE917571 JFA917570:JFA917571 JOW917570:JOW917571 JYS917570:JYS917571 KIO917570:KIO917571 KSK917570:KSK917571 LCG917570:LCG917571 LMC917570:LMC917571 LVY917570:LVY917571 MFU917570:MFU917571 MPQ917570:MPQ917571 MZM917570:MZM917571 NJI917570:NJI917571 NTE917570:NTE917571 ODA917570:ODA917571 OMW917570:OMW917571 OWS917570:OWS917571 PGO917570:PGO917571 PQK917570:PQK917571 QAG917570:QAG917571 QKC917570:QKC917571 QTY917570:QTY917571 RDU917570:RDU917571 RNQ917570:RNQ917571 RXM917570:RXM917571 SHI917570:SHI917571 SRE917570:SRE917571 TBA917570:TBA917571 TKW917570:TKW917571 TUS917570:TUS917571 UEO917570:UEO917571 UOK917570:UOK917571 UYG917570:UYG917571 VIC917570:VIC917571 VRY917570:VRY917571 WBU917570:WBU917571 WLQ917570:WLQ917571 WVM917570:WVM917571 E983106:E983107 JA983106:JA983107 SW983106:SW983107 ACS983106:ACS983107 AMO983106:AMO983107 AWK983106:AWK983107 BGG983106:BGG983107 BQC983106:BQC983107 BZY983106:BZY983107 CJU983106:CJU983107 CTQ983106:CTQ983107 DDM983106:DDM983107 DNI983106:DNI983107 DXE983106:DXE983107 EHA983106:EHA983107 EQW983106:EQW983107 FAS983106:FAS983107 FKO983106:FKO983107 FUK983106:FUK983107 GEG983106:GEG983107 GOC983106:GOC983107 GXY983106:GXY983107 HHU983106:HHU983107 HRQ983106:HRQ983107 IBM983106:IBM983107 ILI983106:ILI983107 IVE983106:IVE983107 JFA983106:JFA983107 JOW983106:JOW983107 JYS983106:JYS983107 KIO983106:KIO983107 KSK983106:KSK983107 LCG983106:LCG983107 LMC983106:LMC983107 LVY983106:LVY983107 MFU983106:MFU983107 MPQ983106:MPQ983107 MZM983106:MZM983107 NJI983106:NJI983107 NTE983106:NTE983107 ODA983106:ODA983107 OMW983106:OMW983107 OWS983106:OWS983107 PGO983106:PGO983107 PQK983106:PQK983107 QAG983106:QAG983107 QKC983106:QKC983107 QTY983106:QTY983107 RDU983106:RDU983107 RNQ983106:RNQ983107 RXM983106:RXM983107 SHI983106:SHI983107 SRE983106:SRE983107 TBA983106:TBA983107 TKW983106:TKW983107 TUS983106:TUS983107 UEO983106:UEO983107 UOK983106:UOK983107 UYG983106:UYG983107 VIC983106:VIC983107 VRY983106:VRY983107 WBU983106:WBU983107 WLQ983106:WLQ983107 WVM983106:WVM983107 JA35:JA36 SW35:SW36 ACS35:ACS36 AMO35:AMO36 AWK35:AWK36 BGG35:BGG36 BQC35:BQC36 BZY35:BZY36 CJU35:CJU36 CTQ35:CTQ36 DDM35:DDM36 DNI35:DNI36 DXE35:DXE36 EHA35:EHA36 EQW35:EQW36 FAS35:FAS36 FKO35:FKO36 FUK35:FUK36 GEG35:GEG36 GOC35:GOC36 GXY35:GXY36 HHU35:HHU36 HRQ35:HRQ36 IBM35:IBM36 ILI35:ILI36 IVE35:IVE36 JFA35:JFA36 JOW35:JOW36 JYS35:JYS36 KIO35:KIO36 KSK35:KSK36 LCG35:LCG36 LMC35:LMC36 LVY35:LVY36 MFU35:MFU36 MPQ35:MPQ36 MZM35:MZM36 NJI35:NJI36 NTE35:NTE36 ODA35:ODA36 OMW35:OMW36 OWS35:OWS36 PGO35:PGO36 PQK35:PQK36 QAG35:QAG36 QKC35:QKC36 QTY35:QTY36 RDU35:RDU36 RNQ35:RNQ36 RXM35:RXM36 SHI35:SHI36 SRE35:SRE36 TBA35:TBA36 TKW35:TKW36 TUS35:TUS36 UEO35:UEO36 UOK35:UOK36 UYG35:UYG36 VIC35:VIC36 VRY35:VRY36 WBU35:WBU36 WLQ35:WLQ36 WVM35:WVM36 E65605:E65606 JA65605:JA65606 SW65605:SW65606 ACS65605:ACS65606 AMO65605:AMO65606 AWK65605:AWK65606 BGG65605:BGG65606 BQC65605:BQC65606 BZY65605:BZY65606 CJU65605:CJU65606 CTQ65605:CTQ65606 DDM65605:DDM65606 DNI65605:DNI65606 DXE65605:DXE65606 EHA65605:EHA65606 EQW65605:EQW65606 FAS65605:FAS65606 FKO65605:FKO65606 FUK65605:FUK65606 GEG65605:GEG65606 GOC65605:GOC65606 GXY65605:GXY65606 HHU65605:HHU65606 HRQ65605:HRQ65606 IBM65605:IBM65606 ILI65605:ILI65606 IVE65605:IVE65606 JFA65605:JFA65606 JOW65605:JOW65606 JYS65605:JYS65606 KIO65605:KIO65606 KSK65605:KSK65606 LCG65605:LCG65606 LMC65605:LMC65606 LVY65605:LVY65606 MFU65605:MFU65606 MPQ65605:MPQ65606 MZM65605:MZM65606 NJI65605:NJI65606 NTE65605:NTE65606 ODA65605:ODA65606 OMW65605:OMW65606 OWS65605:OWS65606 PGO65605:PGO65606 PQK65605:PQK65606 QAG65605:QAG65606 QKC65605:QKC65606 QTY65605:QTY65606 RDU65605:RDU65606 RNQ65605:RNQ65606 RXM65605:RXM65606 SHI65605:SHI65606 SRE65605:SRE65606 TBA65605:TBA65606 TKW65605:TKW65606 TUS65605:TUS65606 UEO65605:UEO65606 UOK65605:UOK65606 UYG65605:UYG65606 VIC65605:VIC65606 VRY65605:VRY65606 WBU65605:WBU65606 WLQ65605:WLQ65606 WVM65605:WVM65606 E131141:E131142 JA131141:JA131142 SW131141:SW131142 ACS131141:ACS131142 AMO131141:AMO131142 AWK131141:AWK131142 BGG131141:BGG131142 BQC131141:BQC131142 BZY131141:BZY131142 CJU131141:CJU131142 CTQ131141:CTQ131142 DDM131141:DDM131142 DNI131141:DNI131142 DXE131141:DXE131142 EHA131141:EHA131142 EQW131141:EQW131142 FAS131141:FAS131142 FKO131141:FKO131142 FUK131141:FUK131142 GEG131141:GEG131142 GOC131141:GOC131142 GXY131141:GXY131142 HHU131141:HHU131142 HRQ131141:HRQ131142 IBM131141:IBM131142 ILI131141:ILI131142 IVE131141:IVE131142 JFA131141:JFA131142 JOW131141:JOW131142 JYS131141:JYS131142 KIO131141:KIO131142 KSK131141:KSK131142 LCG131141:LCG131142 LMC131141:LMC131142 LVY131141:LVY131142 MFU131141:MFU131142 MPQ131141:MPQ131142 MZM131141:MZM131142 NJI131141:NJI131142 NTE131141:NTE131142 ODA131141:ODA131142 OMW131141:OMW131142 OWS131141:OWS131142 PGO131141:PGO131142 PQK131141:PQK131142 QAG131141:QAG131142 QKC131141:QKC131142 QTY131141:QTY131142 RDU131141:RDU131142 RNQ131141:RNQ131142 RXM131141:RXM131142 SHI131141:SHI131142 SRE131141:SRE131142 TBA131141:TBA131142 TKW131141:TKW131142 TUS131141:TUS131142 UEO131141:UEO131142 UOK131141:UOK131142 UYG131141:UYG131142 VIC131141:VIC131142 VRY131141:VRY131142 WBU131141:WBU131142 WLQ131141:WLQ131142 WVM131141:WVM131142 E196677:E196678 JA196677:JA196678 SW196677:SW196678 ACS196677:ACS196678 AMO196677:AMO196678 AWK196677:AWK196678 BGG196677:BGG196678 BQC196677:BQC196678 BZY196677:BZY196678 CJU196677:CJU196678 CTQ196677:CTQ196678 DDM196677:DDM196678 DNI196677:DNI196678 DXE196677:DXE196678 EHA196677:EHA196678 EQW196677:EQW196678 FAS196677:FAS196678 FKO196677:FKO196678 FUK196677:FUK196678 GEG196677:GEG196678 GOC196677:GOC196678 GXY196677:GXY196678 HHU196677:HHU196678 HRQ196677:HRQ196678 IBM196677:IBM196678 ILI196677:ILI196678 IVE196677:IVE196678 JFA196677:JFA196678 JOW196677:JOW196678 JYS196677:JYS196678 KIO196677:KIO196678 KSK196677:KSK196678 LCG196677:LCG196678 LMC196677:LMC196678 LVY196677:LVY196678 MFU196677:MFU196678 MPQ196677:MPQ196678 MZM196677:MZM196678 NJI196677:NJI196678 NTE196677:NTE196678 ODA196677:ODA196678 OMW196677:OMW196678 OWS196677:OWS196678 PGO196677:PGO196678 PQK196677:PQK196678 QAG196677:QAG196678 QKC196677:QKC196678 QTY196677:QTY196678 RDU196677:RDU196678 RNQ196677:RNQ196678 RXM196677:RXM196678 SHI196677:SHI196678 SRE196677:SRE196678 TBA196677:TBA196678 TKW196677:TKW196678 TUS196677:TUS196678 UEO196677:UEO196678 UOK196677:UOK196678 UYG196677:UYG196678 VIC196677:VIC196678 VRY196677:VRY196678 WBU196677:WBU196678 WLQ196677:WLQ196678 WVM196677:WVM196678 E262213:E262214 JA262213:JA262214 SW262213:SW262214 ACS262213:ACS262214 AMO262213:AMO262214 AWK262213:AWK262214 BGG262213:BGG262214 BQC262213:BQC262214 BZY262213:BZY262214 CJU262213:CJU262214 CTQ262213:CTQ262214 DDM262213:DDM262214 DNI262213:DNI262214 DXE262213:DXE262214 EHA262213:EHA262214 EQW262213:EQW262214 FAS262213:FAS262214 FKO262213:FKO262214 FUK262213:FUK262214 GEG262213:GEG262214 GOC262213:GOC262214 GXY262213:GXY262214 HHU262213:HHU262214 HRQ262213:HRQ262214 IBM262213:IBM262214 ILI262213:ILI262214 IVE262213:IVE262214 JFA262213:JFA262214 JOW262213:JOW262214 JYS262213:JYS262214 KIO262213:KIO262214 KSK262213:KSK262214 LCG262213:LCG262214 LMC262213:LMC262214 LVY262213:LVY262214 MFU262213:MFU262214 MPQ262213:MPQ262214 MZM262213:MZM262214 NJI262213:NJI262214 NTE262213:NTE262214 ODA262213:ODA262214 OMW262213:OMW262214 OWS262213:OWS262214 PGO262213:PGO262214 PQK262213:PQK262214 QAG262213:QAG262214 QKC262213:QKC262214 QTY262213:QTY262214 RDU262213:RDU262214 RNQ262213:RNQ262214 RXM262213:RXM262214 SHI262213:SHI262214 SRE262213:SRE262214 TBA262213:TBA262214 TKW262213:TKW262214 TUS262213:TUS262214 UEO262213:UEO262214 UOK262213:UOK262214 UYG262213:UYG262214 VIC262213:VIC262214 VRY262213:VRY262214 WBU262213:WBU262214 WLQ262213:WLQ262214 WVM262213:WVM262214 E327749:E327750 JA327749:JA327750 SW327749:SW327750 ACS327749:ACS327750 AMO327749:AMO327750 AWK327749:AWK327750 BGG327749:BGG327750 BQC327749:BQC327750 BZY327749:BZY327750 CJU327749:CJU327750 CTQ327749:CTQ327750 DDM327749:DDM327750 DNI327749:DNI327750 DXE327749:DXE327750 EHA327749:EHA327750 EQW327749:EQW327750 FAS327749:FAS327750 FKO327749:FKO327750 FUK327749:FUK327750 GEG327749:GEG327750 GOC327749:GOC327750 GXY327749:GXY327750 HHU327749:HHU327750 HRQ327749:HRQ327750 IBM327749:IBM327750 ILI327749:ILI327750 IVE327749:IVE327750 JFA327749:JFA327750 JOW327749:JOW327750 JYS327749:JYS327750 KIO327749:KIO327750 KSK327749:KSK327750 LCG327749:LCG327750 LMC327749:LMC327750 LVY327749:LVY327750 MFU327749:MFU327750 MPQ327749:MPQ327750 MZM327749:MZM327750 NJI327749:NJI327750 NTE327749:NTE327750 ODA327749:ODA327750 OMW327749:OMW327750 OWS327749:OWS327750 PGO327749:PGO327750 PQK327749:PQK327750 QAG327749:QAG327750 QKC327749:QKC327750 QTY327749:QTY327750 RDU327749:RDU327750 RNQ327749:RNQ327750 RXM327749:RXM327750 SHI327749:SHI327750 SRE327749:SRE327750 TBA327749:TBA327750 TKW327749:TKW327750 TUS327749:TUS327750 UEO327749:UEO327750 UOK327749:UOK327750 UYG327749:UYG327750 VIC327749:VIC327750 VRY327749:VRY327750 WBU327749:WBU327750 WLQ327749:WLQ327750 WVM327749:WVM327750 E393285:E393286 JA393285:JA393286 SW393285:SW393286 ACS393285:ACS393286 AMO393285:AMO393286 AWK393285:AWK393286 BGG393285:BGG393286 BQC393285:BQC393286 BZY393285:BZY393286 CJU393285:CJU393286 CTQ393285:CTQ393286 DDM393285:DDM393286 DNI393285:DNI393286 DXE393285:DXE393286 EHA393285:EHA393286 EQW393285:EQW393286 FAS393285:FAS393286 FKO393285:FKO393286 FUK393285:FUK393286 GEG393285:GEG393286 GOC393285:GOC393286 GXY393285:GXY393286 HHU393285:HHU393286 HRQ393285:HRQ393286 IBM393285:IBM393286 ILI393285:ILI393286 IVE393285:IVE393286 JFA393285:JFA393286 JOW393285:JOW393286 JYS393285:JYS393286 KIO393285:KIO393286 KSK393285:KSK393286 LCG393285:LCG393286 LMC393285:LMC393286 LVY393285:LVY393286 MFU393285:MFU393286 MPQ393285:MPQ393286 MZM393285:MZM393286 NJI393285:NJI393286 NTE393285:NTE393286 ODA393285:ODA393286 OMW393285:OMW393286 OWS393285:OWS393286 PGO393285:PGO393286 PQK393285:PQK393286 QAG393285:QAG393286 QKC393285:QKC393286 QTY393285:QTY393286 RDU393285:RDU393286 RNQ393285:RNQ393286 RXM393285:RXM393286 SHI393285:SHI393286 SRE393285:SRE393286 TBA393285:TBA393286 TKW393285:TKW393286 TUS393285:TUS393286 UEO393285:UEO393286 UOK393285:UOK393286 UYG393285:UYG393286 VIC393285:VIC393286 VRY393285:VRY393286 WBU393285:WBU393286 WLQ393285:WLQ393286 WVM393285:WVM393286 E458821:E458822 JA458821:JA458822 SW458821:SW458822 ACS458821:ACS458822 AMO458821:AMO458822 AWK458821:AWK458822 BGG458821:BGG458822 BQC458821:BQC458822 BZY458821:BZY458822 CJU458821:CJU458822 CTQ458821:CTQ458822 DDM458821:DDM458822 DNI458821:DNI458822 DXE458821:DXE458822 EHA458821:EHA458822 EQW458821:EQW458822 FAS458821:FAS458822 FKO458821:FKO458822 FUK458821:FUK458822 GEG458821:GEG458822 GOC458821:GOC458822 GXY458821:GXY458822 HHU458821:HHU458822 HRQ458821:HRQ458822 IBM458821:IBM458822 ILI458821:ILI458822 IVE458821:IVE458822 JFA458821:JFA458822 JOW458821:JOW458822 JYS458821:JYS458822 KIO458821:KIO458822 KSK458821:KSK458822 LCG458821:LCG458822 LMC458821:LMC458822 LVY458821:LVY458822 MFU458821:MFU458822 MPQ458821:MPQ458822 MZM458821:MZM458822 NJI458821:NJI458822 NTE458821:NTE458822 ODA458821:ODA458822 OMW458821:OMW458822 OWS458821:OWS458822 PGO458821:PGO458822 PQK458821:PQK458822 QAG458821:QAG458822 QKC458821:QKC458822 QTY458821:QTY458822 RDU458821:RDU458822 RNQ458821:RNQ458822 RXM458821:RXM458822 SHI458821:SHI458822 SRE458821:SRE458822 TBA458821:TBA458822 TKW458821:TKW458822 TUS458821:TUS458822 UEO458821:UEO458822 UOK458821:UOK458822 UYG458821:UYG458822 VIC458821:VIC458822 VRY458821:VRY458822 WBU458821:WBU458822 WLQ458821:WLQ458822 WVM458821:WVM458822 E524357:E524358 JA524357:JA524358 SW524357:SW524358 ACS524357:ACS524358 AMO524357:AMO524358 AWK524357:AWK524358 BGG524357:BGG524358 BQC524357:BQC524358 BZY524357:BZY524358 CJU524357:CJU524358 CTQ524357:CTQ524358 DDM524357:DDM524358 DNI524357:DNI524358 DXE524357:DXE524358 EHA524357:EHA524358 EQW524357:EQW524358 FAS524357:FAS524358 FKO524357:FKO524358 FUK524357:FUK524358 GEG524357:GEG524358 GOC524357:GOC524358 GXY524357:GXY524358 HHU524357:HHU524358 HRQ524357:HRQ524358 IBM524357:IBM524358 ILI524357:ILI524358 IVE524357:IVE524358 JFA524357:JFA524358 JOW524357:JOW524358 JYS524357:JYS524358 KIO524357:KIO524358 KSK524357:KSK524358 LCG524357:LCG524358 LMC524357:LMC524358 LVY524357:LVY524358 MFU524357:MFU524358 MPQ524357:MPQ524358 MZM524357:MZM524358 NJI524357:NJI524358 NTE524357:NTE524358 ODA524357:ODA524358 OMW524357:OMW524358 OWS524357:OWS524358 PGO524357:PGO524358 PQK524357:PQK524358 QAG524357:QAG524358 QKC524357:QKC524358 QTY524357:QTY524358 RDU524357:RDU524358 RNQ524357:RNQ524358 RXM524357:RXM524358 SHI524357:SHI524358 SRE524357:SRE524358 TBA524357:TBA524358 TKW524357:TKW524358 TUS524357:TUS524358 UEO524357:UEO524358 UOK524357:UOK524358 UYG524357:UYG524358 VIC524357:VIC524358 VRY524357:VRY524358 WBU524357:WBU524358 WLQ524357:WLQ524358 WVM524357:WVM524358 E589893:E589894 JA589893:JA589894 SW589893:SW589894 ACS589893:ACS589894 AMO589893:AMO589894 AWK589893:AWK589894 BGG589893:BGG589894 BQC589893:BQC589894 BZY589893:BZY589894 CJU589893:CJU589894 CTQ589893:CTQ589894 DDM589893:DDM589894 DNI589893:DNI589894 DXE589893:DXE589894 EHA589893:EHA589894 EQW589893:EQW589894 FAS589893:FAS589894 FKO589893:FKO589894 FUK589893:FUK589894 GEG589893:GEG589894 GOC589893:GOC589894 GXY589893:GXY589894 HHU589893:HHU589894 HRQ589893:HRQ589894 IBM589893:IBM589894 ILI589893:ILI589894 IVE589893:IVE589894 JFA589893:JFA589894 JOW589893:JOW589894 JYS589893:JYS589894 KIO589893:KIO589894 KSK589893:KSK589894 LCG589893:LCG589894 LMC589893:LMC589894 LVY589893:LVY589894 MFU589893:MFU589894 MPQ589893:MPQ589894 MZM589893:MZM589894 NJI589893:NJI589894 NTE589893:NTE589894 ODA589893:ODA589894 OMW589893:OMW589894 OWS589893:OWS589894 PGO589893:PGO589894 PQK589893:PQK589894 QAG589893:QAG589894 QKC589893:QKC589894 QTY589893:QTY589894 RDU589893:RDU589894 RNQ589893:RNQ589894 RXM589893:RXM589894 SHI589893:SHI589894 SRE589893:SRE589894 TBA589893:TBA589894 TKW589893:TKW589894 TUS589893:TUS589894 UEO589893:UEO589894 UOK589893:UOK589894 UYG589893:UYG589894 VIC589893:VIC589894 VRY589893:VRY589894 WBU589893:WBU589894 WLQ589893:WLQ589894 WVM589893:WVM589894 E655429:E655430 JA655429:JA655430 SW655429:SW655430 ACS655429:ACS655430 AMO655429:AMO655430 AWK655429:AWK655430 BGG655429:BGG655430 BQC655429:BQC655430 BZY655429:BZY655430 CJU655429:CJU655430 CTQ655429:CTQ655430 DDM655429:DDM655430 DNI655429:DNI655430 DXE655429:DXE655430 EHA655429:EHA655430 EQW655429:EQW655430 FAS655429:FAS655430 FKO655429:FKO655430 FUK655429:FUK655430 GEG655429:GEG655430 GOC655429:GOC655430 GXY655429:GXY655430 HHU655429:HHU655430 HRQ655429:HRQ655430 IBM655429:IBM655430 ILI655429:ILI655430 IVE655429:IVE655430 JFA655429:JFA655430 JOW655429:JOW655430 JYS655429:JYS655430 KIO655429:KIO655430 KSK655429:KSK655430 LCG655429:LCG655430 LMC655429:LMC655430 LVY655429:LVY655430 MFU655429:MFU655430 MPQ655429:MPQ655430 MZM655429:MZM655430 NJI655429:NJI655430 NTE655429:NTE655430 ODA655429:ODA655430 OMW655429:OMW655430 OWS655429:OWS655430 PGO655429:PGO655430 PQK655429:PQK655430 QAG655429:QAG655430 QKC655429:QKC655430 QTY655429:QTY655430 RDU655429:RDU655430 RNQ655429:RNQ655430 RXM655429:RXM655430 SHI655429:SHI655430 SRE655429:SRE655430 TBA655429:TBA655430 TKW655429:TKW655430 TUS655429:TUS655430 UEO655429:UEO655430 UOK655429:UOK655430 UYG655429:UYG655430 VIC655429:VIC655430 VRY655429:VRY655430 WBU655429:WBU655430 WLQ655429:WLQ655430 WVM655429:WVM655430 E720965:E720966 JA720965:JA720966 SW720965:SW720966 ACS720965:ACS720966 AMO720965:AMO720966 AWK720965:AWK720966 BGG720965:BGG720966 BQC720965:BQC720966 BZY720965:BZY720966 CJU720965:CJU720966 CTQ720965:CTQ720966 DDM720965:DDM720966 DNI720965:DNI720966 DXE720965:DXE720966 EHA720965:EHA720966 EQW720965:EQW720966 FAS720965:FAS720966 FKO720965:FKO720966 FUK720965:FUK720966 GEG720965:GEG720966 GOC720965:GOC720966 GXY720965:GXY720966 HHU720965:HHU720966 HRQ720965:HRQ720966 IBM720965:IBM720966 ILI720965:ILI720966 IVE720965:IVE720966 JFA720965:JFA720966 JOW720965:JOW720966 JYS720965:JYS720966 KIO720965:KIO720966 KSK720965:KSK720966 LCG720965:LCG720966 LMC720965:LMC720966 LVY720965:LVY720966 MFU720965:MFU720966 MPQ720965:MPQ720966 MZM720965:MZM720966 NJI720965:NJI720966 NTE720965:NTE720966 ODA720965:ODA720966 OMW720965:OMW720966 OWS720965:OWS720966 PGO720965:PGO720966 PQK720965:PQK720966 QAG720965:QAG720966 QKC720965:QKC720966 QTY720965:QTY720966 RDU720965:RDU720966 RNQ720965:RNQ720966 RXM720965:RXM720966 SHI720965:SHI720966 SRE720965:SRE720966 TBA720965:TBA720966 TKW720965:TKW720966 TUS720965:TUS720966 UEO720965:UEO720966 UOK720965:UOK720966 UYG720965:UYG720966 VIC720965:VIC720966 VRY720965:VRY720966 WBU720965:WBU720966 WLQ720965:WLQ720966 WVM720965:WVM720966 E786501:E786502 JA786501:JA786502 SW786501:SW786502 ACS786501:ACS786502 AMO786501:AMO786502 AWK786501:AWK786502 BGG786501:BGG786502 BQC786501:BQC786502 BZY786501:BZY786502 CJU786501:CJU786502 CTQ786501:CTQ786502 DDM786501:DDM786502 DNI786501:DNI786502 DXE786501:DXE786502 EHA786501:EHA786502 EQW786501:EQW786502 FAS786501:FAS786502 FKO786501:FKO786502 FUK786501:FUK786502 GEG786501:GEG786502 GOC786501:GOC786502 GXY786501:GXY786502 HHU786501:HHU786502 HRQ786501:HRQ786502 IBM786501:IBM786502 ILI786501:ILI786502 IVE786501:IVE786502 JFA786501:JFA786502 JOW786501:JOW786502 JYS786501:JYS786502 KIO786501:KIO786502 KSK786501:KSK786502 LCG786501:LCG786502 LMC786501:LMC786502 LVY786501:LVY786502 MFU786501:MFU786502 MPQ786501:MPQ786502 MZM786501:MZM786502 NJI786501:NJI786502 NTE786501:NTE786502 ODA786501:ODA786502 OMW786501:OMW786502 OWS786501:OWS786502 PGO786501:PGO786502 PQK786501:PQK786502 QAG786501:QAG786502 QKC786501:QKC786502 QTY786501:QTY786502 RDU786501:RDU786502 RNQ786501:RNQ786502 RXM786501:RXM786502 SHI786501:SHI786502 SRE786501:SRE786502 TBA786501:TBA786502 TKW786501:TKW786502 TUS786501:TUS786502 UEO786501:UEO786502 UOK786501:UOK786502 UYG786501:UYG786502 VIC786501:VIC786502 VRY786501:VRY786502 WBU786501:WBU786502 WLQ786501:WLQ786502 WVM786501:WVM786502 E852037:E852038 JA852037:JA852038 SW852037:SW852038 ACS852037:ACS852038 AMO852037:AMO852038 AWK852037:AWK852038 BGG852037:BGG852038 BQC852037:BQC852038 BZY852037:BZY852038 CJU852037:CJU852038 CTQ852037:CTQ852038 DDM852037:DDM852038 DNI852037:DNI852038 DXE852037:DXE852038 EHA852037:EHA852038 EQW852037:EQW852038 FAS852037:FAS852038 FKO852037:FKO852038 FUK852037:FUK852038 GEG852037:GEG852038 GOC852037:GOC852038 GXY852037:GXY852038 HHU852037:HHU852038 HRQ852037:HRQ852038 IBM852037:IBM852038 ILI852037:ILI852038 IVE852037:IVE852038 JFA852037:JFA852038 JOW852037:JOW852038 JYS852037:JYS852038 KIO852037:KIO852038 KSK852037:KSK852038 LCG852037:LCG852038 LMC852037:LMC852038 LVY852037:LVY852038 MFU852037:MFU852038 MPQ852037:MPQ852038 MZM852037:MZM852038 NJI852037:NJI852038 NTE852037:NTE852038 ODA852037:ODA852038 OMW852037:OMW852038 OWS852037:OWS852038 PGO852037:PGO852038 PQK852037:PQK852038 QAG852037:QAG852038 QKC852037:QKC852038 QTY852037:QTY852038 RDU852037:RDU852038 RNQ852037:RNQ852038 RXM852037:RXM852038 SHI852037:SHI852038 SRE852037:SRE852038 TBA852037:TBA852038 TKW852037:TKW852038 TUS852037:TUS852038 UEO852037:UEO852038 UOK852037:UOK852038 UYG852037:UYG852038 VIC852037:VIC852038 VRY852037:VRY852038 WBU852037:WBU852038 WLQ852037:WLQ852038 WVM852037:WVM852038 E917573:E917574 JA917573:JA917574 SW917573:SW917574 ACS917573:ACS917574 AMO917573:AMO917574 AWK917573:AWK917574 BGG917573:BGG917574 BQC917573:BQC917574 BZY917573:BZY917574 CJU917573:CJU917574 CTQ917573:CTQ917574 DDM917573:DDM917574 DNI917573:DNI917574 DXE917573:DXE917574 EHA917573:EHA917574 EQW917573:EQW917574 FAS917573:FAS917574 FKO917573:FKO917574 FUK917573:FUK917574 GEG917573:GEG917574 GOC917573:GOC917574 GXY917573:GXY917574 HHU917573:HHU917574 HRQ917573:HRQ917574 IBM917573:IBM917574 ILI917573:ILI917574 IVE917573:IVE917574 JFA917573:JFA917574 JOW917573:JOW917574 JYS917573:JYS917574 KIO917573:KIO917574 KSK917573:KSK917574 LCG917573:LCG917574 LMC917573:LMC917574 LVY917573:LVY917574 MFU917573:MFU917574 MPQ917573:MPQ917574 MZM917573:MZM917574 NJI917573:NJI917574 NTE917573:NTE917574 ODA917573:ODA917574 OMW917573:OMW917574 OWS917573:OWS917574 PGO917573:PGO917574 PQK917573:PQK917574 QAG917573:QAG917574 QKC917573:QKC917574 QTY917573:QTY917574 RDU917573:RDU917574 RNQ917573:RNQ917574 RXM917573:RXM917574 SHI917573:SHI917574 SRE917573:SRE917574 TBA917573:TBA917574 TKW917573:TKW917574 TUS917573:TUS917574 UEO917573:UEO917574 UOK917573:UOK917574 UYG917573:UYG917574 VIC917573:VIC917574 VRY917573:VRY917574 WBU917573:WBU917574 WLQ917573:WLQ917574 WVM917573:WVM917574 E983109:E983110 JA983109:JA983110 SW983109:SW983110 ACS983109:ACS983110 AMO983109:AMO983110 AWK983109:AWK983110 BGG983109:BGG983110 BQC983109:BQC983110 BZY983109:BZY983110 CJU983109:CJU983110 CTQ983109:CTQ983110 DDM983109:DDM983110 DNI983109:DNI983110 DXE983109:DXE983110 EHA983109:EHA983110 EQW983109:EQW983110 FAS983109:FAS983110 FKO983109:FKO983110 FUK983109:FUK983110 GEG983109:GEG983110 GOC983109:GOC983110 GXY983109:GXY983110 HHU983109:HHU983110 HRQ983109:HRQ983110 IBM983109:IBM983110 ILI983109:ILI983110 IVE983109:IVE983110 JFA983109:JFA983110 JOW983109:JOW983110 JYS983109:JYS983110 KIO983109:KIO983110 KSK983109:KSK983110 LCG983109:LCG983110 LMC983109:LMC983110 LVY983109:LVY983110 MFU983109:MFU983110 MPQ983109:MPQ983110 MZM983109:MZM983110 NJI983109:NJI983110 NTE983109:NTE983110 ODA983109:ODA983110 OMW983109:OMW983110 OWS983109:OWS983110 PGO983109:PGO983110 PQK983109:PQK983110 QAG983109:QAG983110 QKC983109:QKC983110 QTY983109:QTY983110 RDU983109:RDU983110 RNQ983109:RNQ983110 RXM983109:RXM983110 SHI983109:SHI983110 SRE983109:SRE983110 TBA983109:TBA983110 TKW983109:TKW983110 TUS983109:TUS983110 UEO983109:UEO983110 UOK983109:UOK983110 UYG983109:UYG983110 VIC983109:VIC983110 VRY983109:VRY983110 WBU983109:WBU983110 WLQ983109:WLQ983110 WVM983109:WVM983110 WVM983112:WVM983113 E65608:E65609 JA65608:JA65609 SW65608:SW65609 ACS65608:ACS65609 AMO65608:AMO65609 AWK65608:AWK65609 BGG65608:BGG65609 BQC65608:BQC65609 BZY65608:BZY65609 CJU65608:CJU65609 CTQ65608:CTQ65609 DDM65608:DDM65609 DNI65608:DNI65609 DXE65608:DXE65609 EHA65608:EHA65609 EQW65608:EQW65609 FAS65608:FAS65609 FKO65608:FKO65609 FUK65608:FUK65609 GEG65608:GEG65609 GOC65608:GOC65609 GXY65608:GXY65609 HHU65608:HHU65609 HRQ65608:HRQ65609 IBM65608:IBM65609 ILI65608:ILI65609 IVE65608:IVE65609 JFA65608:JFA65609 JOW65608:JOW65609 JYS65608:JYS65609 KIO65608:KIO65609 KSK65608:KSK65609 LCG65608:LCG65609 LMC65608:LMC65609 LVY65608:LVY65609 MFU65608:MFU65609 MPQ65608:MPQ65609 MZM65608:MZM65609 NJI65608:NJI65609 NTE65608:NTE65609 ODA65608:ODA65609 OMW65608:OMW65609 OWS65608:OWS65609 PGO65608:PGO65609 PQK65608:PQK65609 QAG65608:QAG65609 QKC65608:QKC65609 QTY65608:QTY65609 RDU65608:RDU65609 RNQ65608:RNQ65609 RXM65608:RXM65609 SHI65608:SHI65609 SRE65608:SRE65609 TBA65608:TBA65609 TKW65608:TKW65609 TUS65608:TUS65609 UEO65608:UEO65609 UOK65608:UOK65609 UYG65608:UYG65609 VIC65608:VIC65609 VRY65608:VRY65609 WBU65608:WBU65609 WLQ65608:WLQ65609 WVM65608:WVM65609 E131144:E131145 JA131144:JA131145 SW131144:SW131145 ACS131144:ACS131145 AMO131144:AMO131145 AWK131144:AWK131145 BGG131144:BGG131145 BQC131144:BQC131145 BZY131144:BZY131145 CJU131144:CJU131145 CTQ131144:CTQ131145 DDM131144:DDM131145 DNI131144:DNI131145 DXE131144:DXE131145 EHA131144:EHA131145 EQW131144:EQW131145 FAS131144:FAS131145 FKO131144:FKO131145 FUK131144:FUK131145 GEG131144:GEG131145 GOC131144:GOC131145 GXY131144:GXY131145 HHU131144:HHU131145 HRQ131144:HRQ131145 IBM131144:IBM131145 ILI131144:ILI131145 IVE131144:IVE131145 JFA131144:JFA131145 JOW131144:JOW131145 JYS131144:JYS131145 KIO131144:KIO131145 KSK131144:KSK131145 LCG131144:LCG131145 LMC131144:LMC131145 LVY131144:LVY131145 MFU131144:MFU131145 MPQ131144:MPQ131145 MZM131144:MZM131145 NJI131144:NJI131145 NTE131144:NTE131145 ODA131144:ODA131145 OMW131144:OMW131145 OWS131144:OWS131145 PGO131144:PGO131145 PQK131144:PQK131145 QAG131144:QAG131145 QKC131144:QKC131145 QTY131144:QTY131145 RDU131144:RDU131145 RNQ131144:RNQ131145 RXM131144:RXM131145 SHI131144:SHI131145 SRE131144:SRE131145 TBA131144:TBA131145 TKW131144:TKW131145 TUS131144:TUS131145 UEO131144:UEO131145 UOK131144:UOK131145 UYG131144:UYG131145 VIC131144:VIC131145 VRY131144:VRY131145 WBU131144:WBU131145 WLQ131144:WLQ131145 WVM131144:WVM131145 E196680:E196681 JA196680:JA196681 SW196680:SW196681 ACS196680:ACS196681 AMO196680:AMO196681 AWK196680:AWK196681 BGG196680:BGG196681 BQC196680:BQC196681 BZY196680:BZY196681 CJU196680:CJU196681 CTQ196680:CTQ196681 DDM196680:DDM196681 DNI196680:DNI196681 DXE196680:DXE196681 EHA196680:EHA196681 EQW196680:EQW196681 FAS196680:FAS196681 FKO196680:FKO196681 FUK196680:FUK196681 GEG196680:GEG196681 GOC196680:GOC196681 GXY196680:GXY196681 HHU196680:HHU196681 HRQ196680:HRQ196681 IBM196680:IBM196681 ILI196680:ILI196681 IVE196680:IVE196681 JFA196680:JFA196681 JOW196680:JOW196681 JYS196680:JYS196681 KIO196680:KIO196681 KSK196680:KSK196681 LCG196680:LCG196681 LMC196680:LMC196681 LVY196680:LVY196681 MFU196680:MFU196681 MPQ196680:MPQ196681 MZM196680:MZM196681 NJI196680:NJI196681 NTE196680:NTE196681 ODA196680:ODA196681 OMW196680:OMW196681 OWS196680:OWS196681 PGO196680:PGO196681 PQK196680:PQK196681 QAG196680:QAG196681 QKC196680:QKC196681 QTY196680:QTY196681 RDU196680:RDU196681 RNQ196680:RNQ196681 RXM196680:RXM196681 SHI196680:SHI196681 SRE196680:SRE196681 TBA196680:TBA196681 TKW196680:TKW196681 TUS196680:TUS196681 UEO196680:UEO196681 UOK196680:UOK196681 UYG196680:UYG196681 VIC196680:VIC196681 VRY196680:VRY196681 WBU196680:WBU196681 WLQ196680:WLQ196681 WVM196680:WVM196681 E262216:E262217 JA262216:JA262217 SW262216:SW262217 ACS262216:ACS262217 AMO262216:AMO262217 AWK262216:AWK262217 BGG262216:BGG262217 BQC262216:BQC262217 BZY262216:BZY262217 CJU262216:CJU262217 CTQ262216:CTQ262217 DDM262216:DDM262217 DNI262216:DNI262217 DXE262216:DXE262217 EHA262216:EHA262217 EQW262216:EQW262217 FAS262216:FAS262217 FKO262216:FKO262217 FUK262216:FUK262217 GEG262216:GEG262217 GOC262216:GOC262217 GXY262216:GXY262217 HHU262216:HHU262217 HRQ262216:HRQ262217 IBM262216:IBM262217 ILI262216:ILI262217 IVE262216:IVE262217 JFA262216:JFA262217 JOW262216:JOW262217 JYS262216:JYS262217 KIO262216:KIO262217 KSK262216:KSK262217 LCG262216:LCG262217 LMC262216:LMC262217 LVY262216:LVY262217 MFU262216:MFU262217 MPQ262216:MPQ262217 MZM262216:MZM262217 NJI262216:NJI262217 NTE262216:NTE262217 ODA262216:ODA262217 OMW262216:OMW262217 OWS262216:OWS262217 PGO262216:PGO262217 PQK262216:PQK262217 QAG262216:QAG262217 QKC262216:QKC262217 QTY262216:QTY262217 RDU262216:RDU262217 RNQ262216:RNQ262217 RXM262216:RXM262217 SHI262216:SHI262217 SRE262216:SRE262217 TBA262216:TBA262217 TKW262216:TKW262217 TUS262216:TUS262217 UEO262216:UEO262217 UOK262216:UOK262217 UYG262216:UYG262217 VIC262216:VIC262217 VRY262216:VRY262217 WBU262216:WBU262217 WLQ262216:WLQ262217 WVM262216:WVM262217 E327752:E327753 JA327752:JA327753 SW327752:SW327753 ACS327752:ACS327753 AMO327752:AMO327753 AWK327752:AWK327753 BGG327752:BGG327753 BQC327752:BQC327753 BZY327752:BZY327753 CJU327752:CJU327753 CTQ327752:CTQ327753 DDM327752:DDM327753 DNI327752:DNI327753 DXE327752:DXE327753 EHA327752:EHA327753 EQW327752:EQW327753 FAS327752:FAS327753 FKO327752:FKO327753 FUK327752:FUK327753 GEG327752:GEG327753 GOC327752:GOC327753 GXY327752:GXY327753 HHU327752:HHU327753 HRQ327752:HRQ327753 IBM327752:IBM327753 ILI327752:ILI327753 IVE327752:IVE327753 JFA327752:JFA327753 JOW327752:JOW327753 JYS327752:JYS327753 KIO327752:KIO327753 KSK327752:KSK327753 LCG327752:LCG327753 LMC327752:LMC327753 LVY327752:LVY327753 MFU327752:MFU327753 MPQ327752:MPQ327753 MZM327752:MZM327753 NJI327752:NJI327753 NTE327752:NTE327753 ODA327752:ODA327753 OMW327752:OMW327753 OWS327752:OWS327753 PGO327752:PGO327753 PQK327752:PQK327753 QAG327752:QAG327753 QKC327752:QKC327753 QTY327752:QTY327753 RDU327752:RDU327753 RNQ327752:RNQ327753 RXM327752:RXM327753 SHI327752:SHI327753 SRE327752:SRE327753 TBA327752:TBA327753 TKW327752:TKW327753 TUS327752:TUS327753 UEO327752:UEO327753 UOK327752:UOK327753 UYG327752:UYG327753 VIC327752:VIC327753 VRY327752:VRY327753 WBU327752:WBU327753 WLQ327752:WLQ327753 WVM327752:WVM327753 E393288:E393289 JA393288:JA393289 SW393288:SW393289 ACS393288:ACS393289 AMO393288:AMO393289 AWK393288:AWK393289 BGG393288:BGG393289 BQC393288:BQC393289 BZY393288:BZY393289 CJU393288:CJU393289 CTQ393288:CTQ393289 DDM393288:DDM393289 DNI393288:DNI393289 DXE393288:DXE393289 EHA393288:EHA393289 EQW393288:EQW393289 FAS393288:FAS393289 FKO393288:FKO393289 FUK393288:FUK393289 GEG393288:GEG393289 GOC393288:GOC393289 GXY393288:GXY393289 HHU393288:HHU393289 HRQ393288:HRQ393289 IBM393288:IBM393289 ILI393288:ILI393289 IVE393288:IVE393289 JFA393288:JFA393289 JOW393288:JOW393289 JYS393288:JYS393289 KIO393288:KIO393289 KSK393288:KSK393289 LCG393288:LCG393289 LMC393288:LMC393289 LVY393288:LVY393289 MFU393288:MFU393289 MPQ393288:MPQ393289 MZM393288:MZM393289 NJI393288:NJI393289 NTE393288:NTE393289 ODA393288:ODA393289 OMW393288:OMW393289 OWS393288:OWS393289 PGO393288:PGO393289 PQK393288:PQK393289 QAG393288:QAG393289 QKC393288:QKC393289 QTY393288:QTY393289 RDU393288:RDU393289 RNQ393288:RNQ393289 RXM393288:RXM393289 SHI393288:SHI393289 SRE393288:SRE393289 TBA393288:TBA393289 TKW393288:TKW393289 TUS393288:TUS393289 UEO393288:UEO393289 UOK393288:UOK393289 UYG393288:UYG393289 VIC393288:VIC393289 VRY393288:VRY393289 WBU393288:WBU393289 WLQ393288:WLQ393289 WVM393288:WVM393289 E458824:E458825 JA458824:JA458825 SW458824:SW458825 ACS458824:ACS458825 AMO458824:AMO458825 AWK458824:AWK458825 BGG458824:BGG458825 BQC458824:BQC458825 BZY458824:BZY458825 CJU458824:CJU458825 CTQ458824:CTQ458825 DDM458824:DDM458825 DNI458824:DNI458825 DXE458824:DXE458825 EHA458824:EHA458825 EQW458824:EQW458825 FAS458824:FAS458825 FKO458824:FKO458825 FUK458824:FUK458825 GEG458824:GEG458825 GOC458824:GOC458825 GXY458824:GXY458825 HHU458824:HHU458825 HRQ458824:HRQ458825 IBM458824:IBM458825 ILI458824:ILI458825 IVE458824:IVE458825 JFA458824:JFA458825 JOW458824:JOW458825 JYS458824:JYS458825 KIO458824:KIO458825 KSK458824:KSK458825 LCG458824:LCG458825 LMC458824:LMC458825 LVY458824:LVY458825 MFU458824:MFU458825 MPQ458824:MPQ458825 MZM458824:MZM458825 NJI458824:NJI458825 NTE458824:NTE458825 ODA458824:ODA458825 OMW458824:OMW458825 OWS458824:OWS458825 PGO458824:PGO458825 PQK458824:PQK458825 QAG458824:QAG458825 QKC458824:QKC458825 QTY458824:QTY458825 RDU458824:RDU458825 RNQ458824:RNQ458825 RXM458824:RXM458825 SHI458824:SHI458825 SRE458824:SRE458825 TBA458824:TBA458825 TKW458824:TKW458825 TUS458824:TUS458825 UEO458824:UEO458825 UOK458824:UOK458825 UYG458824:UYG458825 VIC458824:VIC458825 VRY458824:VRY458825 WBU458824:WBU458825 WLQ458824:WLQ458825 WVM458824:WVM458825 E524360:E524361 JA524360:JA524361 SW524360:SW524361 ACS524360:ACS524361 AMO524360:AMO524361 AWK524360:AWK524361 BGG524360:BGG524361 BQC524360:BQC524361 BZY524360:BZY524361 CJU524360:CJU524361 CTQ524360:CTQ524361 DDM524360:DDM524361 DNI524360:DNI524361 DXE524360:DXE524361 EHA524360:EHA524361 EQW524360:EQW524361 FAS524360:FAS524361 FKO524360:FKO524361 FUK524360:FUK524361 GEG524360:GEG524361 GOC524360:GOC524361 GXY524360:GXY524361 HHU524360:HHU524361 HRQ524360:HRQ524361 IBM524360:IBM524361 ILI524360:ILI524361 IVE524360:IVE524361 JFA524360:JFA524361 JOW524360:JOW524361 JYS524360:JYS524361 KIO524360:KIO524361 KSK524360:KSK524361 LCG524360:LCG524361 LMC524360:LMC524361 LVY524360:LVY524361 MFU524360:MFU524361 MPQ524360:MPQ524361 MZM524360:MZM524361 NJI524360:NJI524361 NTE524360:NTE524361 ODA524360:ODA524361 OMW524360:OMW524361 OWS524360:OWS524361 PGO524360:PGO524361 PQK524360:PQK524361 QAG524360:QAG524361 QKC524360:QKC524361 QTY524360:QTY524361 RDU524360:RDU524361 RNQ524360:RNQ524361 RXM524360:RXM524361 SHI524360:SHI524361 SRE524360:SRE524361 TBA524360:TBA524361 TKW524360:TKW524361 TUS524360:TUS524361 UEO524360:UEO524361 UOK524360:UOK524361 UYG524360:UYG524361 VIC524360:VIC524361 VRY524360:VRY524361 WBU524360:WBU524361 WLQ524360:WLQ524361 WVM524360:WVM524361 E589896:E589897 JA589896:JA589897 SW589896:SW589897 ACS589896:ACS589897 AMO589896:AMO589897 AWK589896:AWK589897 BGG589896:BGG589897 BQC589896:BQC589897 BZY589896:BZY589897 CJU589896:CJU589897 CTQ589896:CTQ589897 DDM589896:DDM589897 DNI589896:DNI589897 DXE589896:DXE589897 EHA589896:EHA589897 EQW589896:EQW589897 FAS589896:FAS589897 FKO589896:FKO589897 FUK589896:FUK589897 GEG589896:GEG589897 GOC589896:GOC589897 GXY589896:GXY589897 HHU589896:HHU589897 HRQ589896:HRQ589897 IBM589896:IBM589897 ILI589896:ILI589897 IVE589896:IVE589897 JFA589896:JFA589897 JOW589896:JOW589897 JYS589896:JYS589897 KIO589896:KIO589897 KSK589896:KSK589897 LCG589896:LCG589897 LMC589896:LMC589897 LVY589896:LVY589897 MFU589896:MFU589897 MPQ589896:MPQ589897 MZM589896:MZM589897 NJI589896:NJI589897 NTE589896:NTE589897 ODA589896:ODA589897 OMW589896:OMW589897 OWS589896:OWS589897 PGO589896:PGO589897 PQK589896:PQK589897 QAG589896:QAG589897 QKC589896:QKC589897 QTY589896:QTY589897 RDU589896:RDU589897 RNQ589896:RNQ589897 RXM589896:RXM589897 SHI589896:SHI589897 SRE589896:SRE589897 TBA589896:TBA589897 TKW589896:TKW589897 TUS589896:TUS589897 UEO589896:UEO589897 UOK589896:UOK589897 UYG589896:UYG589897 VIC589896:VIC589897 VRY589896:VRY589897 WBU589896:WBU589897 WLQ589896:WLQ589897 WVM589896:WVM589897 E655432:E655433 JA655432:JA655433 SW655432:SW655433 ACS655432:ACS655433 AMO655432:AMO655433 AWK655432:AWK655433 BGG655432:BGG655433 BQC655432:BQC655433 BZY655432:BZY655433 CJU655432:CJU655433 CTQ655432:CTQ655433 DDM655432:DDM655433 DNI655432:DNI655433 DXE655432:DXE655433 EHA655432:EHA655433 EQW655432:EQW655433 FAS655432:FAS655433 FKO655432:FKO655433 FUK655432:FUK655433 GEG655432:GEG655433 GOC655432:GOC655433 GXY655432:GXY655433 HHU655432:HHU655433 HRQ655432:HRQ655433 IBM655432:IBM655433 ILI655432:ILI655433 IVE655432:IVE655433 JFA655432:JFA655433 JOW655432:JOW655433 JYS655432:JYS655433 KIO655432:KIO655433 KSK655432:KSK655433 LCG655432:LCG655433 LMC655432:LMC655433 LVY655432:LVY655433 MFU655432:MFU655433 MPQ655432:MPQ655433 MZM655432:MZM655433 NJI655432:NJI655433 NTE655432:NTE655433 ODA655432:ODA655433 OMW655432:OMW655433 OWS655432:OWS655433 PGO655432:PGO655433 PQK655432:PQK655433 QAG655432:QAG655433 QKC655432:QKC655433 QTY655432:QTY655433 RDU655432:RDU655433 RNQ655432:RNQ655433 RXM655432:RXM655433 SHI655432:SHI655433 SRE655432:SRE655433 TBA655432:TBA655433 TKW655432:TKW655433 TUS655432:TUS655433 UEO655432:UEO655433 UOK655432:UOK655433 UYG655432:UYG655433 VIC655432:VIC655433 VRY655432:VRY655433 WBU655432:WBU655433 WLQ655432:WLQ655433 WVM655432:WVM655433 E720968:E720969 JA720968:JA720969 SW720968:SW720969 ACS720968:ACS720969 AMO720968:AMO720969 AWK720968:AWK720969 BGG720968:BGG720969 BQC720968:BQC720969 BZY720968:BZY720969 CJU720968:CJU720969 CTQ720968:CTQ720969 DDM720968:DDM720969 DNI720968:DNI720969 DXE720968:DXE720969 EHA720968:EHA720969 EQW720968:EQW720969 FAS720968:FAS720969 FKO720968:FKO720969 FUK720968:FUK720969 GEG720968:GEG720969 GOC720968:GOC720969 GXY720968:GXY720969 HHU720968:HHU720969 HRQ720968:HRQ720969 IBM720968:IBM720969 ILI720968:ILI720969 IVE720968:IVE720969 JFA720968:JFA720969 JOW720968:JOW720969 JYS720968:JYS720969 KIO720968:KIO720969 KSK720968:KSK720969 LCG720968:LCG720969 LMC720968:LMC720969 LVY720968:LVY720969 MFU720968:MFU720969 MPQ720968:MPQ720969 MZM720968:MZM720969 NJI720968:NJI720969 NTE720968:NTE720969 ODA720968:ODA720969 OMW720968:OMW720969 OWS720968:OWS720969 PGO720968:PGO720969 PQK720968:PQK720969 QAG720968:QAG720969 QKC720968:QKC720969 QTY720968:QTY720969 RDU720968:RDU720969 RNQ720968:RNQ720969 RXM720968:RXM720969 SHI720968:SHI720969 SRE720968:SRE720969 TBA720968:TBA720969 TKW720968:TKW720969 TUS720968:TUS720969 UEO720968:UEO720969 UOK720968:UOK720969 UYG720968:UYG720969 VIC720968:VIC720969 VRY720968:VRY720969 WBU720968:WBU720969 WLQ720968:WLQ720969 WVM720968:WVM720969 E786504:E786505 JA786504:JA786505 SW786504:SW786505 ACS786504:ACS786505 AMO786504:AMO786505 AWK786504:AWK786505 BGG786504:BGG786505 BQC786504:BQC786505 BZY786504:BZY786505 CJU786504:CJU786505 CTQ786504:CTQ786505 DDM786504:DDM786505 DNI786504:DNI786505 DXE786504:DXE786505 EHA786504:EHA786505 EQW786504:EQW786505 FAS786504:FAS786505 FKO786504:FKO786505 FUK786504:FUK786505 GEG786504:GEG786505 GOC786504:GOC786505 GXY786504:GXY786505 HHU786504:HHU786505 HRQ786504:HRQ786505 IBM786504:IBM786505 ILI786504:ILI786505 IVE786504:IVE786505 JFA786504:JFA786505 JOW786504:JOW786505 JYS786504:JYS786505 KIO786504:KIO786505 KSK786504:KSK786505 LCG786504:LCG786505 LMC786504:LMC786505 LVY786504:LVY786505 MFU786504:MFU786505 MPQ786504:MPQ786505 MZM786504:MZM786505 NJI786504:NJI786505 NTE786504:NTE786505 ODA786504:ODA786505 OMW786504:OMW786505 OWS786504:OWS786505 PGO786504:PGO786505 PQK786504:PQK786505 QAG786504:QAG786505 QKC786504:QKC786505 QTY786504:QTY786505 RDU786504:RDU786505 RNQ786504:RNQ786505 RXM786504:RXM786505 SHI786504:SHI786505 SRE786504:SRE786505 TBA786504:TBA786505 TKW786504:TKW786505 TUS786504:TUS786505 UEO786504:UEO786505 UOK786504:UOK786505 UYG786504:UYG786505 VIC786504:VIC786505 VRY786504:VRY786505 WBU786504:WBU786505 WLQ786504:WLQ786505 WVM786504:WVM786505 E852040:E852041 JA852040:JA852041 SW852040:SW852041 ACS852040:ACS852041 AMO852040:AMO852041 AWK852040:AWK852041 BGG852040:BGG852041 BQC852040:BQC852041 BZY852040:BZY852041 CJU852040:CJU852041 CTQ852040:CTQ852041 DDM852040:DDM852041 DNI852040:DNI852041 DXE852040:DXE852041 EHA852040:EHA852041 EQW852040:EQW852041 FAS852040:FAS852041 FKO852040:FKO852041 FUK852040:FUK852041 GEG852040:GEG852041 GOC852040:GOC852041 GXY852040:GXY852041 HHU852040:HHU852041 HRQ852040:HRQ852041 IBM852040:IBM852041 ILI852040:ILI852041 IVE852040:IVE852041 JFA852040:JFA852041 JOW852040:JOW852041 JYS852040:JYS852041 KIO852040:KIO852041 KSK852040:KSK852041 LCG852040:LCG852041 LMC852040:LMC852041 LVY852040:LVY852041 MFU852040:MFU852041 MPQ852040:MPQ852041 MZM852040:MZM852041 NJI852040:NJI852041 NTE852040:NTE852041 ODA852040:ODA852041 OMW852040:OMW852041 OWS852040:OWS852041 PGO852040:PGO852041 PQK852040:PQK852041 QAG852040:QAG852041 QKC852040:QKC852041 QTY852040:QTY852041 RDU852040:RDU852041 RNQ852040:RNQ852041 RXM852040:RXM852041 SHI852040:SHI852041 SRE852040:SRE852041 TBA852040:TBA852041 TKW852040:TKW852041 TUS852040:TUS852041 UEO852040:UEO852041 UOK852040:UOK852041 UYG852040:UYG852041 VIC852040:VIC852041 VRY852040:VRY852041 WBU852040:WBU852041 WLQ852040:WLQ852041 WVM852040:WVM852041 E917576:E917577 JA917576:JA917577 SW917576:SW917577 ACS917576:ACS917577 AMO917576:AMO917577 AWK917576:AWK917577 BGG917576:BGG917577 BQC917576:BQC917577 BZY917576:BZY917577 CJU917576:CJU917577 CTQ917576:CTQ917577 DDM917576:DDM917577 DNI917576:DNI917577 DXE917576:DXE917577 EHA917576:EHA917577 EQW917576:EQW917577 FAS917576:FAS917577 FKO917576:FKO917577 FUK917576:FUK917577 GEG917576:GEG917577 GOC917576:GOC917577 GXY917576:GXY917577 HHU917576:HHU917577 HRQ917576:HRQ917577 IBM917576:IBM917577 ILI917576:ILI917577 IVE917576:IVE917577 JFA917576:JFA917577 JOW917576:JOW917577 JYS917576:JYS917577 KIO917576:KIO917577 KSK917576:KSK917577 LCG917576:LCG917577 LMC917576:LMC917577 LVY917576:LVY917577 MFU917576:MFU917577 MPQ917576:MPQ917577 MZM917576:MZM917577 NJI917576:NJI917577 NTE917576:NTE917577 ODA917576:ODA917577 OMW917576:OMW917577 OWS917576:OWS917577 PGO917576:PGO917577 PQK917576:PQK917577 QAG917576:QAG917577 QKC917576:QKC917577 QTY917576:QTY917577 RDU917576:RDU917577 RNQ917576:RNQ917577 RXM917576:RXM917577 SHI917576:SHI917577 SRE917576:SRE917577 TBA917576:TBA917577 TKW917576:TKW917577 TUS917576:TUS917577 UEO917576:UEO917577 UOK917576:UOK917577 UYG917576:UYG917577 VIC917576:VIC917577 VRY917576:VRY917577 WBU917576:WBU917577 WLQ917576:WLQ917577 WVM917576:WVM917577 E983112:E983113 JA983112:JA983113 SW983112:SW983113 ACS983112:ACS983113 AMO983112:AMO983113 AWK983112:AWK983113 BGG983112:BGG983113 BQC983112:BQC983113 BZY983112:BZY983113 CJU983112:CJU983113 CTQ983112:CTQ983113 DDM983112:DDM983113 DNI983112:DNI983113 DXE983112:DXE983113 EHA983112:EHA983113 EQW983112:EQW983113 FAS983112:FAS983113 FKO983112:FKO983113 FUK983112:FUK983113 GEG983112:GEG983113 GOC983112:GOC983113 GXY983112:GXY983113 HHU983112:HHU983113 HRQ983112:HRQ983113 IBM983112:IBM983113 ILI983112:ILI983113 IVE983112:IVE983113 JFA983112:JFA983113 JOW983112:JOW983113 JYS983112:JYS983113 KIO983112:KIO983113 KSK983112:KSK983113 LCG983112:LCG983113 LMC983112:LMC983113 LVY983112:LVY983113 MFU983112:MFU983113 MPQ983112:MPQ983113 MZM983112:MZM983113 NJI983112:NJI983113 NTE983112:NTE983113 ODA983112:ODA983113 OMW983112:OMW983113 OWS983112:OWS983113 PGO983112:PGO983113 PQK983112:PQK983113 QAG983112:QAG983113 QKC983112:QKC983113 QTY983112:QTY983113 RDU983112:RDU983113 RNQ983112:RNQ983113 RXM983112:RXM983113 SHI983112:SHI983113 SRE983112:SRE983113 TBA983112:TBA983113 TKW983112:TKW983113 TUS983112:TUS983113 UEO983112:UEO983113 UOK983112:UOK983113 UYG983112:UYG983113 VIC983112:VIC983113 VRY983112:VRY983113 WBU983112:WBU983113 WLQ983112:WLQ983113 WVM38:WVM40 WLQ38:WLQ40 WBU38:WBU40 VRY38:VRY40 VIC38:VIC40 UYG38:UYG40 UOK38:UOK40 UEO38:UEO40 TUS38:TUS40 TKW38:TKW40 TBA38:TBA40 SRE38:SRE40 SHI38:SHI40 RXM38:RXM40 RNQ38:RNQ40 RDU38:RDU40 QTY38:QTY40 QKC38:QKC40 QAG38:QAG40 PQK38:PQK40 PGO38:PGO40 OWS38:OWS40 OMW38:OMW40 ODA38:ODA40 NTE38:NTE40 NJI38:NJI40 MZM38:MZM40 MPQ38:MPQ40 MFU38:MFU40 LVY38:LVY40 LMC38:LMC40 LCG38:LCG40 KSK38:KSK40 KIO38:KIO40 JYS38:JYS40 JOW38:JOW40 JFA38:JFA40 IVE38:IVE40 ILI38:ILI40 IBM38:IBM40 HRQ38:HRQ40 HHU38:HHU40 GXY38:GXY40 GOC38:GOC40 GEG38:GEG40 FUK38:FUK40 FKO38:FKO40 FAS38:FAS40 EQW38:EQW40 EHA38:EHA40 DXE38:DXE40 DNI38:DNI40 DDM38:DDM40 CTQ38:CTQ40 CJU38:CJU40 BZY38:BZY40 BQC38:BQC40 BGG38:BGG40 AWK38:AWK40 AMO38:AMO40 ACS38:ACS40 SW38:SW40 JA38:JA40 E40 SHI42:SHI44 RXM42:RXM44 RNQ42:RNQ44 RDU42:RDU44 QTY42:QTY44 QKC42:QKC44 QAG42:QAG44 PQK42:PQK44 PGO42:PGO44 OWS42:OWS44 OMW42:OMW44 ODA42:ODA44 NTE42:NTE44 NJI42:NJI44 MZM42:MZM44 MPQ42:MPQ44 MFU42:MFU44 LVY42:LVY44 LMC42:LMC44 LCG42:LCG44 KSK42:KSK44 KIO42:KIO44 JYS42:JYS44 JOW42:JOW44 JFA42:JFA44 IVE42:IVE44 ILI42:ILI44 IBM42:IBM44 HRQ42:HRQ44 HHU42:HHU44 GXY42:GXY44 GOC42:GOC44 GEG42:GEG44 FUK42:FUK44 FKO42:FKO44 FAS42:FAS44 EQW42:EQW44 EHA42:EHA44 DXE42:DXE44 DNI42:DNI44 DDM42:DDM44 CTQ42:CTQ44 CJU42:CJU44 BZY42:BZY44 BQC42:BQC44 BGG42:BGG44 AWK42:AWK44 AMO42:AMO44 ACS42:ACS44 SW42:SW44 JA42:JA44 WLQ42:WLQ44 TBA42:TBA44 TKW42:TKW44 TUS42:TUS44 UEO42:UEO44 UOK42:UOK44 UYG42:UYG44 VIC42:VIC44 VRY42:VRY44 WBU42:WBU44 SRE42:SRE44 WVM42:WVM44">
      <formula1>Month</formula1>
    </dataValidation>
    <dataValidation type="list" errorStyle="information" allowBlank="1" showInputMessage="1" showErrorMessage="1" sqref="WVM983099:WVM983101 E65595:E65597 JA65595:JA65597 SW65595:SW65597 ACS65595:ACS65597 AMO65595:AMO65597 AWK65595:AWK65597 BGG65595:BGG65597 BQC65595:BQC65597 BZY65595:BZY65597 CJU65595:CJU65597 CTQ65595:CTQ65597 DDM65595:DDM65597 DNI65595:DNI65597 DXE65595:DXE65597 EHA65595:EHA65597 EQW65595:EQW65597 FAS65595:FAS65597 FKO65595:FKO65597 FUK65595:FUK65597 GEG65595:GEG65597 GOC65595:GOC65597 GXY65595:GXY65597 HHU65595:HHU65597 HRQ65595:HRQ65597 IBM65595:IBM65597 ILI65595:ILI65597 IVE65595:IVE65597 JFA65595:JFA65597 JOW65595:JOW65597 JYS65595:JYS65597 KIO65595:KIO65597 KSK65595:KSK65597 LCG65595:LCG65597 LMC65595:LMC65597 LVY65595:LVY65597 MFU65595:MFU65597 MPQ65595:MPQ65597 MZM65595:MZM65597 NJI65595:NJI65597 NTE65595:NTE65597 ODA65595:ODA65597 OMW65595:OMW65597 OWS65595:OWS65597 PGO65595:PGO65597 PQK65595:PQK65597 QAG65595:QAG65597 QKC65595:QKC65597 QTY65595:QTY65597 RDU65595:RDU65597 RNQ65595:RNQ65597 RXM65595:RXM65597 SHI65595:SHI65597 SRE65595:SRE65597 TBA65595:TBA65597 TKW65595:TKW65597 TUS65595:TUS65597 UEO65595:UEO65597 UOK65595:UOK65597 UYG65595:UYG65597 VIC65595:VIC65597 VRY65595:VRY65597 WBU65595:WBU65597 WLQ65595:WLQ65597 WVM65595:WVM65597 E131131:E131133 JA131131:JA131133 SW131131:SW131133 ACS131131:ACS131133 AMO131131:AMO131133 AWK131131:AWK131133 BGG131131:BGG131133 BQC131131:BQC131133 BZY131131:BZY131133 CJU131131:CJU131133 CTQ131131:CTQ131133 DDM131131:DDM131133 DNI131131:DNI131133 DXE131131:DXE131133 EHA131131:EHA131133 EQW131131:EQW131133 FAS131131:FAS131133 FKO131131:FKO131133 FUK131131:FUK131133 GEG131131:GEG131133 GOC131131:GOC131133 GXY131131:GXY131133 HHU131131:HHU131133 HRQ131131:HRQ131133 IBM131131:IBM131133 ILI131131:ILI131133 IVE131131:IVE131133 JFA131131:JFA131133 JOW131131:JOW131133 JYS131131:JYS131133 KIO131131:KIO131133 KSK131131:KSK131133 LCG131131:LCG131133 LMC131131:LMC131133 LVY131131:LVY131133 MFU131131:MFU131133 MPQ131131:MPQ131133 MZM131131:MZM131133 NJI131131:NJI131133 NTE131131:NTE131133 ODA131131:ODA131133 OMW131131:OMW131133 OWS131131:OWS131133 PGO131131:PGO131133 PQK131131:PQK131133 QAG131131:QAG131133 QKC131131:QKC131133 QTY131131:QTY131133 RDU131131:RDU131133 RNQ131131:RNQ131133 RXM131131:RXM131133 SHI131131:SHI131133 SRE131131:SRE131133 TBA131131:TBA131133 TKW131131:TKW131133 TUS131131:TUS131133 UEO131131:UEO131133 UOK131131:UOK131133 UYG131131:UYG131133 VIC131131:VIC131133 VRY131131:VRY131133 WBU131131:WBU131133 WLQ131131:WLQ131133 WVM131131:WVM131133 E196667:E196669 JA196667:JA196669 SW196667:SW196669 ACS196667:ACS196669 AMO196667:AMO196669 AWK196667:AWK196669 BGG196667:BGG196669 BQC196667:BQC196669 BZY196667:BZY196669 CJU196667:CJU196669 CTQ196667:CTQ196669 DDM196667:DDM196669 DNI196667:DNI196669 DXE196667:DXE196669 EHA196667:EHA196669 EQW196667:EQW196669 FAS196667:FAS196669 FKO196667:FKO196669 FUK196667:FUK196669 GEG196667:GEG196669 GOC196667:GOC196669 GXY196667:GXY196669 HHU196667:HHU196669 HRQ196667:HRQ196669 IBM196667:IBM196669 ILI196667:ILI196669 IVE196667:IVE196669 JFA196667:JFA196669 JOW196667:JOW196669 JYS196667:JYS196669 KIO196667:KIO196669 KSK196667:KSK196669 LCG196667:LCG196669 LMC196667:LMC196669 LVY196667:LVY196669 MFU196667:MFU196669 MPQ196667:MPQ196669 MZM196667:MZM196669 NJI196667:NJI196669 NTE196667:NTE196669 ODA196667:ODA196669 OMW196667:OMW196669 OWS196667:OWS196669 PGO196667:PGO196669 PQK196667:PQK196669 QAG196667:QAG196669 QKC196667:QKC196669 QTY196667:QTY196669 RDU196667:RDU196669 RNQ196667:RNQ196669 RXM196667:RXM196669 SHI196667:SHI196669 SRE196667:SRE196669 TBA196667:TBA196669 TKW196667:TKW196669 TUS196667:TUS196669 UEO196667:UEO196669 UOK196667:UOK196669 UYG196667:UYG196669 VIC196667:VIC196669 VRY196667:VRY196669 WBU196667:WBU196669 WLQ196667:WLQ196669 WVM196667:WVM196669 E262203:E262205 JA262203:JA262205 SW262203:SW262205 ACS262203:ACS262205 AMO262203:AMO262205 AWK262203:AWK262205 BGG262203:BGG262205 BQC262203:BQC262205 BZY262203:BZY262205 CJU262203:CJU262205 CTQ262203:CTQ262205 DDM262203:DDM262205 DNI262203:DNI262205 DXE262203:DXE262205 EHA262203:EHA262205 EQW262203:EQW262205 FAS262203:FAS262205 FKO262203:FKO262205 FUK262203:FUK262205 GEG262203:GEG262205 GOC262203:GOC262205 GXY262203:GXY262205 HHU262203:HHU262205 HRQ262203:HRQ262205 IBM262203:IBM262205 ILI262203:ILI262205 IVE262203:IVE262205 JFA262203:JFA262205 JOW262203:JOW262205 JYS262203:JYS262205 KIO262203:KIO262205 KSK262203:KSK262205 LCG262203:LCG262205 LMC262203:LMC262205 LVY262203:LVY262205 MFU262203:MFU262205 MPQ262203:MPQ262205 MZM262203:MZM262205 NJI262203:NJI262205 NTE262203:NTE262205 ODA262203:ODA262205 OMW262203:OMW262205 OWS262203:OWS262205 PGO262203:PGO262205 PQK262203:PQK262205 QAG262203:QAG262205 QKC262203:QKC262205 QTY262203:QTY262205 RDU262203:RDU262205 RNQ262203:RNQ262205 RXM262203:RXM262205 SHI262203:SHI262205 SRE262203:SRE262205 TBA262203:TBA262205 TKW262203:TKW262205 TUS262203:TUS262205 UEO262203:UEO262205 UOK262203:UOK262205 UYG262203:UYG262205 VIC262203:VIC262205 VRY262203:VRY262205 WBU262203:WBU262205 WLQ262203:WLQ262205 WVM262203:WVM262205 E327739:E327741 JA327739:JA327741 SW327739:SW327741 ACS327739:ACS327741 AMO327739:AMO327741 AWK327739:AWK327741 BGG327739:BGG327741 BQC327739:BQC327741 BZY327739:BZY327741 CJU327739:CJU327741 CTQ327739:CTQ327741 DDM327739:DDM327741 DNI327739:DNI327741 DXE327739:DXE327741 EHA327739:EHA327741 EQW327739:EQW327741 FAS327739:FAS327741 FKO327739:FKO327741 FUK327739:FUK327741 GEG327739:GEG327741 GOC327739:GOC327741 GXY327739:GXY327741 HHU327739:HHU327741 HRQ327739:HRQ327741 IBM327739:IBM327741 ILI327739:ILI327741 IVE327739:IVE327741 JFA327739:JFA327741 JOW327739:JOW327741 JYS327739:JYS327741 KIO327739:KIO327741 KSK327739:KSK327741 LCG327739:LCG327741 LMC327739:LMC327741 LVY327739:LVY327741 MFU327739:MFU327741 MPQ327739:MPQ327741 MZM327739:MZM327741 NJI327739:NJI327741 NTE327739:NTE327741 ODA327739:ODA327741 OMW327739:OMW327741 OWS327739:OWS327741 PGO327739:PGO327741 PQK327739:PQK327741 QAG327739:QAG327741 QKC327739:QKC327741 QTY327739:QTY327741 RDU327739:RDU327741 RNQ327739:RNQ327741 RXM327739:RXM327741 SHI327739:SHI327741 SRE327739:SRE327741 TBA327739:TBA327741 TKW327739:TKW327741 TUS327739:TUS327741 UEO327739:UEO327741 UOK327739:UOK327741 UYG327739:UYG327741 VIC327739:VIC327741 VRY327739:VRY327741 WBU327739:WBU327741 WLQ327739:WLQ327741 WVM327739:WVM327741 E393275:E393277 JA393275:JA393277 SW393275:SW393277 ACS393275:ACS393277 AMO393275:AMO393277 AWK393275:AWK393277 BGG393275:BGG393277 BQC393275:BQC393277 BZY393275:BZY393277 CJU393275:CJU393277 CTQ393275:CTQ393277 DDM393275:DDM393277 DNI393275:DNI393277 DXE393275:DXE393277 EHA393275:EHA393277 EQW393275:EQW393277 FAS393275:FAS393277 FKO393275:FKO393277 FUK393275:FUK393277 GEG393275:GEG393277 GOC393275:GOC393277 GXY393275:GXY393277 HHU393275:HHU393277 HRQ393275:HRQ393277 IBM393275:IBM393277 ILI393275:ILI393277 IVE393275:IVE393277 JFA393275:JFA393277 JOW393275:JOW393277 JYS393275:JYS393277 KIO393275:KIO393277 KSK393275:KSK393277 LCG393275:LCG393277 LMC393275:LMC393277 LVY393275:LVY393277 MFU393275:MFU393277 MPQ393275:MPQ393277 MZM393275:MZM393277 NJI393275:NJI393277 NTE393275:NTE393277 ODA393275:ODA393277 OMW393275:OMW393277 OWS393275:OWS393277 PGO393275:PGO393277 PQK393275:PQK393277 QAG393275:QAG393277 QKC393275:QKC393277 QTY393275:QTY393277 RDU393275:RDU393277 RNQ393275:RNQ393277 RXM393275:RXM393277 SHI393275:SHI393277 SRE393275:SRE393277 TBA393275:TBA393277 TKW393275:TKW393277 TUS393275:TUS393277 UEO393275:UEO393277 UOK393275:UOK393277 UYG393275:UYG393277 VIC393275:VIC393277 VRY393275:VRY393277 WBU393275:WBU393277 WLQ393275:WLQ393277 WVM393275:WVM393277 E458811:E458813 JA458811:JA458813 SW458811:SW458813 ACS458811:ACS458813 AMO458811:AMO458813 AWK458811:AWK458813 BGG458811:BGG458813 BQC458811:BQC458813 BZY458811:BZY458813 CJU458811:CJU458813 CTQ458811:CTQ458813 DDM458811:DDM458813 DNI458811:DNI458813 DXE458811:DXE458813 EHA458811:EHA458813 EQW458811:EQW458813 FAS458811:FAS458813 FKO458811:FKO458813 FUK458811:FUK458813 GEG458811:GEG458813 GOC458811:GOC458813 GXY458811:GXY458813 HHU458811:HHU458813 HRQ458811:HRQ458813 IBM458811:IBM458813 ILI458811:ILI458813 IVE458811:IVE458813 JFA458811:JFA458813 JOW458811:JOW458813 JYS458811:JYS458813 KIO458811:KIO458813 KSK458811:KSK458813 LCG458811:LCG458813 LMC458811:LMC458813 LVY458811:LVY458813 MFU458811:MFU458813 MPQ458811:MPQ458813 MZM458811:MZM458813 NJI458811:NJI458813 NTE458811:NTE458813 ODA458811:ODA458813 OMW458811:OMW458813 OWS458811:OWS458813 PGO458811:PGO458813 PQK458811:PQK458813 QAG458811:QAG458813 QKC458811:QKC458813 QTY458811:QTY458813 RDU458811:RDU458813 RNQ458811:RNQ458813 RXM458811:RXM458813 SHI458811:SHI458813 SRE458811:SRE458813 TBA458811:TBA458813 TKW458811:TKW458813 TUS458811:TUS458813 UEO458811:UEO458813 UOK458811:UOK458813 UYG458811:UYG458813 VIC458811:VIC458813 VRY458811:VRY458813 WBU458811:WBU458813 WLQ458811:WLQ458813 WVM458811:WVM458813 E524347:E524349 JA524347:JA524349 SW524347:SW524349 ACS524347:ACS524349 AMO524347:AMO524349 AWK524347:AWK524349 BGG524347:BGG524349 BQC524347:BQC524349 BZY524347:BZY524349 CJU524347:CJU524349 CTQ524347:CTQ524349 DDM524347:DDM524349 DNI524347:DNI524349 DXE524347:DXE524349 EHA524347:EHA524349 EQW524347:EQW524349 FAS524347:FAS524349 FKO524347:FKO524349 FUK524347:FUK524349 GEG524347:GEG524349 GOC524347:GOC524349 GXY524347:GXY524349 HHU524347:HHU524349 HRQ524347:HRQ524349 IBM524347:IBM524349 ILI524347:ILI524349 IVE524347:IVE524349 JFA524347:JFA524349 JOW524347:JOW524349 JYS524347:JYS524349 KIO524347:KIO524349 KSK524347:KSK524349 LCG524347:LCG524349 LMC524347:LMC524349 LVY524347:LVY524349 MFU524347:MFU524349 MPQ524347:MPQ524349 MZM524347:MZM524349 NJI524347:NJI524349 NTE524347:NTE524349 ODA524347:ODA524349 OMW524347:OMW524349 OWS524347:OWS524349 PGO524347:PGO524349 PQK524347:PQK524349 QAG524347:QAG524349 QKC524347:QKC524349 QTY524347:QTY524349 RDU524347:RDU524349 RNQ524347:RNQ524349 RXM524347:RXM524349 SHI524347:SHI524349 SRE524347:SRE524349 TBA524347:TBA524349 TKW524347:TKW524349 TUS524347:TUS524349 UEO524347:UEO524349 UOK524347:UOK524349 UYG524347:UYG524349 VIC524347:VIC524349 VRY524347:VRY524349 WBU524347:WBU524349 WLQ524347:WLQ524349 WVM524347:WVM524349 E589883:E589885 JA589883:JA589885 SW589883:SW589885 ACS589883:ACS589885 AMO589883:AMO589885 AWK589883:AWK589885 BGG589883:BGG589885 BQC589883:BQC589885 BZY589883:BZY589885 CJU589883:CJU589885 CTQ589883:CTQ589885 DDM589883:DDM589885 DNI589883:DNI589885 DXE589883:DXE589885 EHA589883:EHA589885 EQW589883:EQW589885 FAS589883:FAS589885 FKO589883:FKO589885 FUK589883:FUK589885 GEG589883:GEG589885 GOC589883:GOC589885 GXY589883:GXY589885 HHU589883:HHU589885 HRQ589883:HRQ589885 IBM589883:IBM589885 ILI589883:ILI589885 IVE589883:IVE589885 JFA589883:JFA589885 JOW589883:JOW589885 JYS589883:JYS589885 KIO589883:KIO589885 KSK589883:KSK589885 LCG589883:LCG589885 LMC589883:LMC589885 LVY589883:LVY589885 MFU589883:MFU589885 MPQ589883:MPQ589885 MZM589883:MZM589885 NJI589883:NJI589885 NTE589883:NTE589885 ODA589883:ODA589885 OMW589883:OMW589885 OWS589883:OWS589885 PGO589883:PGO589885 PQK589883:PQK589885 QAG589883:QAG589885 QKC589883:QKC589885 QTY589883:QTY589885 RDU589883:RDU589885 RNQ589883:RNQ589885 RXM589883:RXM589885 SHI589883:SHI589885 SRE589883:SRE589885 TBA589883:TBA589885 TKW589883:TKW589885 TUS589883:TUS589885 UEO589883:UEO589885 UOK589883:UOK589885 UYG589883:UYG589885 VIC589883:VIC589885 VRY589883:VRY589885 WBU589883:WBU589885 WLQ589883:WLQ589885 WVM589883:WVM589885 E655419:E655421 JA655419:JA655421 SW655419:SW655421 ACS655419:ACS655421 AMO655419:AMO655421 AWK655419:AWK655421 BGG655419:BGG655421 BQC655419:BQC655421 BZY655419:BZY655421 CJU655419:CJU655421 CTQ655419:CTQ655421 DDM655419:DDM655421 DNI655419:DNI655421 DXE655419:DXE655421 EHA655419:EHA655421 EQW655419:EQW655421 FAS655419:FAS655421 FKO655419:FKO655421 FUK655419:FUK655421 GEG655419:GEG655421 GOC655419:GOC655421 GXY655419:GXY655421 HHU655419:HHU655421 HRQ655419:HRQ655421 IBM655419:IBM655421 ILI655419:ILI655421 IVE655419:IVE655421 JFA655419:JFA655421 JOW655419:JOW655421 JYS655419:JYS655421 KIO655419:KIO655421 KSK655419:KSK655421 LCG655419:LCG655421 LMC655419:LMC655421 LVY655419:LVY655421 MFU655419:MFU655421 MPQ655419:MPQ655421 MZM655419:MZM655421 NJI655419:NJI655421 NTE655419:NTE655421 ODA655419:ODA655421 OMW655419:OMW655421 OWS655419:OWS655421 PGO655419:PGO655421 PQK655419:PQK655421 QAG655419:QAG655421 QKC655419:QKC655421 QTY655419:QTY655421 RDU655419:RDU655421 RNQ655419:RNQ655421 RXM655419:RXM655421 SHI655419:SHI655421 SRE655419:SRE655421 TBA655419:TBA655421 TKW655419:TKW655421 TUS655419:TUS655421 UEO655419:UEO655421 UOK655419:UOK655421 UYG655419:UYG655421 VIC655419:VIC655421 VRY655419:VRY655421 WBU655419:WBU655421 WLQ655419:WLQ655421 WVM655419:WVM655421 E720955:E720957 JA720955:JA720957 SW720955:SW720957 ACS720955:ACS720957 AMO720955:AMO720957 AWK720955:AWK720957 BGG720955:BGG720957 BQC720955:BQC720957 BZY720955:BZY720957 CJU720955:CJU720957 CTQ720955:CTQ720957 DDM720955:DDM720957 DNI720955:DNI720957 DXE720955:DXE720957 EHA720955:EHA720957 EQW720955:EQW720957 FAS720955:FAS720957 FKO720955:FKO720957 FUK720955:FUK720957 GEG720955:GEG720957 GOC720955:GOC720957 GXY720955:GXY720957 HHU720955:HHU720957 HRQ720955:HRQ720957 IBM720955:IBM720957 ILI720955:ILI720957 IVE720955:IVE720957 JFA720955:JFA720957 JOW720955:JOW720957 JYS720955:JYS720957 KIO720955:KIO720957 KSK720955:KSK720957 LCG720955:LCG720957 LMC720955:LMC720957 LVY720955:LVY720957 MFU720955:MFU720957 MPQ720955:MPQ720957 MZM720955:MZM720957 NJI720955:NJI720957 NTE720955:NTE720957 ODA720955:ODA720957 OMW720955:OMW720957 OWS720955:OWS720957 PGO720955:PGO720957 PQK720955:PQK720957 QAG720955:QAG720957 QKC720955:QKC720957 QTY720955:QTY720957 RDU720955:RDU720957 RNQ720955:RNQ720957 RXM720955:RXM720957 SHI720955:SHI720957 SRE720955:SRE720957 TBA720955:TBA720957 TKW720955:TKW720957 TUS720955:TUS720957 UEO720955:UEO720957 UOK720955:UOK720957 UYG720955:UYG720957 VIC720955:VIC720957 VRY720955:VRY720957 WBU720955:WBU720957 WLQ720955:WLQ720957 WVM720955:WVM720957 E786491:E786493 JA786491:JA786493 SW786491:SW786493 ACS786491:ACS786493 AMO786491:AMO786493 AWK786491:AWK786493 BGG786491:BGG786493 BQC786491:BQC786493 BZY786491:BZY786493 CJU786491:CJU786493 CTQ786491:CTQ786493 DDM786491:DDM786493 DNI786491:DNI786493 DXE786491:DXE786493 EHA786491:EHA786493 EQW786491:EQW786493 FAS786491:FAS786493 FKO786491:FKO786493 FUK786491:FUK786493 GEG786491:GEG786493 GOC786491:GOC786493 GXY786491:GXY786493 HHU786491:HHU786493 HRQ786491:HRQ786493 IBM786491:IBM786493 ILI786491:ILI786493 IVE786491:IVE786493 JFA786491:JFA786493 JOW786491:JOW786493 JYS786491:JYS786493 KIO786491:KIO786493 KSK786491:KSK786493 LCG786491:LCG786493 LMC786491:LMC786493 LVY786491:LVY786493 MFU786491:MFU786493 MPQ786491:MPQ786493 MZM786491:MZM786493 NJI786491:NJI786493 NTE786491:NTE786493 ODA786491:ODA786493 OMW786491:OMW786493 OWS786491:OWS786493 PGO786491:PGO786493 PQK786491:PQK786493 QAG786491:QAG786493 QKC786491:QKC786493 QTY786491:QTY786493 RDU786491:RDU786493 RNQ786491:RNQ786493 RXM786491:RXM786493 SHI786491:SHI786493 SRE786491:SRE786493 TBA786491:TBA786493 TKW786491:TKW786493 TUS786491:TUS786493 UEO786491:UEO786493 UOK786491:UOK786493 UYG786491:UYG786493 VIC786491:VIC786493 VRY786491:VRY786493 WBU786491:WBU786493 WLQ786491:WLQ786493 WVM786491:WVM786493 E852027:E852029 JA852027:JA852029 SW852027:SW852029 ACS852027:ACS852029 AMO852027:AMO852029 AWK852027:AWK852029 BGG852027:BGG852029 BQC852027:BQC852029 BZY852027:BZY852029 CJU852027:CJU852029 CTQ852027:CTQ852029 DDM852027:DDM852029 DNI852027:DNI852029 DXE852027:DXE852029 EHA852027:EHA852029 EQW852027:EQW852029 FAS852027:FAS852029 FKO852027:FKO852029 FUK852027:FUK852029 GEG852027:GEG852029 GOC852027:GOC852029 GXY852027:GXY852029 HHU852027:HHU852029 HRQ852027:HRQ852029 IBM852027:IBM852029 ILI852027:ILI852029 IVE852027:IVE852029 JFA852027:JFA852029 JOW852027:JOW852029 JYS852027:JYS852029 KIO852027:KIO852029 KSK852027:KSK852029 LCG852027:LCG852029 LMC852027:LMC852029 LVY852027:LVY852029 MFU852027:MFU852029 MPQ852027:MPQ852029 MZM852027:MZM852029 NJI852027:NJI852029 NTE852027:NTE852029 ODA852027:ODA852029 OMW852027:OMW852029 OWS852027:OWS852029 PGO852027:PGO852029 PQK852027:PQK852029 QAG852027:QAG852029 QKC852027:QKC852029 QTY852027:QTY852029 RDU852027:RDU852029 RNQ852027:RNQ852029 RXM852027:RXM852029 SHI852027:SHI852029 SRE852027:SRE852029 TBA852027:TBA852029 TKW852027:TKW852029 TUS852027:TUS852029 UEO852027:UEO852029 UOK852027:UOK852029 UYG852027:UYG852029 VIC852027:VIC852029 VRY852027:VRY852029 WBU852027:WBU852029 WLQ852027:WLQ852029 WVM852027:WVM852029 E917563:E917565 JA917563:JA917565 SW917563:SW917565 ACS917563:ACS917565 AMO917563:AMO917565 AWK917563:AWK917565 BGG917563:BGG917565 BQC917563:BQC917565 BZY917563:BZY917565 CJU917563:CJU917565 CTQ917563:CTQ917565 DDM917563:DDM917565 DNI917563:DNI917565 DXE917563:DXE917565 EHA917563:EHA917565 EQW917563:EQW917565 FAS917563:FAS917565 FKO917563:FKO917565 FUK917563:FUK917565 GEG917563:GEG917565 GOC917563:GOC917565 GXY917563:GXY917565 HHU917563:HHU917565 HRQ917563:HRQ917565 IBM917563:IBM917565 ILI917563:ILI917565 IVE917563:IVE917565 JFA917563:JFA917565 JOW917563:JOW917565 JYS917563:JYS917565 KIO917563:KIO917565 KSK917563:KSK917565 LCG917563:LCG917565 LMC917563:LMC917565 LVY917563:LVY917565 MFU917563:MFU917565 MPQ917563:MPQ917565 MZM917563:MZM917565 NJI917563:NJI917565 NTE917563:NTE917565 ODA917563:ODA917565 OMW917563:OMW917565 OWS917563:OWS917565 PGO917563:PGO917565 PQK917563:PQK917565 QAG917563:QAG917565 QKC917563:QKC917565 QTY917563:QTY917565 RDU917563:RDU917565 RNQ917563:RNQ917565 RXM917563:RXM917565 SHI917563:SHI917565 SRE917563:SRE917565 TBA917563:TBA917565 TKW917563:TKW917565 TUS917563:TUS917565 UEO917563:UEO917565 UOK917563:UOK917565 UYG917563:UYG917565 VIC917563:VIC917565 VRY917563:VRY917565 WBU917563:WBU917565 WLQ917563:WLQ917565 WVM917563:WVM917565 E983099:E983101 JA983099:JA983101 SW983099:SW983101 ACS983099:ACS983101 AMO983099:AMO983101 AWK983099:AWK983101 BGG983099:BGG983101 BQC983099:BQC983101 BZY983099:BZY983101 CJU983099:CJU983101 CTQ983099:CTQ983101 DDM983099:DDM983101 DNI983099:DNI983101 DXE983099:DXE983101 EHA983099:EHA983101 EQW983099:EQW983101 FAS983099:FAS983101 FKO983099:FKO983101 FUK983099:FUK983101 GEG983099:GEG983101 GOC983099:GOC983101 GXY983099:GXY983101 HHU983099:HHU983101 HRQ983099:HRQ983101 IBM983099:IBM983101 ILI983099:ILI983101 IVE983099:IVE983101 JFA983099:JFA983101 JOW983099:JOW983101 JYS983099:JYS983101 KIO983099:KIO983101 KSK983099:KSK983101 LCG983099:LCG983101 LMC983099:LMC983101 LVY983099:LVY983101 MFU983099:MFU983101 MPQ983099:MPQ983101 MZM983099:MZM983101 NJI983099:NJI983101 NTE983099:NTE983101 ODA983099:ODA983101 OMW983099:OMW983101 OWS983099:OWS983101 PGO983099:PGO983101 PQK983099:PQK983101 QAG983099:QAG983101 QKC983099:QKC983101 QTY983099:QTY983101 RDU983099:RDU983101 RNQ983099:RNQ983101 RXM983099:RXM983101 SHI983099:SHI983101 SRE983099:SRE983101 TBA983099:TBA983101 TKW983099:TKW983101 TUS983099:TUS983101 UEO983099:UEO983101 UOK983099:UOK983101 UYG983099:UYG983101 VIC983099:VIC983101 VRY983099:VRY983101 WBU983099:WBU983101 WLQ983099:WLQ983101 E26 WVM22:WVM26 WLQ22:WLQ26 WBU22:WBU26 VRY22:VRY26 VIC22:VIC26 UYG22:UYG26 UOK22:UOK26 UEO22:UEO26 TUS22:TUS26 TKW22:TKW26 TBA22:TBA26 SRE22:SRE26 SHI22:SHI26 RXM22:RXM26 RNQ22:RNQ26 RDU22:RDU26 QTY22:QTY26 QKC22:QKC26 QAG22:QAG26 PQK22:PQK26 PGO22:PGO26 OWS22:OWS26 OMW22:OMW26 ODA22:ODA26 NTE22:NTE26 NJI22:NJI26 MZM22:MZM26 MPQ22:MPQ26 MFU22:MFU26 LVY22:LVY26 LMC22:LMC26 LCG22:LCG26 KSK22:KSK26 KIO22:KIO26 JYS22:JYS26 JOW22:JOW26 JFA22:JFA26 IVE22:IVE26 ILI22:ILI26 IBM22:IBM26 HRQ22:HRQ26 HHU22:HHU26 GXY22:GXY26 GOC22:GOC26 GEG22:GEG26 FUK22:FUK26 FKO22:FKO26 FAS22:FAS26 EQW22:EQW26 EHA22:EHA26 DXE22:DXE26 DNI22:DNI26 DDM22:DDM26 CTQ22:CTQ26 CJU22:CJU26 BZY22:BZY26 BQC22:BQC26 BGG22:BGG26 AWK22:AWK26 AMO22:AMO26 ACS22:ACS26 SW22:SW26 JA22:JA26">
      <formula1>Year</formula1>
    </dataValidation>
    <dataValidation type="list" showInputMessage="1" showErrorMessage="1" sqref="WVM983086:WVM983088 JA48:JA51 SW48:SW51 ACS48:ACS51 AMO48:AMO51 AWK48:AWK51 BGG48:BGG51 BQC48:BQC51 BZY48:BZY51 CJU48:CJU51 CTQ48:CTQ51 DDM48:DDM51 DNI48:DNI51 DXE48:DXE51 EHA48:EHA51 EQW48:EQW51 FAS48:FAS51 FKO48:FKO51 FUK48:FUK51 GEG48:GEG51 GOC48:GOC51 GXY48:GXY51 HHU48:HHU51 HRQ48:HRQ51 IBM48:IBM51 ILI48:ILI51 IVE48:IVE51 JFA48:JFA51 JOW48:JOW51 JYS48:JYS51 KIO48:KIO51 KSK48:KSK51 LCG48:LCG51 LMC48:LMC51 LVY48:LVY51 MFU48:MFU51 MPQ48:MPQ51 MZM48:MZM51 NJI48:NJI51 NTE48:NTE51 ODA48:ODA51 OMW48:OMW51 OWS48:OWS51 PGO48:PGO51 PQK48:PQK51 QAG48:QAG51 QKC48:QKC51 QTY48:QTY51 RDU48:RDU51 RNQ48:RNQ51 RXM48:RXM51 SHI48:SHI51 SRE48:SRE51 TBA48:TBA51 TKW48:TKW51 TUS48:TUS51 UEO48:UEO51 UOK48:UOK51 UYG48:UYG51 VIC48:VIC51 VRY48:VRY51 WBU48:WBU51 WLQ48:WLQ51 WVM48:WVM51 E65582:E65584 JA65582:JA65584 SW65582:SW65584 ACS65582:ACS65584 AMO65582:AMO65584 AWK65582:AWK65584 BGG65582:BGG65584 BQC65582:BQC65584 BZY65582:BZY65584 CJU65582:CJU65584 CTQ65582:CTQ65584 DDM65582:DDM65584 DNI65582:DNI65584 DXE65582:DXE65584 EHA65582:EHA65584 EQW65582:EQW65584 FAS65582:FAS65584 FKO65582:FKO65584 FUK65582:FUK65584 GEG65582:GEG65584 GOC65582:GOC65584 GXY65582:GXY65584 HHU65582:HHU65584 HRQ65582:HRQ65584 IBM65582:IBM65584 ILI65582:ILI65584 IVE65582:IVE65584 JFA65582:JFA65584 JOW65582:JOW65584 JYS65582:JYS65584 KIO65582:KIO65584 KSK65582:KSK65584 LCG65582:LCG65584 LMC65582:LMC65584 LVY65582:LVY65584 MFU65582:MFU65584 MPQ65582:MPQ65584 MZM65582:MZM65584 NJI65582:NJI65584 NTE65582:NTE65584 ODA65582:ODA65584 OMW65582:OMW65584 OWS65582:OWS65584 PGO65582:PGO65584 PQK65582:PQK65584 QAG65582:QAG65584 QKC65582:QKC65584 QTY65582:QTY65584 RDU65582:RDU65584 RNQ65582:RNQ65584 RXM65582:RXM65584 SHI65582:SHI65584 SRE65582:SRE65584 TBA65582:TBA65584 TKW65582:TKW65584 TUS65582:TUS65584 UEO65582:UEO65584 UOK65582:UOK65584 UYG65582:UYG65584 VIC65582:VIC65584 VRY65582:VRY65584 WBU65582:WBU65584 WLQ65582:WLQ65584 WVM65582:WVM65584 E131118:E131120 JA131118:JA131120 SW131118:SW131120 ACS131118:ACS131120 AMO131118:AMO131120 AWK131118:AWK131120 BGG131118:BGG131120 BQC131118:BQC131120 BZY131118:BZY131120 CJU131118:CJU131120 CTQ131118:CTQ131120 DDM131118:DDM131120 DNI131118:DNI131120 DXE131118:DXE131120 EHA131118:EHA131120 EQW131118:EQW131120 FAS131118:FAS131120 FKO131118:FKO131120 FUK131118:FUK131120 GEG131118:GEG131120 GOC131118:GOC131120 GXY131118:GXY131120 HHU131118:HHU131120 HRQ131118:HRQ131120 IBM131118:IBM131120 ILI131118:ILI131120 IVE131118:IVE131120 JFA131118:JFA131120 JOW131118:JOW131120 JYS131118:JYS131120 KIO131118:KIO131120 KSK131118:KSK131120 LCG131118:LCG131120 LMC131118:LMC131120 LVY131118:LVY131120 MFU131118:MFU131120 MPQ131118:MPQ131120 MZM131118:MZM131120 NJI131118:NJI131120 NTE131118:NTE131120 ODA131118:ODA131120 OMW131118:OMW131120 OWS131118:OWS131120 PGO131118:PGO131120 PQK131118:PQK131120 QAG131118:QAG131120 QKC131118:QKC131120 QTY131118:QTY131120 RDU131118:RDU131120 RNQ131118:RNQ131120 RXM131118:RXM131120 SHI131118:SHI131120 SRE131118:SRE131120 TBA131118:TBA131120 TKW131118:TKW131120 TUS131118:TUS131120 UEO131118:UEO131120 UOK131118:UOK131120 UYG131118:UYG131120 VIC131118:VIC131120 VRY131118:VRY131120 WBU131118:WBU131120 WLQ131118:WLQ131120 WVM131118:WVM131120 E196654:E196656 JA196654:JA196656 SW196654:SW196656 ACS196654:ACS196656 AMO196654:AMO196656 AWK196654:AWK196656 BGG196654:BGG196656 BQC196654:BQC196656 BZY196654:BZY196656 CJU196654:CJU196656 CTQ196654:CTQ196656 DDM196654:DDM196656 DNI196654:DNI196656 DXE196654:DXE196656 EHA196654:EHA196656 EQW196654:EQW196656 FAS196654:FAS196656 FKO196654:FKO196656 FUK196654:FUK196656 GEG196654:GEG196656 GOC196654:GOC196656 GXY196654:GXY196656 HHU196654:HHU196656 HRQ196654:HRQ196656 IBM196654:IBM196656 ILI196654:ILI196656 IVE196654:IVE196656 JFA196654:JFA196656 JOW196654:JOW196656 JYS196654:JYS196656 KIO196654:KIO196656 KSK196654:KSK196656 LCG196654:LCG196656 LMC196654:LMC196656 LVY196654:LVY196656 MFU196654:MFU196656 MPQ196654:MPQ196656 MZM196654:MZM196656 NJI196654:NJI196656 NTE196654:NTE196656 ODA196654:ODA196656 OMW196654:OMW196656 OWS196654:OWS196656 PGO196654:PGO196656 PQK196654:PQK196656 QAG196654:QAG196656 QKC196654:QKC196656 QTY196654:QTY196656 RDU196654:RDU196656 RNQ196654:RNQ196656 RXM196654:RXM196656 SHI196654:SHI196656 SRE196654:SRE196656 TBA196654:TBA196656 TKW196654:TKW196656 TUS196654:TUS196656 UEO196654:UEO196656 UOK196654:UOK196656 UYG196654:UYG196656 VIC196654:VIC196656 VRY196654:VRY196656 WBU196654:WBU196656 WLQ196654:WLQ196656 WVM196654:WVM196656 E262190:E262192 JA262190:JA262192 SW262190:SW262192 ACS262190:ACS262192 AMO262190:AMO262192 AWK262190:AWK262192 BGG262190:BGG262192 BQC262190:BQC262192 BZY262190:BZY262192 CJU262190:CJU262192 CTQ262190:CTQ262192 DDM262190:DDM262192 DNI262190:DNI262192 DXE262190:DXE262192 EHA262190:EHA262192 EQW262190:EQW262192 FAS262190:FAS262192 FKO262190:FKO262192 FUK262190:FUK262192 GEG262190:GEG262192 GOC262190:GOC262192 GXY262190:GXY262192 HHU262190:HHU262192 HRQ262190:HRQ262192 IBM262190:IBM262192 ILI262190:ILI262192 IVE262190:IVE262192 JFA262190:JFA262192 JOW262190:JOW262192 JYS262190:JYS262192 KIO262190:KIO262192 KSK262190:KSK262192 LCG262190:LCG262192 LMC262190:LMC262192 LVY262190:LVY262192 MFU262190:MFU262192 MPQ262190:MPQ262192 MZM262190:MZM262192 NJI262190:NJI262192 NTE262190:NTE262192 ODA262190:ODA262192 OMW262190:OMW262192 OWS262190:OWS262192 PGO262190:PGO262192 PQK262190:PQK262192 QAG262190:QAG262192 QKC262190:QKC262192 QTY262190:QTY262192 RDU262190:RDU262192 RNQ262190:RNQ262192 RXM262190:RXM262192 SHI262190:SHI262192 SRE262190:SRE262192 TBA262190:TBA262192 TKW262190:TKW262192 TUS262190:TUS262192 UEO262190:UEO262192 UOK262190:UOK262192 UYG262190:UYG262192 VIC262190:VIC262192 VRY262190:VRY262192 WBU262190:WBU262192 WLQ262190:WLQ262192 WVM262190:WVM262192 E327726:E327728 JA327726:JA327728 SW327726:SW327728 ACS327726:ACS327728 AMO327726:AMO327728 AWK327726:AWK327728 BGG327726:BGG327728 BQC327726:BQC327728 BZY327726:BZY327728 CJU327726:CJU327728 CTQ327726:CTQ327728 DDM327726:DDM327728 DNI327726:DNI327728 DXE327726:DXE327728 EHA327726:EHA327728 EQW327726:EQW327728 FAS327726:FAS327728 FKO327726:FKO327728 FUK327726:FUK327728 GEG327726:GEG327728 GOC327726:GOC327728 GXY327726:GXY327728 HHU327726:HHU327728 HRQ327726:HRQ327728 IBM327726:IBM327728 ILI327726:ILI327728 IVE327726:IVE327728 JFA327726:JFA327728 JOW327726:JOW327728 JYS327726:JYS327728 KIO327726:KIO327728 KSK327726:KSK327728 LCG327726:LCG327728 LMC327726:LMC327728 LVY327726:LVY327728 MFU327726:MFU327728 MPQ327726:MPQ327728 MZM327726:MZM327728 NJI327726:NJI327728 NTE327726:NTE327728 ODA327726:ODA327728 OMW327726:OMW327728 OWS327726:OWS327728 PGO327726:PGO327728 PQK327726:PQK327728 QAG327726:QAG327728 QKC327726:QKC327728 QTY327726:QTY327728 RDU327726:RDU327728 RNQ327726:RNQ327728 RXM327726:RXM327728 SHI327726:SHI327728 SRE327726:SRE327728 TBA327726:TBA327728 TKW327726:TKW327728 TUS327726:TUS327728 UEO327726:UEO327728 UOK327726:UOK327728 UYG327726:UYG327728 VIC327726:VIC327728 VRY327726:VRY327728 WBU327726:WBU327728 WLQ327726:WLQ327728 WVM327726:WVM327728 E393262:E393264 JA393262:JA393264 SW393262:SW393264 ACS393262:ACS393264 AMO393262:AMO393264 AWK393262:AWK393264 BGG393262:BGG393264 BQC393262:BQC393264 BZY393262:BZY393264 CJU393262:CJU393264 CTQ393262:CTQ393264 DDM393262:DDM393264 DNI393262:DNI393264 DXE393262:DXE393264 EHA393262:EHA393264 EQW393262:EQW393264 FAS393262:FAS393264 FKO393262:FKO393264 FUK393262:FUK393264 GEG393262:GEG393264 GOC393262:GOC393264 GXY393262:GXY393264 HHU393262:HHU393264 HRQ393262:HRQ393264 IBM393262:IBM393264 ILI393262:ILI393264 IVE393262:IVE393264 JFA393262:JFA393264 JOW393262:JOW393264 JYS393262:JYS393264 KIO393262:KIO393264 KSK393262:KSK393264 LCG393262:LCG393264 LMC393262:LMC393264 LVY393262:LVY393264 MFU393262:MFU393264 MPQ393262:MPQ393264 MZM393262:MZM393264 NJI393262:NJI393264 NTE393262:NTE393264 ODA393262:ODA393264 OMW393262:OMW393264 OWS393262:OWS393264 PGO393262:PGO393264 PQK393262:PQK393264 QAG393262:QAG393264 QKC393262:QKC393264 QTY393262:QTY393264 RDU393262:RDU393264 RNQ393262:RNQ393264 RXM393262:RXM393264 SHI393262:SHI393264 SRE393262:SRE393264 TBA393262:TBA393264 TKW393262:TKW393264 TUS393262:TUS393264 UEO393262:UEO393264 UOK393262:UOK393264 UYG393262:UYG393264 VIC393262:VIC393264 VRY393262:VRY393264 WBU393262:WBU393264 WLQ393262:WLQ393264 WVM393262:WVM393264 E458798:E458800 JA458798:JA458800 SW458798:SW458800 ACS458798:ACS458800 AMO458798:AMO458800 AWK458798:AWK458800 BGG458798:BGG458800 BQC458798:BQC458800 BZY458798:BZY458800 CJU458798:CJU458800 CTQ458798:CTQ458800 DDM458798:DDM458800 DNI458798:DNI458800 DXE458798:DXE458800 EHA458798:EHA458800 EQW458798:EQW458800 FAS458798:FAS458800 FKO458798:FKO458800 FUK458798:FUK458800 GEG458798:GEG458800 GOC458798:GOC458800 GXY458798:GXY458800 HHU458798:HHU458800 HRQ458798:HRQ458800 IBM458798:IBM458800 ILI458798:ILI458800 IVE458798:IVE458800 JFA458798:JFA458800 JOW458798:JOW458800 JYS458798:JYS458800 KIO458798:KIO458800 KSK458798:KSK458800 LCG458798:LCG458800 LMC458798:LMC458800 LVY458798:LVY458800 MFU458798:MFU458800 MPQ458798:MPQ458800 MZM458798:MZM458800 NJI458798:NJI458800 NTE458798:NTE458800 ODA458798:ODA458800 OMW458798:OMW458800 OWS458798:OWS458800 PGO458798:PGO458800 PQK458798:PQK458800 QAG458798:QAG458800 QKC458798:QKC458800 QTY458798:QTY458800 RDU458798:RDU458800 RNQ458798:RNQ458800 RXM458798:RXM458800 SHI458798:SHI458800 SRE458798:SRE458800 TBA458798:TBA458800 TKW458798:TKW458800 TUS458798:TUS458800 UEO458798:UEO458800 UOK458798:UOK458800 UYG458798:UYG458800 VIC458798:VIC458800 VRY458798:VRY458800 WBU458798:WBU458800 WLQ458798:WLQ458800 WVM458798:WVM458800 E524334:E524336 JA524334:JA524336 SW524334:SW524336 ACS524334:ACS524336 AMO524334:AMO524336 AWK524334:AWK524336 BGG524334:BGG524336 BQC524334:BQC524336 BZY524334:BZY524336 CJU524334:CJU524336 CTQ524334:CTQ524336 DDM524334:DDM524336 DNI524334:DNI524336 DXE524334:DXE524336 EHA524334:EHA524336 EQW524334:EQW524336 FAS524334:FAS524336 FKO524334:FKO524336 FUK524334:FUK524336 GEG524334:GEG524336 GOC524334:GOC524336 GXY524334:GXY524336 HHU524334:HHU524336 HRQ524334:HRQ524336 IBM524334:IBM524336 ILI524334:ILI524336 IVE524334:IVE524336 JFA524334:JFA524336 JOW524334:JOW524336 JYS524334:JYS524336 KIO524334:KIO524336 KSK524334:KSK524336 LCG524334:LCG524336 LMC524334:LMC524336 LVY524334:LVY524336 MFU524334:MFU524336 MPQ524334:MPQ524336 MZM524334:MZM524336 NJI524334:NJI524336 NTE524334:NTE524336 ODA524334:ODA524336 OMW524334:OMW524336 OWS524334:OWS524336 PGO524334:PGO524336 PQK524334:PQK524336 QAG524334:QAG524336 QKC524334:QKC524336 QTY524334:QTY524336 RDU524334:RDU524336 RNQ524334:RNQ524336 RXM524334:RXM524336 SHI524334:SHI524336 SRE524334:SRE524336 TBA524334:TBA524336 TKW524334:TKW524336 TUS524334:TUS524336 UEO524334:UEO524336 UOK524334:UOK524336 UYG524334:UYG524336 VIC524334:VIC524336 VRY524334:VRY524336 WBU524334:WBU524336 WLQ524334:WLQ524336 WVM524334:WVM524336 E589870:E589872 JA589870:JA589872 SW589870:SW589872 ACS589870:ACS589872 AMO589870:AMO589872 AWK589870:AWK589872 BGG589870:BGG589872 BQC589870:BQC589872 BZY589870:BZY589872 CJU589870:CJU589872 CTQ589870:CTQ589872 DDM589870:DDM589872 DNI589870:DNI589872 DXE589870:DXE589872 EHA589870:EHA589872 EQW589870:EQW589872 FAS589870:FAS589872 FKO589870:FKO589872 FUK589870:FUK589872 GEG589870:GEG589872 GOC589870:GOC589872 GXY589870:GXY589872 HHU589870:HHU589872 HRQ589870:HRQ589872 IBM589870:IBM589872 ILI589870:ILI589872 IVE589870:IVE589872 JFA589870:JFA589872 JOW589870:JOW589872 JYS589870:JYS589872 KIO589870:KIO589872 KSK589870:KSK589872 LCG589870:LCG589872 LMC589870:LMC589872 LVY589870:LVY589872 MFU589870:MFU589872 MPQ589870:MPQ589872 MZM589870:MZM589872 NJI589870:NJI589872 NTE589870:NTE589872 ODA589870:ODA589872 OMW589870:OMW589872 OWS589870:OWS589872 PGO589870:PGO589872 PQK589870:PQK589872 QAG589870:QAG589872 QKC589870:QKC589872 QTY589870:QTY589872 RDU589870:RDU589872 RNQ589870:RNQ589872 RXM589870:RXM589872 SHI589870:SHI589872 SRE589870:SRE589872 TBA589870:TBA589872 TKW589870:TKW589872 TUS589870:TUS589872 UEO589870:UEO589872 UOK589870:UOK589872 UYG589870:UYG589872 VIC589870:VIC589872 VRY589870:VRY589872 WBU589870:WBU589872 WLQ589870:WLQ589872 WVM589870:WVM589872 E655406:E655408 JA655406:JA655408 SW655406:SW655408 ACS655406:ACS655408 AMO655406:AMO655408 AWK655406:AWK655408 BGG655406:BGG655408 BQC655406:BQC655408 BZY655406:BZY655408 CJU655406:CJU655408 CTQ655406:CTQ655408 DDM655406:DDM655408 DNI655406:DNI655408 DXE655406:DXE655408 EHA655406:EHA655408 EQW655406:EQW655408 FAS655406:FAS655408 FKO655406:FKO655408 FUK655406:FUK655408 GEG655406:GEG655408 GOC655406:GOC655408 GXY655406:GXY655408 HHU655406:HHU655408 HRQ655406:HRQ655408 IBM655406:IBM655408 ILI655406:ILI655408 IVE655406:IVE655408 JFA655406:JFA655408 JOW655406:JOW655408 JYS655406:JYS655408 KIO655406:KIO655408 KSK655406:KSK655408 LCG655406:LCG655408 LMC655406:LMC655408 LVY655406:LVY655408 MFU655406:MFU655408 MPQ655406:MPQ655408 MZM655406:MZM655408 NJI655406:NJI655408 NTE655406:NTE655408 ODA655406:ODA655408 OMW655406:OMW655408 OWS655406:OWS655408 PGO655406:PGO655408 PQK655406:PQK655408 QAG655406:QAG655408 QKC655406:QKC655408 QTY655406:QTY655408 RDU655406:RDU655408 RNQ655406:RNQ655408 RXM655406:RXM655408 SHI655406:SHI655408 SRE655406:SRE655408 TBA655406:TBA655408 TKW655406:TKW655408 TUS655406:TUS655408 UEO655406:UEO655408 UOK655406:UOK655408 UYG655406:UYG655408 VIC655406:VIC655408 VRY655406:VRY655408 WBU655406:WBU655408 WLQ655406:WLQ655408 WVM655406:WVM655408 E720942:E720944 JA720942:JA720944 SW720942:SW720944 ACS720942:ACS720944 AMO720942:AMO720944 AWK720942:AWK720944 BGG720942:BGG720944 BQC720942:BQC720944 BZY720942:BZY720944 CJU720942:CJU720944 CTQ720942:CTQ720944 DDM720942:DDM720944 DNI720942:DNI720944 DXE720942:DXE720944 EHA720942:EHA720944 EQW720942:EQW720944 FAS720942:FAS720944 FKO720942:FKO720944 FUK720942:FUK720944 GEG720942:GEG720944 GOC720942:GOC720944 GXY720942:GXY720944 HHU720942:HHU720944 HRQ720942:HRQ720944 IBM720942:IBM720944 ILI720942:ILI720944 IVE720942:IVE720944 JFA720942:JFA720944 JOW720942:JOW720944 JYS720942:JYS720944 KIO720942:KIO720944 KSK720942:KSK720944 LCG720942:LCG720944 LMC720942:LMC720944 LVY720942:LVY720944 MFU720942:MFU720944 MPQ720942:MPQ720944 MZM720942:MZM720944 NJI720942:NJI720944 NTE720942:NTE720944 ODA720942:ODA720944 OMW720942:OMW720944 OWS720942:OWS720944 PGO720942:PGO720944 PQK720942:PQK720944 QAG720942:QAG720944 QKC720942:QKC720944 QTY720942:QTY720944 RDU720942:RDU720944 RNQ720942:RNQ720944 RXM720942:RXM720944 SHI720942:SHI720944 SRE720942:SRE720944 TBA720942:TBA720944 TKW720942:TKW720944 TUS720942:TUS720944 UEO720942:UEO720944 UOK720942:UOK720944 UYG720942:UYG720944 VIC720942:VIC720944 VRY720942:VRY720944 WBU720942:WBU720944 WLQ720942:WLQ720944 WVM720942:WVM720944 E786478:E786480 JA786478:JA786480 SW786478:SW786480 ACS786478:ACS786480 AMO786478:AMO786480 AWK786478:AWK786480 BGG786478:BGG786480 BQC786478:BQC786480 BZY786478:BZY786480 CJU786478:CJU786480 CTQ786478:CTQ786480 DDM786478:DDM786480 DNI786478:DNI786480 DXE786478:DXE786480 EHA786478:EHA786480 EQW786478:EQW786480 FAS786478:FAS786480 FKO786478:FKO786480 FUK786478:FUK786480 GEG786478:GEG786480 GOC786478:GOC786480 GXY786478:GXY786480 HHU786478:HHU786480 HRQ786478:HRQ786480 IBM786478:IBM786480 ILI786478:ILI786480 IVE786478:IVE786480 JFA786478:JFA786480 JOW786478:JOW786480 JYS786478:JYS786480 KIO786478:KIO786480 KSK786478:KSK786480 LCG786478:LCG786480 LMC786478:LMC786480 LVY786478:LVY786480 MFU786478:MFU786480 MPQ786478:MPQ786480 MZM786478:MZM786480 NJI786478:NJI786480 NTE786478:NTE786480 ODA786478:ODA786480 OMW786478:OMW786480 OWS786478:OWS786480 PGO786478:PGO786480 PQK786478:PQK786480 QAG786478:QAG786480 QKC786478:QKC786480 QTY786478:QTY786480 RDU786478:RDU786480 RNQ786478:RNQ786480 RXM786478:RXM786480 SHI786478:SHI786480 SRE786478:SRE786480 TBA786478:TBA786480 TKW786478:TKW786480 TUS786478:TUS786480 UEO786478:UEO786480 UOK786478:UOK786480 UYG786478:UYG786480 VIC786478:VIC786480 VRY786478:VRY786480 WBU786478:WBU786480 WLQ786478:WLQ786480 WVM786478:WVM786480 E852014:E852016 JA852014:JA852016 SW852014:SW852016 ACS852014:ACS852016 AMO852014:AMO852016 AWK852014:AWK852016 BGG852014:BGG852016 BQC852014:BQC852016 BZY852014:BZY852016 CJU852014:CJU852016 CTQ852014:CTQ852016 DDM852014:DDM852016 DNI852014:DNI852016 DXE852014:DXE852016 EHA852014:EHA852016 EQW852014:EQW852016 FAS852014:FAS852016 FKO852014:FKO852016 FUK852014:FUK852016 GEG852014:GEG852016 GOC852014:GOC852016 GXY852014:GXY852016 HHU852014:HHU852016 HRQ852014:HRQ852016 IBM852014:IBM852016 ILI852014:ILI852016 IVE852014:IVE852016 JFA852014:JFA852016 JOW852014:JOW852016 JYS852014:JYS852016 KIO852014:KIO852016 KSK852014:KSK852016 LCG852014:LCG852016 LMC852014:LMC852016 LVY852014:LVY852016 MFU852014:MFU852016 MPQ852014:MPQ852016 MZM852014:MZM852016 NJI852014:NJI852016 NTE852014:NTE852016 ODA852014:ODA852016 OMW852014:OMW852016 OWS852014:OWS852016 PGO852014:PGO852016 PQK852014:PQK852016 QAG852014:QAG852016 QKC852014:QKC852016 QTY852014:QTY852016 RDU852014:RDU852016 RNQ852014:RNQ852016 RXM852014:RXM852016 SHI852014:SHI852016 SRE852014:SRE852016 TBA852014:TBA852016 TKW852014:TKW852016 TUS852014:TUS852016 UEO852014:UEO852016 UOK852014:UOK852016 UYG852014:UYG852016 VIC852014:VIC852016 VRY852014:VRY852016 WBU852014:WBU852016 WLQ852014:WLQ852016 WVM852014:WVM852016 E917550:E917552 JA917550:JA917552 SW917550:SW917552 ACS917550:ACS917552 AMO917550:AMO917552 AWK917550:AWK917552 BGG917550:BGG917552 BQC917550:BQC917552 BZY917550:BZY917552 CJU917550:CJU917552 CTQ917550:CTQ917552 DDM917550:DDM917552 DNI917550:DNI917552 DXE917550:DXE917552 EHA917550:EHA917552 EQW917550:EQW917552 FAS917550:FAS917552 FKO917550:FKO917552 FUK917550:FUK917552 GEG917550:GEG917552 GOC917550:GOC917552 GXY917550:GXY917552 HHU917550:HHU917552 HRQ917550:HRQ917552 IBM917550:IBM917552 ILI917550:ILI917552 IVE917550:IVE917552 JFA917550:JFA917552 JOW917550:JOW917552 JYS917550:JYS917552 KIO917550:KIO917552 KSK917550:KSK917552 LCG917550:LCG917552 LMC917550:LMC917552 LVY917550:LVY917552 MFU917550:MFU917552 MPQ917550:MPQ917552 MZM917550:MZM917552 NJI917550:NJI917552 NTE917550:NTE917552 ODA917550:ODA917552 OMW917550:OMW917552 OWS917550:OWS917552 PGO917550:PGO917552 PQK917550:PQK917552 QAG917550:QAG917552 QKC917550:QKC917552 QTY917550:QTY917552 RDU917550:RDU917552 RNQ917550:RNQ917552 RXM917550:RXM917552 SHI917550:SHI917552 SRE917550:SRE917552 TBA917550:TBA917552 TKW917550:TKW917552 TUS917550:TUS917552 UEO917550:UEO917552 UOK917550:UOK917552 UYG917550:UYG917552 VIC917550:VIC917552 VRY917550:VRY917552 WBU917550:WBU917552 WLQ917550:WLQ917552 WVM917550:WVM917552 E983086:E983088 JA983086:JA983088 SW983086:SW983088 ACS983086:ACS983088 AMO983086:AMO983088 AWK983086:AWK983088 BGG983086:BGG983088 BQC983086:BQC983088 BZY983086:BZY983088 CJU983086:CJU983088 CTQ983086:CTQ983088 DDM983086:DDM983088 DNI983086:DNI983088 DXE983086:DXE983088 EHA983086:EHA983088 EQW983086:EQW983088 FAS983086:FAS983088 FKO983086:FKO983088 FUK983086:FUK983088 GEG983086:GEG983088 GOC983086:GOC983088 GXY983086:GXY983088 HHU983086:HHU983088 HRQ983086:HRQ983088 IBM983086:IBM983088 ILI983086:ILI983088 IVE983086:IVE983088 JFA983086:JFA983088 JOW983086:JOW983088 JYS983086:JYS983088 KIO983086:KIO983088 KSK983086:KSK983088 LCG983086:LCG983088 LMC983086:LMC983088 LVY983086:LVY983088 MFU983086:MFU983088 MPQ983086:MPQ983088 MZM983086:MZM983088 NJI983086:NJI983088 NTE983086:NTE983088 ODA983086:ODA983088 OMW983086:OMW983088 OWS983086:OWS983088 PGO983086:PGO983088 PQK983086:PQK983088 QAG983086:QAG983088 QKC983086:QKC983088 QTY983086:QTY983088 RDU983086:RDU983088 RNQ983086:RNQ983088 RXM983086:RXM983088 SHI983086:SHI983088 SRE983086:SRE983088 TBA983086:TBA983088 TKW983086:TKW983088 TUS983086:TUS983088 UEO983086:UEO983088 UOK983086:UOK983088 UYG983086:UYG983088 VIC983086:VIC983088 VRY983086:VRY983088 WBU983086:WBU983088 WLQ983086:WLQ983088">
      <formula1>Currency_2</formula1>
    </dataValidation>
    <dataValidation type="decimal" operator="greaterThan" showInputMessage="1" showErrorMessage="1" sqref="WVM983095:WVM983098 E65591:E65594 JA65591:JA65594 SW65591:SW65594 ACS65591:ACS65594 AMO65591:AMO65594 AWK65591:AWK65594 BGG65591:BGG65594 BQC65591:BQC65594 BZY65591:BZY65594 CJU65591:CJU65594 CTQ65591:CTQ65594 DDM65591:DDM65594 DNI65591:DNI65594 DXE65591:DXE65594 EHA65591:EHA65594 EQW65591:EQW65594 FAS65591:FAS65594 FKO65591:FKO65594 FUK65591:FUK65594 GEG65591:GEG65594 GOC65591:GOC65594 GXY65591:GXY65594 HHU65591:HHU65594 HRQ65591:HRQ65594 IBM65591:IBM65594 ILI65591:ILI65594 IVE65591:IVE65594 JFA65591:JFA65594 JOW65591:JOW65594 JYS65591:JYS65594 KIO65591:KIO65594 KSK65591:KSK65594 LCG65591:LCG65594 LMC65591:LMC65594 LVY65591:LVY65594 MFU65591:MFU65594 MPQ65591:MPQ65594 MZM65591:MZM65594 NJI65591:NJI65594 NTE65591:NTE65594 ODA65591:ODA65594 OMW65591:OMW65594 OWS65591:OWS65594 PGO65591:PGO65594 PQK65591:PQK65594 QAG65591:QAG65594 QKC65591:QKC65594 QTY65591:QTY65594 RDU65591:RDU65594 RNQ65591:RNQ65594 RXM65591:RXM65594 SHI65591:SHI65594 SRE65591:SRE65594 TBA65591:TBA65594 TKW65591:TKW65594 TUS65591:TUS65594 UEO65591:UEO65594 UOK65591:UOK65594 UYG65591:UYG65594 VIC65591:VIC65594 VRY65591:VRY65594 WBU65591:WBU65594 WLQ65591:WLQ65594 WVM65591:WVM65594 E131127:E131130 JA131127:JA131130 SW131127:SW131130 ACS131127:ACS131130 AMO131127:AMO131130 AWK131127:AWK131130 BGG131127:BGG131130 BQC131127:BQC131130 BZY131127:BZY131130 CJU131127:CJU131130 CTQ131127:CTQ131130 DDM131127:DDM131130 DNI131127:DNI131130 DXE131127:DXE131130 EHA131127:EHA131130 EQW131127:EQW131130 FAS131127:FAS131130 FKO131127:FKO131130 FUK131127:FUK131130 GEG131127:GEG131130 GOC131127:GOC131130 GXY131127:GXY131130 HHU131127:HHU131130 HRQ131127:HRQ131130 IBM131127:IBM131130 ILI131127:ILI131130 IVE131127:IVE131130 JFA131127:JFA131130 JOW131127:JOW131130 JYS131127:JYS131130 KIO131127:KIO131130 KSK131127:KSK131130 LCG131127:LCG131130 LMC131127:LMC131130 LVY131127:LVY131130 MFU131127:MFU131130 MPQ131127:MPQ131130 MZM131127:MZM131130 NJI131127:NJI131130 NTE131127:NTE131130 ODA131127:ODA131130 OMW131127:OMW131130 OWS131127:OWS131130 PGO131127:PGO131130 PQK131127:PQK131130 QAG131127:QAG131130 QKC131127:QKC131130 QTY131127:QTY131130 RDU131127:RDU131130 RNQ131127:RNQ131130 RXM131127:RXM131130 SHI131127:SHI131130 SRE131127:SRE131130 TBA131127:TBA131130 TKW131127:TKW131130 TUS131127:TUS131130 UEO131127:UEO131130 UOK131127:UOK131130 UYG131127:UYG131130 VIC131127:VIC131130 VRY131127:VRY131130 WBU131127:WBU131130 WLQ131127:WLQ131130 WVM131127:WVM131130 E196663:E196666 JA196663:JA196666 SW196663:SW196666 ACS196663:ACS196666 AMO196663:AMO196666 AWK196663:AWK196666 BGG196663:BGG196666 BQC196663:BQC196666 BZY196663:BZY196666 CJU196663:CJU196666 CTQ196663:CTQ196666 DDM196663:DDM196666 DNI196663:DNI196666 DXE196663:DXE196666 EHA196663:EHA196666 EQW196663:EQW196666 FAS196663:FAS196666 FKO196663:FKO196666 FUK196663:FUK196666 GEG196663:GEG196666 GOC196663:GOC196666 GXY196663:GXY196666 HHU196663:HHU196666 HRQ196663:HRQ196666 IBM196663:IBM196666 ILI196663:ILI196666 IVE196663:IVE196666 JFA196663:JFA196666 JOW196663:JOW196666 JYS196663:JYS196666 KIO196663:KIO196666 KSK196663:KSK196666 LCG196663:LCG196666 LMC196663:LMC196666 LVY196663:LVY196666 MFU196663:MFU196666 MPQ196663:MPQ196666 MZM196663:MZM196666 NJI196663:NJI196666 NTE196663:NTE196666 ODA196663:ODA196666 OMW196663:OMW196666 OWS196663:OWS196666 PGO196663:PGO196666 PQK196663:PQK196666 QAG196663:QAG196666 QKC196663:QKC196666 QTY196663:QTY196666 RDU196663:RDU196666 RNQ196663:RNQ196666 RXM196663:RXM196666 SHI196663:SHI196666 SRE196663:SRE196666 TBA196663:TBA196666 TKW196663:TKW196666 TUS196663:TUS196666 UEO196663:UEO196666 UOK196663:UOK196666 UYG196663:UYG196666 VIC196663:VIC196666 VRY196663:VRY196666 WBU196663:WBU196666 WLQ196663:WLQ196666 WVM196663:WVM196666 E262199:E262202 JA262199:JA262202 SW262199:SW262202 ACS262199:ACS262202 AMO262199:AMO262202 AWK262199:AWK262202 BGG262199:BGG262202 BQC262199:BQC262202 BZY262199:BZY262202 CJU262199:CJU262202 CTQ262199:CTQ262202 DDM262199:DDM262202 DNI262199:DNI262202 DXE262199:DXE262202 EHA262199:EHA262202 EQW262199:EQW262202 FAS262199:FAS262202 FKO262199:FKO262202 FUK262199:FUK262202 GEG262199:GEG262202 GOC262199:GOC262202 GXY262199:GXY262202 HHU262199:HHU262202 HRQ262199:HRQ262202 IBM262199:IBM262202 ILI262199:ILI262202 IVE262199:IVE262202 JFA262199:JFA262202 JOW262199:JOW262202 JYS262199:JYS262202 KIO262199:KIO262202 KSK262199:KSK262202 LCG262199:LCG262202 LMC262199:LMC262202 LVY262199:LVY262202 MFU262199:MFU262202 MPQ262199:MPQ262202 MZM262199:MZM262202 NJI262199:NJI262202 NTE262199:NTE262202 ODA262199:ODA262202 OMW262199:OMW262202 OWS262199:OWS262202 PGO262199:PGO262202 PQK262199:PQK262202 QAG262199:QAG262202 QKC262199:QKC262202 QTY262199:QTY262202 RDU262199:RDU262202 RNQ262199:RNQ262202 RXM262199:RXM262202 SHI262199:SHI262202 SRE262199:SRE262202 TBA262199:TBA262202 TKW262199:TKW262202 TUS262199:TUS262202 UEO262199:UEO262202 UOK262199:UOK262202 UYG262199:UYG262202 VIC262199:VIC262202 VRY262199:VRY262202 WBU262199:WBU262202 WLQ262199:WLQ262202 WVM262199:WVM262202 E327735:E327738 JA327735:JA327738 SW327735:SW327738 ACS327735:ACS327738 AMO327735:AMO327738 AWK327735:AWK327738 BGG327735:BGG327738 BQC327735:BQC327738 BZY327735:BZY327738 CJU327735:CJU327738 CTQ327735:CTQ327738 DDM327735:DDM327738 DNI327735:DNI327738 DXE327735:DXE327738 EHA327735:EHA327738 EQW327735:EQW327738 FAS327735:FAS327738 FKO327735:FKO327738 FUK327735:FUK327738 GEG327735:GEG327738 GOC327735:GOC327738 GXY327735:GXY327738 HHU327735:HHU327738 HRQ327735:HRQ327738 IBM327735:IBM327738 ILI327735:ILI327738 IVE327735:IVE327738 JFA327735:JFA327738 JOW327735:JOW327738 JYS327735:JYS327738 KIO327735:KIO327738 KSK327735:KSK327738 LCG327735:LCG327738 LMC327735:LMC327738 LVY327735:LVY327738 MFU327735:MFU327738 MPQ327735:MPQ327738 MZM327735:MZM327738 NJI327735:NJI327738 NTE327735:NTE327738 ODA327735:ODA327738 OMW327735:OMW327738 OWS327735:OWS327738 PGO327735:PGO327738 PQK327735:PQK327738 QAG327735:QAG327738 QKC327735:QKC327738 QTY327735:QTY327738 RDU327735:RDU327738 RNQ327735:RNQ327738 RXM327735:RXM327738 SHI327735:SHI327738 SRE327735:SRE327738 TBA327735:TBA327738 TKW327735:TKW327738 TUS327735:TUS327738 UEO327735:UEO327738 UOK327735:UOK327738 UYG327735:UYG327738 VIC327735:VIC327738 VRY327735:VRY327738 WBU327735:WBU327738 WLQ327735:WLQ327738 WVM327735:WVM327738 E393271:E393274 JA393271:JA393274 SW393271:SW393274 ACS393271:ACS393274 AMO393271:AMO393274 AWK393271:AWK393274 BGG393271:BGG393274 BQC393271:BQC393274 BZY393271:BZY393274 CJU393271:CJU393274 CTQ393271:CTQ393274 DDM393271:DDM393274 DNI393271:DNI393274 DXE393271:DXE393274 EHA393271:EHA393274 EQW393271:EQW393274 FAS393271:FAS393274 FKO393271:FKO393274 FUK393271:FUK393274 GEG393271:GEG393274 GOC393271:GOC393274 GXY393271:GXY393274 HHU393271:HHU393274 HRQ393271:HRQ393274 IBM393271:IBM393274 ILI393271:ILI393274 IVE393271:IVE393274 JFA393271:JFA393274 JOW393271:JOW393274 JYS393271:JYS393274 KIO393271:KIO393274 KSK393271:KSK393274 LCG393271:LCG393274 LMC393271:LMC393274 LVY393271:LVY393274 MFU393271:MFU393274 MPQ393271:MPQ393274 MZM393271:MZM393274 NJI393271:NJI393274 NTE393271:NTE393274 ODA393271:ODA393274 OMW393271:OMW393274 OWS393271:OWS393274 PGO393271:PGO393274 PQK393271:PQK393274 QAG393271:QAG393274 QKC393271:QKC393274 QTY393271:QTY393274 RDU393271:RDU393274 RNQ393271:RNQ393274 RXM393271:RXM393274 SHI393271:SHI393274 SRE393271:SRE393274 TBA393271:TBA393274 TKW393271:TKW393274 TUS393271:TUS393274 UEO393271:UEO393274 UOK393271:UOK393274 UYG393271:UYG393274 VIC393271:VIC393274 VRY393271:VRY393274 WBU393271:WBU393274 WLQ393271:WLQ393274 WVM393271:WVM393274 E458807:E458810 JA458807:JA458810 SW458807:SW458810 ACS458807:ACS458810 AMO458807:AMO458810 AWK458807:AWK458810 BGG458807:BGG458810 BQC458807:BQC458810 BZY458807:BZY458810 CJU458807:CJU458810 CTQ458807:CTQ458810 DDM458807:DDM458810 DNI458807:DNI458810 DXE458807:DXE458810 EHA458807:EHA458810 EQW458807:EQW458810 FAS458807:FAS458810 FKO458807:FKO458810 FUK458807:FUK458810 GEG458807:GEG458810 GOC458807:GOC458810 GXY458807:GXY458810 HHU458807:HHU458810 HRQ458807:HRQ458810 IBM458807:IBM458810 ILI458807:ILI458810 IVE458807:IVE458810 JFA458807:JFA458810 JOW458807:JOW458810 JYS458807:JYS458810 KIO458807:KIO458810 KSK458807:KSK458810 LCG458807:LCG458810 LMC458807:LMC458810 LVY458807:LVY458810 MFU458807:MFU458810 MPQ458807:MPQ458810 MZM458807:MZM458810 NJI458807:NJI458810 NTE458807:NTE458810 ODA458807:ODA458810 OMW458807:OMW458810 OWS458807:OWS458810 PGO458807:PGO458810 PQK458807:PQK458810 QAG458807:QAG458810 QKC458807:QKC458810 QTY458807:QTY458810 RDU458807:RDU458810 RNQ458807:RNQ458810 RXM458807:RXM458810 SHI458807:SHI458810 SRE458807:SRE458810 TBA458807:TBA458810 TKW458807:TKW458810 TUS458807:TUS458810 UEO458807:UEO458810 UOK458807:UOK458810 UYG458807:UYG458810 VIC458807:VIC458810 VRY458807:VRY458810 WBU458807:WBU458810 WLQ458807:WLQ458810 WVM458807:WVM458810 E524343:E524346 JA524343:JA524346 SW524343:SW524346 ACS524343:ACS524346 AMO524343:AMO524346 AWK524343:AWK524346 BGG524343:BGG524346 BQC524343:BQC524346 BZY524343:BZY524346 CJU524343:CJU524346 CTQ524343:CTQ524346 DDM524343:DDM524346 DNI524343:DNI524346 DXE524343:DXE524346 EHA524343:EHA524346 EQW524343:EQW524346 FAS524343:FAS524346 FKO524343:FKO524346 FUK524343:FUK524346 GEG524343:GEG524346 GOC524343:GOC524346 GXY524343:GXY524346 HHU524343:HHU524346 HRQ524343:HRQ524346 IBM524343:IBM524346 ILI524343:ILI524346 IVE524343:IVE524346 JFA524343:JFA524346 JOW524343:JOW524346 JYS524343:JYS524346 KIO524343:KIO524346 KSK524343:KSK524346 LCG524343:LCG524346 LMC524343:LMC524346 LVY524343:LVY524346 MFU524343:MFU524346 MPQ524343:MPQ524346 MZM524343:MZM524346 NJI524343:NJI524346 NTE524343:NTE524346 ODA524343:ODA524346 OMW524343:OMW524346 OWS524343:OWS524346 PGO524343:PGO524346 PQK524343:PQK524346 QAG524343:QAG524346 QKC524343:QKC524346 QTY524343:QTY524346 RDU524343:RDU524346 RNQ524343:RNQ524346 RXM524343:RXM524346 SHI524343:SHI524346 SRE524343:SRE524346 TBA524343:TBA524346 TKW524343:TKW524346 TUS524343:TUS524346 UEO524343:UEO524346 UOK524343:UOK524346 UYG524343:UYG524346 VIC524343:VIC524346 VRY524343:VRY524346 WBU524343:WBU524346 WLQ524343:WLQ524346 WVM524343:WVM524346 E589879:E589882 JA589879:JA589882 SW589879:SW589882 ACS589879:ACS589882 AMO589879:AMO589882 AWK589879:AWK589882 BGG589879:BGG589882 BQC589879:BQC589882 BZY589879:BZY589882 CJU589879:CJU589882 CTQ589879:CTQ589882 DDM589879:DDM589882 DNI589879:DNI589882 DXE589879:DXE589882 EHA589879:EHA589882 EQW589879:EQW589882 FAS589879:FAS589882 FKO589879:FKO589882 FUK589879:FUK589882 GEG589879:GEG589882 GOC589879:GOC589882 GXY589879:GXY589882 HHU589879:HHU589882 HRQ589879:HRQ589882 IBM589879:IBM589882 ILI589879:ILI589882 IVE589879:IVE589882 JFA589879:JFA589882 JOW589879:JOW589882 JYS589879:JYS589882 KIO589879:KIO589882 KSK589879:KSK589882 LCG589879:LCG589882 LMC589879:LMC589882 LVY589879:LVY589882 MFU589879:MFU589882 MPQ589879:MPQ589882 MZM589879:MZM589882 NJI589879:NJI589882 NTE589879:NTE589882 ODA589879:ODA589882 OMW589879:OMW589882 OWS589879:OWS589882 PGO589879:PGO589882 PQK589879:PQK589882 QAG589879:QAG589882 QKC589879:QKC589882 QTY589879:QTY589882 RDU589879:RDU589882 RNQ589879:RNQ589882 RXM589879:RXM589882 SHI589879:SHI589882 SRE589879:SRE589882 TBA589879:TBA589882 TKW589879:TKW589882 TUS589879:TUS589882 UEO589879:UEO589882 UOK589879:UOK589882 UYG589879:UYG589882 VIC589879:VIC589882 VRY589879:VRY589882 WBU589879:WBU589882 WLQ589879:WLQ589882 WVM589879:WVM589882 E655415:E655418 JA655415:JA655418 SW655415:SW655418 ACS655415:ACS655418 AMO655415:AMO655418 AWK655415:AWK655418 BGG655415:BGG655418 BQC655415:BQC655418 BZY655415:BZY655418 CJU655415:CJU655418 CTQ655415:CTQ655418 DDM655415:DDM655418 DNI655415:DNI655418 DXE655415:DXE655418 EHA655415:EHA655418 EQW655415:EQW655418 FAS655415:FAS655418 FKO655415:FKO655418 FUK655415:FUK655418 GEG655415:GEG655418 GOC655415:GOC655418 GXY655415:GXY655418 HHU655415:HHU655418 HRQ655415:HRQ655418 IBM655415:IBM655418 ILI655415:ILI655418 IVE655415:IVE655418 JFA655415:JFA655418 JOW655415:JOW655418 JYS655415:JYS655418 KIO655415:KIO655418 KSK655415:KSK655418 LCG655415:LCG655418 LMC655415:LMC655418 LVY655415:LVY655418 MFU655415:MFU655418 MPQ655415:MPQ655418 MZM655415:MZM655418 NJI655415:NJI655418 NTE655415:NTE655418 ODA655415:ODA655418 OMW655415:OMW655418 OWS655415:OWS655418 PGO655415:PGO655418 PQK655415:PQK655418 QAG655415:QAG655418 QKC655415:QKC655418 QTY655415:QTY655418 RDU655415:RDU655418 RNQ655415:RNQ655418 RXM655415:RXM655418 SHI655415:SHI655418 SRE655415:SRE655418 TBA655415:TBA655418 TKW655415:TKW655418 TUS655415:TUS655418 UEO655415:UEO655418 UOK655415:UOK655418 UYG655415:UYG655418 VIC655415:VIC655418 VRY655415:VRY655418 WBU655415:WBU655418 WLQ655415:WLQ655418 WVM655415:WVM655418 E720951:E720954 JA720951:JA720954 SW720951:SW720954 ACS720951:ACS720954 AMO720951:AMO720954 AWK720951:AWK720954 BGG720951:BGG720954 BQC720951:BQC720954 BZY720951:BZY720954 CJU720951:CJU720954 CTQ720951:CTQ720954 DDM720951:DDM720954 DNI720951:DNI720954 DXE720951:DXE720954 EHA720951:EHA720954 EQW720951:EQW720954 FAS720951:FAS720954 FKO720951:FKO720954 FUK720951:FUK720954 GEG720951:GEG720954 GOC720951:GOC720954 GXY720951:GXY720954 HHU720951:HHU720954 HRQ720951:HRQ720954 IBM720951:IBM720954 ILI720951:ILI720954 IVE720951:IVE720954 JFA720951:JFA720954 JOW720951:JOW720954 JYS720951:JYS720954 KIO720951:KIO720954 KSK720951:KSK720954 LCG720951:LCG720954 LMC720951:LMC720954 LVY720951:LVY720954 MFU720951:MFU720954 MPQ720951:MPQ720954 MZM720951:MZM720954 NJI720951:NJI720954 NTE720951:NTE720954 ODA720951:ODA720954 OMW720951:OMW720954 OWS720951:OWS720954 PGO720951:PGO720954 PQK720951:PQK720954 QAG720951:QAG720954 QKC720951:QKC720954 QTY720951:QTY720954 RDU720951:RDU720954 RNQ720951:RNQ720954 RXM720951:RXM720954 SHI720951:SHI720954 SRE720951:SRE720954 TBA720951:TBA720954 TKW720951:TKW720954 TUS720951:TUS720954 UEO720951:UEO720954 UOK720951:UOK720954 UYG720951:UYG720954 VIC720951:VIC720954 VRY720951:VRY720954 WBU720951:WBU720954 WLQ720951:WLQ720954 WVM720951:WVM720954 E786487:E786490 JA786487:JA786490 SW786487:SW786490 ACS786487:ACS786490 AMO786487:AMO786490 AWK786487:AWK786490 BGG786487:BGG786490 BQC786487:BQC786490 BZY786487:BZY786490 CJU786487:CJU786490 CTQ786487:CTQ786490 DDM786487:DDM786490 DNI786487:DNI786490 DXE786487:DXE786490 EHA786487:EHA786490 EQW786487:EQW786490 FAS786487:FAS786490 FKO786487:FKO786490 FUK786487:FUK786490 GEG786487:GEG786490 GOC786487:GOC786490 GXY786487:GXY786490 HHU786487:HHU786490 HRQ786487:HRQ786490 IBM786487:IBM786490 ILI786487:ILI786490 IVE786487:IVE786490 JFA786487:JFA786490 JOW786487:JOW786490 JYS786487:JYS786490 KIO786487:KIO786490 KSK786487:KSK786490 LCG786487:LCG786490 LMC786487:LMC786490 LVY786487:LVY786490 MFU786487:MFU786490 MPQ786487:MPQ786490 MZM786487:MZM786490 NJI786487:NJI786490 NTE786487:NTE786490 ODA786487:ODA786490 OMW786487:OMW786490 OWS786487:OWS786490 PGO786487:PGO786490 PQK786487:PQK786490 QAG786487:QAG786490 QKC786487:QKC786490 QTY786487:QTY786490 RDU786487:RDU786490 RNQ786487:RNQ786490 RXM786487:RXM786490 SHI786487:SHI786490 SRE786487:SRE786490 TBA786487:TBA786490 TKW786487:TKW786490 TUS786487:TUS786490 UEO786487:UEO786490 UOK786487:UOK786490 UYG786487:UYG786490 VIC786487:VIC786490 VRY786487:VRY786490 WBU786487:WBU786490 WLQ786487:WLQ786490 WVM786487:WVM786490 E852023:E852026 JA852023:JA852026 SW852023:SW852026 ACS852023:ACS852026 AMO852023:AMO852026 AWK852023:AWK852026 BGG852023:BGG852026 BQC852023:BQC852026 BZY852023:BZY852026 CJU852023:CJU852026 CTQ852023:CTQ852026 DDM852023:DDM852026 DNI852023:DNI852026 DXE852023:DXE852026 EHA852023:EHA852026 EQW852023:EQW852026 FAS852023:FAS852026 FKO852023:FKO852026 FUK852023:FUK852026 GEG852023:GEG852026 GOC852023:GOC852026 GXY852023:GXY852026 HHU852023:HHU852026 HRQ852023:HRQ852026 IBM852023:IBM852026 ILI852023:ILI852026 IVE852023:IVE852026 JFA852023:JFA852026 JOW852023:JOW852026 JYS852023:JYS852026 KIO852023:KIO852026 KSK852023:KSK852026 LCG852023:LCG852026 LMC852023:LMC852026 LVY852023:LVY852026 MFU852023:MFU852026 MPQ852023:MPQ852026 MZM852023:MZM852026 NJI852023:NJI852026 NTE852023:NTE852026 ODA852023:ODA852026 OMW852023:OMW852026 OWS852023:OWS852026 PGO852023:PGO852026 PQK852023:PQK852026 QAG852023:QAG852026 QKC852023:QKC852026 QTY852023:QTY852026 RDU852023:RDU852026 RNQ852023:RNQ852026 RXM852023:RXM852026 SHI852023:SHI852026 SRE852023:SRE852026 TBA852023:TBA852026 TKW852023:TKW852026 TUS852023:TUS852026 UEO852023:UEO852026 UOK852023:UOK852026 UYG852023:UYG852026 VIC852023:VIC852026 VRY852023:VRY852026 WBU852023:WBU852026 WLQ852023:WLQ852026 WVM852023:WVM852026 E917559:E917562 JA917559:JA917562 SW917559:SW917562 ACS917559:ACS917562 AMO917559:AMO917562 AWK917559:AWK917562 BGG917559:BGG917562 BQC917559:BQC917562 BZY917559:BZY917562 CJU917559:CJU917562 CTQ917559:CTQ917562 DDM917559:DDM917562 DNI917559:DNI917562 DXE917559:DXE917562 EHA917559:EHA917562 EQW917559:EQW917562 FAS917559:FAS917562 FKO917559:FKO917562 FUK917559:FUK917562 GEG917559:GEG917562 GOC917559:GOC917562 GXY917559:GXY917562 HHU917559:HHU917562 HRQ917559:HRQ917562 IBM917559:IBM917562 ILI917559:ILI917562 IVE917559:IVE917562 JFA917559:JFA917562 JOW917559:JOW917562 JYS917559:JYS917562 KIO917559:KIO917562 KSK917559:KSK917562 LCG917559:LCG917562 LMC917559:LMC917562 LVY917559:LVY917562 MFU917559:MFU917562 MPQ917559:MPQ917562 MZM917559:MZM917562 NJI917559:NJI917562 NTE917559:NTE917562 ODA917559:ODA917562 OMW917559:OMW917562 OWS917559:OWS917562 PGO917559:PGO917562 PQK917559:PQK917562 QAG917559:QAG917562 QKC917559:QKC917562 QTY917559:QTY917562 RDU917559:RDU917562 RNQ917559:RNQ917562 RXM917559:RXM917562 SHI917559:SHI917562 SRE917559:SRE917562 TBA917559:TBA917562 TKW917559:TKW917562 TUS917559:TUS917562 UEO917559:UEO917562 UOK917559:UOK917562 UYG917559:UYG917562 VIC917559:VIC917562 VRY917559:VRY917562 WBU917559:WBU917562 WLQ917559:WLQ917562 WVM917559:WVM917562 E983095:E983098 JA983095:JA983098 SW983095:SW983098 ACS983095:ACS983098 AMO983095:AMO983098 AWK983095:AWK983098 BGG983095:BGG983098 BQC983095:BQC983098 BZY983095:BZY983098 CJU983095:CJU983098 CTQ983095:CTQ983098 DDM983095:DDM983098 DNI983095:DNI983098 DXE983095:DXE983098 EHA983095:EHA983098 EQW983095:EQW983098 FAS983095:FAS983098 FKO983095:FKO983098 FUK983095:FUK983098 GEG983095:GEG983098 GOC983095:GOC983098 GXY983095:GXY983098 HHU983095:HHU983098 HRQ983095:HRQ983098 IBM983095:IBM983098 ILI983095:ILI983098 IVE983095:IVE983098 JFA983095:JFA983098 JOW983095:JOW983098 JYS983095:JYS983098 KIO983095:KIO983098 KSK983095:KSK983098 LCG983095:LCG983098 LMC983095:LMC983098 LVY983095:LVY983098 MFU983095:MFU983098 MPQ983095:MPQ983098 MZM983095:MZM983098 NJI983095:NJI983098 NTE983095:NTE983098 ODA983095:ODA983098 OMW983095:OMW983098 OWS983095:OWS983098 PGO983095:PGO983098 PQK983095:PQK983098 QAG983095:QAG983098 QKC983095:QKC983098 QTY983095:QTY983098 RDU983095:RDU983098 RNQ983095:RNQ983098 RXM983095:RXM983098 SHI983095:SHI983098 SRE983095:SRE983098 TBA983095:TBA983098 TKW983095:TKW983098 TUS983095:TUS983098 UEO983095:UEO983098 UOK983095:UOK983098 UYG983095:UYG983098 VIC983095:VIC983098 VRY983095:VRY983098 WBU983095:WBU983098 WLQ983095:WLQ983098 E60:E65 WVM61:WVM65 WLQ61:WLQ65 WBU61:WBU65 VRY61:VRY65 VIC61:VIC65 UYG61:UYG65 UOK61:UOK65 UEO61:UEO65 TUS61:TUS65 TKW61:TKW65 TBA61:TBA65 SRE61:SRE65 SHI61:SHI65 RXM61:RXM65 RNQ61:RNQ65 RDU61:RDU65 QTY61:QTY65 QKC61:QKC65 QAG61:QAG65 PQK61:PQK65 PGO61:PGO65 OWS61:OWS65 OMW61:OMW65 ODA61:ODA65 NTE61:NTE65 NJI61:NJI65 MZM61:MZM65 MPQ61:MPQ65 MFU61:MFU65 LVY61:LVY65 LMC61:LMC65 LCG61:LCG65 KSK61:KSK65 KIO61:KIO65 JYS61:JYS65 JOW61:JOW65 JFA61:JFA65 IVE61:IVE65 ILI61:ILI65 IBM61:IBM65 HRQ61:HRQ65 HHU61:HHU65 GXY61:GXY65 GOC61:GOC65 GEG61:GEG65 FUK61:FUK65 FKO61:FKO65 FAS61:FAS65 EQW61:EQW65 EHA61:EHA65 DXE61:DXE65 DNI61:DNI65 DDM61:DDM65 CTQ61:CTQ65 CJU61:CJU65 BZY61:BZY65 BQC61:BQC65 BGG61:BGG65 AWK61:AWK65 AMO61:AMO65 ACS61:ACS65 SW61:SW65 JA61:JA65">
      <formula1>0</formula1>
    </dataValidation>
    <dataValidation type="list" showInputMessage="1" showErrorMessage="1" sqref="WVM983090:WVM983092 JA54:JA57 SW54:SW57 ACS54:ACS57 AMO54:AMO57 AWK54:AWK57 BGG54:BGG57 BQC54:BQC57 BZY54:BZY57 CJU54:CJU57 CTQ54:CTQ57 DDM54:DDM57 DNI54:DNI57 DXE54:DXE57 EHA54:EHA57 EQW54:EQW57 FAS54:FAS57 FKO54:FKO57 FUK54:FUK57 GEG54:GEG57 GOC54:GOC57 GXY54:GXY57 HHU54:HHU57 HRQ54:HRQ57 IBM54:IBM57 ILI54:ILI57 IVE54:IVE57 JFA54:JFA57 JOW54:JOW57 JYS54:JYS57 KIO54:KIO57 KSK54:KSK57 LCG54:LCG57 LMC54:LMC57 LVY54:LVY57 MFU54:MFU57 MPQ54:MPQ57 MZM54:MZM57 NJI54:NJI57 NTE54:NTE57 ODA54:ODA57 OMW54:OMW57 OWS54:OWS57 PGO54:PGO57 PQK54:PQK57 QAG54:QAG57 QKC54:QKC57 QTY54:QTY57 RDU54:RDU57 RNQ54:RNQ57 RXM54:RXM57 SHI54:SHI57 SRE54:SRE57 TBA54:TBA57 TKW54:TKW57 TUS54:TUS57 UEO54:UEO57 UOK54:UOK57 UYG54:UYG57 VIC54:VIC57 VRY54:VRY57 WBU54:WBU57 WLQ54:WLQ57 WVM54:WVM57 E65586:E65588 JA65586:JA65588 SW65586:SW65588 ACS65586:ACS65588 AMO65586:AMO65588 AWK65586:AWK65588 BGG65586:BGG65588 BQC65586:BQC65588 BZY65586:BZY65588 CJU65586:CJU65588 CTQ65586:CTQ65588 DDM65586:DDM65588 DNI65586:DNI65588 DXE65586:DXE65588 EHA65586:EHA65588 EQW65586:EQW65588 FAS65586:FAS65588 FKO65586:FKO65588 FUK65586:FUK65588 GEG65586:GEG65588 GOC65586:GOC65588 GXY65586:GXY65588 HHU65586:HHU65588 HRQ65586:HRQ65588 IBM65586:IBM65588 ILI65586:ILI65588 IVE65586:IVE65588 JFA65586:JFA65588 JOW65586:JOW65588 JYS65586:JYS65588 KIO65586:KIO65588 KSK65586:KSK65588 LCG65586:LCG65588 LMC65586:LMC65588 LVY65586:LVY65588 MFU65586:MFU65588 MPQ65586:MPQ65588 MZM65586:MZM65588 NJI65586:NJI65588 NTE65586:NTE65588 ODA65586:ODA65588 OMW65586:OMW65588 OWS65586:OWS65588 PGO65586:PGO65588 PQK65586:PQK65588 QAG65586:QAG65588 QKC65586:QKC65588 QTY65586:QTY65588 RDU65586:RDU65588 RNQ65586:RNQ65588 RXM65586:RXM65588 SHI65586:SHI65588 SRE65586:SRE65588 TBA65586:TBA65588 TKW65586:TKW65588 TUS65586:TUS65588 UEO65586:UEO65588 UOK65586:UOK65588 UYG65586:UYG65588 VIC65586:VIC65588 VRY65586:VRY65588 WBU65586:WBU65588 WLQ65586:WLQ65588 WVM65586:WVM65588 E131122:E131124 JA131122:JA131124 SW131122:SW131124 ACS131122:ACS131124 AMO131122:AMO131124 AWK131122:AWK131124 BGG131122:BGG131124 BQC131122:BQC131124 BZY131122:BZY131124 CJU131122:CJU131124 CTQ131122:CTQ131124 DDM131122:DDM131124 DNI131122:DNI131124 DXE131122:DXE131124 EHA131122:EHA131124 EQW131122:EQW131124 FAS131122:FAS131124 FKO131122:FKO131124 FUK131122:FUK131124 GEG131122:GEG131124 GOC131122:GOC131124 GXY131122:GXY131124 HHU131122:HHU131124 HRQ131122:HRQ131124 IBM131122:IBM131124 ILI131122:ILI131124 IVE131122:IVE131124 JFA131122:JFA131124 JOW131122:JOW131124 JYS131122:JYS131124 KIO131122:KIO131124 KSK131122:KSK131124 LCG131122:LCG131124 LMC131122:LMC131124 LVY131122:LVY131124 MFU131122:MFU131124 MPQ131122:MPQ131124 MZM131122:MZM131124 NJI131122:NJI131124 NTE131122:NTE131124 ODA131122:ODA131124 OMW131122:OMW131124 OWS131122:OWS131124 PGO131122:PGO131124 PQK131122:PQK131124 QAG131122:QAG131124 QKC131122:QKC131124 QTY131122:QTY131124 RDU131122:RDU131124 RNQ131122:RNQ131124 RXM131122:RXM131124 SHI131122:SHI131124 SRE131122:SRE131124 TBA131122:TBA131124 TKW131122:TKW131124 TUS131122:TUS131124 UEO131122:UEO131124 UOK131122:UOK131124 UYG131122:UYG131124 VIC131122:VIC131124 VRY131122:VRY131124 WBU131122:WBU131124 WLQ131122:WLQ131124 WVM131122:WVM131124 E196658:E196660 JA196658:JA196660 SW196658:SW196660 ACS196658:ACS196660 AMO196658:AMO196660 AWK196658:AWK196660 BGG196658:BGG196660 BQC196658:BQC196660 BZY196658:BZY196660 CJU196658:CJU196660 CTQ196658:CTQ196660 DDM196658:DDM196660 DNI196658:DNI196660 DXE196658:DXE196660 EHA196658:EHA196660 EQW196658:EQW196660 FAS196658:FAS196660 FKO196658:FKO196660 FUK196658:FUK196660 GEG196658:GEG196660 GOC196658:GOC196660 GXY196658:GXY196660 HHU196658:HHU196660 HRQ196658:HRQ196660 IBM196658:IBM196660 ILI196658:ILI196660 IVE196658:IVE196660 JFA196658:JFA196660 JOW196658:JOW196660 JYS196658:JYS196660 KIO196658:KIO196660 KSK196658:KSK196660 LCG196658:LCG196660 LMC196658:LMC196660 LVY196658:LVY196660 MFU196658:MFU196660 MPQ196658:MPQ196660 MZM196658:MZM196660 NJI196658:NJI196660 NTE196658:NTE196660 ODA196658:ODA196660 OMW196658:OMW196660 OWS196658:OWS196660 PGO196658:PGO196660 PQK196658:PQK196660 QAG196658:QAG196660 QKC196658:QKC196660 QTY196658:QTY196660 RDU196658:RDU196660 RNQ196658:RNQ196660 RXM196658:RXM196660 SHI196658:SHI196660 SRE196658:SRE196660 TBA196658:TBA196660 TKW196658:TKW196660 TUS196658:TUS196660 UEO196658:UEO196660 UOK196658:UOK196660 UYG196658:UYG196660 VIC196658:VIC196660 VRY196658:VRY196660 WBU196658:WBU196660 WLQ196658:WLQ196660 WVM196658:WVM196660 E262194:E262196 JA262194:JA262196 SW262194:SW262196 ACS262194:ACS262196 AMO262194:AMO262196 AWK262194:AWK262196 BGG262194:BGG262196 BQC262194:BQC262196 BZY262194:BZY262196 CJU262194:CJU262196 CTQ262194:CTQ262196 DDM262194:DDM262196 DNI262194:DNI262196 DXE262194:DXE262196 EHA262194:EHA262196 EQW262194:EQW262196 FAS262194:FAS262196 FKO262194:FKO262196 FUK262194:FUK262196 GEG262194:GEG262196 GOC262194:GOC262196 GXY262194:GXY262196 HHU262194:HHU262196 HRQ262194:HRQ262196 IBM262194:IBM262196 ILI262194:ILI262196 IVE262194:IVE262196 JFA262194:JFA262196 JOW262194:JOW262196 JYS262194:JYS262196 KIO262194:KIO262196 KSK262194:KSK262196 LCG262194:LCG262196 LMC262194:LMC262196 LVY262194:LVY262196 MFU262194:MFU262196 MPQ262194:MPQ262196 MZM262194:MZM262196 NJI262194:NJI262196 NTE262194:NTE262196 ODA262194:ODA262196 OMW262194:OMW262196 OWS262194:OWS262196 PGO262194:PGO262196 PQK262194:PQK262196 QAG262194:QAG262196 QKC262194:QKC262196 QTY262194:QTY262196 RDU262194:RDU262196 RNQ262194:RNQ262196 RXM262194:RXM262196 SHI262194:SHI262196 SRE262194:SRE262196 TBA262194:TBA262196 TKW262194:TKW262196 TUS262194:TUS262196 UEO262194:UEO262196 UOK262194:UOK262196 UYG262194:UYG262196 VIC262194:VIC262196 VRY262194:VRY262196 WBU262194:WBU262196 WLQ262194:WLQ262196 WVM262194:WVM262196 E327730:E327732 JA327730:JA327732 SW327730:SW327732 ACS327730:ACS327732 AMO327730:AMO327732 AWK327730:AWK327732 BGG327730:BGG327732 BQC327730:BQC327732 BZY327730:BZY327732 CJU327730:CJU327732 CTQ327730:CTQ327732 DDM327730:DDM327732 DNI327730:DNI327732 DXE327730:DXE327732 EHA327730:EHA327732 EQW327730:EQW327732 FAS327730:FAS327732 FKO327730:FKO327732 FUK327730:FUK327732 GEG327730:GEG327732 GOC327730:GOC327732 GXY327730:GXY327732 HHU327730:HHU327732 HRQ327730:HRQ327732 IBM327730:IBM327732 ILI327730:ILI327732 IVE327730:IVE327732 JFA327730:JFA327732 JOW327730:JOW327732 JYS327730:JYS327732 KIO327730:KIO327732 KSK327730:KSK327732 LCG327730:LCG327732 LMC327730:LMC327732 LVY327730:LVY327732 MFU327730:MFU327732 MPQ327730:MPQ327732 MZM327730:MZM327732 NJI327730:NJI327732 NTE327730:NTE327732 ODA327730:ODA327732 OMW327730:OMW327732 OWS327730:OWS327732 PGO327730:PGO327732 PQK327730:PQK327732 QAG327730:QAG327732 QKC327730:QKC327732 QTY327730:QTY327732 RDU327730:RDU327732 RNQ327730:RNQ327732 RXM327730:RXM327732 SHI327730:SHI327732 SRE327730:SRE327732 TBA327730:TBA327732 TKW327730:TKW327732 TUS327730:TUS327732 UEO327730:UEO327732 UOK327730:UOK327732 UYG327730:UYG327732 VIC327730:VIC327732 VRY327730:VRY327732 WBU327730:WBU327732 WLQ327730:WLQ327732 WVM327730:WVM327732 E393266:E393268 JA393266:JA393268 SW393266:SW393268 ACS393266:ACS393268 AMO393266:AMO393268 AWK393266:AWK393268 BGG393266:BGG393268 BQC393266:BQC393268 BZY393266:BZY393268 CJU393266:CJU393268 CTQ393266:CTQ393268 DDM393266:DDM393268 DNI393266:DNI393268 DXE393266:DXE393268 EHA393266:EHA393268 EQW393266:EQW393268 FAS393266:FAS393268 FKO393266:FKO393268 FUK393266:FUK393268 GEG393266:GEG393268 GOC393266:GOC393268 GXY393266:GXY393268 HHU393266:HHU393268 HRQ393266:HRQ393268 IBM393266:IBM393268 ILI393266:ILI393268 IVE393266:IVE393268 JFA393266:JFA393268 JOW393266:JOW393268 JYS393266:JYS393268 KIO393266:KIO393268 KSK393266:KSK393268 LCG393266:LCG393268 LMC393266:LMC393268 LVY393266:LVY393268 MFU393266:MFU393268 MPQ393266:MPQ393268 MZM393266:MZM393268 NJI393266:NJI393268 NTE393266:NTE393268 ODA393266:ODA393268 OMW393266:OMW393268 OWS393266:OWS393268 PGO393266:PGO393268 PQK393266:PQK393268 QAG393266:QAG393268 QKC393266:QKC393268 QTY393266:QTY393268 RDU393266:RDU393268 RNQ393266:RNQ393268 RXM393266:RXM393268 SHI393266:SHI393268 SRE393266:SRE393268 TBA393266:TBA393268 TKW393266:TKW393268 TUS393266:TUS393268 UEO393266:UEO393268 UOK393266:UOK393268 UYG393266:UYG393268 VIC393266:VIC393268 VRY393266:VRY393268 WBU393266:WBU393268 WLQ393266:WLQ393268 WVM393266:WVM393268 E458802:E458804 JA458802:JA458804 SW458802:SW458804 ACS458802:ACS458804 AMO458802:AMO458804 AWK458802:AWK458804 BGG458802:BGG458804 BQC458802:BQC458804 BZY458802:BZY458804 CJU458802:CJU458804 CTQ458802:CTQ458804 DDM458802:DDM458804 DNI458802:DNI458804 DXE458802:DXE458804 EHA458802:EHA458804 EQW458802:EQW458804 FAS458802:FAS458804 FKO458802:FKO458804 FUK458802:FUK458804 GEG458802:GEG458804 GOC458802:GOC458804 GXY458802:GXY458804 HHU458802:HHU458804 HRQ458802:HRQ458804 IBM458802:IBM458804 ILI458802:ILI458804 IVE458802:IVE458804 JFA458802:JFA458804 JOW458802:JOW458804 JYS458802:JYS458804 KIO458802:KIO458804 KSK458802:KSK458804 LCG458802:LCG458804 LMC458802:LMC458804 LVY458802:LVY458804 MFU458802:MFU458804 MPQ458802:MPQ458804 MZM458802:MZM458804 NJI458802:NJI458804 NTE458802:NTE458804 ODA458802:ODA458804 OMW458802:OMW458804 OWS458802:OWS458804 PGO458802:PGO458804 PQK458802:PQK458804 QAG458802:QAG458804 QKC458802:QKC458804 QTY458802:QTY458804 RDU458802:RDU458804 RNQ458802:RNQ458804 RXM458802:RXM458804 SHI458802:SHI458804 SRE458802:SRE458804 TBA458802:TBA458804 TKW458802:TKW458804 TUS458802:TUS458804 UEO458802:UEO458804 UOK458802:UOK458804 UYG458802:UYG458804 VIC458802:VIC458804 VRY458802:VRY458804 WBU458802:WBU458804 WLQ458802:WLQ458804 WVM458802:WVM458804 E524338:E524340 JA524338:JA524340 SW524338:SW524340 ACS524338:ACS524340 AMO524338:AMO524340 AWK524338:AWK524340 BGG524338:BGG524340 BQC524338:BQC524340 BZY524338:BZY524340 CJU524338:CJU524340 CTQ524338:CTQ524340 DDM524338:DDM524340 DNI524338:DNI524340 DXE524338:DXE524340 EHA524338:EHA524340 EQW524338:EQW524340 FAS524338:FAS524340 FKO524338:FKO524340 FUK524338:FUK524340 GEG524338:GEG524340 GOC524338:GOC524340 GXY524338:GXY524340 HHU524338:HHU524340 HRQ524338:HRQ524340 IBM524338:IBM524340 ILI524338:ILI524340 IVE524338:IVE524340 JFA524338:JFA524340 JOW524338:JOW524340 JYS524338:JYS524340 KIO524338:KIO524340 KSK524338:KSK524340 LCG524338:LCG524340 LMC524338:LMC524340 LVY524338:LVY524340 MFU524338:MFU524340 MPQ524338:MPQ524340 MZM524338:MZM524340 NJI524338:NJI524340 NTE524338:NTE524340 ODA524338:ODA524340 OMW524338:OMW524340 OWS524338:OWS524340 PGO524338:PGO524340 PQK524338:PQK524340 QAG524338:QAG524340 QKC524338:QKC524340 QTY524338:QTY524340 RDU524338:RDU524340 RNQ524338:RNQ524340 RXM524338:RXM524340 SHI524338:SHI524340 SRE524338:SRE524340 TBA524338:TBA524340 TKW524338:TKW524340 TUS524338:TUS524340 UEO524338:UEO524340 UOK524338:UOK524340 UYG524338:UYG524340 VIC524338:VIC524340 VRY524338:VRY524340 WBU524338:WBU524340 WLQ524338:WLQ524340 WVM524338:WVM524340 E589874:E589876 JA589874:JA589876 SW589874:SW589876 ACS589874:ACS589876 AMO589874:AMO589876 AWK589874:AWK589876 BGG589874:BGG589876 BQC589874:BQC589876 BZY589874:BZY589876 CJU589874:CJU589876 CTQ589874:CTQ589876 DDM589874:DDM589876 DNI589874:DNI589876 DXE589874:DXE589876 EHA589874:EHA589876 EQW589874:EQW589876 FAS589874:FAS589876 FKO589874:FKO589876 FUK589874:FUK589876 GEG589874:GEG589876 GOC589874:GOC589876 GXY589874:GXY589876 HHU589874:HHU589876 HRQ589874:HRQ589876 IBM589874:IBM589876 ILI589874:ILI589876 IVE589874:IVE589876 JFA589874:JFA589876 JOW589874:JOW589876 JYS589874:JYS589876 KIO589874:KIO589876 KSK589874:KSK589876 LCG589874:LCG589876 LMC589874:LMC589876 LVY589874:LVY589876 MFU589874:MFU589876 MPQ589874:MPQ589876 MZM589874:MZM589876 NJI589874:NJI589876 NTE589874:NTE589876 ODA589874:ODA589876 OMW589874:OMW589876 OWS589874:OWS589876 PGO589874:PGO589876 PQK589874:PQK589876 QAG589874:QAG589876 QKC589874:QKC589876 QTY589874:QTY589876 RDU589874:RDU589876 RNQ589874:RNQ589876 RXM589874:RXM589876 SHI589874:SHI589876 SRE589874:SRE589876 TBA589874:TBA589876 TKW589874:TKW589876 TUS589874:TUS589876 UEO589874:UEO589876 UOK589874:UOK589876 UYG589874:UYG589876 VIC589874:VIC589876 VRY589874:VRY589876 WBU589874:WBU589876 WLQ589874:WLQ589876 WVM589874:WVM589876 E655410:E655412 JA655410:JA655412 SW655410:SW655412 ACS655410:ACS655412 AMO655410:AMO655412 AWK655410:AWK655412 BGG655410:BGG655412 BQC655410:BQC655412 BZY655410:BZY655412 CJU655410:CJU655412 CTQ655410:CTQ655412 DDM655410:DDM655412 DNI655410:DNI655412 DXE655410:DXE655412 EHA655410:EHA655412 EQW655410:EQW655412 FAS655410:FAS655412 FKO655410:FKO655412 FUK655410:FUK655412 GEG655410:GEG655412 GOC655410:GOC655412 GXY655410:GXY655412 HHU655410:HHU655412 HRQ655410:HRQ655412 IBM655410:IBM655412 ILI655410:ILI655412 IVE655410:IVE655412 JFA655410:JFA655412 JOW655410:JOW655412 JYS655410:JYS655412 KIO655410:KIO655412 KSK655410:KSK655412 LCG655410:LCG655412 LMC655410:LMC655412 LVY655410:LVY655412 MFU655410:MFU655412 MPQ655410:MPQ655412 MZM655410:MZM655412 NJI655410:NJI655412 NTE655410:NTE655412 ODA655410:ODA655412 OMW655410:OMW655412 OWS655410:OWS655412 PGO655410:PGO655412 PQK655410:PQK655412 QAG655410:QAG655412 QKC655410:QKC655412 QTY655410:QTY655412 RDU655410:RDU655412 RNQ655410:RNQ655412 RXM655410:RXM655412 SHI655410:SHI655412 SRE655410:SRE655412 TBA655410:TBA655412 TKW655410:TKW655412 TUS655410:TUS655412 UEO655410:UEO655412 UOK655410:UOK655412 UYG655410:UYG655412 VIC655410:VIC655412 VRY655410:VRY655412 WBU655410:WBU655412 WLQ655410:WLQ655412 WVM655410:WVM655412 E720946:E720948 JA720946:JA720948 SW720946:SW720948 ACS720946:ACS720948 AMO720946:AMO720948 AWK720946:AWK720948 BGG720946:BGG720948 BQC720946:BQC720948 BZY720946:BZY720948 CJU720946:CJU720948 CTQ720946:CTQ720948 DDM720946:DDM720948 DNI720946:DNI720948 DXE720946:DXE720948 EHA720946:EHA720948 EQW720946:EQW720948 FAS720946:FAS720948 FKO720946:FKO720948 FUK720946:FUK720948 GEG720946:GEG720948 GOC720946:GOC720948 GXY720946:GXY720948 HHU720946:HHU720948 HRQ720946:HRQ720948 IBM720946:IBM720948 ILI720946:ILI720948 IVE720946:IVE720948 JFA720946:JFA720948 JOW720946:JOW720948 JYS720946:JYS720948 KIO720946:KIO720948 KSK720946:KSK720948 LCG720946:LCG720948 LMC720946:LMC720948 LVY720946:LVY720948 MFU720946:MFU720948 MPQ720946:MPQ720948 MZM720946:MZM720948 NJI720946:NJI720948 NTE720946:NTE720948 ODA720946:ODA720948 OMW720946:OMW720948 OWS720946:OWS720948 PGO720946:PGO720948 PQK720946:PQK720948 QAG720946:QAG720948 QKC720946:QKC720948 QTY720946:QTY720948 RDU720946:RDU720948 RNQ720946:RNQ720948 RXM720946:RXM720948 SHI720946:SHI720948 SRE720946:SRE720948 TBA720946:TBA720948 TKW720946:TKW720948 TUS720946:TUS720948 UEO720946:UEO720948 UOK720946:UOK720948 UYG720946:UYG720948 VIC720946:VIC720948 VRY720946:VRY720948 WBU720946:WBU720948 WLQ720946:WLQ720948 WVM720946:WVM720948 E786482:E786484 JA786482:JA786484 SW786482:SW786484 ACS786482:ACS786484 AMO786482:AMO786484 AWK786482:AWK786484 BGG786482:BGG786484 BQC786482:BQC786484 BZY786482:BZY786484 CJU786482:CJU786484 CTQ786482:CTQ786484 DDM786482:DDM786484 DNI786482:DNI786484 DXE786482:DXE786484 EHA786482:EHA786484 EQW786482:EQW786484 FAS786482:FAS786484 FKO786482:FKO786484 FUK786482:FUK786484 GEG786482:GEG786484 GOC786482:GOC786484 GXY786482:GXY786484 HHU786482:HHU786484 HRQ786482:HRQ786484 IBM786482:IBM786484 ILI786482:ILI786484 IVE786482:IVE786484 JFA786482:JFA786484 JOW786482:JOW786484 JYS786482:JYS786484 KIO786482:KIO786484 KSK786482:KSK786484 LCG786482:LCG786484 LMC786482:LMC786484 LVY786482:LVY786484 MFU786482:MFU786484 MPQ786482:MPQ786484 MZM786482:MZM786484 NJI786482:NJI786484 NTE786482:NTE786484 ODA786482:ODA786484 OMW786482:OMW786484 OWS786482:OWS786484 PGO786482:PGO786484 PQK786482:PQK786484 QAG786482:QAG786484 QKC786482:QKC786484 QTY786482:QTY786484 RDU786482:RDU786484 RNQ786482:RNQ786484 RXM786482:RXM786484 SHI786482:SHI786484 SRE786482:SRE786484 TBA786482:TBA786484 TKW786482:TKW786484 TUS786482:TUS786484 UEO786482:UEO786484 UOK786482:UOK786484 UYG786482:UYG786484 VIC786482:VIC786484 VRY786482:VRY786484 WBU786482:WBU786484 WLQ786482:WLQ786484 WVM786482:WVM786484 E852018:E852020 JA852018:JA852020 SW852018:SW852020 ACS852018:ACS852020 AMO852018:AMO852020 AWK852018:AWK852020 BGG852018:BGG852020 BQC852018:BQC852020 BZY852018:BZY852020 CJU852018:CJU852020 CTQ852018:CTQ852020 DDM852018:DDM852020 DNI852018:DNI852020 DXE852018:DXE852020 EHA852018:EHA852020 EQW852018:EQW852020 FAS852018:FAS852020 FKO852018:FKO852020 FUK852018:FUK852020 GEG852018:GEG852020 GOC852018:GOC852020 GXY852018:GXY852020 HHU852018:HHU852020 HRQ852018:HRQ852020 IBM852018:IBM852020 ILI852018:ILI852020 IVE852018:IVE852020 JFA852018:JFA852020 JOW852018:JOW852020 JYS852018:JYS852020 KIO852018:KIO852020 KSK852018:KSK852020 LCG852018:LCG852020 LMC852018:LMC852020 LVY852018:LVY852020 MFU852018:MFU852020 MPQ852018:MPQ852020 MZM852018:MZM852020 NJI852018:NJI852020 NTE852018:NTE852020 ODA852018:ODA852020 OMW852018:OMW852020 OWS852018:OWS852020 PGO852018:PGO852020 PQK852018:PQK852020 QAG852018:QAG852020 QKC852018:QKC852020 QTY852018:QTY852020 RDU852018:RDU852020 RNQ852018:RNQ852020 RXM852018:RXM852020 SHI852018:SHI852020 SRE852018:SRE852020 TBA852018:TBA852020 TKW852018:TKW852020 TUS852018:TUS852020 UEO852018:UEO852020 UOK852018:UOK852020 UYG852018:UYG852020 VIC852018:VIC852020 VRY852018:VRY852020 WBU852018:WBU852020 WLQ852018:WLQ852020 WVM852018:WVM852020 E917554:E917556 JA917554:JA917556 SW917554:SW917556 ACS917554:ACS917556 AMO917554:AMO917556 AWK917554:AWK917556 BGG917554:BGG917556 BQC917554:BQC917556 BZY917554:BZY917556 CJU917554:CJU917556 CTQ917554:CTQ917556 DDM917554:DDM917556 DNI917554:DNI917556 DXE917554:DXE917556 EHA917554:EHA917556 EQW917554:EQW917556 FAS917554:FAS917556 FKO917554:FKO917556 FUK917554:FUK917556 GEG917554:GEG917556 GOC917554:GOC917556 GXY917554:GXY917556 HHU917554:HHU917556 HRQ917554:HRQ917556 IBM917554:IBM917556 ILI917554:ILI917556 IVE917554:IVE917556 JFA917554:JFA917556 JOW917554:JOW917556 JYS917554:JYS917556 KIO917554:KIO917556 KSK917554:KSK917556 LCG917554:LCG917556 LMC917554:LMC917556 LVY917554:LVY917556 MFU917554:MFU917556 MPQ917554:MPQ917556 MZM917554:MZM917556 NJI917554:NJI917556 NTE917554:NTE917556 ODA917554:ODA917556 OMW917554:OMW917556 OWS917554:OWS917556 PGO917554:PGO917556 PQK917554:PQK917556 QAG917554:QAG917556 QKC917554:QKC917556 QTY917554:QTY917556 RDU917554:RDU917556 RNQ917554:RNQ917556 RXM917554:RXM917556 SHI917554:SHI917556 SRE917554:SRE917556 TBA917554:TBA917556 TKW917554:TKW917556 TUS917554:TUS917556 UEO917554:UEO917556 UOK917554:UOK917556 UYG917554:UYG917556 VIC917554:VIC917556 VRY917554:VRY917556 WBU917554:WBU917556 WLQ917554:WLQ917556 WVM917554:WVM917556 E983090:E983092 JA983090:JA983092 SW983090:SW983092 ACS983090:ACS983092 AMO983090:AMO983092 AWK983090:AWK983092 BGG983090:BGG983092 BQC983090:BQC983092 BZY983090:BZY983092 CJU983090:CJU983092 CTQ983090:CTQ983092 DDM983090:DDM983092 DNI983090:DNI983092 DXE983090:DXE983092 EHA983090:EHA983092 EQW983090:EQW983092 FAS983090:FAS983092 FKO983090:FKO983092 FUK983090:FUK983092 GEG983090:GEG983092 GOC983090:GOC983092 GXY983090:GXY983092 HHU983090:HHU983092 HRQ983090:HRQ983092 IBM983090:IBM983092 ILI983090:ILI983092 IVE983090:IVE983092 JFA983090:JFA983092 JOW983090:JOW983092 JYS983090:JYS983092 KIO983090:KIO983092 KSK983090:KSK983092 LCG983090:LCG983092 LMC983090:LMC983092 LVY983090:LVY983092 MFU983090:MFU983092 MPQ983090:MPQ983092 MZM983090:MZM983092 NJI983090:NJI983092 NTE983090:NTE983092 ODA983090:ODA983092 OMW983090:OMW983092 OWS983090:OWS983092 PGO983090:PGO983092 PQK983090:PQK983092 QAG983090:QAG983092 QKC983090:QKC983092 QTY983090:QTY983092 RDU983090:RDU983092 RNQ983090:RNQ983092 RXM983090:RXM983092 SHI983090:SHI983092 SRE983090:SRE983092 TBA983090:TBA983092 TKW983090:TKW983092 TUS983090:TUS983092 UEO983090:UEO983092 UOK983090:UOK983092 UYG983090:UYG983092 VIC983090:VIC983092 VRY983090:VRY983092 WBU983090:WBU983092 WLQ983090:WLQ983092">
      <formula1>Currency</formula1>
    </dataValidation>
    <dataValidation type="list" errorStyle="information" allowBlank="1" showInputMessage="1" showErrorMessage="1" sqref="WVM983115:WVM983118 E65611:E65614 JA65611:JA65614 SW65611:SW65614 ACS65611:ACS65614 AMO65611:AMO65614 AWK65611:AWK65614 BGG65611:BGG65614 BQC65611:BQC65614 BZY65611:BZY65614 CJU65611:CJU65614 CTQ65611:CTQ65614 DDM65611:DDM65614 DNI65611:DNI65614 DXE65611:DXE65614 EHA65611:EHA65614 EQW65611:EQW65614 FAS65611:FAS65614 FKO65611:FKO65614 FUK65611:FUK65614 GEG65611:GEG65614 GOC65611:GOC65614 GXY65611:GXY65614 HHU65611:HHU65614 HRQ65611:HRQ65614 IBM65611:IBM65614 ILI65611:ILI65614 IVE65611:IVE65614 JFA65611:JFA65614 JOW65611:JOW65614 JYS65611:JYS65614 KIO65611:KIO65614 KSK65611:KSK65614 LCG65611:LCG65614 LMC65611:LMC65614 LVY65611:LVY65614 MFU65611:MFU65614 MPQ65611:MPQ65614 MZM65611:MZM65614 NJI65611:NJI65614 NTE65611:NTE65614 ODA65611:ODA65614 OMW65611:OMW65614 OWS65611:OWS65614 PGO65611:PGO65614 PQK65611:PQK65614 QAG65611:QAG65614 QKC65611:QKC65614 QTY65611:QTY65614 RDU65611:RDU65614 RNQ65611:RNQ65614 RXM65611:RXM65614 SHI65611:SHI65614 SRE65611:SRE65614 TBA65611:TBA65614 TKW65611:TKW65614 TUS65611:TUS65614 UEO65611:UEO65614 UOK65611:UOK65614 UYG65611:UYG65614 VIC65611:VIC65614 VRY65611:VRY65614 WBU65611:WBU65614 WLQ65611:WLQ65614 WVM65611:WVM65614 E131147:E131150 JA131147:JA131150 SW131147:SW131150 ACS131147:ACS131150 AMO131147:AMO131150 AWK131147:AWK131150 BGG131147:BGG131150 BQC131147:BQC131150 BZY131147:BZY131150 CJU131147:CJU131150 CTQ131147:CTQ131150 DDM131147:DDM131150 DNI131147:DNI131150 DXE131147:DXE131150 EHA131147:EHA131150 EQW131147:EQW131150 FAS131147:FAS131150 FKO131147:FKO131150 FUK131147:FUK131150 GEG131147:GEG131150 GOC131147:GOC131150 GXY131147:GXY131150 HHU131147:HHU131150 HRQ131147:HRQ131150 IBM131147:IBM131150 ILI131147:ILI131150 IVE131147:IVE131150 JFA131147:JFA131150 JOW131147:JOW131150 JYS131147:JYS131150 KIO131147:KIO131150 KSK131147:KSK131150 LCG131147:LCG131150 LMC131147:LMC131150 LVY131147:LVY131150 MFU131147:MFU131150 MPQ131147:MPQ131150 MZM131147:MZM131150 NJI131147:NJI131150 NTE131147:NTE131150 ODA131147:ODA131150 OMW131147:OMW131150 OWS131147:OWS131150 PGO131147:PGO131150 PQK131147:PQK131150 QAG131147:QAG131150 QKC131147:QKC131150 QTY131147:QTY131150 RDU131147:RDU131150 RNQ131147:RNQ131150 RXM131147:RXM131150 SHI131147:SHI131150 SRE131147:SRE131150 TBA131147:TBA131150 TKW131147:TKW131150 TUS131147:TUS131150 UEO131147:UEO131150 UOK131147:UOK131150 UYG131147:UYG131150 VIC131147:VIC131150 VRY131147:VRY131150 WBU131147:WBU131150 WLQ131147:WLQ131150 WVM131147:WVM131150 E196683:E196686 JA196683:JA196686 SW196683:SW196686 ACS196683:ACS196686 AMO196683:AMO196686 AWK196683:AWK196686 BGG196683:BGG196686 BQC196683:BQC196686 BZY196683:BZY196686 CJU196683:CJU196686 CTQ196683:CTQ196686 DDM196683:DDM196686 DNI196683:DNI196686 DXE196683:DXE196686 EHA196683:EHA196686 EQW196683:EQW196686 FAS196683:FAS196686 FKO196683:FKO196686 FUK196683:FUK196686 GEG196683:GEG196686 GOC196683:GOC196686 GXY196683:GXY196686 HHU196683:HHU196686 HRQ196683:HRQ196686 IBM196683:IBM196686 ILI196683:ILI196686 IVE196683:IVE196686 JFA196683:JFA196686 JOW196683:JOW196686 JYS196683:JYS196686 KIO196683:KIO196686 KSK196683:KSK196686 LCG196683:LCG196686 LMC196683:LMC196686 LVY196683:LVY196686 MFU196683:MFU196686 MPQ196683:MPQ196686 MZM196683:MZM196686 NJI196683:NJI196686 NTE196683:NTE196686 ODA196683:ODA196686 OMW196683:OMW196686 OWS196683:OWS196686 PGO196683:PGO196686 PQK196683:PQK196686 QAG196683:QAG196686 QKC196683:QKC196686 QTY196683:QTY196686 RDU196683:RDU196686 RNQ196683:RNQ196686 RXM196683:RXM196686 SHI196683:SHI196686 SRE196683:SRE196686 TBA196683:TBA196686 TKW196683:TKW196686 TUS196683:TUS196686 UEO196683:UEO196686 UOK196683:UOK196686 UYG196683:UYG196686 VIC196683:VIC196686 VRY196683:VRY196686 WBU196683:WBU196686 WLQ196683:WLQ196686 WVM196683:WVM196686 E262219:E262222 JA262219:JA262222 SW262219:SW262222 ACS262219:ACS262222 AMO262219:AMO262222 AWK262219:AWK262222 BGG262219:BGG262222 BQC262219:BQC262222 BZY262219:BZY262222 CJU262219:CJU262222 CTQ262219:CTQ262222 DDM262219:DDM262222 DNI262219:DNI262222 DXE262219:DXE262222 EHA262219:EHA262222 EQW262219:EQW262222 FAS262219:FAS262222 FKO262219:FKO262222 FUK262219:FUK262222 GEG262219:GEG262222 GOC262219:GOC262222 GXY262219:GXY262222 HHU262219:HHU262222 HRQ262219:HRQ262222 IBM262219:IBM262222 ILI262219:ILI262222 IVE262219:IVE262222 JFA262219:JFA262222 JOW262219:JOW262222 JYS262219:JYS262222 KIO262219:KIO262222 KSK262219:KSK262222 LCG262219:LCG262222 LMC262219:LMC262222 LVY262219:LVY262222 MFU262219:MFU262222 MPQ262219:MPQ262222 MZM262219:MZM262222 NJI262219:NJI262222 NTE262219:NTE262222 ODA262219:ODA262222 OMW262219:OMW262222 OWS262219:OWS262222 PGO262219:PGO262222 PQK262219:PQK262222 QAG262219:QAG262222 QKC262219:QKC262222 QTY262219:QTY262222 RDU262219:RDU262222 RNQ262219:RNQ262222 RXM262219:RXM262222 SHI262219:SHI262222 SRE262219:SRE262222 TBA262219:TBA262222 TKW262219:TKW262222 TUS262219:TUS262222 UEO262219:UEO262222 UOK262219:UOK262222 UYG262219:UYG262222 VIC262219:VIC262222 VRY262219:VRY262222 WBU262219:WBU262222 WLQ262219:WLQ262222 WVM262219:WVM262222 E327755:E327758 JA327755:JA327758 SW327755:SW327758 ACS327755:ACS327758 AMO327755:AMO327758 AWK327755:AWK327758 BGG327755:BGG327758 BQC327755:BQC327758 BZY327755:BZY327758 CJU327755:CJU327758 CTQ327755:CTQ327758 DDM327755:DDM327758 DNI327755:DNI327758 DXE327755:DXE327758 EHA327755:EHA327758 EQW327755:EQW327758 FAS327755:FAS327758 FKO327755:FKO327758 FUK327755:FUK327758 GEG327755:GEG327758 GOC327755:GOC327758 GXY327755:GXY327758 HHU327755:HHU327758 HRQ327755:HRQ327758 IBM327755:IBM327758 ILI327755:ILI327758 IVE327755:IVE327758 JFA327755:JFA327758 JOW327755:JOW327758 JYS327755:JYS327758 KIO327755:KIO327758 KSK327755:KSK327758 LCG327755:LCG327758 LMC327755:LMC327758 LVY327755:LVY327758 MFU327755:MFU327758 MPQ327755:MPQ327758 MZM327755:MZM327758 NJI327755:NJI327758 NTE327755:NTE327758 ODA327755:ODA327758 OMW327755:OMW327758 OWS327755:OWS327758 PGO327755:PGO327758 PQK327755:PQK327758 QAG327755:QAG327758 QKC327755:QKC327758 QTY327755:QTY327758 RDU327755:RDU327758 RNQ327755:RNQ327758 RXM327755:RXM327758 SHI327755:SHI327758 SRE327755:SRE327758 TBA327755:TBA327758 TKW327755:TKW327758 TUS327755:TUS327758 UEO327755:UEO327758 UOK327755:UOK327758 UYG327755:UYG327758 VIC327755:VIC327758 VRY327755:VRY327758 WBU327755:WBU327758 WLQ327755:WLQ327758 WVM327755:WVM327758 E393291:E393294 JA393291:JA393294 SW393291:SW393294 ACS393291:ACS393294 AMO393291:AMO393294 AWK393291:AWK393294 BGG393291:BGG393294 BQC393291:BQC393294 BZY393291:BZY393294 CJU393291:CJU393294 CTQ393291:CTQ393294 DDM393291:DDM393294 DNI393291:DNI393294 DXE393291:DXE393294 EHA393291:EHA393294 EQW393291:EQW393294 FAS393291:FAS393294 FKO393291:FKO393294 FUK393291:FUK393294 GEG393291:GEG393294 GOC393291:GOC393294 GXY393291:GXY393294 HHU393291:HHU393294 HRQ393291:HRQ393294 IBM393291:IBM393294 ILI393291:ILI393294 IVE393291:IVE393294 JFA393291:JFA393294 JOW393291:JOW393294 JYS393291:JYS393294 KIO393291:KIO393294 KSK393291:KSK393294 LCG393291:LCG393294 LMC393291:LMC393294 LVY393291:LVY393294 MFU393291:MFU393294 MPQ393291:MPQ393294 MZM393291:MZM393294 NJI393291:NJI393294 NTE393291:NTE393294 ODA393291:ODA393294 OMW393291:OMW393294 OWS393291:OWS393294 PGO393291:PGO393294 PQK393291:PQK393294 QAG393291:QAG393294 QKC393291:QKC393294 QTY393291:QTY393294 RDU393291:RDU393294 RNQ393291:RNQ393294 RXM393291:RXM393294 SHI393291:SHI393294 SRE393291:SRE393294 TBA393291:TBA393294 TKW393291:TKW393294 TUS393291:TUS393294 UEO393291:UEO393294 UOK393291:UOK393294 UYG393291:UYG393294 VIC393291:VIC393294 VRY393291:VRY393294 WBU393291:WBU393294 WLQ393291:WLQ393294 WVM393291:WVM393294 E458827:E458830 JA458827:JA458830 SW458827:SW458830 ACS458827:ACS458830 AMO458827:AMO458830 AWK458827:AWK458830 BGG458827:BGG458830 BQC458827:BQC458830 BZY458827:BZY458830 CJU458827:CJU458830 CTQ458827:CTQ458830 DDM458827:DDM458830 DNI458827:DNI458830 DXE458827:DXE458830 EHA458827:EHA458830 EQW458827:EQW458830 FAS458827:FAS458830 FKO458827:FKO458830 FUK458827:FUK458830 GEG458827:GEG458830 GOC458827:GOC458830 GXY458827:GXY458830 HHU458827:HHU458830 HRQ458827:HRQ458830 IBM458827:IBM458830 ILI458827:ILI458830 IVE458827:IVE458830 JFA458827:JFA458830 JOW458827:JOW458830 JYS458827:JYS458830 KIO458827:KIO458830 KSK458827:KSK458830 LCG458827:LCG458830 LMC458827:LMC458830 LVY458827:LVY458830 MFU458827:MFU458830 MPQ458827:MPQ458830 MZM458827:MZM458830 NJI458827:NJI458830 NTE458827:NTE458830 ODA458827:ODA458830 OMW458827:OMW458830 OWS458827:OWS458830 PGO458827:PGO458830 PQK458827:PQK458830 QAG458827:QAG458830 QKC458827:QKC458830 QTY458827:QTY458830 RDU458827:RDU458830 RNQ458827:RNQ458830 RXM458827:RXM458830 SHI458827:SHI458830 SRE458827:SRE458830 TBA458827:TBA458830 TKW458827:TKW458830 TUS458827:TUS458830 UEO458827:UEO458830 UOK458827:UOK458830 UYG458827:UYG458830 VIC458827:VIC458830 VRY458827:VRY458830 WBU458827:WBU458830 WLQ458827:WLQ458830 WVM458827:WVM458830 E524363:E524366 JA524363:JA524366 SW524363:SW524366 ACS524363:ACS524366 AMO524363:AMO524366 AWK524363:AWK524366 BGG524363:BGG524366 BQC524363:BQC524366 BZY524363:BZY524366 CJU524363:CJU524366 CTQ524363:CTQ524366 DDM524363:DDM524366 DNI524363:DNI524366 DXE524363:DXE524366 EHA524363:EHA524366 EQW524363:EQW524366 FAS524363:FAS524366 FKO524363:FKO524366 FUK524363:FUK524366 GEG524363:GEG524366 GOC524363:GOC524366 GXY524363:GXY524366 HHU524363:HHU524366 HRQ524363:HRQ524366 IBM524363:IBM524366 ILI524363:ILI524366 IVE524363:IVE524366 JFA524363:JFA524366 JOW524363:JOW524366 JYS524363:JYS524366 KIO524363:KIO524366 KSK524363:KSK524366 LCG524363:LCG524366 LMC524363:LMC524366 LVY524363:LVY524366 MFU524363:MFU524366 MPQ524363:MPQ524366 MZM524363:MZM524366 NJI524363:NJI524366 NTE524363:NTE524366 ODA524363:ODA524366 OMW524363:OMW524366 OWS524363:OWS524366 PGO524363:PGO524366 PQK524363:PQK524366 QAG524363:QAG524366 QKC524363:QKC524366 QTY524363:QTY524366 RDU524363:RDU524366 RNQ524363:RNQ524366 RXM524363:RXM524366 SHI524363:SHI524366 SRE524363:SRE524366 TBA524363:TBA524366 TKW524363:TKW524366 TUS524363:TUS524366 UEO524363:UEO524366 UOK524363:UOK524366 UYG524363:UYG524366 VIC524363:VIC524366 VRY524363:VRY524366 WBU524363:WBU524366 WLQ524363:WLQ524366 WVM524363:WVM524366 E589899:E589902 JA589899:JA589902 SW589899:SW589902 ACS589899:ACS589902 AMO589899:AMO589902 AWK589899:AWK589902 BGG589899:BGG589902 BQC589899:BQC589902 BZY589899:BZY589902 CJU589899:CJU589902 CTQ589899:CTQ589902 DDM589899:DDM589902 DNI589899:DNI589902 DXE589899:DXE589902 EHA589899:EHA589902 EQW589899:EQW589902 FAS589899:FAS589902 FKO589899:FKO589902 FUK589899:FUK589902 GEG589899:GEG589902 GOC589899:GOC589902 GXY589899:GXY589902 HHU589899:HHU589902 HRQ589899:HRQ589902 IBM589899:IBM589902 ILI589899:ILI589902 IVE589899:IVE589902 JFA589899:JFA589902 JOW589899:JOW589902 JYS589899:JYS589902 KIO589899:KIO589902 KSK589899:KSK589902 LCG589899:LCG589902 LMC589899:LMC589902 LVY589899:LVY589902 MFU589899:MFU589902 MPQ589899:MPQ589902 MZM589899:MZM589902 NJI589899:NJI589902 NTE589899:NTE589902 ODA589899:ODA589902 OMW589899:OMW589902 OWS589899:OWS589902 PGO589899:PGO589902 PQK589899:PQK589902 QAG589899:QAG589902 QKC589899:QKC589902 QTY589899:QTY589902 RDU589899:RDU589902 RNQ589899:RNQ589902 RXM589899:RXM589902 SHI589899:SHI589902 SRE589899:SRE589902 TBA589899:TBA589902 TKW589899:TKW589902 TUS589899:TUS589902 UEO589899:UEO589902 UOK589899:UOK589902 UYG589899:UYG589902 VIC589899:VIC589902 VRY589899:VRY589902 WBU589899:WBU589902 WLQ589899:WLQ589902 WVM589899:WVM589902 E655435:E655438 JA655435:JA655438 SW655435:SW655438 ACS655435:ACS655438 AMO655435:AMO655438 AWK655435:AWK655438 BGG655435:BGG655438 BQC655435:BQC655438 BZY655435:BZY655438 CJU655435:CJU655438 CTQ655435:CTQ655438 DDM655435:DDM655438 DNI655435:DNI655438 DXE655435:DXE655438 EHA655435:EHA655438 EQW655435:EQW655438 FAS655435:FAS655438 FKO655435:FKO655438 FUK655435:FUK655438 GEG655435:GEG655438 GOC655435:GOC655438 GXY655435:GXY655438 HHU655435:HHU655438 HRQ655435:HRQ655438 IBM655435:IBM655438 ILI655435:ILI655438 IVE655435:IVE655438 JFA655435:JFA655438 JOW655435:JOW655438 JYS655435:JYS655438 KIO655435:KIO655438 KSK655435:KSK655438 LCG655435:LCG655438 LMC655435:LMC655438 LVY655435:LVY655438 MFU655435:MFU655438 MPQ655435:MPQ655438 MZM655435:MZM655438 NJI655435:NJI655438 NTE655435:NTE655438 ODA655435:ODA655438 OMW655435:OMW655438 OWS655435:OWS655438 PGO655435:PGO655438 PQK655435:PQK655438 QAG655435:QAG655438 QKC655435:QKC655438 QTY655435:QTY655438 RDU655435:RDU655438 RNQ655435:RNQ655438 RXM655435:RXM655438 SHI655435:SHI655438 SRE655435:SRE655438 TBA655435:TBA655438 TKW655435:TKW655438 TUS655435:TUS655438 UEO655435:UEO655438 UOK655435:UOK655438 UYG655435:UYG655438 VIC655435:VIC655438 VRY655435:VRY655438 WBU655435:WBU655438 WLQ655435:WLQ655438 WVM655435:WVM655438 E720971:E720974 JA720971:JA720974 SW720971:SW720974 ACS720971:ACS720974 AMO720971:AMO720974 AWK720971:AWK720974 BGG720971:BGG720974 BQC720971:BQC720974 BZY720971:BZY720974 CJU720971:CJU720974 CTQ720971:CTQ720974 DDM720971:DDM720974 DNI720971:DNI720974 DXE720971:DXE720974 EHA720971:EHA720974 EQW720971:EQW720974 FAS720971:FAS720974 FKO720971:FKO720974 FUK720971:FUK720974 GEG720971:GEG720974 GOC720971:GOC720974 GXY720971:GXY720974 HHU720971:HHU720974 HRQ720971:HRQ720974 IBM720971:IBM720974 ILI720971:ILI720974 IVE720971:IVE720974 JFA720971:JFA720974 JOW720971:JOW720974 JYS720971:JYS720974 KIO720971:KIO720974 KSK720971:KSK720974 LCG720971:LCG720974 LMC720971:LMC720974 LVY720971:LVY720974 MFU720971:MFU720974 MPQ720971:MPQ720974 MZM720971:MZM720974 NJI720971:NJI720974 NTE720971:NTE720974 ODA720971:ODA720974 OMW720971:OMW720974 OWS720971:OWS720974 PGO720971:PGO720974 PQK720971:PQK720974 QAG720971:QAG720974 QKC720971:QKC720974 QTY720971:QTY720974 RDU720971:RDU720974 RNQ720971:RNQ720974 RXM720971:RXM720974 SHI720971:SHI720974 SRE720971:SRE720974 TBA720971:TBA720974 TKW720971:TKW720974 TUS720971:TUS720974 UEO720971:UEO720974 UOK720971:UOK720974 UYG720971:UYG720974 VIC720971:VIC720974 VRY720971:VRY720974 WBU720971:WBU720974 WLQ720971:WLQ720974 WVM720971:WVM720974 E786507:E786510 JA786507:JA786510 SW786507:SW786510 ACS786507:ACS786510 AMO786507:AMO786510 AWK786507:AWK786510 BGG786507:BGG786510 BQC786507:BQC786510 BZY786507:BZY786510 CJU786507:CJU786510 CTQ786507:CTQ786510 DDM786507:DDM786510 DNI786507:DNI786510 DXE786507:DXE786510 EHA786507:EHA786510 EQW786507:EQW786510 FAS786507:FAS786510 FKO786507:FKO786510 FUK786507:FUK786510 GEG786507:GEG786510 GOC786507:GOC786510 GXY786507:GXY786510 HHU786507:HHU786510 HRQ786507:HRQ786510 IBM786507:IBM786510 ILI786507:ILI786510 IVE786507:IVE786510 JFA786507:JFA786510 JOW786507:JOW786510 JYS786507:JYS786510 KIO786507:KIO786510 KSK786507:KSK786510 LCG786507:LCG786510 LMC786507:LMC786510 LVY786507:LVY786510 MFU786507:MFU786510 MPQ786507:MPQ786510 MZM786507:MZM786510 NJI786507:NJI786510 NTE786507:NTE786510 ODA786507:ODA786510 OMW786507:OMW786510 OWS786507:OWS786510 PGO786507:PGO786510 PQK786507:PQK786510 QAG786507:QAG786510 QKC786507:QKC786510 QTY786507:QTY786510 RDU786507:RDU786510 RNQ786507:RNQ786510 RXM786507:RXM786510 SHI786507:SHI786510 SRE786507:SRE786510 TBA786507:TBA786510 TKW786507:TKW786510 TUS786507:TUS786510 UEO786507:UEO786510 UOK786507:UOK786510 UYG786507:UYG786510 VIC786507:VIC786510 VRY786507:VRY786510 WBU786507:WBU786510 WLQ786507:WLQ786510 WVM786507:WVM786510 E852043:E852046 JA852043:JA852046 SW852043:SW852046 ACS852043:ACS852046 AMO852043:AMO852046 AWK852043:AWK852046 BGG852043:BGG852046 BQC852043:BQC852046 BZY852043:BZY852046 CJU852043:CJU852046 CTQ852043:CTQ852046 DDM852043:DDM852046 DNI852043:DNI852046 DXE852043:DXE852046 EHA852043:EHA852046 EQW852043:EQW852046 FAS852043:FAS852046 FKO852043:FKO852046 FUK852043:FUK852046 GEG852043:GEG852046 GOC852043:GOC852046 GXY852043:GXY852046 HHU852043:HHU852046 HRQ852043:HRQ852046 IBM852043:IBM852046 ILI852043:ILI852046 IVE852043:IVE852046 JFA852043:JFA852046 JOW852043:JOW852046 JYS852043:JYS852046 KIO852043:KIO852046 KSK852043:KSK852046 LCG852043:LCG852046 LMC852043:LMC852046 LVY852043:LVY852046 MFU852043:MFU852046 MPQ852043:MPQ852046 MZM852043:MZM852046 NJI852043:NJI852046 NTE852043:NTE852046 ODA852043:ODA852046 OMW852043:OMW852046 OWS852043:OWS852046 PGO852043:PGO852046 PQK852043:PQK852046 QAG852043:QAG852046 QKC852043:QKC852046 QTY852043:QTY852046 RDU852043:RDU852046 RNQ852043:RNQ852046 RXM852043:RXM852046 SHI852043:SHI852046 SRE852043:SRE852046 TBA852043:TBA852046 TKW852043:TKW852046 TUS852043:TUS852046 UEO852043:UEO852046 UOK852043:UOK852046 UYG852043:UYG852046 VIC852043:VIC852046 VRY852043:VRY852046 WBU852043:WBU852046 WLQ852043:WLQ852046 WVM852043:WVM852046 E917579:E917582 JA917579:JA917582 SW917579:SW917582 ACS917579:ACS917582 AMO917579:AMO917582 AWK917579:AWK917582 BGG917579:BGG917582 BQC917579:BQC917582 BZY917579:BZY917582 CJU917579:CJU917582 CTQ917579:CTQ917582 DDM917579:DDM917582 DNI917579:DNI917582 DXE917579:DXE917582 EHA917579:EHA917582 EQW917579:EQW917582 FAS917579:FAS917582 FKO917579:FKO917582 FUK917579:FUK917582 GEG917579:GEG917582 GOC917579:GOC917582 GXY917579:GXY917582 HHU917579:HHU917582 HRQ917579:HRQ917582 IBM917579:IBM917582 ILI917579:ILI917582 IVE917579:IVE917582 JFA917579:JFA917582 JOW917579:JOW917582 JYS917579:JYS917582 KIO917579:KIO917582 KSK917579:KSK917582 LCG917579:LCG917582 LMC917579:LMC917582 LVY917579:LVY917582 MFU917579:MFU917582 MPQ917579:MPQ917582 MZM917579:MZM917582 NJI917579:NJI917582 NTE917579:NTE917582 ODA917579:ODA917582 OMW917579:OMW917582 OWS917579:OWS917582 PGO917579:PGO917582 PQK917579:PQK917582 QAG917579:QAG917582 QKC917579:QKC917582 QTY917579:QTY917582 RDU917579:RDU917582 RNQ917579:RNQ917582 RXM917579:RXM917582 SHI917579:SHI917582 SRE917579:SRE917582 TBA917579:TBA917582 TKW917579:TKW917582 TUS917579:TUS917582 UEO917579:UEO917582 UOK917579:UOK917582 UYG917579:UYG917582 VIC917579:VIC917582 VRY917579:VRY917582 WBU917579:WBU917582 WLQ917579:WLQ917582 WVM917579:WVM917582 E983115:E983118 JA983115:JA983118 SW983115:SW983118 ACS983115:ACS983118 AMO983115:AMO983118 AWK983115:AWK983118 BGG983115:BGG983118 BQC983115:BQC983118 BZY983115:BZY983118 CJU983115:CJU983118 CTQ983115:CTQ983118 DDM983115:DDM983118 DNI983115:DNI983118 DXE983115:DXE983118 EHA983115:EHA983118 EQW983115:EQW983118 FAS983115:FAS983118 FKO983115:FKO983118 FUK983115:FUK983118 GEG983115:GEG983118 GOC983115:GOC983118 GXY983115:GXY983118 HHU983115:HHU983118 HRQ983115:HRQ983118 IBM983115:IBM983118 ILI983115:ILI983118 IVE983115:IVE983118 JFA983115:JFA983118 JOW983115:JOW983118 JYS983115:JYS983118 KIO983115:KIO983118 KSK983115:KSK983118 LCG983115:LCG983118 LMC983115:LMC983118 LVY983115:LVY983118 MFU983115:MFU983118 MPQ983115:MPQ983118 MZM983115:MZM983118 NJI983115:NJI983118 NTE983115:NTE983118 ODA983115:ODA983118 OMW983115:OMW983118 OWS983115:OWS983118 PGO983115:PGO983118 PQK983115:PQK983118 QAG983115:QAG983118 QKC983115:QKC983118 QTY983115:QTY983118 RDU983115:RDU983118 RNQ983115:RNQ983118 RXM983115:RXM983118 SHI983115:SHI983118 SRE983115:SRE983118 TBA983115:TBA983118 TKW983115:TKW983118 TUS983115:TUS983118 UEO983115:UEO983118 UOK983115:UOK983118 UYG983115:UYG983118 VIC983115:VIC983118 VRY983115:VRY983118 WBU983115:WBU983118 WLQ983115:WLQ983118 E72 JA68:JA72 SW68:SW72 ACS68:ACS72 AMO68:AMO72 AWK68:AWK72 BGG68:BGG72 BQC68:BQC72 BZY68:BZY72 CJU68:CJU72 CTQ68:CTQ72 DDM68:DDM72 DNI68:DNI72 DXE68:DXE72 EHA68:EHA72 EQW68:EQW72 FAS68:FAS72 FKO68:FKO72 FUK68:FUK72 GEG68:GEG72 GOC68:GOC72 GXY68:GXY72 HHU68:HHU72 HRQ68:HRQ72 IBM68:IBM72 ILI68:ILI72 IVE68:IVE72 JFA68:JFA72 JOW68:JOW72 JYS68:JYS72 KIO68:KIO72 KSK68:KSK72 LCG68:LCG72 LMC68:LMC72 LVY68:LVY72 MFU68:MFU72 MPQ68:MPQ72 MZM68:MZM72 NJI68:NJI72 NTE68:NTE72 ODA68:ODA72 OMW68:OMW72 OWS68:OWS72 PGO68:PGO72 PQK68:PQK72 QAG68:QAG72 QKC68:QKC72 QTY68:QTY72 RDU68:RDU72 RNQ68:RNQ72 RXM68:RXM72 SHI68:SHI72 SRE68:SRE72 TBA68:TBA72 TKW68:TKW72 TUS68:TUS72 UEO68:UEO72 UOK68:UOK72 UYG68:UYG72 VIC68:VIC72 VRY68:VRY72 WBU68:WBU72 WLQ68:WLQ72 WVM68:WVM72">
      <formula1>Method</formula1>
    </dataValidation>
    <dataValidation type="list" showInputMessage="1" showErrorMessage="1" sqref="WVM983073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formula1>Instit</formula1>
    </dataValidation>
    <dataValidation type="list" showInputMessage="1" showErrorMessage="1" sqref="E65626:E65628 JA65626:JA65628 SW65626:SW65628 ACS65626:ACS65628 AMO65626:AMO65628 AWK65626:AWK65628 BGG65626:BGG65628 BQC65626:BQC65628 BZY65626:BZY65628 CJU65626:CJU65628 CTQ65626:CTQ65628 DDM65626:DDM65628 DNI65626:DNI65628 DXE65626:DXE65628 EHA65626:EHA65628 EQW65626:EQW65628 FAS65626:FAS65628 FKO65626:FKO65628 FUK65626:FUK65628 GEG65626:GEG65628 GOC65626:GOC65628 GXY65626:GXY65628 HHU65626:HHU65628 HRQ65626:HRQ65628 IBM65626:IBM65628 ILI65626:ILI65628 IVE65626:IVE65628 JFA65626:JFA65628 JOW65626:JOW65628 JYS65626:JYS65628 KIO65626:KIO65628 KSK65626:KSK65628 LCG65626:LCG65628 LMC65626:LMC65628 LVY65626:LVY65628 MFU65626:MFU65628 MPQ65626:MPQ65628 MZM65626:MZM65628 NJI65626:NJI65628 NTE65626:NTE65628 ODA65626:ODA65628 OMW65626:OMW65628 OWS65626:OWS65628 PGO65626:PGO65628 PQK65626:PQK65628 QAG65626:QAG65628 QKC65626:QKC65628 QTY65626:QTY65628 RDU65626:RDU65628 RNQ65626:RNQ65628 RXM65626:RXM65628 SHI65626:SHI65628 SRE65626:SRE65628 TBA65626:TBA65628 TKW65626:TKW65628 TUS65626:TUS65628 UEO65626:UEO65628 UOK65626:UOK65628 UYG65626:UYG65628 VIC65626:VIC65628 VRY65626:VRY65628 WBU65626:WBU65628 WLQ65626:WLQ65628 WVM65626:WVM65628 E131162:E131164 JA131162:JA131164 SW131162:SW131164 ACS131162:ACS131164 AMO131162:AMO131164 AWK131162:AWK131164 BGG131162:BGG131164 BQC131162:BQC131164 BZY131162:BZY131164 CJU131162:CJU131164 CTQ131162:CTQ131164 DDM131162:DDM131164 DNI131162:DNI131164 DXE131162:DXE131164 EHA131162:EHA131164 EQW131162:EQW131164 FAS131162:FAS131164 FKO131162:FKO131164 FUK131162:FUK131164 GEG131162:GEG131164 GOC131162:GOC131164 GXY131162:GXY131164 HHU131162:HHU131164 HRQ131162:HRQ131164 IBM131162:IBM131164 ILI131162:ILI131164 IVE131162:IVE131164 JFA131162:JFA131164 JOW131162:JOW131164 JYS131162:JYS131164 KIO131162:KIO131164 KSK131162:KSK131164 LCG131162:LCG131164 LMC131162:LMC131164 LVY131162:LVY131164 MFU131162:MFU131164 MPQ131162:MPQ131164 MZM131162:MZM131164 NJI131162:NJI131164 NTE131162:NTE131164 ODA131162:ODA131164 OMW131162:OMW131164 OWS131162:OWS131164 PGO131162:PGO131164 PQK131162:PQK131164 QAG131162:QAG131164 QKC131162:QKC131164 QTY131162:QTY131164 RDU131162:RDU131164 RNQ131162:RNQ131164 RXM131162:RXM131164 SHI131162:SHI131164 SRE131162:SRE131164 TBA131162:TBA131164 TKW131162:TKW131164 TUS131162:TUS131164 UEO131162:UEO131164 UOK131162:UOK131164 UYG131162:UYG131164 VIC131162:VIC131164 VRY131162:VRY131164 WBU131162:WBU131164 WLQ131162:WLQ131164 WVM131162:WVM131164 E196698:E196700 JA196698:JA196700 SW196698:SW196700 ACS196698:ACS196700 AMO196698:AMO196700 AWK196698:AWK196700 BGG196698:BGG196700 BQC196698:BQC196700 BZY196698:BZY196700 CJU196698:CJU196700 CTQ196698:CTQ196700 DDM196698:DDM196700 DNI196698:DNI196700 DXE196698:DXE196700 EHA196698:EHA196700 EQW196698:EQW196700 FAS196698:FAS196700 FKO196698:FKO196700 FUK196698:FUK196700 GEG196698:GEG196700 GOC196698:GOC196700 GXY196698:GXY196700 HHU196698:HHU196700 HRQ196698:HRQ196700 IBM196698:IBM196700 ILI196698:ILI196700 IVE196698:IVE196700 JFA196698:JFA196700 JOW196698:JOW196700 JYS196698:JYS196700 KIO196698:KIO196700 KSK196698:KSK196700 LCG196698:LCG196700 LMC196698:LMC196700 LVY196698:LVY196700 MFU196698:MFU196700 MPQ196698:MPQ196700 MZM196698:MZM196700 NJI196698:NJI196700 NTE196698:NTE196700 ODA196698:ODA196700 OMW196698:OMW196700 OWS196698:OWS196700 PGO196698:PGO196700 PQK196698:PQK196700 QAG196698:QAG196700 QKC196698:QKC196700 QTY196698:QTY196700 RDU196698:RDU196700 RNQ196698:RNQ196700 RXM196698:RXM196700 SHI196698:SHI196700 SRE196698:SRE196700 TBA196698:TBA196700 TKW196698:TKW196700 TUS196698:TUS196700 UEO196698:UEO196700 UOK196698:UOK196700 UYG196698:UYG196700 VIC196698:VIC196700 VRY196698:VRY196700 WBU196698:WBU196700 WLQ196698:WLQ196700 WVM196698:WVM196700 E262234:E262236 JA262234:JA262236 SW262234:SW262236 ACS262234:ACS262236 AMO262234:AMO262236 AWK262234:AWK262236 BGG262234:BGG262236 BQC262234:BQC262236 BZY262234:BZY262236 CJU262234:CJU262236 CTQ262234:CTQ262236 DDM262234:DDM262236 DNI262234:DNI262236 DXE262234:DXE262236 EHA262234:EHA262236 EQW262234:EQW262236 FAS262234:FAS262236 FKO262234:FKO262236 FUK262234:FUK262236 GEG262234:GEG262236 GOC262234:GOC262236 GXY262234:GXY262236 HHU262234:HHU262236 HRQ262234:HRQ262236 IBM262234:IBM262236 ILI262234:ILI262236 IVE262234:IVE262236 JFA262234:JFA262236 JOW262234:JOW262236 JYS262234:JYS262236 KIO262234:KIO262236 KSK262234:KSK262236 LCG262234:LCG262236 LMC262234:LMC262236 LVY262234:LVY262236 MFU262234:MFU262236 MPQ262234:MPQ262236 MZM262234:MZM262236 NJI262234:NJI262236 NTE262234:NTE262236 ODA262234:ODA262236 OMW262234:OMW262236 OWS262234:OWS262236 PGO262234:PGO262236 PQK262234:PQK262236 QAG262234:QAG262236 QKC262234:QKC262236 QTY262234:QTY262236 RDU262234:RDU262236 RNQ262234:RNQ262236 RXM262234:RXM262236 SHI262234:SHI262236 SRE262234:SRE262236 TBA262234:TBA262236 TKW262234:TKW262236 TUS262234:TUS262236 UEO262234:UEO262236 UOK262234:UOK262236 UYG262234:UYG262236 VIC262234:VIC262236 VRY262234:VRY262236 WBU262234:WBU262236 WLQ262234:WLQ262236 WVM262234:WVM262236 E327770:E327772 JA327770:JA327772 SW327770:SW327772 ACS327770:ACS327772 AMO327770:AMO327772 AWK327770:AWK327772 BGG327770:BGG327772 BQC327770:BQC327772 BZY327770:BZY327772 CJU327770:CJU327772 CTQ327770:CTQ327772 DDM327770:DDM327772 DNI327770:DNI327772 DXE327770:DXE327772 EHA327770:EHA327772 EQW327770:EQW327772 FAS327770:FAS327772 FKO327770:FKO327772 FUK327770:FUK327772 GEG327770:GEG327772 GOC327770:GOC327772 GXY327770:GXY327772 HHU327770:HHU327772 HRQ327770:HRQ327772 IBM327770:IBM327772 ILI327770:ILI327772 IVE327770:IVE327772 JFA327770:JFA327772 JOW327770:JOW327772 JYS327770:JYS327772 KIO327770:KIO327772 KSK327770:KSK327772 LCG327770:LCG327772 LMC327770:LMC327772 LVY327770:LVY327772 MFU327770:MFU327772 MPQ327770:MPQ327772 MZM327770:MZM327772 NJI327770:NJI327772 NTE327770:NTE327772 ODA327770:ODA327772 OMW327770:OMW327772 OWS327770:OWS327772 PGO327770:PGO327772 PQK327770:PQK327772 QAG327770:QAG327772 QKC327770:QKC327772 QTY327770:QTY327772 RDU327770:RDU327772 RNQ327770:RNQ327772 RXM327770:RXM327772 SHI327770:SHI327772 SRE327770:SRE327772 TBA327770:TBA327772 TKW327770:TKW327772 TUS327770:TUS327772 UEO327770:UEO327772 UOK327770:UOK327772 UYG327770:UYG327772 VIC327770:VIC327772 VRY327770:VRY327772 WBU327770:WBU327772 WLQ327770:WLQ327772 WVM327770:WVM327772 E393306:E393308 JA393306:JA393308 SW393306:SW393308 ACS393306:ACS393308 AMO393306:AMO393308 AWK393306:AWK393308 BGG393306:BGG393308 BQC393306:BQC393308 BZY393306:BZY393308 CJU393306:CJU393308 CTQ393306:CTQ393308 DDM393306:DDM393308 DNI393306:DNI393308 DXE393306:DXE393308 EHA393306:EHA393308 EQW393306:EQW393308 FAS393306:FAS393308 FKO393306:FKO393308 FUK393306:FUK393308 GEG393306:GEG393308 GOC393306:GOC393308 GXY393306:GXY393308 HHU393306:HHU393308 HRQ393306:HRQ393308 IBM393306:IBM393308 ILI393306:ILI393308 IVE393306:IVE393308 JFA393306:JFA393308 JOW393306:JOW393308 JYS393306:JYS393308 KIO393306:KIO393308 KSK393306:KSK393308 LCG393306:LCG393308 LMC393306:LMC393308 LVY393306:LVY393308 MFU393306:MFU393308 MPQ393306:MPQ393308 MZM393306:MZM393308 NJI393306:NJI393308 NTE393306:NTE393308 ODA393306:ODA393308 OMW393306:OMW393308 OWS393306:OWS393308 PGO393306:PGO393308 PQK393306:PQK393308 QAG393306:QAG393308 QKC393306:QKC393308 QTY393306:QTY393308 RDU393306:RDU393308 RNQ393306:RNQ393308 RXM393306:RXM393308 SHI393306:SHI393308 SRE393306:SRE393308 TBA393306:TBA393308 TKW393306:TKW393308 TUS393306:TUS393308 UEO393306:UEO393308 UOK393306:UOK393308 UYG393306:UYG393308 VIC393306:VIC393308 VRY393306:VRY393308 WBU393306:WBU393308 WLQ393306:WLQ393308 WVM393306:WVM393308 E458842:E458844 JA458842:JA458844 SW458842:SW458844 ACS458842:ACS458844 AMO458842:AMO458844 AWK458842:AWK458844 BGG458842:BGG458844 BQC458842:BQC458844 BZY458842:BZY458844 CJU458842:CJU458844 CTQ458842:CTQ458844 DDM458842:DDM458844 DNI458842:DNI458844 DXE458842:DXE458844 EHA458842:EHA458844 EQW458842:EQW458844 FAS458842:FAS458844 FKO458842:FKO458844 FUK458842:FUK458844 GEG458842:GEG458844 GOC458842:GOC458844 GXY458842:GXY458844 HHU458842:HHU458844 HRQ458842:HRQ458844 IBM458842:IBM458844 ILI458842:ILI458844 IVE458842:IVE458844 JFA458842:JFA458844 JOW458842:JOW458844 JYS458842:JYS458844 KIO458842:KIO458844 KSK458842:KSK458844 LCG458842:LCG458844 LMC458842:LMC458844 LVY458842:LVY458844 MFU458842:MFU458844 MPQ458842:MPQ458844 MZM458842:MZM458844 NJI458842:NJI458844 NTE458842:NTE458844 ODA458842:ODA458844 OMW458842:OMW458844 OWS458842:OWS458844 PGO458842:PGO458844 PQK458842:PQK458844 QAG458842:QAG458844 QKC458842:QKC458844 QTY458842:QTY458844 RDU458842:RDU458844 RNQ458842:RNQ458844 RXM458842:RXM458844 SHI458842:SHI458844 SRE458842:SRE458844 TBA458842:TBA458844 TKW458842:TKW458844 TUS458842:TUS458844 UEO458842:UEO458844 UOK458842:UOK458844 UYG458842:UYG458844 VIC458842:VIC458844 VRY458842:VRY458844 WBU458842:WBU458844 WLQ458842:WLQ458844 WVM458842:WVM458844 E524378:E524380 JA524378:JA524380 SW524378:SW524380 ACS524378:ACS524380 AMO524378:AMO524380 AWK524378:AWK524380 BGG524378:BGG524380 BQC524378:BQC524380 BZY524378:BZY524380 CJU524378:CJU524380 CTQ524378:CTQ524380 DDM524378:DDM524380 DNI524378:DNI524380 DXE524378:DXE524380 EHA524378:EHA524380 EQW524378:EQW524380 FAS524378:FAS524380 FKO524378:FKO524380 FUK524378:FUK524380 GEG524378:GEG524380 GOC524378:GOC524380 GXY524378:GXY524380 HHU524378:HHU524380 HRQ524378:HRQ524380 IBM524378:IBM524380 ILI524378:ILI524380 IVE524378:IVE524380 JFA524378:JFA524380 JOW524378:JOW524380 JYS524378:JYS524380 KIO524378:KIO524380 KSK524378:KSK524380 LCG524378:LCG524380 LMC524378:LMC524380 LVY524378:LVY524380 MFU524378:MFU524380 MPQ524378:MPQ524380 MZM524378:MZM524380 NJI524378:NJI524380 NTE524378:NTE524380 ODA524378:ODA524380 OMW524378:OMW524380 OWS524378:OWS524380 PGO524378:PGO524380 PQK524378:PQK524380 QAG524378:QAG524380 QKC524378:QKC524380 QTY524378:QTY524380 RDU524378:RDU524380 RNQ524378:RNQ524380 RXM524378:RXM524380 SHI524378:SHI524380 SRE524378:SRE524380 TBA524378:TBA524380 TKW524378:TKW524380 TUS524378:TUS524380 UEO524378:UEO524380 UOK524378:UOK524380 UYG524378:UYG524380 VIC524378:VIC524380 VRY524378:VRY524380 WBU524378:WBU524380 WLQ524378:WLQ524380 WVM524378:WVM524380 E589914:E589916 JA589914:JA589916 SW589914:SW589916 ACS589914:ACS589916 AMO589914:AMO589916 AWK589914:AWK589916 BGG589914:BGG589916 BQC589914:BQC589916 BZY589914:BZY589916 CJU589914:CJU589916 CTQ589914:CTQ589916 DDM589914:DDM589916 DNI589914:DNI589916 DXE589914:DXE589916 EHA589914:EHA589916 EQW589914:EQW589916 FAS589914:FAS589916 FKO589914:FKO589916 FUK589914:FUK589916 GEG589914:GEG589916 GOC589914:GOC589916 GXY589914:GXY589916 HHU589914:HHU589916 HRQ589914:HRQ589916 IBM589914:IBM589916 ILI589914:ILI589916 IVE589914:IVE589916 JFA589914:JFA589916 JOW589914:JOW589916 JYS589914:JYS589916 KIO589914:KIO589916 KSK589914:KSK589916 LCG589914:LCG589916 LMC589914:LMC589916 LVY589914:LVY589916 MFU589914:MFU589916 MPQ589914:MPQ589916 MZM589914:MZM589916 NJI589914:NJI589916 NTE589914:NTE589916 ODA589914:ODA589916 OMW589914:OMW589916 OWS589914:OWS589916 PGO589914:PGO589916 PQK589914:PQK589916 QAG589914:QAG589916 QKC589914:QKC589916 QTY589914:QTY589916 RDU589914:RDU589916 RNQ589914:RNQ589916 RXM589914:RXM589916 SHI589914:SHI589916 SRE589914:SRE589916 TBA589914:TBA589916 TKW589914:TKW589916 TUS589914:TUS589916 UEO589914:UEO589916 UOK589914:UOK589916 UYG589914:UYG589916 VIC589914:VIC589916 VRY589914:VRY589916 WBU589914:WBU589916 WLQ589914:WLQ589916 WVM589914:WVM589916 E655450:E655452 JA655450:JA655452 SW655450:SW655452 ACS655450:ACS655452 AMO655450:AMO655452 AWK655450:AWK655452 BGG655450:BGG655452 BQC655450:BQC655452 BZY655450:BZY655452 CJU655450:CJU655452 CTQ655450:CTQ655452 DDM655450:DDM655452 DNI655450:DNI655452 DXE655450:DXE655452 EHA655450:EHA655452 EQW655450:EQW655452 FAS655450:FAS655452 FKO655450:FKO655452 FUK655450:FUK655452 GEG655450:GEG655452 GOC655450:GOC655452 GXY655450:GXY655452 HHU655450:HHU655452 HRQ655450:HRQ655452 IBM655450:IBM655452 ILI655450:ILI655452 IVE655450:IVE655452 JFA655450:JFA655452 JOW655450:JOW655452 JYS655450:JYS655452 KIO655450:KIO655452 KSK655450:KSK655452 LCG655450:LCG655452 LMC655450:LMC655452 LVY655450:LVY655452 MFU655450:MFU655452 MPQ655450:MPQ655452 MZM655450:MZM655452 NJI655450:NJI655452 NTE655450:NTE655452 ODA655450:ODA655452 OMW655450:OMW655452 OWS655450:OWS655452 PGO655450:PGO655452 PQK655450:PQK655452 QAG655450:QAG655452 QKC655450:QKC655452 QTY655450:QTY655452 RDU655450:RDU655452 RNQ655450:RNQ655452 RXM655450:RXM655452 SHI655450:SHI655452 SRE655450:SRE655452 TBA655450:TBA655452 TKW655450:TKW655452 TUS655450:TUS655452 UEO655450:UEO655452 UOK655450:UOK655452 UYG655450:UYG655452 VIC655450:VIC655452 VRY655450:VRY655452 WBU655450:WBU655452 WLQ655450:WLQ655452 WVM655450:WVM655452 E720986:E720988 JA720986:JA720988 SW720986:SW720988 ACS720986:ACS720988 AMO720986:AMO720988 AWK720986:AWK720988 BGG720986:BGG720988 BQC720986:BQC720988 BZY720986:BZY720988 CJU720986:CJU720988 CTQ720986:CTQ720988 DDM720986:DDM720988 DNI720986:DNI720988 DXE720986:DXE720988 EHA720986:EHA720988 EQW720986:EQW720988 FAS720986:FAS720988 FKO720986:FKO720988 FUK720986:FUK720988 GEG720986:GEG720988 GOC720986:GOC720988 GXY720986:GXY720988 HHU720986:HHU720988 HRQ720986:HRQ720988 IBM720986:IBM720988 ILI720986:ILI720988 IVE720986:IVE720988 JFA720986:JFA720988 JOW720986:JOW720988 JYS720986:JYS720988 KIO720986:KIO720988 KSK720986:KSK720988 LCG720986:LCG720988 LMC720986:LMC720988 LVY720986:LVY720988 MFU720986:MFU720988 MPQ720986:MPQ720988 MZM720986:MZM720988 NJI720986:NJI720988 NTE720986:NTE720988 ODA720986:ODA720988 OMW720986:OMW720988 OWS720986:OWS720988 PGO720986:PGO720988 PQK720986:PQK720988 QAG720986:QAG720988 QKC720986:QKC720988 QTY720986:QTY720988 RDU720986:RDU720988 RNQ720986:RNQ720988 RXM720986:RXM720988 SHI720986:SHI720988 SRE720986:SRE720988 TBA720986:TBA720988 TKW720986:TKW720988 TUS720986:TUS720988 UEO720986:UEO720988 UOK720986:UOK720988 UYG720986:UYG720988 VIC720986:VIC720988 VRY720986:VRY720988 WBU720986:WBU720988 WLQ720986:WLQ720988 WVM720986:WVM720988 E786522:E786524 JA786522:JA786524 SW786522:SW786524 ACS786522:ACS786524 AMO786522:AMO786524 AWK786522:AWK786524 BGG786522:BGG786524 BQC786522:BQC786524 BZY786522:BZY786524 CJU786522:CJU786524 CTQ786522:CTQ786524 DDM786522:DDM786524 DNI786522:DNI786524 DXE786522:DXE786524 EHA786522:EHA786524 EQW786522:EQW786524 FAS786522:FAS786524 FKO786522:FKO786524 FUK786522:FUK786524 GEG786522:GEG786524 GOC786522:GOC786524 GXY786522:GXY786524 HHU786522:HHU786524 HRQ786522:HRQ786524 IBM786522:IBM786524 ILI786522:ILI786524 IVE786522:IVE786524 JFA786522:JFA786524 JOW786522:JOW786524 JYS786522:JYS786524 KIO786522:KIO786524 KSK786522:KSK786524 LCG786522:LCG786524 LMC786522:LMC786524 LVY786522:LVY786524 MFU786522:MFU786524 MPQ786522:MPQ786524 MZM786522:MZM786524 NJI786522:NJI786524 NTE786522:NTE786524 ODA786522:ODA786524 OMW786522:OMW786524 OWS786522:OWS786524 PGO786522:PGO786524 PQK786522:PQK786524 QAG786522:QAG786524 QKC786522:QKC786524 QTY786522:QTY786524 RDU786522:RDU786524 RNQ786522:RNQ786524 RXM786522:RXM786524 SHI786522:SHI786524 SRE786522:SRE786524 TBA786522:TBA786524 TKW786522:TKW786524 TUS786522:TUS786524 UEO786522:UEO786524 UOK786522:UOK786524 UYG786522:UYG786524 VIC786522:VIC786524 VRY786522:VRY786524 WBU786522:WBU786524 WLQ786522:WLQ786524 WVM786522:WVM786524 E852058:E852060 JA852058:JA852060 SW852058:SW852060 ACS852058:ACS852060 AMO852058:AMO852060 AWK852058:AWK852060 BGG852058:BGG852060 BQC852058:BQC852060 BZY852058:BZY852060 CJU852058:CJU852060 CTQ852058:CTQ852060 DDM852058:DDM852060 DNI852058:DNI852060 DXE852058:DXE852060 EHA852058:EHA852060 EQW852058:EQW852060 FAS852058:FAS852060 FKO852058:FKO852060 FUK852058:FUK852060 GEG852058:GEG852060 GOC852058:GOC852060 GXY852058:GXY852060 HHU852058:HHU852060 HRQ852058:HRQ852060 IBM852058:IBM852060 ILI852058:ILI852060 IVE852058:IVE852060 JFA852058:JFA852060 JOW852058:JOW852060 JYS852058:JYS852060 KIO852058:KIO852060 KSK852058:KSK852060 LCG852058:LCG852060 LMC852058:LMC852060 LVY852058:LVY852060 MFU852058:MFU852060 MPQ852058:MPQ852060 MZM852058:MZM852060 NJI852058:NJI852060 NTE852058:NTE852060 ODA852058:ODA852060 OMW852058:OMW852060 OWS852058:OWS852060 PGO852058:PGO852060 PQK852058:PQK852060 QAG852058:QAG852060 QKC852058:QKC852060 QTY852058:QTY852060 RDU852058:RDU852060 RNQ852058:RNQ852060 RXM852058:RXM852060 SHI852058:SHI852060 SRE852058:SRE852060 TBA852058:TBA852060 TKW852058:TKW852060 TUS852058:TUS852060 UEO852058:UEO852060 UOK852058:UOK852060 UYG852058:UYG852060 VIC852058:VIC852060 VRY852058:VRY852060 WBU852058:WBU852060 WLQ852058:WLQ852060 WVM852058:WVM852060 E917594:E917596 JA917594:JA917596 SW917594:SW917596 ACS917594:ACS917596 AMO917594:AMO917596 AWK917594:AWK917596 BGG917594:BGG917596 BQC917594:BQC917596 BZY917594:BZY917596 CJU917594:CJU917596 CTQ917594:CTQ917596 DDM917594:DDM917596 DNI917594:DNI917596 DXE917594:DXE917596 EHA917594:EHA917596 EQW917594:EQW917596 FAS917594:FAS917596 FKO917594:FKO917596 FUK917594:FUK917596 GEG917594:GEG917596 GOC917594:GOC917596 GXY917594:GXY917596 HHU917594:HHU917596 HRQ917594:HRQ917596 IBM917594:IBM917596 ILI917594:ILI917596 IVE917594:IVE917596 JFA917594:JFA917596 JOW917594:JOW917596 JYS917594:JYS917596 KIO917594:KIO917596 KSK917594:KSK917596 LCG917594:LCG917596 LMC917594:LMC917596 LVY917594:LVY917596 MFU917594:MFU917596 MPQ917594:MPQ917596 MZM917594:MZM917596 NJI917594:NJI917596 NTE917594:NTE917596 ODA917594:ODA917596 OMW917594:OMW917596 OWS917594:OWS917596 PGO917594:PGO917596 PQK917594:PQK917596 QAG917594:QAG917596 QKC917594:QKC917596 QTY917594:QTY917596 RDU917594:RDU917596 RNQ917594:RNQ917596 RXM917594:RXM917596 SHI917594:SHI917596 SRE917594:SRE917596 TBA917594:TBA917596 TKW917594:TKW917596 TUS917594:TUS917596 UEO917594:UEO917596 UOK917594:UOK917596 UYG917594:UYG917596 VIC917594:VIC917596 VRY917594:VRY917596 WBU917594:WBU917596 WLQ917594:WLQ917596 WVM917594:WVM917596 E983130:E983132 JA983130:JA983132 SW983130:SW983132 ACS983130:ACS983132 AMO983130:AMO983132 AWK983130:AWK983132 BGG983130:BGG983132 BQC983130:BQC983132 BZY983130:BZY983132 CJU983130:CJU983132 CTQ983130:CTQ983132 DDM983130:DDM983132 DNI983130:DNI983132 DXE983130:DXE983132 EHA983130:EHA983132 EQW983130:EQW983132 FAS983130:FAS983132 FKO983130:FKO983132 FUK983130:FUK983132 GEG983130:GEG983132 GOC983130:GOC983132 GXY983130:GXY983132 HHU983130:HHU983132 HRQ983130:HRQ983132 IBM983130:IBM983132 ILI983130:ILI983132 IVE983130:IVE983132 JFA983130:JFA983132 JOW983130:JOW983132 JYS983130:JYS983132 KIO983130:KIO983132 KSK983130:KSK983132 LCG983130:LCG983132 LMC983130:LMC983132 LVY983130:LVY983132 MFU983130:MFU983132 MPQ983130:MPQ983132 MZM983130:MZM983132 NJI983130:NJI983132 NTE983130:NTE983132 ODA983130:ODA983132 OMW983130:OMW983132 OWS983130:OWS983132 PGO983130:PGO983132 PQK983130:PQK983132 QAG983130:QAG983132 QKC983130:QKC983132 QTY983130:QTY983132 RDU983130:RDU983132 RNQ983130:RNQ983132 RXM983130:RXM983132 SHI983130:SHI983132 SRE983130:SRE983132 TBA983130:TBA983132 TKW983130:TKW983132 TUS983130:TUS983132 UEO983130:UEO983132 UOK983130:UOK983132 UYG983130:UYG983132 VIC983130:VIC983132 VRY983130:VRY983132 WBU983130:WBU983132 WLQ983130:WLQ983132 WVM983130:WVM983132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JA93 SW93 ACS93 AMO93 AWK93 BGG93 BQC93 BZY93 CJU93 CTQ93 DDM93 DNI93 DXE93 EHA93 EQW93 FAS93 FKO93 FUK93 GEG93 GOC93 GXY93 HHU93 HRQ93 IBM93 ILI93 IVE93 JFA93 JOW93 JYS93 KIO93 KSK93 LCG93 LMC93 LVY93 MFU93 MPQ93 MZM93 NJI93 NTE93 ODA93 OMW93 OWS93 PGO93 PQK93 QAG93 QKC93 QTY93 RDU93 RNQ93 RXM93 SHI93 SRE93 TBA93 TKW93 TUS93 UEO93 UOK93 UYG93 VIC93 VRY93 WBU93 WLQ93 WVM93 JA97 SW97 ACS97 AMO97 AWK97 BGG97 BQC97 BZY97 CJU97 CTQ97 DDM97 DNI97 DXE97 EHA97 EQW97 FAS97 FKO97 FUK97 GEG97 GOC97 GXY97 HHU97 HRQ97 IBM97 ILI97 IVE97 JFA97 JOW97 JYS97 KIO97 KSK97 LCG97 LMC97 LVY97 MFU97 MPQ97 MZM97 NJI97 NTE97 ODA97 OMW97 OWS97 PGO97 PQK97 QAG97 QKC97 QTY97 RDU97 RNQ97 RXM97 SHI97 SRE97 TBA97 TKW97 TUS97 UEO97 UOK97 UYG97 VIC97 VRY97 WBU97 WLQ97 WVM97 JA101 SW101 ACS101 AMO101 AWK101 BGG101 BQC101 BZY101 CJU101 CTQ101 DDM101 DNI101 DXE101 EHA101 EQW101 FAS101 FKO101 FUK101 GEG101 GOC101 GXY101 HHU101 HRQ101 IBM101 ILI101 IVE101 JFA101 JOW101 JYS101 KIO101 KSK101 LCG101 LMC101 LVY101 MFU101 MPQ101 MZM101 NJI101 NTE101 ODA101 OMW101 OWS101 PGO101 PQK101 QAG101 QKC101 QTY101 RDU101 RNQ101 RXM101 SHI101 SRE101 TBA101 TKW101 TUS101 UEO101 UOK101 UYG101 VIC101 VRY101 WBU101 WLQ101 WVM101">
      <formula1>Yes_No</formula1>
    </dataValidation>
    <dataValidation type="list" allowBlank="1" showInputMessage="1" showErrorMessage="1" error="Please select from the available options in the drop down." sqref="E74">
      <formula1>UnACC</formula1>
    </dataValidation>
    <dataValidation showInputMessage="1" showErrorMessage="1" error="Please enter month as a two digit number from 01 to 12 (with January = 01, February = 02, etc.)" sqref="E44"/>
    <dataValidation type="list" showInputMessage="1" showErrorMessage="1" sqref="E101">
      <formula1>UnACC</formula1>
    </dataValidation>
    <dataValidation type="list" allowBlank="1" showInputMessage="1" showErrorMessage="1" errorTitle="Invalid Input" error="Please select one of the below options from the dropdown menu." sqref="E21:E24">
      <formula1>RepType</formula1>
    </dataValidation>
    <dataValidation type="list" errorStyle="information" allowBlank="1" showInputMessage="1" showErrorMessage="1" errorTitle="Invalid Input" error="Please select one of the below options from the dropdown menu." sqref="E25">
      <formula1>RepType</formula1>
    </dataValidation>
    <dataValidation type="list" showInputMessage="1" showErrorMessage="1" errorTitle="Invalid Input" error="Please select an option from the dropdown menu." sqref="E53:E57">
      <formula1>Units</formula1>
    </dataValidation>
    <dataValidation type="list" allowBlank="1" showInputMessage="1" showErrorMessage="1" errorTitle="Invalid Input" error="Please select an option from the dropdown menu." sqref="E67:E71">
      <formula1>Method</formula1>
    </dataValidation>
    <dataValidation type="list" showInputMessage="1" showErrorMessage="1" errorTitle="Invalid Input" error="Please select an option from the dropdown menu." sqref="E89 E93 E86">
      <formula1>UnACC</formula1>
    </dataValidation>
    <dataValidation type="list" showInputMessage="1" showErrorMessage="1" errorTitle="invalid Input" error="Please select an option from the dropdown menu." sqref="E97">
      <formula1>UnACC</formula1>
    </dataValidation>
    <dataValidation type="list" allowBlank="1" showInputMessage="1" showErrorMessage="1" errorTitle="Invalid Selection" error="PLease select a valid option from the drop down" sqref="D8">
      <formula1>Institute</formula1>
    </dataValidation>
    <dataValidation allowBlank="1" showInputMessage="1" showErrorMessage="1" error="Please select from the available options in the drop down." sqref="D74"/>
    <dataValidation type="date" operator="greaterThan" showInputMessage="1" showErrorMessage="1" error="Date of Data entry must be after 1 Jan 2016" sqref="C5:D5">
      <formula1>42370</formula1>
    </dataValidation>
  </dataValidations>
  <pageMargins left="0.70866141732283472" right="0.70866141732283472" top="0.74803149606299213" bottom="0.74803149606299213" header="0.31496062992125984" footer="0.31496062992125984"/>
  <pageSetup paperSize="9" scale="26" fitToHeight="5" orientation="landscape" horizontalDpi="300" verticalDpi="300" r:id="rId1"/>
  <ignoredErrors>
    <ignoredError sqref="D47:D49 D50:D51 D53:D57 D60:D64 D67:D71 D89 D93 D97 D101 D22:D25 D31 D34:D37 D41:D43 D28 D86" numberStoredAsText="1"/>
  </ignoredErrors>
  <extLst>
    <ext xmlns:x14="http://schemas.microsoft.com/office/spreadsheetml/2009/9/main" uri="{CCE6A557-97BC-4b89-ADB6-D9C93CAAB3DF}">
      <x14:dataValidations xmlns:xm="http://schemas.microsoft.com/office/excel/2006/main" count="5">
        <x14:dataValidation type="list" showInputMessage="1" showErrorMessage="1" error="Please enter month as a two digit number from 01 to 12 (with January = 01, February = 02, etc.)">
          <x14:formula1>
            <xm:f>Lists!$M$2:$M$13</xm:f>
          </x14:formula1>
          <xm:sqref>E32:E33 E35:E36 E38:E39 E42:E43 E29:E30</xm:sqref>
        </x14:dataValidation>
        <x14:dataValidation type="list" allowBlank="1" showInputMessage="1" showErrorMessage="1">
          <x14:formula1>
            <xm:f>Lists!$N$2:$N$15</xm:f>
          </x14:formula1>
          <xm:sqref>F32 F35:F36 F38:F39 F42:F43 F29</xm:sqref>
        </x14:dataValidation>
        <x14:dataValidation type="list" showInputMessage="1" showErrorMessage="1" errorTitle="Invalid Input" error="Please select an option from the dropdown menu.">
          <x14:formula1>
            <xm:f>Lists!$G$2:$G$3</xm:f>
          </x14:formula1>
          <xm:sqref>E47:E51</xm:sqref>
        </x14:dataValidation>
        <x14:dataValidation type="list" allowBlank="1" showInputMessage="1" showErrorMessage="1">
          <x14:formula1>
            <xm:f>Lists!$O$2:$O$16</xm:f>
          </x14:formula1>
          <xm:sqref>F33 F30</xm:sqref>
        </x14:dataValidation>
        <x14:dataValidation type="list" operator="lessThanOrEqual" allowBlank="1" showInputMessage="1" showErrorMessage="1" errorTitle="Invalid Input" error="Please select an option from the dropdown menu.">
          <x14:formula1>
            <xm:f>Lists!T2:T168</xm:f>
          </x14:formula1>
          <xm:sqref>C3:G3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5"/>
  <sheetViews>
    <sheetView workbookViewId="0">
      <selection activeCell="C3" sqref="C3"/>
    </sheetView>
  </sheetViews>
  <sheetFormatPr defaultRowHeight="15"/>
  <cols>
    <col min="3" max="3" width="30.42578125" customWidth="1"/>
  </cols>
  <sheetData>
    <row r="3" spans="3:9">
      <c r="C3" t="s">
        <v>668</v>
      </c>
      <c r="D3" t="s">
        <v>669</v>
      </c>
    </row>
    <row r="4" spans="3:9">
      <c r="C4" t="s">
        <v>670</v>
      </c>
      <c r="D4" t="s">
        <v>671</v>
      </c>
    </row>
    <row r="5" spans="3:9" ht="219" customHeight="1">
      <c r="C5" s="310" t="s">
        <v>672</v>
      </c>
      <c r="D5" s="447" t="s">
        <v>673</v>
      </c>
      <c r="E5" s="447"/>
      <c r="F5" s="447"/>
      <c r="G5" s="447"/>
      <c r="H5" s="447"/>
      <c r="I5" s="447"/>
    </row>
  </sheetData>
  <mergeCells count="1">
    <mergeCell ref="D5:I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AZ299"/>
  <sheetViews>
    <sheetView tabSelected="1" showWhiteSpace="0" zoomScale="80" zoomScaleNormal="80" zoomScaleSheetLayoutView="66" zoomScalePageLayoutView="60" workbookViewId="0">
      <pane xSplit="2" ySplit="11" topLeftCell="C12" activePane="bottomRight" state="frozen"/>
      <selection pane="topRight" activeCell="C1" sqref="C1"/>
      <selection pane="bottomLeft" activeCell="A12" sqref="A12"/>
      <selection pane="bottomRight" activeCell="N68" sqref="N68"/>
    </sheetView>
  </sheetViews>
  <sheetFormatPr defaultColWidth="11.42578125" defaultRowHeight="15" outlineLevelRow="1" outlineLevelCol="1"/>
  <cols>
    <col min="1" max="1" width="59.42578125" style="85" customWidth="1"/>
    <col min="2" max="2" width="74.7109375" style="82" customWidth="1"/>
    <col min="3" max="3" width="20.28515625" style="87" customWidth="1"/>
    <col min="4" max="4" width="13.85546875" style="83" customWidth="1" outlineLevel="1"/>
    <col min="5" max="6" width="12.7109375" style="83" customWidth="1" outlineLevel="1"/>
    <col min="7" max="7" width="13.28515625" style="83" customWidth="1" outlineLevel="1"/>
    <col min="8" max="8" width="22.5703125" style="83" customWidth="1"/>
    <col min="9" max="9" width="13.140625" style="83" customWidth="1" outlineLevel="1"/>
    <col min="10" max="12" width="9.85546875" style="83" customWidth="1" outlineLevel="1"/>
    <col min="13" max="13" width="19.5703125" style="83" customWidth="1"/>
    <col min="14" max="19" width="9.85546875" style="84" customWidth="1" outlineLevel="1"/>
    <col min="20" max="20" width="19.42578125" style="84" customWidth="1"/>
    <col min="21" max="21" width="21.140625" style="84" customWidth="1"/>
    <col min="22" max="52" width="11.42578125" style="73"/>
    <col min="53" max="16384" width="11.42578125" style="78"/>
  </cols>
  <sheetData>
    <row r="1" spans="1:52">
      <c r="A1" s="261" t="s">
        <v>353</v>
      </c>
      <c r="B1" s="262" t="str">
        <f>'Cover sheet'!C3</f>
        <v>Georgia</v>
      </c>
      <c r="C1" s="263"/>
      <c r="D1" s="264"/>
      <c r="E1" s="426" t="str">
        <f>IF(B1=0, "Please enter country name in the cover sheet ", "")</f>
        <v/>
      </c>
      <c r="F1" s="426"/>
      <c r="G1" s="426"/>
      <c r="H1" s="426"/>
      <c r="I1" s="426"/>
      <c r="J1" s="264"/>
      <c r="K1" s="264"/>
      <c r="L1" s="264"/>
      <c r="M1" s="264"/>
      <c r="N1" s="265"/>
      <c r="O1" s="265"/>
      <c r="P1" s="265"/>
      <c r="Q1" s="265"/>
      <c r="R1" s="265"/>
      <c r="S1" s="265"/>
      <c r="T1" s="265"/>
      <c r="U1" s="265"/>
    </row>
    <row r="2" spans="1:52" ht="15.75">
      <c r="A2" s="266" t="s">
        <v>354</v>
      </c>
      <c r="B2" s="267" t="str">
        <f>'Cover sheet'!E21</f>
        <v>Calendar Year</v>
      </c>
      <c r="C2" s="268"/>
      <c r="D2" s="264"/>
      <c r="E2" s="425" t="str">
        <f>IF(B2=0, "Please enter Reporting Cycle in the cover sheet ", "")</f>
        <v/>
      </c>
      <c r="F2" s="425"/>
      <c r="G2" s="425"/>
      <c r="H2" s="425"/>
      <c r="I2" s="425"/>
      <c r="J2" s="264"/>
      <c r="K2" s="264"/>
      <c r="L2" s="264"/>
      <c r="M2" s="264"/>
      <c r="N2" s="265"/>
      <c r="O2" s="265"/>
      <c r="P2" s="265"/>
      <c r="Q2" s="265"/>
      <c r="R2" s="265"/>
      <c r="S2" s="265"/>
      <c r="T2" s="265"/>
      <c r="U2" s="265"/>
    </row>
    <row r="3" spans="1:52" ht="15.75">
      <c r="A3" s="266" t="s">
        <v>355</v>
      </c>
      <c r="B3" s="269">
        <f>'Cover sheet'!E29</f>
        <v>1</v>
      </c>
      <c r="C3" s="270">
        <f>'Cover sheet'!F29</f>
        <v>2015</v>
      </c>
      <c r="D3" s="264"/>
      <c r="E3" s="425" t="str">
        <f>IF(B3=0, "Please enter details of reporting cycle in the cover sheet ", "")</f>
        <v/>
      </c>
      <c r="F3" s="425"/>
      <c r="G3" s="425"/>
      <c r="H3" s="425"/>
      <c r="I3" s="425"/>
      <c r="J3" s="264"/>
      <c r="K3" s="264"/>
      <c r="L3" s="264"/>
      <c r="M3" s="264"/>
      <c r="N3" s="265"/>
      <c r="O3" s="265"/>
      <c r="P3" s="265"/>
      <c r="Q3" s="265"/>
      <c r="R3" s="265"/>
      <c r="S3" s="265"/>
      <c r="T3" s="265"/>
      <c r="U3" s="265"/>
    </row>
    <row r="4" spans="1:52" ht="15.75">
      <c r="A4" s="266" t="s">
        <v>356</v>
      </c>
      <c r="B4" s="269">
        <f>'Cover sheet'!E30</f>
        <v>12</v>
      </c>
      <c r="C4" s="270">
        <f>'Cover sheet'!F30</f>
        <v>2015</v>
      </c>
      <c r="D4" s="264"/>
      <c r="E4" s="425" t="str">
        <f>IF(B4=0, "Please enter details of reporting cycle in the cover sheet ", "")</f>
        <v/>
      </c>
      <c r="F4" s="425"/>
      <c r="G4" s="425"/>
      <c r="H4" s="425"/>
      <c r="I4" s="425"/>
      <c r="J4" s="264"/>
      <c r="K4" s="264"/>
      <c r="L4" s="264"/>
      <c r="M4" s="264"/>
      <c r="N4" s="265"/>
      <c r="O4" s="265"/>
      <c r="P4" s="265"/>
      <c r="Q4" s="265"/>
      <c r="R4" s="265"/>
      <c r="S4" s="265"/>
      <c r="T4" s="265"/>
      <c r="U4" s="265"/>
    </row>
    <row r="5" spans="1:52" ht="15.75">
      <c r="A5" s="266" t="s">
        <v>357</v>
      </c>
      <c r="B5" s="267" t="str">
        <f>'Cover sheet'!E47</f>
        <v>US Dollars</v>
      </c>
      <c r="C5" s="263"/>
      <c r="D5" s="264"/>
      <c r="E5" s="425" t="str">
        <f>IF(B5=0, "Please enter reporting currency in the cover sheet ", "")</f>
        <v/>
      </c>
      <c r="F5" s="425"/>
      <c r="G5" s="425"/>
      <c r="H5" s="425"/>
      <c r="I5" s="425"/>
      <c r="J5" s="264"/>
      <c r="K5" s="264"/>
      <c r="L5" s="264"/>
      <c r="M5" s="264"/>
      <c r="N5" s="265"/>
      <c r="O5" s="265"/>
      <c r="P5" s="265"/>
      <c r="Q5" s="265"/>
      <c r="R5" s="265"/>
      <c r="S5" s="265"/>
      <c r="T5" s="265"/>
      <c r="U5" s="265"/>
    </row>
    <row r="6" spans="1:52" ht="15.75">
      <c r="A6" s="266" t="s">
        <v>358</v>
      </c>
      <c r="B6" s="267" t="str">
        <f>'Cover sheet'!E53</f>
        <v>Units ( x 1)</v>
      </c>
      <c r="C6" s="263"/>
      <c r="D6" s="264"/>
      <c r="E6" s="425" t="str">
        <f>IF(B6=0, "Please enter monetary units in the cover sheet ", "")</f>
        <v/>
      </c>
      <c r="F6" s="425"/>
      <c r="G6" s="425"/>
      <c r="H6" s="425"/>
      <c r="I6" s="425"/>
      <c r="J6" s="264"/>
      <c r="K6" s="264"/>
      <c r="L6" s="264"/>
      <c r="M6" s="264"/>
      <c r="N6" s="265"/>
      <c r="O6" s="265"/>
      <c r="P6" s="265"/>
      <c r="Q6" s="265"/>
      <c r="R6" s="265"/>
      <c r="S6" s="265"/>
      <c r="T6" s="265"/>
      <c r="U6" s="265"/>
    </row>
    <row r="7" spans="1:52" ht="29.25">
      <c r="A7" s="266" t="s">
        <v>359</v>
      </c>
      <c r="B7" s="271">
        <f>'Cover sheet'!E60</f>
        <v>2.2702</v>
      </c>
      <c r="C7" s="272"/>
      <c r="D7" s="264"/>
      <c r="E7" s="425" t="str">
        <f>IF(B7=0, "Please enter exchange rate in the cover sheet ", "")</f>
        <v/>
      </c>
      <c r="F7" s="425"/>
      <c r="G7" s="425"/>
      <c r="H7" s="425"/>
      <c r="I7" s="425"/>
      <c r="J7" s="264"/>
      <c r="K7" s="264"/>
      <c r="L7" s="264"/>
      <c r="M7" s="264"/>
      <c r="N7" s="265"/>
      <c r="O7" s="265"/>
      <c r="P7" s="265"/>
      <c r="Q7" s="265"/>
      <c r="R7" s="265"/>
      <c r="S7" s="265"/>
      <c r="T7" s="265"/>
      <c r="U7" s="265"/>
    </row>
    <row r="8" spans="1:52" ht="27" customHeight="1">
      <c r="A8" s="273" t="s">
        <v>360</v>
      </c>
      <c r="B8" s="274" t="str">
        <f>'Cover sheet'!E67</f>
        <v>PEPFAR Expenditure analysis</v>
      </c>
      <c r="C8" s="272"/>
      <c r="D8" s="264"/>
      <c r="E8" s="425" t="str">
        <f>IF(B8=0, "Please enter measurement methodology in the cover sheet ", "")</f>
        <v/>
      </c>
      <c r="F8" s="425"/>
      <c r="G8" s="425"/>
      <c r="H8" s="425"/>
      <c r="I8" s="425"/>
      <c r="J8" s="264"/>
      <c r="K8" s="264"/>
      <c r="L8" s="264"/>
      <c r="M8" s="264"/>
      <c r="N8" s="265"/>
      <c r="O8" s="265"/>
      <c r="P8" s="265"/>
      <c r="Q8" s="265"/>
      <c r="R8" s="265"/>
      <c r="S8" s="265"/>
      <c r="T8" s="265"/>
      <c r="U8" s="265"/>
    </row>
    <row r="9" spans="1:52" s="75" customFormat="1" ht="42.75" customHeight="1">
      <c r="A9" s="438" t="s">
        <v>361</v>
      </c>
      <c r="B9" s="439" t="s">
        <v>362</v>
      </c>
      <c r="C9" s="440" t="s">
        <v>363</v>
      </c>
      <c r="D9" s="435" t="s">
        <v>268</v>
      </c>
      <c r="E9" s="435"/>
      <c r="F9" s="435"/>
      <c r="G9" s="435"/>
      <c r="H9" s="435"/>
      <c r="I9" s="435" t="s">
        <v>269</v>
      </c>
      <c r="J9" s="435"/>
      <c r="K9" s="435"/>
      <c r="L9" s="435"/>
      <c r="M9" s="435"/>
      <c r="N9" s="435" t="s">
        <v>270</v>
      </c>
      <c r="O9" s="435"/>
      <c r="P9" s="435"/>
      <c r="Q9" s="435"/>
      <c r="R9" s="435"/>
      <c r="S9" s="435"/>
      <c r="T9" s="435"/>
      <c r="U9" s="435" t="s">
        <v>262</v>
      </c>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75" customFormat="1" ht="15" customHeight="1">
      <c r="A10" s="438"/>
      <c r="B10" s="439"/>
      <c r="C10" s="440"/>
      <c r="D10" s="436" t="s">
        <v>263</v>
      </c>
      <c r="E10" s="436" t="s">
        <v>264</v>
      </c>
      <c r="F10" s="436" t="s">
        <v>352</v>
      </c>
      <c r="G10" s="436" t="s">
        <v>199</v>
      </c>
      <c r="H10" s="436" t="s">
        <v>184</v>
      </c>
      <c r="I10" s="436" t="s">
        <v>265</v>
      </c>
      <c r="J10" s="436" t="s">
        <v>202</v>
      </c>
      <c r="K10" s="436" t="s">
        <v>266</v>
      </c>
      <c r="L10" s="436" t="s">
        <v>267</v>
      </c>
      <c r="M10" s="436" t="s">
        <v>187</v>
      </c>
      <c r="N10" s="437" t="s">
        <v>272</v>
      </c>
      <c r="O10" s="437"/>
      <c r="P10" s="437" t="s">
        <v>273</v>
      </c>
      <c r="Q10" s="437"/>
      <c r="R10" s="437"/>
      <c r="S10" s="436" t="s">
        <v>275</v>
      </c>
      <c r="T10" s="436" t="s">
        <v>276</v>
      </c>
      <c r="U10" s="435"/>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7" customFormat="1" ht="96.75" customHeight="1">
      <c r="A11" s="438"/>
      <c r="B11" s="439"/>
      <c r="C11" s="440"/>
      <c r="D11" s="436"/>
      <c r="E11" s="436"/>
      <c r="F11" s="436"/>
      <c r="G11" s="436"/>
      <c r="H11" s="436"/>
      <c r="I11" s="436"/>
      <c r="J11" s="436"/>
      <c r="K11" s="436"/>
      <c r="L11" s="436"/>
      <c r="M11" s="436"/>
      <c r="N11" s="275" t="s">
        <v>193</v>
      </c>
      <c r="O11" s="276" t="s">
        <v>271</v>
      </c>
      <c r="P11" s="276" t="s">
        <v>195</v>
      </c>
      <c r="Q11" s="276" t="s">
        <v>284</v>
      </c>
      <c r="R11" s="276" t="s">
        <v>274</v>
      </c>
      <c r="S11" s="436"/>
      <c r="T11" s="436"/>
      <c r="U11" s="435"/>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43.5" customHeight="1">
      <c r="A12" s="427" t="s">
        <v>442</v>
      </c>
      <c r="B12" s="277" t="s">
        <v>295</v>
      </c>
      <c r="C12" s="278"/>
      <c r="D12" s="279">
        <f>SUMIFS(D13:D23,D13:D23,"&lt;&gt;Local Currency", D13:D23,"&lt;&gt;US Dollars" )</f>
        <v>0</v>
      </c>
      <c r="E12" s="279">
        <f t="shared" ref="E12:U12" si="0">SUMIFS(E13:E23,E13:E23,"&lt;&gt;Local Currency", E13:E23,"&lt;&gt;US Dollars" )</f>
        <v>0</v>
      </c>
      <c r="F12" s="279">
        <f t="shared" si="0"/>
        <v>0</v>
      </c>
      <c r="G12" s="279">
        <f t="shared" si="0"/>
        <v>0</v>
      </c>
      <c r="H12" s="279">
        <f t="shared" si="0"/>
        <v>0</v>
      </c>
      <c r="I12" s="279">
        <f t="shared" si="0"/>
        <v>0</v>
      </c>
      <c r="J12" s="279">
        <f t="shared" si="0"/>
        <v>0</v>
      </c>
      <c r="K12" s="279">
        <f t="shared" si="0"/>
        <v>0</v>
      </c>
      <c r="L12" s="279">
        <f t="shared" si="0"/>
        <v>0</v>
      </c>
      <c r="M12" s="279">
        <f t="shared" si="0"/>
        <v>0</v>
      </c>
      <c r="N12" s="279">
        <f t="shared" si="0"/>
        <v>0</v>
      </c>
      <c r="O12" s="279">
        <f t="shared" si="0"/>
        <v>28200</v>
      </c>
      <c r="P12" s="279">
        <f t="shared" si="0"/>
        <v>589650.13</v>
      </c>
      <c r="Q12" s="279">
        <f t="shared" si="0"/>
        <v>0</v>
      </c>
      <c r="R12" s="279">
        <f t="shared" si="0"/>
        <v>70850</v>
      </c>
      <c r="S12" s="279">
        <f t="shared" si="0"/>
        <v>0</v>
      </c>
      <c r="T12" s="279">
        <f t="shared" si="0"/>
        <v>688700.13</v>
      </c>
      <c r="U12" s="279">
        <f t="shared" si="0"/>
        <v>688700.13</v>
      </c>
    </row>
    <row r="13" spans="1:52" ht="33" customHeight="1" outlineLevel="1">
      <c r="A13" s="427"/>
      <c r="B13" s="280" t="s">
        <v>2</v>
      </c>
      <c r="C13" s="281" t="s">
        <v>285</v>
      </c>
      <c r="D13" s="228" t="str">
        <f>$B$5</f>
        <v>US Dollars</v>
      </c>
      <c r="E13" s="228" t="str">
        <f t="shared" ref="E13:G23" si="1">$B$5</f>
        <v>US Dollars</v>
      </c>
      <c r="F13" s="228" t="str">
        <f t="shared" si="1"/>
        <v>US Dollars</v>
      </c>
      <c r="G13" s="228" t="str">
        <f t="shared" si="1"/>
        <v>US Dollars</v>
      </c>
      <c r="H13" s="282">
        <f>SUMIFS(D13:G13,D13:G13,"&lt;&gt;Local Currency", D13:G13,"&lt;&gt;US Dollars" )</f>
        <v>0</v>
      </c>
      <c r="I13" s="228" t="str">
        <f>$B$5</f>
        <v>US Dollars</v>
      </c>
      <c r="J13" s="228" t="str">
        <f t="shared" ref="J13:L23" si="2">$B$5</f>
        <v>US Dollars</v>
      </c>
      <c r="K13" s="228" t="str">
        <f t="shared" si="2"/>
        <v>US Dollars</v>
      </c>
      <c r="L13" s="228" t="str">
        <f t="shared" si="2"/>
        <v>US Dollars</v>
      </c>
      <c r="M13" s="282">
        <f t="shared" ref="M13:M50" si="3">SUMIFS(I13:L13,I13:L13,"&lt;&gt;Local Currency", I13:L13,"&lt;&gt;US Dollars" )</f>
        <v>0</v>
      </c>
      <c r="N13" s="228" t="str">
        <f>$B$5</f>
        <v>US Dollars</v>
      </c>
      <c r="O13" s="228" t="str">
        <f t="shared" ref="O13:S23" si="4">$B$5</f>
        <v>US Dollars</v>
      </c>
      <c r="P13" s="228" t="str">
        <f t="shared" si="4"/>
        <v>US Dollars</v>
      </c>
      <c r="Q13" s="228" t="str">
        <f t="shared" si="4"/>
        <v>US Dollars</v>
      </c>
      <c r="R13" s="228">
        <v>21150</v>
      </c>
      <c r="S13" s="228" t="str">
        <f t="shared" si="4"/>
        <v>US Dollars</v>
      </c>
      <c r="T13" s="283">
        <f t="shared" ref="T13:T50" si="5">SUMIFS(N13:S13,N13:S13,"&lt;&gt;Local Currency", N13:S13,"&lt;&gt;US Dollars" )</f>
        <v>21150</v>
      </c>
      <c r="U13" s="283">
        <f t="shared" ref="U13:U50" si="6">H13+M13+T13</f>
        <v>21150</v>
      </c>
    </row>
    <row r="14" spans="1:52" ht="33" customHeight="1" outlineLevel="1">
      <c r="A14" s="427"/>
      <c r="B14" s="284" t="s">
        <v>365</v>
      </c>
      <c r="C14" s="281" t="s">
        <v>366</v>
      </c>
      <c r="D14" s="228" t="str">
        <f t="shared" ref="D14:D23" si="7">$B$5</f>
        <v>US Dollars</v>
      </c>
      <c r="E14" s="228" t="str">
        <f t="shared" si="1"/>
        <v>US Dollars</v>
      </c>
      <c r="F14" s="228" t="str">
        <f t="shared" si="1"/>
        <v>US Dollars</v>
      </c>
      <c r="G14" s="228" t="str">
        <f t="shared" si="1"/>
        <v>US Dollars</v>
      </c>
      <c r="H14" s="282">
        <f t="shared" ref="H14:H50" si="8">SUMIFS(D14:G14,D14:G14,"&lt;&gt;Local Currency", D14:G14,"&lt;&gt;US Dollars" )</f>
        <v>0</v>
      </c>
      <c r="I14" s="228" t="str">
        <f t="shared" ref="I14:I23" si="9">$B$5</f>
        <v>US Dollars</v>
      </c>
      <c r="J14" s="228" t="str">
        <f t="shared" si="2"/>
        <v>US Dollars</v>
      </c>
      <c r="K14" s="228" t="str">
        <f t="shared" si="2"/>
        <v>US Dollars</v>
      </c>
      <c r="L14" s="228" t="str">
        <f t="shared" si="2"/>
        <v>US Dollars</v>
      </c>
      <c r="M14" s="282">
        <f t="shared" si="3"/>
        <v>0</v>
      </c>
      <c r="N14" s="228" t="str">
        <f t="shared" ref="N14:N23" si="10">$B$5</f>
        <v>US Dollars</v>
      </c>
      <c r="O14" s="228" t="str">
        <f t="shared" si="4"/>
        <v>US Dollars</v>
      </c>
      <c r="P14" s="228" t="str">
        <f t="shared" si="4"/>
        <v>US Dollars</v>
      </c>
      <c r="Q14" s="228" t="str">
        <f t="shared" si="4"/>
        <v>US Dollars</v>
      </c>
      <c r="R14" s="228" t="str">
        <f t="shared" si="4"/>
        <v>US Dollars</v>
      </c>
      <c r="S14" s="228" t="str">
        <f t="shared" si="4"/>
        <v>US Dollars</v>
      </c>
      <c r="T14" s="283">
        <f t="shared" si="5"/>
        <v>0</v>
      </c>
      <c r="U14" s="283">
        <f t="shared" si="6"/>
        <v>0</v>
      </c>
    </row>
    <row r="15" spans="1:52" ht="33" customHeight="1" outlineLevel="1">
      <c r="A15" s="427"/>
      <c r="B15" s="284" t="s">
        <v>5</v>
      </c>
      <c r="C15" s="281" t="s">
        <v>286</v>
      </c>
      <c r="D15" s="228" t="str">
        <f t="shared" si="7"/>
        <v>US Dollars</v>
      </c>
      <c r="E15" s="228" t="str">
        <f t="shared" si="1"/>
        <v>US Dollars</v>
      </c>
      <c r="F15" s="228" t="str">
        <f t="shared" si="1"/>
        <v>US Dollars</v>
      </c>
      <c r="G15" s="228" t="str">
        <f t="shared" si="1"/>
        <v>US Dollars</v>
      </c>
      <c r="H15" s="282">
        <f t="shared" si="8"/>
        <v>0</v>
      </c>
      <c r="I15" s="228" t="str">
        <f t="shared" si="9"/>
        <v>US Dollars</v>
      </c>
      <c r="J15" s="228" t="str">
        <f t="shared" si="2"/>
        <v>US Dollars</v>
      </c>
      <c r="K15" s="228" t="str">
        <f t="shared" si="2"/>
        <v>US Dollars</v>
      </c>
      <c r="L15" s="228" t="str">
        <f t="shared" si="2"/>
        <v>US Dollars</v>
      </c>
      <c r="M15" s="282">
        <f t="shared" si="3"/>
        <v>0</v>
      </c>
      <c r="N15" s="228" t="str">
        <f t="shared" si="10"/>
        <v>US Dollars</v>
      </c>
      <c r="O15" s="228" t="str">
        <f t="shared" si="4"/>
        <v>US Dollars</v>
      </c>
      <c r="P15" s="228" t="str">
        <f t="shared" si="4"/>
        <v>US Dollars</v>
      </c>
      <c r="Q15" s="228" t="str">
        <f t="shared" si="4"/>
        <v>US Dollars</v>
      </c>
      <c r="R15" s="228" t="str">
        <f t="shared" si="4"/>
        <v>US Dollars</v>
      </c>
      <c r="S15" s="228" t="str">
        <f t="shared" si="4"/>
        <v>US Dollars</v>
      </c>
      <c r="T15" s="283">
        <f t="shared" si="5"/>
        <v>0</v>
      </c>
      <c r="U15" s="283">
        <f t="shared" si="6"/>
        <v>0</v>
      </c>
    </row>
    <row r="16" spans="1:52" ht="33" customHeight="1" outlineLevel="1">
      <c r="A16" s="427"/>
      <c r="B16" s="284" t="s">
        <v>367</v>
      </c>
      <c r="C16" s="281" t="s">
        <v>287</v>
      </c>
      <c r="D16" s="228" t="str">
        <f t="shared" si="7"/>
        <v>US Dollars</v>
      </c>
      <c r="E16" s="228" t="str">
        <f t="shared" si="1"/>
        <v>US Dollars</v>
      </c>
      <c r="F16" s="228" t="str">
        <f t="shared" si="1"/>
        <v>US Dollars</v>
      </c>
      <c r="G16" s="228" t="str">
        <f t="shared" si="1"/>
        <v>US Dollars</v>
      </c>
      <c r="H16" s="282">
        <f t="shared" si="8"/>
        <v>0</v>
      </c>
      <c r="I16" s="228" t="str">
        <f t="shared" si="9"/>
        <v>US Dollars</v>
      </c>
      <c r="J16" s="228" t="str">
        <f t="shared" si="2"/>
        <v>US Dollars</v>
      </c>
      <c r="K16" s="228" t="str">
        <f t="shared" si="2"/>
        <v>US Dollars</v>
      </c>
      <c r="L16" s="228" t="str">
        <f t="shared" si="2"/>
        <v>US Dollars</v>
      </c>
      <c r="M16" s="282">
        <f t="shared" si="3"/>
        <v>0</v>
      </c>
      <c r="N16" s="228" t="str">
        <f t="shared" si="10"/>
        <v>US Dollars</v>
      </c>
      <c r="O16" s="228" t="str">
        <f t="shared" si="4"/>
        <v>US Dollars</v>
      </c>
      <c r="P16" s="228" t="str">
        <f t="shared" si="4"/>
        <v>US Dollars</v>
      </c>
      <c r="Q16" s="228" t="str">
        <f t="shared" si="4"/>
        <v>US Dollars</v>
      </c>
      <c r="R16" s="228" t="str">
        <f t="shared" si="4"/>
        <v>US Dollars</v>
      </c>
      <c r="S16" s="228" t="str">
        <f t="shared" si="4"/>
        <v>US Dollars</v>
      </c>
      <c r="T16" s="283">
        <f t="shared" si="5"/>
        <v>0</v>
      </c>
      <c r="U16" s="283">
        <f t="shared" si="6"/>
        <v>0</v>
      </c>
    </row>
    <row r="17" spans="1:21" s="78" customFormat="1" ht="33" customHeight="1" outlineLevel="1">
      <c r="A17" s="427"/>
      <c r="B17" s="284" t="s">
        <v>368</v>
      </c>
      <c r="C17" s="281" t="s">
        <v>288</v>
      </c>
      <c r="D17" s="228" t="str">
        <f t="shared" si="7"/>
        <v>US Dollars</v>
      </c>
      <c r="E17" s="228" t="str">
        <f t="shared" si="1"/>
        <v>US Dollars</v>
      </c>
      <c r="F17" s="228" t="str">
        <f t="shared" si="1"/>
        <v>US Dollars</v>
      </c>
      <c r="G17" s="228" t="str">
        <f t="shared" si="1"/>
        <v>US Dollars</v>
      </c>
      <c r="H17" s="282">
        <f t="shared" si="8"/>
        <v>0</v>
      </c>
      <c r="I17" s="228" t="str">
        <f t="shared" si="9"/>
        <v>US Dollars</v>
      </c>
      <c r="J17" s="228" t="str">
        <f t="shared" si="2"/>
        <v>US Dollars</v>
      </c>
      <c r="K17" s="228" t="str">
        <f t="shared" si="2"/>
        <v>US Dollars</v>
      </c>
      <c r="L17" s="228" t="str">
        <f t="shared" si="2"/>
        <v>US Dollars</v>
      </c>
      <c r="M17" s="282">
        <f t="shared" si="3"/>
        <v>0</v>
      </c>
      <c r="N17" s="228" t="str">
        <f t="shared" si="10"/>
        <v>US Dollars</v>
      </c>
      <c r="O17" s="228" t="str">
        <f t="shared" si="4"/>
        <v>US Dollars</v>
      </c>
      <c r="P17" s="228">
        <v>214180</v>
      </c>
      <c r="Q17" s="228" t="str">
        <f t="shared" si="4"/>
        <v>US Dollars</v>
      </c>
      <c r="R17" s="228">
        <v>22350</v>
      </c>
      <c r="S17" s="228" t="str">
        <f t="shared" si="4"/>
        <v>US Dollars</v>
      </c>
      <c r="T17" s="283">
        <f t="shared" si="5"/>
        <v>236530</v>
      </c>
      <c r="U17" s="283">
        <f t="shared" si="6"/>
        <v>236530</v>
      </c>
    </row>
    <row r="18" spans="1:21" s="78" customFormat="1" ht="33" customHeight="1" outlineLevel="1">
      <c r="A18" s="427"/>
      <c r="B18" s="284" t="s">
        <v>369</v>
      </c>
      <c r="C18" s="281" t="s">
        <v>289</v>
      </c>
      <c r="D18" s="228" t="str">
        <f t="shared" si="7"/>
        <v>US Dollars</v>
      </c>
      <c r="E18" s="228" t="str">
        <f t="shared" si="1"/>
        <v>US Dollars</v>
      </c>
      <c r="F18" s="228" t="str">
        <f t="shared" si="1"/>
        <v>US Dollars</v>
      </c>
      <c r="G18" s="228" t="str">
        <f t="shared" si="1"/>
        <v>US Dollars</v>
      </c>
      <c r="H18" s="282">
        <f t="shared" si="8"/>
        <v>0</v>
      </c>
      <c r="I18" s="228" t="str">
        <f t="shared" si="9"/>
        <v>US Dollars</v>
      </c>
      <c r="J18" s="228" t="str">
        <f t="shared" si="2"/>
        <v>US Dollars</v>
      </c>
      <c r="K18" s="228" t="str">
        <f t="shared" si="2"/>
        <v>US Dollars</v>
      </c>
      <c r="L18" s="228" t="str">
        <f t="shared" si="2"/>
        <v>US Dollars</v>
      </c>
      <c r="M18" s="282">
        <f t="shared" si="3"/>
        <v>0</v>
      </c>
      <c r="N18" s="228" t="str">
        <f t="shared" si="10"/>
        <v>US Dollars</v>
      </c>
      <c r="O18" s="228" t="str">
        <f t="shared" si="4"/>
        <v>US Dollars</v>
      </c>
      <c r="P18" s="228">
        <v>267725</v>
      </c>
      <c r="Q18" s="228" t="str">
        <f t="shared" si="4"/>
        <v>US Dollars</v>
      </c>
      <c r="R18" s="228">
        <v>27350</v>
      </c>
      <c r="S18" s="228" t="str">
        <f t="shared" si="4"/>
        <v>US Dollars</v>
      </c>
      <c r="T18" s="283">
        <f t="shared" si="5"/>
        <v>295075</v>
      </c>
      <c r="U18" s="283">
        <f t="shared" si="6"/>
        <v>295075</v>
      </c>
    </row>
    <row r="19" spans="1:21" s="78" customFormat="1" ht="33" customHeight="1" outlineLevel="1">
      <c r="A19" s="427"/>
      <c r="B19" s="284" t="s">
        <v>370</v>
      </c>
      <c r="C19" s="281"/>
      <c r="D19" s="228" t="str">
        <f t="shared" si="7"/>
        <v>US Dollars</v>
      </c>
      <c r="E19" s="228" t="str">
        <f t="shared" si="1"/>
        <v>US Dollars</v>
      </c>
      <c r="F19" s="228" t="str">
        <f t="shared" si="1"/>
        <v>US Dollars</v>
      </c>
      <c r="G19" s="228" t="str">
        <f t="shared" si="1"/>
        <v>US Dollars</v>
      </c>
      <c r="H19" s="282">
        <f t="shared" si="8"/>
        <v>0</v>
      </c>
      <c r="I19" s="228" t="str">
        <f t="shared" si="9"/>
        <v>US Dollars</v>
      </c>
      <c r="J19" s="228" t="str">
        <f t="shared" si="2"/>
        <v>US Dollars</v>
      </c>
      <c r="K19" s="228" t="str">
        <f t="shared" si="2"/>
        <v>US Dollars</v>
      </c>
      <c r="L19" s="228" t="str">
        <f t="shared" si="2"/>
        <v>US Dollars</v>
      </c>
      <c r="M19" s="282">
        <f t="shared" si="3"/>
        <v>0</v>
      </c>
      <c r="N19" s="228" t="str">
        <f t="shared" si="10"/>
        <v>US Dollars</v>
      </c>
      <c r="O19" s="228" t="str">
        <f t="shared" si="4"/>
        <v>US Dollars</v>
      </c>
      <c r="P19" s="228" t="str">
        <f t="shared" si="4"/>
        <v>US Dollars</v>
      </c>
      <c r="Q19" s="228" t="str">
        <f t="shared" si="4"/>
        <v>US Dollars</v>
      </c>
      <c r="R19" s="228" t="str">
        <f t="shared" si="4"/>
        <v>US Dollars</v>
      </c>
      <c r="S19" s="228" t="str">
        <f t="shared" si="4"/>
        <v>US Dollars</v>
      </c>
      <c r="T19" s="283">
        <f t="shared" si="5"/>
        <v>0</v>
      </c>
      <c r="U19" s="283">
        <f t="shared" si="6"/>
        <v>0</v>
      </c>
    </row>
    <row r="20" spans="1:21" s="78" customFormat="1" ht="42" customHeight="1" outlineLevel="1">
      <c r="A20" s="427"/>
      <c r="B20" s="285" t="s">
        <v>372</v>
      </c>
      <c r="C20" s="281" t="s">
        <v>450</v>
      </c>
      <c r="D20" s="228" t="str">
        <f t="shared" si="7"/>
        <v>US Dollars</v>
      </c>
      <c r="E20" s="228" t="str">
        <f t="shared" si="1"/>
        <v>US Dollars</v>
      </c>
      <c r="F20" s="228" t="str">
        <f t="shared" si="1"/>
        <v>US Dollars</v>
      </c>
      <c r="G20" s="228" t="str">
        <f t="shared" si="1"/>
        <v>US Dollars</v>
      </c>
      <c r="H20" s="282">
        <f t="shared" si="8"/>
        <v>0</v>
      </c>
      <c r="I20" s="228" t="str">
        <f t="shared" si="9"/>
        <v>US Dollars</v>
      </c>
      <c r="J20" s="228" t="str">
        <f t="shared" si="2"/>
        <v>US Dollars</v>
      </c>
      <c r="K20" s="228" t="str">
        <f t="shared" si="2"/>
        <v>US Dollars</v>
      </c>
      <c r="L20" s="228" t="str">
        <f t="shared" si="2"/>
        <v>US Dollars</v>
      </c>
      <c r="M20" s="282">
        <f t="shared" si="3"/>
        <v>0</v>
      </c>
      <c r="N20" s="228" t="str">
        <f t="shared" si="10"/>
        <v>US Dollars</v>
      </c>
      <c r="O20" s="228" t="str">
        <f t="shared" si="4"/>
        <v>US Dollars</v>
      </c>
      <c r="P20" s="228" t="str">
        <f t="shared" si="4"/>
        <v>US Dollars</v>
      </c>
      <c r="Q20" s="228" t="str">
        <f t="shared" si="4"/>
        <v>US Dollars</v>
      </c>
      <c r="R20" s="228" t="str">
        <f t="shared" si="4"/>
        <v>US Dollars</v>
      </c>
      <c r="S20" s="228" t="str">
        <f t="shared" si="4"/>
        <v>US Dollars</v>
      </c>
      <c r="T20" s="283">
        <f t="shared" si="5"/>
        <v>0</v>
      </c>
      <c r="U20" s="283">
        <f t="shared" si="6"/>
        <v>0</v>
      </c>
    </row>
    <row r="21" spans="1:21" s="78" customFormat="1" ht="33" customHeight="1" outlineLevel="1">
      <c r="A21" s="427"/>
      <c r="B21" s="284" t="s">
        <v>373</v>
      </c>
      <c r="C21" s="281" t="s">
        <v>290</v>
      </c>
      <c r="D21" s="228" t="str">
        <f t="shared" si="7"/>
        <v>US Dollars</v>
      </c>
      <c r="E21" s="228" t="str">
        <f t="shared" si="1"/>
        <v>US Dollars</v>
      </c>
      <c r="F21" s="228" t="str">
        <f t="shared" si="1"/>
        <v>US Dollars</v>
      </c>
      <c r="G21" s="228" t="str">
        <f t="shared" si="1"/>
        <v>US Dollars</v>
      </c>
      <c r="H21" s="282">
        <f t="shared" si="8"/>
        <v>0</v>
      </c>
      <c r="I21" s="228" t="str">
        <f t="shared" si="9"/>
        <v>US Dollars</v>
      </c>
      <c r="J21" s="228" t="str">
        <f t="shared" si="2"/>
        <v>US Dollars</v>
      </c>
      <c r="K21" s="228" t="str">
        <f t="shared" si="2"/>
        <v>US Dollars</v>
      </c>
      <c r="L21" s="228" t="str">
        <f t="shared" si="2"/>
        <v>US Dollars</v>
      </c>
      <c r="M21" s="282">
        <f t="shared" si="3"/>
        <v>0</v>
      </c>
      <c r="N21" s="228" t="str">
        <f t="shared" si="10"/>
        <v>US Dollars</v>
      </c>
      <c r="O21" s="228">
        <v>28200</v>
      </c>
      <c r="P21" s="228" t="str">
        <f t="shared" si="4"/>
        <v>US Dollars</v>
      </c>
      <c r="Q21" s="228" t="str">
        <f t="shared" si="4"/>
        <v>US Dollars</v>
      </c>
      <c r="R21" s="228" t="str">
        <f t="shared" si="4"/>
        <v>US Dollars</v>
      </c>
      <c r="S21" s="228" t="str">
        <f t="shared" si="4"/>
        <v>US Dollars</v>
      </c>
      <c r="T21" s="283">
        <f t="shared" si="5"/>
        <v>28200</v>
      </c>
      <c r="U21" s="283">
        <f t="shared" si="6"/>
        <v>28200</v>
      </c>
    </row>
    <row r="22" spans="1:21" s="78" customFormat="1" ht="33" customHeight="1" outlineLevel="1">
      <c r="A22" s="427"/>
      <c r="B22" s="284" t="s">
        <v>374</v>
      </c>
      <c r="C22" s="281" t="s">
        <v>375</v>
      </c>
      <c r="D22" s="228" t="str">
        <f t="shared" si="7"/>
        <v>US Dollars</v>
      </c>
      <c r="E22" s="228" t="str">
        <f t="shared" si="1"/>
        <v>US Dollars</v>
      </c>
      <c r="F22" s="228" t="str">
        <f t="shared" si="1"/>
        <v>US Dollars</v>
      </c>
      <c r="G22" s="228" t="str">
        <f t="shared" si="1"/>
        <v>US Dollars</v>
      </c>
      <c r="H22" s="282">
        <f t="shared" si="8"/>
        <v>0</v>
      </c>
      <c r="I22" s="228" t="str">
        <f t="shared" si="9"/>
        <v>US Dollars</v>
      </c>
      <c r="J22" s="228" t="str">
        <f t="shared" si="2"/>
        <v>US Dollars</v>
      </c>
      <c r="K22" s="228" t="str">
        <f t="shared" si="2"/>
        <v>US Dollars</v>
      </c>
      <c r="L22" s="228" t="str">
        <f t="shared" si="2"/>
        <v>US Dollars</v>
      </c>
      <c r="M22" s="282">
        <f t="shared" si="3"/>
        <v>0</v>
      </c>
      <c r="N22" s="228" t="str">
        <f t="shared" si="10"/>
        <v>US Dollars</v>
      </c>
      <c r="O22" s="228" t="str">
        <f t="shared" si="4"/>
        <v>US Dollars</v>
      </c>
      <c r="P22" s="228">
        <v>107745.13</v>
      </c>
      <c r="Q22" s="228" t="str">
        <f t="shared" si="4"/>
        <v>US Dollars</v>
      </c>
      <c r="R22" s="228" t="str">
        <f t="shared" si="4"/>
        <v>US Dollars</v>
      </c>
      <c r="S22" s="228" t="str">
        <f t="shared" si="4"/>
        <v>US Dollars</v>
      </c>
      <c r="T22" s="283">
        <f t="shared" si="5"/>
        <v>107745.13</v>
      </c>
      <c r="U22" s="283">
        <f t="shared" si="6"/>
        <v>107745.13</v>
      </c>
    </row>
    <row r="23" spans="1:21" s="78" customFormat="1" ht="33" customHeight="1" outlineLevel="1">
      <c r="A23" s="427"/>
      <c r="B23" s="284" t="s">
        <v>376</v>
      </c>
      <c r="C23" s="281"/>
      <c r="D23" s="228" t="str">
        <f t="shared" si="7"/>
        <v>US Dollars</v>
      </c>
      <c r="E23" s="228" t="str">
        <f t="shared" si="1"/>
        <v>US Dollars</v>
      </c>
      <c r="F23" s="228" t="str">
        <f t="shared" si="1"/>
        <v>US Dollars</v>
      </c>
      <c r="G23" s="228" t="str">
        <f t="shared" si="1"/>
        <v>US Dollars</v>
      </c>
      <c r="H23" s="282">
        <f t="shared" si="8"/>
        <v>0</v>
      </c>
      <c r="I23" s="228" t="str">
        <f t="shared" si="9"/>
        <v>US Dollars</v>
      </c>
      <c r="J23" s="228" t="str">
        <f t="shared" si="2"/>
        <v>US Dollars</v>
      </c>
      <c r="K23" s="228" t="str">
        <f t="shared" si="2"/>
        <v>US Dollars</v>
      </c>
      <c r="L23" s="228" t="str">
        <f t="shared" si="2"/>
        <v>US Dollars</v>
      </c>
      <c r="M23" s="282">
        <f t="shared" si="3"/>
        <v>0</v>
      </c>
      <c r="N23" s="228" t="str">
        <f t="shared" si="10"/>
        <v>US Dollars</v>
      </c>
      <c r="O23" s="228" t="str">
        <f t="shared" si="4"/>
        <v>US Dollars</v>
      </c>
      <c r="P23" s="228" t="str">
        <f t="shared" si="4"/>
        <v>US Dollars</v>
      </c>
      <c r="Q23" s="228" t="str">
        <f t="shared" si="4"/>
        <v>US Dollars</v>
      </c>
      <c r="R23" s="228" t="str">
        <f t="shared" si="4"/>
        <v>US Dollars</v>
      </c>
      <c r="S23" s="228" t="str">
        <f t="shared" si="4"/>
        <v>US Dollars</v>
      </c>
      <c r="T23" s="283">
        <f t="shared" si="5"/>
        <v>0</v>
      </c>
      <c r="U23" s="283">
        <f t="shared" si="6"/>
        <v>0</v>
      </c>
    </row>
    <row r="24" spans="1:21" s="78" customFormat="1" ht="57.75" customHeight="1">
      <c r="A24" s="429" t="s">
        <v>443</v>
      </c>
      <c r="B24" s="277" t="s">
        <v>14</v>
      </c>
      <c r="C24" s="278" t="s">
        <v>16</v>
      </c>
      <c r="D24" s="279">
        <f>SUMIFS(D25:D26,D25:D26,"&lt;&gt;Local Currency", D25:D26,"&lt;&gt;US Dollars" )</f>
        <v>1869514</v>
      </c>
      <c r="E24" s="279">
        <f t="shared" ref="E24:U24" si="11">SUMIFS(E25:E26,E25:E26,"&lt;&gt;Local Currency", E25:E26,"&lt;&gt;US Dollars" )</f>
        <v>120000</v>
      </c>
      <c r="F24" s="279">
        <f t="shared" si="11"/>
        <v>0</v>
      </c>
      <c r="G24" s="279">
        <f t="shared" si="11"/>
        <v>0</v>
      </c>
      <c r="H24" s="279">
        <f t="shared" si="11"/>
        <v>1989514</v>
      </c>
      <c r="I24" s="279">
        <f t="shared" si="11"/>
        <v>0</v>
      </c>
      <c r="J24" s="279">
        <f t="shared" si="11"/>
        <v>792882</v>
      </c>
      <c r="K24" s="279">
        <f t="shared" si="11"/>
        <v>0</v>
      </c>
      <c r="L24" s="279">
        <f t="shared" si="11"/>
        <v>0</v>
      </c>
      <c r="M24" s="279">
        <f t="shared" si="11"/>
        <v>792882</v>
      </c>
      <c r="N24" s="279">
        <f t="shared" si="11"/>
        <v>0</v>
      </c>
      <c r="O24" s="279">
        <f t="shared" si="11"/>
        <v>50172</v>
      </c>
      <c r="P24" s="279">
        <f t="shared" si="11"/>
        <v>2045450.62</v>
      </c>
      <c r="Q24" s="279">
        <f t="shared" si="11"/>
        <v>0</v>
      </c>
      <c r="R24" s="279">
        <f t="shared" si="11"/>
        <v>0</v>
      </c>
      <c r="S24" s="279">
        <f t="shared" si="11"/>
        <v>120000</v>
      </c>
      <c r="T24" s="279">
        <f t="shared" si="11"/>
        <v>2215622.62</v>
      </c>
      <c r="U24" s="279">
        <f t="shared" si="11"/>
        <v>4998018.62</v>
      </c>
    </row>
    <row r="25" spans="1:21" s="78" customFormat="1" ht="55.5" customHeight="1" outlineLevel="1">
      <c r="A25" s="429"/>
      <c r="B25" s="280" t="s">
        <v>378</v>
      </c>
      <c r="C25" s="286"/>
      <c r="D25" s="228" t="str">
        <f>$B$5</f>
        <v>US Dollars</v>
      </c>
      <c r="E25" s="228" t="str">
        <f t="shared" ref="E25:G26" si="12">$B$5</f>
        <v>US Dollars</v>
      </c>
      <c r="F25" s="228" t="str">
        <f t="shared" si="12"/>
        <v>US Dollars</v>
      </c>
      <c r="G25" s="228" t="str">
        <f t="shared" si="12"/>
        <v>US Dollars</v>
      </c>
      <c r="H25" s="282">
        <f t="shared" si="8"/>
        <v>0</v>
      </c>
      <c r="I25" s="228" t="str">
        <f>$B$5</f>
        <v>US Dollars</v>
      </c>
      <c r="J25" s="228" t="str">
        <f t="shared" ref="J25:L26" si="13">$B$5</f>
        <v>US Dollars</v>
      </c>
      <c r="K25" s="228" t="str">
        <f t="shared" si="13"/>
        <v>US Dollars</v>
      </c>
      <c r="L25" s="228" t="str">
        <f t="shared" si="13"/>
        <v>US Dollars</v>
      </c>
      <c r="M25" s="282">
        <f t="shared" si="3"/>
        <v>0</v>
      </c>
      <c r="N25" s="228" t="str">
        <f>$B$5</f>
        <v>US Dollars</v>
      </c>
      <c r="O25" s="228">
        <v>50172</v>
      </c>
      <c r="P25" s="228">
        <v>1348424.81</v>
      </c>
      <c r="Q25" s="228" t="str">
        <f t="shared" ref="O25:S26" si="14">$B$5</f>
        <v>US Dollars</v>
      </c>
      <c r="R25" s="228" t="str">
        <f t="shared" si="14"/>
        <v>US Dollars</v>
      </c>
      <c r="S25" s="228">
        <v>120000</v>
      </c>
      <c r="T25" s="283">
        <f t="shared" si="5"/>
        <v>1518596.81</v>
      </c>
      <c r="U25" s="283">
        <f t="shared" si="6"/>
        <v>1518596.81</v>
      </c>
    </row>
    <row r="26" spans="1:21" s="78" customFormat="1" ht="30.75" customHeight="1" outlineLevel="1">
      <c r="A26" s="429"/>
      <c r="B26" s="280" t="s">
        <v>277</v>
      </c>
      <c r="C26" s="286"/>
      <c r="D26" s="228">
        <v>1869514</v>
      </c>
      <c r="E26" s="228">
        <v>120000</v>
      </c>
      <c r="F26" s="228" t="str">
        <f t="shared" si="12"/>
        <v>US Dollars</v>
      </c>
      <c r="G26" s="228" t="str">
        <f t="shared" si="12"/>
        <v>US Dollars</v>
      </c>
      <c r="H26" s="282">
        <f t="shared" si="8"/>
        <v>1989514</v>
      </c>
      <c r="I26" s="228" t="str">
        <f>$B$5</f>
        <v>US Dollars</v>
      </c>
      <c r="J26" s="228">
        <v>792882</v>
      </c>
      <c r="K26" s="228" t="str">
        <f t="shared" si="13"/>
        <v>US Dollars</v>
      </c>
      <c r="L26" s="228" t="str">
        <f t="shared" si="13"/>
        <v>US Dollars</v>
      </c>
      <c r="M26" s="282">
        <f t="shared" si="3"/>
        <v>792882</v>
      </c>
      <c r="N26" s="228" t="str">
        <f>$B$5</f>
        <v>US Dollars</v>
      </c>
      <c r="O26" s="228" t="str">
        <f t="shared" si="14"/>
        <v>US Dollars</v>
      </c>
      <c r="P26" s="228">
        <v>697025.81</v>
      </c>
      <c r="Q26" s="228" t="str">
        <f t="shared" si="14"/>
        <v>US Dollars</v>
      </c>
      <c r="R26" s="228" t="str">
        <f t="shared" si="14"/>
        <v>US Dollars</v>
      </c>
      <c r="S26" s="228" t="str">
        <f t="shared" si="14"/>
        <v>US Dollars</v>
      </c>
      <c r="T26" s="283">
        <f t="shared" si="5"/>
        <v>697025.81</v>
      </c>
      <c r="U26" s="283">
        <f t="shared" si="6"/>
        <v>3479421.81</v>
      </c>
    </row>
    <row r="27" spans="1:21" s="78" customFormat="1" ht="69" customHeight="1">
      <c r="A27" s="429" t="s">
        <v>444</v>
      </c>
      <c r="B27" s="277" t="s">
        <v>296</v>
      </c>
      <c r="C27" s="278" t="s">
        <v>406</v>
      </c>
      <c r="D27" s="279">
        <f>SUMIFS(D28:D29,D28:D29,"&lt;&gt;Local Currency", D28:D29,"&lt;&gt;US Dollars" )</f>
        <v>120000</v>
      </c>
      <c r="E27" s="279">
        <f t="shared" ref="E27:U27" si="15">SUMIFS(E28:E29,E28:E29,"&lt;&gt;Local Currency", E28:E29,"&lt;&gt;US Dollars" )</f>
        <v>0</v>
      </c>
      <c r="F27" s="279">
        <f t="shared" si="15"/>
        <v>0</v>
      </c>
      <c r="G27" s="279">
        <f t="shared" si="15"/>
        <v>0</v>
      </c>
      <c r="H27" s="279">
        <f t="shared" si="15"/>
        <v>120000</v>
      </c>
      <c r="I27" s="279">
        <f t="shared" si="15"/>
        <v>0</v>
      </c>
      <c r="J27" s="279">
        <f t="shared" si="15"/>
        <v>0</v>
      </c>
      <c r="K27" s="279">
        <f t="shared" si="15"/>
        <v>0</v>
      </c>
      <c r="L27" s="279">
        <f t="shared" si="15"/>
        <v>0</v>
      </c>
      <c r="M27" s="279">
        <f t="shared" si="15"/>
        <v>0</v>
      </c>
      <c r="N27" s="279">
        <f t="shared" si="15"/>
        <v>0</v>
      </c>
      <c r="O27" s="279">
        <f t="shared" si="15"/>
        <v>0</v>
      </c>
      <c r="P27" s="279">
        <f t="shared" si="15"/>
        <v>581.45000000000005</v>
      </c>
      <c r="Q27" s="279">
        <f t="shared" si="15"/>
        <v>0</v>
      </c>
      <c r="R27" s="279">
        <f t="shared" si="15"/>
        <v>0</v>
      </c>
      <c r="S27" s="279">
        <f t="shared" si="15"/>
        <v>0</v>
      </c>
      <c r="T27" s="279">
        <f t="shared" si="15"/>
        <v>581.45000000000005</v>
      </c>
      <c r="U27" s="279">
        <f t="shared" si="15"/>
        <v>120581.45</v>
      </c>
    </row>
    <row r="28" spans="1:21" s="78" customFormat="1" ht="30.75" customHeight="1" outlineLevel="1">
      <c r="A28" s="429"/>
      <c r="B28" s="280" t="s">
        <v>380</v>
      </c>
      <c r="C28" s="281"/>
      <c r="D28" s="228" t="str">
        <f>$B$5</f>
        <v>US Dollars</v>
      </c>
      <c r="E28" s="228" t="str">
        <f t="shared" ref="E28:G29" si="16">$B$5</f>
        <v>US Dollars</v>
      </c>
      <c r="F28" s="228" t="str">
        <f t="shared" si="16"/>
        <v>US Dollars</v>
      </c>
      <c r="G28" s="228" t="str">
        <f t="shared" si="16"/>
        <v>US Dollars</v>
      </c>
      <c r="H28" s="282">
        <f t="shared" si="8"/>
        <v>0</v>
      </c>
      <c r="I28" s="228" t="str">
        <f>$B$5</f>
        <v>US Dollars</v>
      </c>
      <c r="J28" s="228" t="str">
        <f t="shared" ref="J28:L29" si="17">$B$5</f>
        <v>US Dollars</v>
      </c>
      <c r="K28" s="228" t="str">
        <f t="shared" si="17"/>
        <v>US Dollars</v>
      </c>
      <c r="L28" s="228" t="str">
        <f t="shared" si="17"/>
        <v>US Dollars</v>
      </c>
      <c r="M28" s="282">
        <f t="shared" si="3"/>
        <v>0</v>
      </c>
      <c r="N28" s="228" t="str">
        <f>$B$5</f>
        <v>US Dollars</v>
      </c>
      <c r="O28" s="228" t="str">
        <f t="shared" ref="O28:S29" si="18">$B$5</f>
        <v>US Dollars</v>
      </c>
      <c r="P28" s="228">
        <v>581.45000000000005</v>
      </c>
      <c r="Q28" s="228" t="str">
        <f t="shared" si="18"/>
        <v>US Dollars</v>
      </c>
      <c r="R28" s="228" t="str">
        <f t="shared" si="18"/>
        <v>US Dollars</v>
      </c>
      <c r="S28" s="228" t="str">
        <f t="shared" si="18"/>
        <v>US Dollars</v>
      </c>
      <c r="T28" s="283">
        <f t="shared" si="5"/>
        <v>581.45000000000005</v>
      </c>
      <c r="U28" s="283">
        <f t="shared" si="6"/>
        <v>581.45000000000005</v>
      </c>
    </row>
    <row r="29" spans="1:21" s="78" customFormat="1" ht="30.75" customHeight="1" outlineLevel="1">
      <c r="A29" s="429"/>
      <c r="B29" s="280" t="s">
        <v>381</v>
      </c>
      <c r="C29" s="281"/>
      <c r="D29" s="228">
        <v>120000</v>
      </c>
      <c r="E29" s="228" t="str">
        <f t="shared" si="16"/>
        <v>US Dollars</v>
      </c>
      <c r="F29" s="228" t="str">
        <f t="shared" si="16"/>
        <v>US Dollars</v>
      </c>
      <c r="G29" s="228" t="str">
        <f t="shared" si="16"/>
        <v>US Dollars</v>
      </c>
      <c r="H29" s="282">
        <f t="shared" si="8"/>
        <v>120000</v>
      </c>
      <c r="I29" s="228" t="str">
        <f>$B$5</f>
        <v>US Dollars</v>
      </c>
      <c r="J29" s="228" t="str">
        <f t="shared" si="17"/>
        <v>US Dollars</v>
      </c>
      <c r="K29" s="228" t="str">
        <f t="shared" si="17"/>
        <v>US Dollars</v>
      </c>
      <c r="L29" s="228" t="str">
        <f t="shared" si="17"/>
        <v>US Dollars</v>
      </c>
      <c r="M29" s="282">
        <f t="shared" si="3"/>
        <v>0</v>
      </c>
      <c r="N29" s="228" t="str">
        <f>$B$5</f>
        <v>US Dollars</v>
      </c>
      <c r="O29" s="228" t="str">
        <f t="shared" si="18"/>
        <v>US Dollars</v>
      </c>
      <c r="P29" s="228" t="s">
        <v>337</v>
      </c>
      <c r="Q29" s="228" t="str">
        <f t="shared" si="18"/>
        <v>US Dollars</v>
      </c>
      <c r="R29" s="228" t="str">
        <f t="shared" si="18"/>
        <v>US Dollars</v>
      </c>
      <c r="S29" s="228" t="str">
        <f t="shared" si="18"/>
        <v>US Dollars</v>
      </c>
      <c r="T29" s="283">
        <f t="shared" si="5"/>
        <v>0</v>
      </c>
      <c r="U29" s="283">
        <f t="shared" si="6"/>
        <v>120000</v>
      </c>
    </row>
    <row r="30" spans="1:21" s="78" customFormat="1" ht="53.25" customHeight="1">
      <c r="A30" s="432" t="s">
        <v>445</v>
      </c>
      <c r="B30" s="277" t="s">
        <v>297</v>
      </c>
      <c r="C30" s="278"/>
      <c r="D30" s="279">
        <f>SUMIFS(D31:D37,D31:D37,"&lt;&gt;Local Currency", D31:D37,"&lt;&gt;US Dollars" )</f>
        <v>5336778</v>
      </c>
      <c r="E30" s="279">
        <f t="shared" ref="E30:U30" si="19">SUMIFS(E31:E37,E31:E37,"&lt;&gt;Local Currency", E31:E37,"&lt;&gt;US Dollars" )</f>
        <v>0</v>
      </c>
      <c r="F30" s="279">
        <f t="shared" si="19"/>
        <v>0</v>
      </c>
      <c r="G30" s="279">
        <f t="shared" si="19"/>
        <v>0</v>
      </c>
      <c r="H30" s="279">
        <f t="shared" si="19"/>
        <v>5336778</v>
      </c>
      <c r="I30" s="279">
        <f t="shared" si="19"/>
        <v>0</v>
      </c>
      <c r="J30" s="279">
        <f t="shared" si="19"/>
        <v>1326997</v>
      </c>
      <c r="K30" s="279">
        <f t="shared" si="19"/>
        <v>0</v>
      </c>
      <c r="L30" s="279">
        <f t="shared" si="19"/>
        <v>0</v>
      </c>
      <c r="M30" s="279">
        <f t="shared" si="19"/>
        <v>1326997</v>
      </c>
      <c r="N30" s="279">
        <f t="shared" si="19"/>
        <v>0</v>
      </c>
      <c r="O30" s="279">
        <f t="shared" si="19"/>
        <v>0</v>
      </c>
      <c r="P30" s="279">
        <f t="shared" si="19"/>
        <v>1441033.83</v>
      </c>
      <c r="Q30" s="279">
        <f t="shared" si="19"/>
        <v>0</v>
      </c>
      <c r="R30" s="279">
        <f t="shared" si="19"/>
        <v>5176</v>
      </c>
      <c r="S30" s="279">
        <f t="shared" si="19"/>
        <v>0</v>
      </c>
      <c r="T30" s="279">
        <f t="shared" si="19"/>
        <v>1446209.83</v>
      </c>
      <c r="U30" s="279">
        <f t="shared" si="19"/>
        <v>8109984.8300000001</v>
      </c>
    </row>
    <row r="31" spans="1:21" s="78" customFormat="1" ht="30.75" customHeight="1" outlineLevel="1">
      <c r="A31" s="433"/>
      <c r="B31" s="280" t="s">
        <v>279</v>
      </c>
      <c r="C31" s="286" t="s">
        <v>24</v>
      </c>
      <c r="D31" s="228">
        <v>435683</v>
      </c>
      <c r="E31" s="228" t="str">
        <f t="shared" ref="E31:G37" si="20">$B$5</f>
        <v>US Dollars</v>
      </c>
      <c r="F31" s="228" t="str">
        <f t="shared" si="20"/>
        <v>US Dollars</v>
      </c>
      <c r="G31" s="228" t="str">
        <f t="shared" si="20"/>
        <v>US Dollars</v>
      </c>
      <c r="H31" s="282">
        <f t="shared" si="8"/>
        <v>435683</v>
      </c>
      <c r="I31" s="228" t="str">
        <f>$B$5</f>
        <v>US Dollars</v>
      </c>
      <c r="J31" s="228" t="str">
        <f t="shared" ref="J31:L37" si="21">$B$5</f>
        <v>US Dollars</v>
      </c>
      <c r="K31" s="228" t="str">
        <f t="shared" si="21"/>
        <v>US Dollars</v>
      </c>
      <c r="L31" s="228" t="str">
        <f t="shared" si="21"/>
        <v>US Dollars</v>
      </c>
      <c r="M31" s="282">
        <f t="shared" si="3"/>
        <v>0</v>
      </c>
      <c r="N31" s="228" t="str">
        <f>$B$5</f>
        <v>US Dollars</v>
      </c>
      <c r="O31" s="228" t="str">
        <f t="shared" ref="O31:S37" si="22">$B$5</f>
        <v>US Dollars</v>
      </c>
      <c r="P31" s="228" t="str">
        <f t="shared" si="22"/>
        <v>US Dollars</v>
      </c>
      <c r="Q31" s="228" t="str">
        <f t="shared" si="22"/>
        <v>US Dollars</v>
      </c>
      <c r="R31" s="228">
        <v>5176</v>
      </c>
      <c r="S31" s="228" t="str">
        <f t="shared" si="22"/>
        <v>US Dollars</v>
      </c>
      <c r="T31" s="283">
        <f t="shared" si="5"/>
        <v>5176</v>
      </c>
      <c r="U31" s="283">
        <f t="shared" si="6"/>
        <v>440859</v>
      </c>
    </row>
    <row r="32" spans="1:21" s="78" customFormat="1" ht="39" customHeight="1" outlineLevel="1">
      <c r="A32" s="433"/>
      <c r="B32" s="280" t="s">
        <v>383</v>
      </c>
      <c r="C32" s="286" t="s">
        <v>451</v>
      </c>
      <c r="D32" s="228">
        <v>1414097</v>
      </c>
      <c r="E32" s="228" t="str">
        <f t="shared" si="20"/>
        <v>US Dollars</v>
      </c>
      <c r="F32" s="228" t="str">
        <f t="shared" si="20"/>
        <v>US Dollars</v>
      </c>
      <c r="G32" s="228" t="str">
        <f t="shared" si="20"/>
        <v>US Dollars</v>
      </c>
      <c r="H32" s="282">
        <f t="shared" si="8"/>
        <v>1414097</v>
      </c>
      <c r="I32" s="228" t="str">
        <f t="shared" ref="I32:I37" si="23">$B$5</f>
        <v>US Dollars</v>
      </c>
      <c r="J32" s="228" t="str">
        <f t="shared" si="21"/>
        <v>US Dollars</v>
      </c>
      <c r="K32" s="228" t="str">
        <f t="shared" si="21"/>
        <v>US Dollars</v>
      </c>
      <c r="L32" s="228" t="str">
        <f t="shared" si="21"/>
        <v>US Dollars</v>
      </c>
      <c r="M32" s="282">
        <f t="shared" si="3"/>
        <v>0</v>
      </c>
      <c r="N32" s="228" t="str">
        <f t="shared" ref="N32:N37" si="24">$B$5</f>
        <v>US Dollars</v>
      </c>
      <c r="O32" s="228" t="str">
        <f t="shared" si="22"/>
        <v>US Dollars</v>
      </c>
      <c r="P32" s="228" t="str">
        <f t="shared" si="22"/>
        <v>US Dollars</v>
      </c>
      <c r="Q32" s="228" t="str">
        <f t="shared" si="22"/>
        <v>US Dollars</v>
      </c>
      <c r="R32" s="228" t="str">
        <f t="shared" si="22"/>
        <v>US Dollars</v>
      </c>
      <c r="S32" s="228" t="str">
        <f t="shared" si="22"/>
        <v>US Dollars</v>
      </c>
      <c r="T32" s="283">
        <f t="shared" si="5"/>
        <v>0</v>
      </c>
      <c r="U32" s="283">
        <f t="shared" si="6"/>
        <v>1414097</v>
      </c>
    </row>
    <row r="33" spans="1:21" s="78" customFormat="1" ht="30.75" customHeight="1" outlineLevel="1">
      <c r="A33" s="433"/>
      <c r="B33" s="280" t="s">
        <v>385</v>
      </c>
      <c r="C33" s="286"/>
      <c r="D33" s="228">
        <v>510207</v>
      </c>
      <c r="E33" s="228" t="str">
        <f t="shared" si="20"/>
        <v>US Dollars</v>
      </c>
      <c r="F33" s="228" t="str">
        <f t="shared" si="20"/>
        <v>US Dollars</v>
      </c>
      <c r="G33" s="228" t="str">
        <f t="shared" si="20"/>
        <v>US Dollars</v>
      </c>
      <c r="H33" s="282">
        <f t="shared" si="8"/>
        <v>510207</v>
      </c>
      <c r="I33" s="228" t="str">
        <f t="shared" si="23"/>
        <v>US Dollars</v>
      </c>
      <c r="J33" s="228" t="str">
        <f t="shared" si="21"/>
        <v>US Dollars</v>
      </c>
      <c r="K33" s="228" t="str">
        <f t="shared" si="21"/>
        <v>US Dollars</v>
      </c>
      <c r="L33" s="228" t="str">
        <f t="shared" si="21"/>
        <v>US Dollars</v>
      </c>
      <c r="M33" s="282">
        <f t="shared" si="3"/>
        <v>0</v>
      </c>
      <c r="N33" s="228" t="str">
        <f t="shared" si="24"/>
        <v>US Dollars</v>
      </c>
      <c r="O33" s="228" t="str">
        <f t="shared" si="22"/>
        <v>US Dollars</v>
      </c>
      <c r="P33" s="228">
        <v>1299444.98</v>
      </c>
      <c r="Q33" s="228" t="str">
        <f t="shared" si="22"/>
        <v>US Dollars</v>
      </c>
      <c r="R33" s="228" t="str">
        <f t="shared" si="22"/>
        <v>US Dollars</v>
      </c>
      <c r="S33" s="228" t="str">
        <f t="shared" si="22"/>
        <v>US Dollars</v>
      </c>
      <c r="T33" s="283">
        <f t="shared" si="5"/>
        <v>1299444.98</v>
      </c>
      <c r="U33" s="283">
        <f t="shared" si="6"/>
        <v>1809651.98</v>
      </c>
    </row>
    <row r="34" spans="1:21" s="78" customFormat="1" ht="30.75" customHeight="1" outlineLevel="1">
      <c r="A34" s="433"/>
      <c r="B34" s="280" t="s">
        <v>386</v>
      </c>
      <c r="C34" s="286"/>
      <c r="D34" s="228" t="str">
        <f t="shared" ref="D34:D36" si="25">$B$5</f>
        <v>US Dollars</v>
      </c>
      <c r="E34" s="228" t="str">
        <f t="shared" si="20"/>
        <v>US Dollars</v>
      </c>
      <c r="F34" s="228" t="str">
        <f t="shared" si="20"/>
        <v>US Dollars</v>
      </c>
      <c r="G34" s="228" t="str">
        <f t="shared" si="20"/>
        <v>US Dollars</v>
      </c>
      <c r="H34" s="282">
        <f t="shared" si="8"/>
        <v>0</v>
      </c>
      <c r="I34" s="228" t="str">
        <f t="shared" si="23"/>
        <v>US Dollars</v>
      </c>
      <c r="J34" s="228" t="str">
        <f t="shared" si="21"/>
        <v>US Dollars</v>
      </c>
      <c r="K34" s="228" t="str">
        <f t="shared" si="21"/>
        <v>US Dollars</v>
      </c>
      <c r="L34" s="228" t="str">
        <f t="shared" si="21"/>
        <v>US Dollars</v>
      </c>
      <c r="M34" s="282">
        <f t="shared" si="3"/>
        <v>0</v>
      </c>
      <c r="N34" s="228" t="str">
        <f t="shared" si="24"/>
        <v>US Dollars</v>
      </c>
      <c r="O34" s="228" t="str">
        <f t="shared" si="22"/>
        <v>US Dollars</v>
      </c>
      <c r="P34" s="228">
        <v>141588.85</v>
      </c>
      <c r="Q34" s="228" t="str">
        <f t="shared" si="22"/>
        <v>US Dollars</v>
      </c>
      <c r="R34" s="228" t="str">
        <f t="shared" si="22"/>
        <v>US Dollars</v>
      </c>
      <c r="S34" s="228" t="str">
        <f t="shared" si="22"/>
        <v>US Dollars</v>
      </c>
      <c r="T34" s="283">
        <f t="shared" si="5"/>
        <v>141588.85</v>
      </c>
      <c r="U34" s="283">
        <f t="shared" si="6"/>
        <v>141588.85</v>
      </c>
    </row>
    <row r="35" spans="1:21" s="73" customFormat="1" ht="37.5" customHeight="1" outlineLevel="1">
      <c r="A35" s="433"/>
      <c r="B35" s="280" t="s">
        <v>278</v>
      </c>
      <c r="C35" s="286" t="s">
        <v>29</v>
      </c>
      <c r="D35" s="228">
        <v>306608</v>
      </c>
      <c r="E35" s="228" t="str">
        <f t="shared" si="20"/>
        <v>US Dollars</v>
      </c>
      <c r="F35" s="228" t="str">
        <f t="shared" si="20"/>
        <v>US Dollars</v>
      </c>
      <c r="G35" s="228" t="str">
        <f t="shared" si="20"/>
        <v>US Dollars</v>
      </c>
      <c r="H35" s="282">
        <f t="shared" si="8"/>
        <v>306608</v>
      </c>
      <c r="I35" s="228" t="str">
        <f t="shared" si="23"/>
        <v>US Dollars</v>
      </c>
      <c r="J35" s="228" t="str">
        <f t="shared" si="21"/>
        <v>US Dollars</v>
      </c>
      <c r="K35" s="228" t="str">
        <f t="shared" si="21"/>
        <v>US Dollars</v>
      </c>
      <c r="L35" s="228" t="str">
        <f t="shared" si="21"/>
        <v>US Dollars</v>
      </c>
      <c r="M35" s="282">
        <f t="shared" si="3"/>
        <v>0</v>
      </c>
      <c r="N35" s="228" t="str">
        <f t="shared" si="24"/>
        <v>US Dollars</v>
      </c>
      <c r="O35" s="228" t="str">
        <f t="shared" si="22"/>
        <v>US Dollars</v>
      </c>
      <c r="P35" s="228" t="str">
        <f t="shared" si="22"/>
        <v>US Dollars</v>
      </c>
      <c r="Q35" s="228" t="str">
        <f t="shared" si="22"/>
        <v>US Dollars</v>
      </c>
      <c r="R35" s="228" t="str">
        <f t="shared" si="22"/>
        <v>US Dollars</v>
      </c>
      <c r="S35" s="228" t="str">
        <f t="shared" si="22"/>
        <v>US Dollars</v>
      </c>
      <c r="T35" s="283">
        <f t="shared" si="5"/>
        <v>0</v>
      </c>
      <c r="U35" s="283">
        <f t="shared" si="6"/>
        <v>306608</v>
      </c>
    </row>
    <row r="36" spans="1:21" s="73" customFormat="1" ht="43.5" customHeight="1" outlineLevel="1">
      <c r="A36" s="433"/>
      <c r="B36" s="280" t="s">
        <v>421</v>
      </c>
      <c r="C36" s="286"/>
      <c r="D36" s="228" t="str">
        <f t="shared" si="25"/>
        <v>US Dollars</v>
      </c>
      <c r="E36" s="228" t="str">
        <f t="shared" si="20"/>
        <v>US Dollars</v>
      </c>
      <c r="F36" s="228" t="str">
        <f t="shared" si="20"/>
        <v>US Dollars</v>
      </c>
      <c r="G36" s="228" t="str">
        <f t="shared" si="20"/>
        <v>US Dollars</v>
      </c>
      <c r="H36" s="282">
        <f t="shared" si="8"/>
        <v>0</v>
      </c>
      <c r="I36" s="228" t="str">
        <f t="shared" si="23"/>
        <v>US Dollars</v>
      </c>
      <c r="J36" s="228" t="str">
        <f t="shared" si="21"/>
        <v>US Dollars</v>
      </c>
      <c r="K36" s="228" t="str">
        <f t="shared" si="21"/>
        <v>US Dollars</v>
      </c>
      <c r="L36" s="228" t="str">
        <f t="shared" si="21"/>
        <v>US Dollars</v>
      </c>
      <c r="M36" s="282">
        <f t="shared" si="3"/>
        <v>0</v>
      </c>
      <c r="N36" s="228" t="str">
        <f t="shared" si="24"/>
        <v>US Dollars</v>
      </c>
      <c r="O36" s="228" t="str">
        <f t="shared" si="22"/>
        <v>US Dollars</v>
      </c>
      <c r="P36" s="228" t="str">
        <f t="shared" si="22"/>
        <v>US Dollars</v>
      </c>
      <c r="Q36" s="228" t="str">
        <f t="shared" si="22"/>
        <v>US Dollars</v>
      </c>
      <c r="R36" s="228" t="str">
        <f t="shared" si="22"/>
        <v>US Dollars</v>
      </c>
      <c r="S36" s="228" t="str">
        <f t="shared" si="22"/>
        <v>US Dollars</v>
      </c>
      <c r="T36" s="283">
        <f t="shared" si="5"/>
        <v>0</v>
      </c>
      <c r="U36" s="283">
        <f t="shared" si="6"/>
        <v>0</v>
      </c>
    </row>
    <row r="37" spans="1:21" s="73" customFormat="1" ht="45.75" customHeight="1" outlineLevel="1">
      <c r="A37" s="434"/>
      <c r="B37" s="280" t="s">
        <v>452</v>
      </c>
      <c r="C37" s="286"/>
      <c r="D37" s="228">
        <v>2670183</v>
      </c>
      <c r="E37" s="228" t="str">
        <f t="shared" si="20"/>
        <v>US Dollars</v>
      </c>
      <c r="F37" s="228" t="str">
        <f t="shared" si="20"/>
        <v>US Dollars</v>
      </c>
      <c r="G37" s="228" t="str">
        <f t="shared" si="20"/>
        <v>US Dollars</v>
      </c>
      <c r="H37" s="282">
        <f t="shared" si="8"/>
        <v>2670183</v>
      </c>
      <c r="I37" s="228" t="str">
        <f t="shared" si="23"/>
        <v>US Dollars</v>
      </c>
      <c r="J37" s="228">
        <v>1326997</v>
      </c>
      <c r="K37" s="228" t="str">
        <f t="shared" si="21"/>
        <v>US Dollars</v>
      </c>
      <c r="L37" s="228" t="str">
        <f t="shared" si="21"/>
        <v>US Dollars</v>
      </c>
      <c r="M37" s="282">
        <f t="shared" si="3"/>
        <v>1326997</v>
      </c>
      <c r="N37" s="228" t="str">
        <f t="shared" si="24"/>
        <v>US Dollars</v>
      </c>
      <c r="O37" s="228" t="str">
        <f t="shared" si="22"/>
        <v>US Dollars</v>
      </c>
      <c r="P37" s="228" t="str">
        <f t="shared" si="22"/>
        <v>US Dollars</v>
      </c>
      <c r="Q37" s="228" t="str">
        <f t="shared" si="22"/>
        <v>US Dollars</v>
      </c>
      <c r="R37" s="228" t="str">
        <f t="shared" si="22"/>
        <v>US Dollars</v>
      </c>
      <c r="S37" s="228" t="str">
        <f t="shared" si="22"/>
        <v>US Dollars</v>
      </c>
      <c r="T37" s="283">
        <f t="shared" si="5"/>
        <v>0</v>
      </c>
      <c r="U37" s="283">
        <f t="shared" si="6"/>
        <v>3997180</v>
      </c>
    </row>
    <row r="38" spans="1:21" s="73" customFormat="1" ht="49.5" customHeight="1">
      <c r="A38" s="429" t="s">
        <v>446</v>
      </c>
      <c r="B38" s="277" t="s">
        <v>388</v>
      </c>
      <c r="C38" s="287"/>
      <c r="D38" s="279">
        <f>SUMIFS(D39:D40,D39:D40,"&lt;&gt;Local Currency", D39:D40,"&lt;&gt;US Dollars" )</f>
        <v>0</v>
      </c>
      <c r="E38" s="279">
        <f t="shared" ref="E38:U38" si="26">SUMIFS(E39:E40,E39:E40,"&lt;&gt;Local Currency", E39:E40,"&lt;&gt;US Dollars" )</f>
        <v>0</v>
      </c>
      <c r="F38" s="279">
        <f t="shared" si="26"/>
        <v>0</v>
      </c>
      <c r="G38" s="279">
        <f t="shared" si="26"/>
        <v>0</v>
      </c>
      <c r="H38" s="279">
        <f t="shared" si="26"/>
        <v>0</v>
      </c>
      <c r="I38" s="279">
        <f t="shared" si="26"/>
        <v>0</v>
      </c>
      <c r="J38" s="279">
        <f t="shared" si="26"/>
        <v>0</v>
      </c>
      <c r="K38" s="279">
        <f t="shared" si="26"/>
        <v>0</v>
      </c>
      <c r="L38" s="279">
        <f t="shared" si="26"/>
        <v>0</v>
      </c>
      <c r="M38" s="279">
        <f t="shared" si="26"/>
        <v>0</v>
      </c>
      <c r="N38" s="279">
        <f t="shared" si="26"/>
        <v>0</v>
      </c>
      <c r="O38" s="279">
        <f t="shared" si="26"/>
        <v>0</v>
      </c>
      <c r="P38" s="279">
        <f t="shared" si="26"/>
        <v>0</v>
      </c>
      <c r="Q38" s="279">
        <f t="shared" si="26"/>
        <v>0</v>
      </c>
      <c r="R38" s="279">
        <f t="shared" si="26"/>
        <v>0</v>
      </c>
      <c r="S38" s="279">
        <f t="shared" si="26"/>
        <v>0</v>
      </c>
      <c r="T38" s="279">
        <f t="shared" si="26"/>
        <v>0</v>
      </c>
      <c r="U38" s="279">
        <f t="shared" si="26"/>
        <v>0</v>
      </c>
    </row>
    <row r="39" spans="1:21" s="73" customFormat="1" ht="36.75" customHeight="1" outlineLevel="1">
      <c r="A39" s="429"/>
      <c r="B39" s="280" t="s">
        <v>280</v>
      </c>
      <c r="C39" s="286"/>
      <c r="D39" s="228" t="str">
        <f>$B$5</f>
        <v>US Dollars</v>
      </c>
      <c r="E39" s="228" t="str">
        <f t="shared" ref="E39:G40" si="27">$B$5</f>
        <v>US Dollars</v>
      </c>
      <c r="F39" s="228" t="str">
        <f t="shared" si="27"/>
        <v>US Dollars</v>
      </c>
      <c r="G39" s="228" t="str">
        <f t="shared" si="27"/>
        <v>US Dollars</v>
      </c>
      <c r="H39" s="282">
        <f t="shared" si="8"/>
        <v>0</v>
      </c>
      <c r="I39" s="228" t="str">
        <f>$B$5</f>
        <v>US Dollars</v>
      </c>
      <c r="J39" s="228" t="str">
        <f t="shared" ref="J39:L40" si="28">$B$5</f>
        <v>US Dollars</v>
      </c>
      <c r="K39" s="228" t="str">
        <f t="shared" si="28"/>
        <v>US Dollars</v>
      </c>
      <c r="L39" s="228" t="str">
        <f t="shared" si="28"/>
        <v>US Dollars</v>
      </c>
      <c r="M39" s="282">
        <f t="shared" si="3"/>
        <v>0</v>
      </c>
      <c r="N39" s="228" t="str">
        <f>$B$5</f>
        <v>US Dollars</v>
      </c>
      <c r="O39" s="228" t="str">
        <f t="shared" ref="O39:S40" si="29">$B$5</f>
        <v>US Dollars</v>
      </c>
      <c r="P39" s="228" t="str">
        <f t="shared" si="29"/>
        <v>US Dollars</v>
      </c>
      <c r="Q39" s="228" t="str">
        <f t="shared" si="29"/>
        <v>US Dollars</v>
      </c>
      <c r="R39" s="228" t="str">
        <f t="shared" si="29"/>
        <v>US Dollars</v>
      </c>
      <c r="S39" s="228" t="str">
        <f t="shared" si="29"/>
        <v>US Dollars</v>
      </c>
      <c r="T39" s="283">
        <f t="shared" si="5"/>
        <v>0</v>
      </c>
      <c r="U39" s="283">
        <f t="shared" si="6"/>
        <v>0</v>
      </c>
    </row>
    <row r="40" spans="1:21" s="73" customFormat="1" ht="30.75" customHeight="1" outlineLevel="1">
      <c r="A40" s="429"/>
      <c r="B40" s="280" t="s">
        <v>32</v>
      </c>
      <c r="C40" s="286"/>
      <c r="D40" s="228" t="str">
        <f>$B$5</f>
        <v>US Dollars</v>
      </c>
      <c r="E40" s="228" t="str">
        <f t="shared" si="27"/>
        <v>US Dollars</v>
      </c>
      <c r="F40" s="228" t="str">
        <f t="shared" si="27"/>
        <v>US Dollars</v>
      </c>
      <c r="G40" s="228" t="str">
        <f t="shared" si="27"/>
        <v>US Dollars</v>
      </c>
      <c r="H40" s="282">
        <f t="shared" si="8"/>
        <v>0</v>
      </c>
      <c r="I40" s="228" t="str">
        <f>$B$5</f>
        <v>US Dollars</v>
      </c>
      <c r="J40" s="228" t="str">
        <f t="shared" si="28"/>
        <v>US Dollars</v>
      </c>
      <c r="K40" s="228" t="str">
        <f t="shared" si="28"/>
        <v>US Dollars</v>
      </c>
      <c r="L40" s="228" t="str">
        <f t="shared" si="28"/>
        <v>US Dollars</v>
      </c>
      <c r="M40" s="282">
        <f t="shared" si="3"/>
        <v>0</v>
      </c>
      <c r="N40" s="228" t="str">
        <f>$B$5</f>
        <v>US Dollars</v>
      </c>
      <c r="O40" s="228" t="str">
        <f t="shared" si="29"/>
        <v>US Dollars</v>
      </c>
      <c r="P40" s="228" t="str">
        <f t="shared" si="29"/>
        <v>US Dollars</v>
      </c>
      <c r="Q40" s="228" t="str">
        <f t="shared" si="29"/>
        <v>US Dollars</v>
      </c>
      <c r="R40" s="228" t="str">
        <f t="shared" si="29"/>
        <v>US Dollars</v>
      </c>
      <c r="S40" s="228" t="str">
        <f t="shared" si="29"/>
        <v>US Dollars</v>
      </c>
      <c r="T40" s="283">
        <f t="shared" si="5"/>
        <v>0</v>
      </c>
      <c r="U40" s="283">
        <f t="shared" si="6"/>
        <v>0</v>
      </c>
    </row>
    <row r="41" spans="1:21" s="73" customFormat="1" ht="78.75" customHeight="1">
      <c r="A41" s="429" t="s">
        <v>447</v>
      </c>
      <c r="B41" s="277" t="s">
        <v>298</v>
      </c>
      <c r="C41" s="287"/>
      <c r="D41" s="279">
        <f>SUMIFS(D42:D45,D42:D45,"&lt;&gt;Local Currency", D42:D45,"&lt;&gt;US Dollars" )</f>
        <v>716650</v>
      </c>
      <c r="E41" s="279">
        <f t="shared" ref="E41:U41" si="30">SUMIFS(E42:E45,E42:E45,"&lt;&gt;Local Currency", E42:E45,"&lt;&gt;US Dollars" )</f>
        <v>0</v>
      </c>
      <c r="F41" s="279">
        <f t="shared" si="30"/>
        <v>0</v>
      </c>
      <c r="G41" s="279">
        <f t="shared" si="30"/>
        <v>0</v>
      </c>
      <c r="H41" s="279">
        <f t="shared" si="30"/>
        <v>716650</v>
      </c>
      <c r="I41" s="279">
        <f t="shared" si="30"/>
        <v>0</v>
      </c>
      <c r="J41" s="279">
        <f t="shared" si="30"/>
        <v>0</v>
      </c>
      <c r="K41" s="279">
        <f t="shared" si="30"/>
        <v>0</v>
      </c>
      <c r="L41" s="279">
        <f t="shared" si="30"/>
        <v>0</v>
      </c>
      <c r="M41" s="279">
        <f t="shared" si="30"/>
        <v>0</v>
      </c>
      <c r="N41" s="279">
        <f t="shared" si="30"/>
        <v>0</v>
      </c>
      <c r="O41" s="279">
        <f t="shared" si="30"/>
        <v>0</v>
      </c>
      <c r="P41" s="279">
        <f t="shared" si="30"/>
        <v>0</v>
      </c>
      <c r="Q41" s="279">
        <f t="shared" si="30"/>
        <v>0</v>
      </c>
      <c r="R41" s="279">
        <f t="shared" si="30"/>
        <v>91777</v>
      </c>
      <c r="S41" s="279">
        <f t="shared" si="30"/>
        <v>0</v>
      </c>
      <c r="T41" s="279">
        <f t="shared" si="30"/>
        <v>91777</v>
      </c>
      <c r="U41" s="279">
        <f t="shared" si="30"/>
        <v>808427</v>
      </c>
    </row>
    <row r="42" spans="1:21" s="73" customFormat="1" ht="44.25" customHeight="1" outlineLevel="1">
      <c r="A42" s="429"/>
      <c r="B42" s="280" t="s">
        <v>390</v>
      </c>
      <c r="C42" s="286" t="s">
        <v>391</v>
      </c>
      <c r="D42" s="228" t="str">
        <f>$B$5</f>
        <v>US Dollars</v>
      </c>
      <c r="E42" s="228" t="str">
        <f t="shared" ref="E42:G45" si="31">$B$5</f>
        <v>US Dollars</v>
      </c>
      <c r="F42" s="228" t="str">
        <f t="shared" si="31"/>
        <v>US Dollars</v>
      </c>
      <c r="G42" s="228" t="str">
        <f t="shared" si="31"/>
        <v>US Dollars</v>
      </c>
      <c r="H42" s="282">
        <f t="shared" si="8"/>
        <v>0</v>
      </c>
      <c r="I42" s="228" t="str">
        <f>$B$5</f>
        <v>US Dollars</v>
      </c>
      <c r="J42" s="228" t="str">
        <f t="shared" ref="J42:L45" si="32">$B$5</f>
        <v>US Dollars</v>
      </c>
      <c r="K42" s="228" t="str">
        <f t="shared" si="32"/>
        <v>US Dollars</v>
      </c>
      <c r="L42" s="228" t="str">
        <f t="shared" si="32"/>
        <v>US Dollars</v>
      </c>
      <c r="M42" s="282">
        <f t="shared" si="3"/>
        <v>0</v>
      </c>
      <c r="N42" s="228" t="str">
        <f>$B$5</f>
        <v>US Dollars</v>
      </c>
      <c r="O42" s="228" t="str">
        <f t="shared" ref="O42:S45" si="33">$B$5</f>
        <v>US Dollars</v>
      </c>
      <c r="P42" s="228" t="str">
        <f t="shared" si="33"/>
        <v>US Dollars</v>
      </c>
      <c r="Q42" s="228" t="str">
        <f t="shared" si="33"/>
        <v>US Dollars</v>
      </c>
      <c r="R42" s="228" t="str">
        <f t="shared" si="33"/>
        <v>US Dollars</v>
      </c>
      <c r="S42" s="228" t="str">
        <f t="shared" si="33"/>
        <v>US Dollars</v>
      </c>
      <c r="T42" s="283">
        <f t="shared" si="5"/>
        <v>0</v>
      </c>
      <c r="U42" s="283">
        <f t="shared" si="6"/>
        <v>0</v>
      </c>
    </row>
    <row r="43" spans="1:21" s="73" customFormat="1" ht="30.75" customHeight="1" outlineLevel="1">
      <c r="A43" s="429"/>
      <c r="B43" s="280" t="s">
        <v>37</v>
      </c>
      <c r="C43" s="286" t="s">
        <v>294</v>
      </c>
      <c r="D43" s="228">
        <v>614097</v>
      </c>
      <c r="E43" s="228" t="str">
        <f t="shared" si="31"/>
        <v>US Dollars</v>
      </c>
      <c r="F43" s="228" t="str">
        <f t="shared" si="31"/>
        <v>US Dollars</v>
      </c>
      <c r="G43" s="228" t="str">
        <f t="shared" si="31"/>
        <v>US Dollars</v>
      </c>
      <c r="H43" s="282">
        <f t="shared" si="8"/>
        <v>614097</v>
      </c>
      <c r="I43" s="228" t="str">
        <f t="shared" ref="I43:I45" si="34">$B$5</f>
        <v>US Dollars</v>
      </c>
      <c r="J43" s="228" t="str">
        <f t="shared" si="32"/>
        <v>US Dollars</v>
      </c>
      <c r="K43" s="228" t="str">
        <f t="shared" si="32"/>
        <v>US Dollars</v>
      </c>
      <c r="L43" s="228" t="str">
        <f t="shared" si="32"/>
        <v>US Dollars</v>
      </c>
      <c r="M43" s="282">
        <f t="shared" si="3"/>
        <v>0</v>
      </c>
      <c r="N43" s="228" t="str">
        <f t="shared" ref="N43:N45" si="35">$B$5</f>
        <v>US Dollars</v>
      </c>
      <c r="O43" s="228" t="str">
        <f t="shared" si="33"/>
        <v>US Dollars</v>
      </c>
      <c r="P43" s="228" t="str">
        <f t="shared" si="33"/>
        <v>US Dollars</v>
      </c>
      <c r="Q43" s="228" t="str">
        <f t="shared" si="33"/>
        <v>US Dollars</v>
      </c>
      <c r="R43" s="228">
        <v>69249</v>
      </c>
      <c r="S43" s="228" t="str">
        <f t="shared" si="33"/>
        <v>US Dollars</v>
      </c>
      <c r="T43" s="283">
        <f t="shared" si="5"/>
        <v>69249</v>
      </c>
      <c r="U43" s="283">
        <f t="shared" si="6"/>
        <v>683346</v>
      </c>
    </row>
    <row r="44" spans="1:21" s="73" customFormat="1" ht="30.75" customHeight="1" outlineLevel="1">
      <c r="A44" s="429"/>
      <c r="B44" s="280" t="s">
        <v>281</v>
      </c>
      <c r="C44" s="286" t="s">
        <v>39</v>
      </c>
      <c r="D44" s="228" t="str">
        <f t="shared" ref="D44" si="36">$B$5</f>
        <v>US Dollars</v>
      </c>
      <c r="E44" s="228" t="str">
        <f t="shared" si="31"/>
        <v>US Dollars</v>
      </c>
      <c r="F44" s="228" t="str">
        <f t="shared" si="31"/>
        <v>US Dollars</v>
      </c>
      <c r="G44" s="228" t="str">
        <f t="shared" si="31"/>
        <v>US Dollars</v>
      </c>
      <c r="H44" s="282">
        <f t="shared" si="8"/>
        <v>0</v>
      </c>
      <c r="I44" s="228" t="str">
        <f t="shared" si="34"/>
        <v>US Dollars</v>
      </c>
      <c r="J44" s="228" t="str">
        <f t="shared" si="32"/>
        <v>US Dollars</v>
      </c>
      <c r="K44" s="228" t="str">
        <f t="shared" si="32"/>
        <v>US Dollars</v>
      </c>
      <c r="L44" s="228" t="str">
        <f t="shared" si="32"/>
        <v>US Dollars</v>
      </c>
      <c r="M44" s="282">
        <f t="shared" si="3"/>
        <v>0</v>
      </c>
      <c r="N44" s="228" t="str">
        <f t="shared" si="35"/>
        <v>US Dollars</v>
      </c>
      <c r="O44" s="228" t="str">
        <f t="shared" si="33"/>
        <v>US Dollars</v>
      </c>
      <c r="P44" s="228" t="str">
        <f t="shared" si="33"/>
        <v>US Dollars</v>
      </c>
      <c r="Q44" s="228" t="str">
        <f t="shared" si="33"/>
        <v>US Dollars</v>
      </c>
      <c r="R44" s="228">
        <v>15138</v>
      </c>
      <c r="S44" s="228" t="str">
        <f t="shared" si="33"/>
        <v>US Dollars</v>
      </c>
      <c r="T44" s="283">
        <f t="shared" si="5"/>
        <v>15138</v>
      </c>
      <c r="U44" s="283">
        <f t="shared" si="6"/>
        <v>15138</v>
      </c>
    </row>
    <row r="45" spans="1:21" s="73" customFormat="1" ht="43.5" customHeight="1" outlineLevel="1">
      <c r="A45" s="429"/>
      <c r="B45" s="280" t="s">
        <v>282</v>
      </c>
      <c r="C45" s="286" t="s">
        <v>41</v>
      </c>
      <c r="D45" s="228">
        <v>102553</v>
      </c>
      <c r="E45" s="228" t="str">
        <f t="shared" si="31"/>
        <v>US Dollars</v>
      </c>
      <c r="F45" s="228" t="str">
        <f t="shared" si="31"/>
        <v>US Dollars</v>
      </c>
      <c r="G45" s="228" t="str">
        <f t="shared" si="31"/>
        <v>US Dollars</v>
      </c>
      <c r="H45" s="282">
        <f t="shared" si="8"/>
        <v>102553</v>
      </c>
      <c r="I45" s="228" t="str">
        <f t="shared" si="34"/>
        <v>US Dollars</v>
      </c>
      <c r="J45" s="228" t="str">
        <f t="shared" si="32"/>
        <v>US Dollars</v>
      </c>
      <c r="K45" s="228" t="str">
        <f t="shared" si="32"/>
        <v>US Dollars</v>
      </c>
      <c r="L45" s="228" t="str">
        <f t="shared" si="32"/>
        <v>US Dollars</v>
      </c>
      <c r="M45" s="282">
        <f t="shared" si="3"/>
        <v>0</v>
      </c>
      <c r="N45" s="228" t="str">
        <f t="shared" si="35"/>
        <v>US Dollars</v>
      </c>
      <c r="O45" s="228" t="str">
        <f t="shared" si="33"/>
        <v>US Dollars</v>
      </c>
      <c r="P45" s="228" t="str">
        <f t="shared" si="33"/>
        <v>US Dollars</v>
      </c>
      <c r="Q45" s="228" t="str">
        <f t="shared" si="33"/>
        <v>US Dollars</v>
      </c>
      <c r="R45" s="228">
        <v>7390</v>
      </c>
      <c r="S45" s="228" t="str">
        <f t="shared" si="33"/>
        <v>US Dollars</v>
      </c>
      <c r="T45" s="283">
        <f t="shared" si="5"/>
        <v>7390</v>
      </c>
      <c r="U45" s="283">
        <f t="shared" si="6"/>
        <v>109943</v>
      </c>
    </row>
    <row r="46" spans="1:21" s="73" customFormat="1" ht="142.5" customHeight="1">
      <c r="A46" s="427" t="s">
        <v>448</v>
      </c>
      <c r="B46" s="277" t="s">
        <v>299</v>
      </c>
      <c r="C46" s="287"/>
      <c r="D46" s="279">
        <f>SUMIFS(D47:D50,D47:D50,"&lt;&gt;Local Currency", D47:D50,"&lt;&gt;US Dollars" )</f>
        <v>0</v>
      </c>
      <c r="E46" s="279">
        <f t="shared" ref="E46:U46" si="37">SUMIFS(E47:E50,E47:E50,"&lt;&gt;Local Currency", E47:E50,"&lt;&gt;US Dollars" )</f>
        <v>0</v>
      </c>
      <c r="F46" s="279">
        <f t="shared" si="37"/>
        <v>0</v>
      </c>
      <c r="G46" s="279">
        <f t="shared" si="37"/>
        <v>0</v>
      </c>
      <c r="H46" s="279">
        <f t="shared" si="37"/>
        <v>0</v>
      </c>
      <c r="I46" s="279">
        <f t="shared" si="37"/>
        <v>0</v>
      </c>
      <c r="J46" s="279">
        <f t="shared" si="37"/>
        <v>0</v>
      </c>
      <c r="K46" s="279">
        <f t="shared" si="37"/>
        <v>0</v>
      </c>
      <c r="L46" s="279">
        <f t="shared" si="37"/>
        <v>0</v>
      </c>
      <c r="M46" s="279">
        <f t="shared" si="37"/>
        <v>0</v>
      </c>
      <c r="N46" s="279">
        <f t="shared" si="37"/>
        <v>0</v>
      </c>
      <c r="O46" s="279">
        <f t="shared" si="37"/>
        <v>0</v>
      </c>
      <c r="P46" s="279">
        <f t="shared" si="37"/>
        <v>80695.98000000001</v>
      </c>
      <c r="Q46" s="279">
        <f t="shared" si="37"/>
        <v>0</v>
      </c>
      <c r="R46" s="279">
        <f t="shared" si="37"/>
        <v>44875</v>
      </c>
      <c r="S46" s="279">
        <f t="shared" si="37"/>
        <v>45443</v>
      </c>
      <c r="T46" s="279">
        <f t="shared" si="37"/>
        <v>171013.97999999998</v>
      </c>
      <c r="U46" s="279">
        <f t="shared" si="37"/>
        <v>171013.97999999998</v>
      </c>
    </row>
    <row r="47" spans="1:21" s="73" customFormat="1" ht="30.75" customHeight="1" outlineLevel="1">
      <c r="A47" s="428"/>
      <c r="B47" s="280" t="s">
        <v>43</v>
      </c>
      <c r="C47" s="286" t="s">
        <v>292</v>
      </c>
      <c r="D47" s="228" t="str">
        <f>$B$5</f>
        <v>US Dollars</v>
      </c>
      <c r="E47" s="228" t="str">
        <f t="shared" ref="E47:G50" si="38">$B$5</f>
        <v>US Dollars</v>
      </c>
      <c r="F47" s="228" t="str">
        <f t="shared" si="38"/>
        <v>US Dollars</v>
      </c>
      <c r="G47" s="228" t="str">
        <f t="shared" si="38"/>
        <v>US Dollars</v>
      </c>
      <c r="H47" s="282">
        <f t="shared" si="8"/>
        <v>0</v>
      </c>
      <c r="I47" s="228" t="str">
        <f>$B$5</f>
        <v>US Dollars</v>
      </c>
      <c r="J47" s="228" t="str">
        <f t="shared" ref="J47:L50" si="39">$B$5</f>
        <v>US Dollars</v>
      </c>
      <c r="K47" s="228" t="str">
        <f t="shared" si="39"/>
        <v>US Dollars</v>
      </c>
      <c r="L47" s="228" t="str">
        <f t="shared" si="39"/>
        <v>US Dollars</v>
      </c>
      <c r="M47" s="282">
        <f t="shared" si="3"/>
        <v>0</v>
      </c>
      <c r="N47" s="228" t="str">
        <f>$B$5</f>
        <v>US Dollars</v>
      </c>
      <c r="O47" s="228" t="str">
        <f t="shared" ref="O47:S50" si="40">$B$5</f>
        <v>US Dollars</v>
      </c>
      <c r="P47" s="228" t="str">
        <f t="shared" si="40"/>
        <v>US Dollars</v>
      </c>
      <c r="Q47" s="228" t="str">
        <f t="shared" si="40"/>
        <v>US Dollars</v>
      </c>
      <c r="R47" s="228">
        <v>44875</v>
      </c>
      <c r="S47" s="228" t="str">
        <f t="shared" si="40"/>
        <v>US Dollars</v>
      </c>
      <c r="T47" s="283">
        <f t="shared" si="5"/>
        <v>44875</v>
      </c>
      <c r="U47" s="283">
        <f t="shared" si="6"/>
        <v>44875</v>
      </c>
    </row>
    <row r="48" spans="1:21" s="73" customFormat="1" ht="30.75" customHeight="1" outlineLevel="1">
      <c r="A48" s="428"/>
      <c r="B48" s="280" t="s">
        <v>45</v>
      </c>
      <c r="C48" s="286" t="s">
        <v>291</v>
      </c>
      <c r="D48" s="228" t="str">
        <f t="shared" ref="D48:D50" si="41">$B$5</f>
        <v>US Dollars</v>
      </c>
      <c r="E48" s="228" t="str">
        <f t="shared" si="38"/>
        <v>US Dollars</v>
      </c>
      <c r="F48" s="228" t="str">
        <f t="shared" si="38"/>
        <v>US Dollars</v>
      </c>
      <c r="G48" s="228" t="str">
        <f t="shared" si="38"/>
        <v>US Dollars</v>
      </c>
      <c r="H48" s="282">
        <f t="shared" si="8"/>
        <v>0</v>
      </c>
      <c r="I48" s="228" t="str">
        <f t="shared" ref="I48:I50" si="42">$B$5</f>
        <v>US Dollars</v>
      </c>
      <c r="J48" s="228" t="str">
        <f t="shared" si="39"/>
        <v>US Dollars</v>
      </c>
      <c r="K48" s="228" t="str">
        <f t="shared" si="39"/>
        <v>US Dollars</v>
      </c>
      <c r="L48" s="228" t="str">
        <f t="shared" si="39"/>
        <v>US Dollars</v>
      </c>
      <c r="M48" s="282">
        <f t="shared" si="3"/>
        <v>0</v>
      </c>
      <c r="N48" s="228" t="str">
        <f t="shared" ref="N48:N50" si="43">$B$5</f>
        <v>US Dollars</v>
      </c>
      <c r="O48" s="228" t="str">
        <f t="shared" si="40"/>
        <v>US Dollars</v>
      </c>
      <c r="P48" s="228">
        <v>58791.3</v>
      </c>
      <c r="Q48" s="228" t="str">
        <f t="shared" si="40"/>
        <v>US Dollars</v>
      </c>
      <c r="R48" s="228" t="str">
        <f t="shared" si="40"/>
        <v>US Dollars</v>
      </c>
      <c r="S48" s="228">
        <v>45443</v>
      </c>
      <c r="T48" s="283">
        <f t="shared" si="5"/>
        <v>104234.3</v>
      </c>
      <c r="U48" s="283">
        <f t="shared" si="6"/>
        <v>104234.3</v>
      </c>
    </row>
    <row r="49" spans="1:21" s="73" customFormat="1" ht="30.75" customHeight="1" outlineLevel="1">
      <c r="A49" s="428"/>
      <c r="B49" s="280" t="s">
        <v>46</v>
      </c>
      <c r="C49" s="286"/>
      <c r="D49" s="228" t="str">
        <f t="shared" si="41"/>
        <v>US Dollars</v>
      </c>
      <c r="E49" s="228" t="str">
        <f t="shared" si="38"/>
        <v>US Dollars</v>
      </c>
      <c r="F49" s="228" t="str">
        <f t="shared" si="38"/>
        <v>US Dollars</v>
      </c>
      <c r="G49" s="228" t="str">
        <f t="shared" si="38"/>
        <v>US Dollars</v>
      </c>
      <c r="H49" s="282">
        <f t="shared" si="8"/>
        <v>0</v>
      </c>
      <c r="I49" s="228" t="str">
        <f t="shared" si="42"/>
        <v>US Dollars</v>
      </c>
      <c r="J49" s="228" t="str">
        <f t="shared" si="39"/>
        <v>US Dollars</v>
      </c>
      <c r="K49" s="228" t="str">
        <f t="shared" si="39"/>
        <v>US Dollars</v>
      </c>
      <c r="L49" s="228" t="str">
        <f t="shared" si="39"/>
        <v>US Dollars</v>
      </c>
      <c r="M49" s="282">
        <f t="shared" si="3"/>
        <v>0</v>
      </c>
      <c r="N49" s="228" t="str">
        <f t="shared" si="43"/>
        <v>US Dollars</v>
      </c>
      <c r="O49" s="228" t="str">
        <f t="shared" si="40"/>
        <v>US Dollars</v>
      </c>
      <c r="P49" s="228">
        <v>21904.68</v>
      </c>
      <c r="Q49" s="228" t="str">
        <f t="shared" si="40"/>
        <v>US Dollars</v>
      </c>
      <c r="R49" s="228" t="str">
        <f t="shared" si="40"/>
        <v>US Dollars</v>
      </c>
      <c r="S49" s="228" t="str">
        <f t="shared" si="40"/>
        <v>US Dollars</v>
      </c>
      <c r="T49" s="283">
        <f t="shared" si="5"/>
        <v>21904.68</v>
      </c>
      <c r="U49" s="283">
        <f t="shared" si="6"/>
        <v>21904.68</v>
      </c>
    </row>
    <row r="50" spans="1:21" s="73" customFormat="1" ht="39" customHeight="1" outlineLevel="1">
      <c r="A50" s="428"/>
      <c r="B50" s="280" t="s">
        <v>453</v>
      </c>
      <c r="C50" s="286" t="s">
        <v>394</v>
      </c>
      <c r="D50" s="228" t="str">
        <f t="shared" si="41"/>
        <v>US Dollars</v>
      </c>
      <c r="E50" s="228" t="str">
        <f t="shared" si="38"/>
        <v>US Dollars</v>
      </c>
      <c r="F50" s="228" t="str">
        <f t="shared" si="38"/>
        <v>US Dollars</v>
      </c>
      <c r="G50" s="228" t="str">
        <f t="shared" si="38"/>
        <v>US Dollars</v>
      </c>
      <c r="H50" s="282">
        <f t="shared" si="8"/>
        <v>0</v>
      </c>
      <c r="I50" s="228" t="str">
        <f t="shared" si="42"/>
        <v>US Dollars</v>
      </c>
      <c r="J50" s="228" t="str">
        <f t="shared" si="39"/>
        <v>US Dollars</v>
      </c>
      <c r="K50" s="228" t="str">
        <f t="shared" si="39"/>
        <v>US Dollars</v>
      </c>
      <c r="L50" s="228" t="str">
        <f t="shared" si="39"/>
        <v>US Dollars</v>
      </c>
      <c r="M50" s="282">
        <f t="shared" si="3"/>
        <v>0</v>
      </c>
      <c r="N50" s="228" t="str">
        <f t="shared" si="43"/>
        <v>US Dollars</v>
      </c>
      <c r="O50" s="228" t="str">
        <f t="shared" si="40"/>
        <v>US Dollars</v>
      </c>
      <c r="P50" s="228" t="str">
        <f t="shared" si="40"/>
        <v>US Dollars</v>
      </c>
      <c r="Q50" s="228" t="str">
        <f t="shared" si="40"/>
        <v>US Dollars</v>
      </c>
      <c r="R50" s="228" t="str">
        <f t="shared" si="40"/>
        <v>US Dollars</v>
      </c>
      <c r="S50" s="228" t="str">
        <f t="shared" si="40"/>
        <v>US Dollars</v>
      </c>
      <c r="T50" s="283">
        <f t="shared" si="5"/>
        <v>0</v>
      </c>
      <c r="U50" s="283">
        <f t="shared" si="6"/>
        <v>0</v>
      </c>
    </row>
    <row r="51" spans="1:21" s="73" customFormat="1" ht="171" customHeight="1">
      <c r="A51" s="429" t="s">
        <v>449</v>
      </c>
      <c r="B51" s="277" t="s">
        <v>300</v>
      </c>
      <c r="C51" s="278"/>
      <c r="D51" s="279">
        <f>SUMIFS(D52:D56,D52:D56,"&lt;&gt;Local Currency", D52:D56,"&lt;&gt;US Dollars" )</f>
        <v>590943</v>
      </c>
      <c r="E51" s="279">
        <f t="shared" ref="E51:U51" si="44">SUMIFS(E52:E56,E52:E56,"&lt;&gt;Local Currency", E52:E56,"&lt;&gt;US Dollars" )</f>
        <v>0</v>
      </c>
      <c r="F51" s="279">
        <f t="shared" si="44"/>
        <v>0</v>
      </c>
      <c r="G51" s="279">
        <f t="shared" si="44"/>
        <v>0</v>
      </c>
      <c r="H51" s="279">
        <f t="shared" si="44"/>
        <v>590943</v>
      </c>
      <c r="I51" s="279">
        <f t="shared" si="44"/>
        <v>0</v>
      </c>
      <c r="J51" s="279">
        <f t="shared" si="44"/>
        <v>0</v>
      </c>
      <c r="K51" s="279">
        <f t="shared" si="44"/>
        <v>0</v>
      </c>
      <c r="L51" s="279">
        <f t="shared" si="44"/>
        <v>0</v>
      </c>
      <c r="M51" s="279">
        <f t="shared" si="44"/>
        <v>0</v>
      </c>
      <c r="N51" s="279">
        <f t="shared" si="44"/>
        <v>0</v>
      </c>
      <c r="O51" s="279">
        <f t="shared" si="44"/>
        <v>0</v>
      </c>
      <c r="P51" s="279">
        <f t="shared" si="44"/>
        <v>0</v>
      </c>
      <c r="Q51" s="279">
        <f t="shared" si="44"/>
        <v>0</v>
      </c>
      <c r="R51" s="279">
        <f t="shared" si="44"/>
        <v>2000</v>
      </c>
      <c r="S51" s="279">
        <f t="shared" si="44"/>
        <v>0</v>
      </c>
      <c r="T51" s="279">
        <f t="shared" si="44"/>
        <v>2000</v>
      </c>
      <c r="U51" s="279">
        <f t="shared" si="44"/>
        <v>592943</v>
      </c>
    </row>
    <row r="52" spans="1:21" s="73" customFormat="1" ht="30.75" customHeight="1" outlineLevel="1">
      <c r="A52" s="429"/>
      <c r="B52" s="280" t="s">
        <v>283</v>
      </c>
      <c r="C52" s="286" t="s">
        <v>410</v>
      </c>
      <c r="D52" s="228" t="str">
        <f>$B$5</f>
        <v>US Dollars</v>
      </c>
      <c r="E52" s="228" t="str">
        <f t="shared" ref="E52:G56" si="45">$B$5</f>
        <v>US Dollars</v>
      </c>
      <c r="F52" s="228" t="str">
        <f t="shared" si="45"/>
        <v>US Dollars</v>
      </c>
      <c r="G52" s="228" t="str">
        <f t="shared" si="45"/>
        <v>US Dollars</v>
      </c>
      <c r="H52" s="282">
        <f t="shared" ref="H52:H63" si="46">SUMIFS(D52:G52,D52:G52,"&lt;&gt;Local Currency", D52:G52,"&lt;&gt;US Dollars" )</f>
        <v>0</v>
      </c>
      <c r="I52" s="228" t="str">
        <f>$B$5</f>
        <v>US Dollars</v>
      </c>
      <c r="J52" s="228" t="str">
        <f t="shared" ref="J52:L56" si="47">$B$5</f>
        <v>US Dollars</v>
      </c>
      <c r="K52" s="228" t="str">
        <f t="shared" si="47"/>
        <v>US Dollars</v>
      </c>
      <c r="L52" s="228" t="str">
        <f t="shared" si="47"/>
        <v>US Dollars</v>
      </c>
      <c r="M52" s="282">
        <f t="shared" ref="M52:M63" si="48">SUMIFS(I52:L52,I52:L52,"&lt;&gt;Local Currency", I52:L52,"&lt;&gt;US Dollars" )</f>
        <v>0</v>
      </c>
      <c r="N52" s="228" t="str">
        <f>$B$5</f>
        <v>US Dollars</v>
      </c>
      <c r="O52" s="228" t="str">
        <f t="shared" ref="O52:S56" si="49">$B$5</f>
        <v>US Dollars</v>
      </c>
      <c r="P52" s="228" t="str">
        <f t="shared" si="49"/>
        <v>US Dollars</v>
      </c>
      <c r="Q52" s="228" t="str">
        <f t="shared" si="49"/>
        <v>US Dollars</v>
      </c>
      <c r="R52" s="228" t="str">
        <f t="shared" si="49"/>
        <v>US Dollars</v>
      </c>
      <c r="S52" s="228" t="str">
        <f t="shared" si="49"/>
        <v>US Dollars</v>
      </c>
      <c r="T52" s="283">
        <f t="shared" ref="T52:T63" si="50">SUMIFS(N52:S52,N52:S52,"&lt;&gt;Local Currency", N52:S52,"&lt;&gt;US Dollars" )</f>
        <v>0</v>
      </c>
      <c r="U52" s="283">
        <f t="shared" ref="U52:U63" si="51">H52+M52+T52</f>
        <v>0</v>
      </c>
    </row>
    <row r="53" spans="1:21" s="73" customFormat="1" ht="30.75" customHeight="1" outlineLevel="1">
      <c r="A53" s="429"/>
      <c r="B53" s="280" t="s">
        <v>55</v>
      </c>
      <c r="C53" s="286" t="s">
        <v>56</v>
      </c>
      <c r="D53" s="228" t="str">
        <f t="shared" ref="D53:D55" si="52">$B$5</f>
        <v>US Dollars</v>
      </c>
      <c r="E53" s="228" t="str">
        <f t="shared" si="45"/>
        <v>US Dollars</v>
      </c>
      <c r="F53" s="228" t="str">
        <f t="shared" si="45"/>
        <v>US Dollars</v>
      </c>
      <c r="G53" s="228" t="str">
        <f t="shared" si="45"/>
        <v>US Dollars</v>
      </c>
      <c r="H53" s="282">
        <f t="shared" si="46"/>
        <v>0</v>
      </c>
      <c r="I53" s="228" t="str">
        <f t="shared" ref="I53:I56" si="53">$B$5</f>
        <v>US Dollars</v>
      </c>
      <c r="J53" s="228" t="str">
        <f t="shared" si="47"/>
        <v>US Dollars</v>
      </c>
      <c r="K53" s="228" t="str">
        <f t="shared" si="47"/>
        <v>US Dollars</v>
      </c>
      <c r="L53" s="228" t="str">
        <f t="shared" si="47"/>
        <v>US Dollars</v>
      </c>
      <c r="M53" s="282">
        <f t="shared" si="48"/>
        <v>0</v>
      </c>
      <c r="N53" s="228" t="str">
        <f t="shared" ref="N53:N56" si="54">$B$5</f>
        <v>US Dollars</v>
      </c>
      <c r="O53" s="228" t="str">
        <f t="shared" si="49"/>
        <v>US Dollars</v>
      </c>
      <c r="P53" s="228" t="str">
        <f t="shared" si="49"/>
        <v>US Dollars</v>
      </c>
      <c r="Q53" s="228" t="str">
        <f t="shared" si="49"/>
        <v>US Dollars</v>
      </c>
      <c r="R53" s="228" t="str">
        <f t="shared" si="49"/>
        <v>US Dollars</v>
      </c>
      <c r="S53" s="228" t="str">
        <f t="shared" si="49"/>
        <v>US Dollars</v>
      </c>
      <c r="T53" s="283">
        <f t="shared" si="50"/>
        <v>0</v>
      </c>
      <c r="U53" s="283">
        <f t="shared" si="51"/>
        <v>0</v>
      </c>
    </row>
    <row r="54" spans="1:21" s="73" customFormat="1" ht="30.75" customHeight="1" outlineLevel="1">
      <c r="A54" s="429"/>
      <c r="B54" s="280" t="s">
        <v>57</v>
      </c>
      <c r="C54" s="286" t="s">
        <v>58</v>
      </c>
      <c r="D54" s="228" t="str">
        <f t="shared" si="52"/>
        <v>US Dollars</v>
      </c>
      <c r="E54" s="228" t="str">
        <f t="shared" si="45"/>
        <v>US Dollars</v>
      </c>
      <c r="F54" s="228" t="str">
        <f t="shared" si="45"/>
        <v>US Dollars</v>
      </c>
      <c r="G54" s="228" t="str">
        <f t="shared" si="45"/>
        <v>US Dollars</v>
      </c>
      <c r="H54" s="282">
        <f t="shared" si="46"/>
        <v>0</v>
      </c>
      <c r="I54" s="228" t="str">
        <f t="shared" si="53"/>
        <v>US Dollars</v>
      </c>
      <c r="J54" s="228" t="str">
        <f t="shared" si="47"/>
        <v>US Dollars</v>
      </c>
      <c r="K54" s="228" t="str">
        <f t="shared" si="47"/>
        <v>US Dollars</v>
      </c>
      <c r="L54" s="228" t="str">
        <f t="shared" si="47"/>
        <v>US Dollars</v>
      </c>
      <c r="M54" s="282">
        <f t="shared" si="48"/>
        <v>0</v>
      </c>
      <c r="N54" s="228" t="str">
        <f t="shared" si="54"/>
        <v>US Dollars</v>
      </c>
      <c r="O54" s="228" t="str">
        <f t="shared" si="49"/>
        <v>US Dollars</v>
      </c>
      <c r="P54" s="228" t="str">
        <f t="shared" si="49"/>
        <v>US Dollars</v>
      </c>
      <c r="Q54" s="228" t="str">
        <f t="shared" si="49"/>
        <v>US Dollars</v>
      </c>
      <c r="R54" s="228">
        <v>2000</v>
      </c>
      <c r="S54" s="228" t="s">
        <v>337</v>
      </c>
      <c r="T54" s="283">
        <f t="shared" si="50"/>
        <v>2000</v>
      </c>
      <c r="U54" s="283">
        <f t="shared" si="51"/>
        <v>2000</v>
      </c>
    </row>
    <row r="55" spans="1:21" s="73" customFormat="1" ht="30.75" customHeight="1" outlineLevel="1">
      <c r="A55" s="429"/>
      <c r="B55" s="280" t="s">
        <v>350</v>
      </c>
      <c r="C55" s="286" t="s">
        <v>293</v>
      </c>
      <c r="D55" s="228" t="str">
        <f t="shared" si="52"/>
        <v>US Dollars</v>
      </c>
      <c r="E55" s="228" t="str">
        <f t="shared" si="45"/>
        <v>US Dollars</v>
      </c>
      <c r="F55" s="228" t="str">
        <f t="shared" si="45"/>
        <v>US Dollars</v>
      </c>
      <c r="G55" s="228" t="str">
        <f t="shared" si="45"/>
        <v>US Dollars</v>
      </c>
      <c r="H55" s="282">
        <f t="shared" si="46"/>
        <v>0</v>
      </c>
      <c r="I55" s="228" t="str">
        <f t="shared" si="53"/>
        <v>US Dollars</v>
      </c>
      <c r="J55" s="228" t="str">
        <f t="shared" si="47"/>
        <v>US Dollars</v>
      </c>
      <c r="K55" s="228" t="str">
        <f t="shared" si="47"/>
        <v>US Dollars</v>
      </c>
      <c r="L55" s="228" t="str">
        <f t="shared" si="47"/>
        <v>US Dollars</v>
      </c>
      <c r="M55" s="282">
        <f t="shared" si="48"/>
        <v>0</v>
      </c>
      <c r="N55" s="228" t="str">
        <f t="shared" si="54"/>
        <v>US Dollars</v>
      </c>
      <c r="O55" s="228" t="str">
        <f t="shared" si="49"/>
        <v>US Dollars</v>
      </c>
      <c r="P55" s="228" t="str">
        <f t="shared" si="49"/>
        <v>US Dollars</v>
      </c>
      <c r="Q55" s="228" t="str">
        <f t="shared" si="49"/>
        <v>US Dollars</v>
      </c>
      <c r="R55" s="228" t="str">
        <f t="shared" si="49"/>
        <v>US Dollars</v>
      </c>
      <c r="S55" s="228" t="str">
        <f t="shared" si="49"/>
        <v>US Dollars</v>
      </c>
      <c r="T55" s="283">
        <f t="shared" si="50"/>
        <v>0</v>
      </c>
      <c r="U55" s="283">
        <f t="shared" si="51"/>
        <v>0</v>
      </c>
    </row>
    <row r="56" spans="1:21" s="73" customFormat="1" ht="42" customHeight="1" outlineLevel="1">
      <c r="A56" s="429"/>
      <c r="B56" s="280" t="s">
        <v>351</v>
      </c>
      <c r="C56" s="286" t="s">
        <v>396</v>
      </c>
      <c r="D56" s="228">
        <v>590943</v>
      </c>
      <c r="E56" s="228" t="str">
        <f t="shared" si="45"/>
        <v>US Dollars</v>
      </c>
      <c r="F56" s="228" t="str">
        <f t="shared" si="45"/>
        <v>US Dollars</v>
      </c>
      <c r="G56" s="228" t="str">
        <f t="shared" si="45"/>
        <v>US Dollars</v>
      </c>
      <c r="H56" s="282">
        <f t="shared" si="46"/>
        <v>590943</v>
      </c>
      <c r="I56" s="228" t="str">
        <f t="shared" si="53"/>
        <v>US Dollars</v>
      </c>
      <c r="J56" s="228" t="str">
        <f t="shared" si="47"/>
        <v>US Dollars</v>
      </c>
      <c r="K56" s="228" t="str">
        <f t="shared" si="47"/>
        <v>US Dollars</v>
      </c>
      <c r="L56" s="228" t="str">
        <f t="shared" si="47"/>
        <v>US Dollars</v>
      </c>
      <c r="M56" s="282">
        <f t="shared" si="48"/>
        <v>0</v>
      </c>
      <c r="N56" s="228" t="str">
        <f t="shared" si="54"/>
        <v>US Dollars</v>
      </c>
      <c r="O56" s="228" t="str">
        <f t="shared" si="49"/>
        <v>US Dollars</v>
      </c>
      <c r="P56" s="228" t="str">
        <f t="shared" si="49"/>
        <v>US Dollars</v>
      </c>
      <c r="Q56" s="228" t="str">
        <f t="shared" si="49"/>
        <v>US Dollars</v>
      </c>
      <c r="R56" s="228" t="str">
        <f t="shared" si="49"/>
        <v>US Dollars</v>
      </c>
      <c r="S56" s="228" t="str">
        <f t="shared" si="49"/>
        <v>US Dollars</v>
      </c>
      <c r="T56" s="283">
        <f t="shared" si="50"/>
        <v>0</v>
      </c>
      <c r="U56" s="283">
        <f t="shared" si="51"/>
        <v>590943</v>
      </c>
    </row>
    <row r="57" spans="1:21" s="73" customFormat="1" ht="18.75">
      <c r="A57" s="430"/>
      <c r="B57" s="288" t="s">
        <v>397</v>
      </c>
      <c r="C57" s="278"/>
      <c r="D57" s="279">
        <f>SUMIFS(D61:D63,D61:D63,"&lt;&gt;Local Currency", D61:D63,"&lt;&gt;US Dollars" )</f>
        <v>0</v>
      </c>
      <c r="E57" s="279">
        <f t="shared" ref="E57:U57" si="55">SUMIFS(E61:E63,E61:E63,"&lt;&gt;Local Currency", E61:E63,"&lt;&gt;US Dollars" )</f>
        <v>0</v>
      </c>
      <c r="F57" s="279">
        <f t="shared" si="55"/>
        <v>0</v>
      </c>
      <c r="G57" s="279">
        <f t="shared" si="55"/>
        <v>0</v>
      </c>
      <c r="H57" s="279">
        <f t="shared" si="55"/>
        <v>0</v>
      </c>
      <c r="I57" s="279">
        <f t="shared" si="55"/>
        <v>0</v>
      </c>
      <c r="J57" s="279">
        <f t="shared" si="55"/>
        <v>0</v>
      </c>
      <c r="K57" s="279">
        <f t="shared" si="55"/>
        <v>0</v>
      </c>
      <c r="L57" s="279">
        <f t="shared" si="55"/>
        <v>0</v>
      </c>
      <c r="M57" s="279">
        <f t="shared" si="55"/>
        <v>0</v>
      </c>
      <c r="N57" s="279">
        <f t="shared" si="55"/>
        <v>0</v>
      </c>
      <c r="O57" s="279">
        <f t="shared" si="55"/>
        <v>0</v>
      </c>
      <c r="P57" s="279">
        <f t="shared" si="55"/>
        <v>374027.80000000005</v>
      </c>
      <c r="Q57" s="279">
        <f t="shared" si="55"/>
        <v>0</v>
      </c>
      <c r="R57" s="279">
        <f t="shared" si="55"/>
        <v>30623</v>
      </c>
      <c r="S57" s="279">
        <f t="shared" si="55"/>
        <v>58990</v>
      </c>
      <c r="T57" s="279">
        <f t="shared" si="55"/>
        <v>463640.80000000005</v>
      </c>
      <c r="U57" s="279">
        <f t="shared" si="55"/>
        <v>463640.80000000005</v>
      </c>
    </row>
    <row r="58" spans="1:21" s="73" customFormat="1" ht="71.25" hidden="1" customHeight="1" outlineLevel="1">
      <c r="A58" s="430"/>
      <c r="B58" s="289" t="s">
        <v>415</v>
      </c>
      <c r="C58" s="281" t="s">
        <v>407</v>
      </c>
      <c r="D58" s="228" t="str">
        <f>B5</f>
        <v>US Dollars</v>
      </c>
      <c r="E58" s="228" t="str">
        <f>B5</f>
        <v>US Dollars</v>
      </c>
      <c r="F58" s="228" t="str">
        <f>B5</f>
        <v>US Dollars</v>
      </c>
      <c r="G58" s="228" t="str">
        <f>B5</f>
        <v>US Dollars</v>
      </c>
      <c r="H58" s="282">
        <f t="shared" si="46"/>
        <v>0</v>
      </c>
      <c r="I58" s="228" t="str">
        <f>B5</f>
        <v>US Dollars</v>
      </c>
      <c r="J58" s="228" t="str">
        <f>B5</f>
        <v>US Dollars</v>
      </c>
      <c r="K58" s="228" t="str">
        <f>B5</f>
        <v>US Dollars</v>
      </c>
      <c r="L58" s="228" t="str">
        <f>B5</f>
        <v>US Dollars</v>
      </c>
      <c r="M58" s="282">
        <f t="shared" si="48"/>
        <v>0</v>
      </c>
      <c r="N58" s="228" t="str">
        <f>B5</f>
        <v>US Dollars</v>
      </c>
      <c r="O58" s="228" t="str">
        <f>B5</f>
        <v>US Dollars</v>
      </c>
      <c r="P58" s="228" t="str">
        <f>B5</f>
        <v>US Dollars</v>
      </c>
      <c r="Q58" s="228" t="str">
        <f>B5</f>
        <v>US Dollars</v>
      </c>
      <c r="R58" s="228" t="str">
        <f>B5</f>
        <v>US Dollars</v>
      </c>
      <c r="S58" s="228" t="str">
        <f>B5</f>
        <v>US Dollars</v>
      </c>
      <c r="T58" s="290">
        <f t="shared" si="50"/>
        <v>0</v>
      </c>
      <c r="U58" s="290">
        <f t="shared" si="51"/>
        <v>0</v>
      </c>
    </row>
    <row r="59" spans="1:21" s="73" customFormat="1" ht="45" hidden="1" customHeight="1" outlineLevel="1">
      <c r="A59" s="430"/>
      <c r="B59" s="289" t="s">
        <v>399</v>
      </c>
      <c r="C59" s="281" t="s">
        <v>416</v>
      </c>
      <c r="D59" s="228" t="str">
        <f>B5</f>
        <v>US Dollars</v>
      </c>
      <c r="E59" s="228" t="str">
        <f>B5</f>
        <v>US Dollars</v>
      </c>
      <c r="F59" s="228" t="str">
        <f>B5</f>
        <v>US Dollars</v>
      </c>
      <c r="G59" s="228" t="str">
        <f>B5</f>
        <v>US Dollars</v>
      </c>
      <c r="H59" s="282">
        <f t="shared" si="46"/>
        <v>0</v>
      </c>
      <c r="I59" s="228" t="str">
        <f>B5</f>
        <v>US Dollars</v>
      </c>
      <c r="J59" s="228" t="str">
        <f>B5</f>
        <v>US Dollars</v>
      </c>
      <c r="K59" s="228" t="str">
        <f>B5</f>
        <v>US Dollars</v>
      </c>
      <c r="L59" s="228" t="str">
        <f>B5</f>
        <v>US Dollars</v>
      </c>
      <c r="M59" s="282">
        <f t="shared" si="48"/>
        <v>0</v>
      </c>
      <c r="N59" s="228" t="str">
        <f>B5</f>
        <v>US Dollars</v>
      </c>
      <c r="O59" s="228" t="str">
        <f>B5</f>
        <v>US Dollars</v>
      </c>
      <c r="P59" s="228" t="str">
        <f>B5</f>
        <v>US Dollars</v>
      </c>
      <c r="Q59" s="228" t="str">
        <f>B5</f>
        <v>US Dollars</v>
      </c>
      <c r="R59" s="228" t="str">
        <f>B5</f>
        <v>US Dollars</v>
      </c>
      <c r="S59" s="228" t="str">
        <f>B5</f>
        <v>US Dollars</v>
      </c>
      <c r="T59" s="290">
        <f t="shared" si="50"/>
        <v>0</v>
      </c>
      <c r="U59" s="290">
        <f t="shared" si="51"/>
        <v>0</v>
      </c>
    </row>
    <row r="60" spans="1:21" s="73" customFormat="1" ht="61.5" hidden="1" customHeight="1" outlineLevel="1" thickBot="1">
      <c r="A60" s="430"/>
      <c r="B60" s="289" t="s">
        <v>400</v>
      </c>
      <c r="C60" s="281"/>
      <c r="D60" s="228" t="str">
        <f>B5</f>
        <v>US Dollars</v>
      </c>
      <c r="E60" s="228" t="str">
        <f>B5</f>
        <v>US Dollars</v>
      </c>
      <c r="F60" s="228" t="str">
        <f>B5</f>
        <v>US Dollars</v>
      </c>
      <c r="G60" s="228" t="str">
        <f>B5</f>
        <v>US Dollars</v>
      </c>
      <c r="H60" s="282">
        <f t="shared" si="46"/>
        <v>0</v>
      </c>
      <c r="I60" s="228" t="str">
        <f>B5</f>
        <v>US Dollars</v>
      </c>
      <c r="J60" s="228" t="str">
        <f>B5</f>
        <v>US Dollars</v>
      </c>
      <c r="K60" s="228" t="str">
        <f>B5</f>
        <v>US Dollars</v>
      </c>
      <c r="L60" s="228" t="str">
        <f>B5</f>
        <v>US Dollars</v>
      </c>
      <c r="M60" s="282">
        <f t="shared" si="48"/>
        <v>0</v>
      </c>
      <c r="N60" s="228" t="str">
        <f>B5</f>
        <v>US Dollars</v>
      </c>
      <c r="O60" s="228" t="str">
        <f>B5</f>
        <v>US Dollars</v>
      </c>
      <c r="P60" s="228" t="str">
        <f>B5</f>
        <v>US Dollars</v>
      </c>
      <c r="Q60" s="228" t="str">
        <f>B5</f>
        <v>US Dollars</v>
      </c>
      <c r="R60" s="228" t="str">
        <f>B5</f>
        <v>US Dollars</v>
      </c>
      <c r="S60" s="228" t="str">
        <f>B5</f>
        <v>US Dollars</v>
      </c>
      <c r="T60" s="290">
        <f t="shared" si="50"/>
        <v>0</v>
      </c>
      <c r="U60" s="290">
        <f t="shared" si="51"/>
        <v>0</v>
      </c>
    </row>
    <row r="61" spans="1:21" s="73" customFormat="1" ht="56.25" outlineLevel="1">
      <c r="A61" s="291"/>
      <c r="B61" s="280" t="s">
        <v>415</v>
      </c>
      <c r="C61" s="286" t="s">
        <v>407</v>
      </c>
      <c r="D61" s="228" t="str">
        <f>$B$5</f>
        <v>US Dollars</v>
      </c>
      <c r="E61" s="228" t="str">
        <f t="shared" ref="E61:G63" si="56">$B$5</f>
        <v>US Dollars</v>
      </c>
      <c r="F61" s="228" t="str">
        <f t="shared" si="56"/>
        <v>US Dollars</v>
      </c>
      <c r="G61" s="228" t="str">
        <f t="shared" si="56"/>
        <v>US Dollars</v>
      </c>
      <c r="H61" s="282">
        <f t="shared" si="46"/>
        <v>0</v>
      </c>
      <c r="I61" s="228" t="str">
        <f>$B$5</f>
        <v>US Dollars</v>
      </c>
      <c r="J61" s="228" t="str">
        <f t="shared" ref="J61:L63" si="57">$B$5</f>
        <v>US Dollars</v>
      </c>
      <c r="K61" s="228" t="str">
        <f t="shared" si="57"/>
        <v>US Dollars</v>
      </c>
      <c r="L61" s="228" t="str">
        <f t="shared" si="57"/>
        <v>US Dollars</v>
      </c>
      <c r="M61" s="282">
        <f t="shared" si="48"/>
        <v>0</v>
      </c>
      <c r="N61" s="228" t="str">
        <f>$B$5</f>
        <v>US Dollars</v>
      </c>
      <c r="O61" s="228" t="str">
        <f t="shared" ref="O61:S63" si="58">$B$5</f>
        <v>US Dollars</v>
      </c>
      <c r="P61" s="228">
        <v>53545.02</v>
      </c>
      <c r="Q61" s="228" t="str">
        <f t="shared" si="58"/>
        <v>US Dollars</v>
      </c>
      <c r="R61" s="228" t="str">
        <f t="shared" si="58"/>
        <v>US Dollars</v>
      </c>
      <c r="S61" s="228" t="str">
        <f t="shared" si="58"/>
        <v>US Dollars</v>
      </c>
      <c r="T61" s="283">
        <f t="shared" si="50"/>
        <v>53545.02</v>
      </c>
      <c r="U61" s="283">
        <f t="shared" si="51"/>
        <v>53545.02</v>
      </c>
    </row>
    <row r="62" spans="1:21" s="73" customFormat="1" ht="37.5" outlineLevel="1">
      <c r="A62" s="291"/>
      <c r="B62" s="280" t="s">
        <v>399</v>
      </c>
      <c r="C62" s="286" t="s">
        <v>416</v>
      </c>
      <c r="D62" s="228" t="str">
        <f t="shared" ref="D62:D63" si="59">$B$5</f>
        <v>US Dollars</v>
      </c>
      <c r="E62" s="228" t="str">
        <f t="shared" si="56"/>
        <v>US Dollars</v>
      </c>
      <c r="F62" s="228" t="str">
        <f t="shared" si="56"/>
        <v>US Dollars</v>
      </c>
      <c r="G62" s="228" t="str">
        <f t="shared" si="56"/>
        <v>US Dollars</v>
      </c>
      <c r="H62" s="282">
        <f t="shared" si="46"/>
        <v>0</v>
      </c>
      <c r="I62" s="228" t="str">
        <f t="shared" ref="I62:I63" si="60">$B$5</f>
        <v>US Dollars</v>
      </c>
      <c r="J62" s="228" t="str">
        <f t="shared" si="57"/>
        <v>US Dollars</v>
      </c>
      <c r="K62" s="228" t="str">
        <f t="shared" si="57"/>
        <v>US Dollars</v>
      </c>
      <c r="L62" s="228" t="str">
        <f t="shared" si="57"/>
        <v>US Dollars</v>
      </c>
      <c r="M62" s="282">
        <f t="shared" si="48"/>
        <v>0</v>
      </c>
      <c r="N62" s="228" t="str">
        <f t="shared" ref="N62:N63" si="61">$B$5</f>
        <v>US Dollars</v>
      </c>
      <c r="O62" s="228" t="str">
        <f t="shared" si="58"/>
        <v>US Dollars</v>
      </c>
      <c r="P62" s="228">
        <v>320482.78000000003</v>
      </c>
      <c r="Q62" s="228" t="str">
        <f t="shared" si="58"/>
        <v>US Dollars</v>
      </c>
      <c r="R62" s="228">
        <v>30623</v>
      </c>
      <c r="S62" s="228">
        <v>58990</v>
      </c>
      <c r="T62" s="283">
        <f t="shared" si="50"/>
        <v>410095.78</v>
      </c>
      <c r="U62" s="283">
        <f t="shared" si="51"/>
        <v>410095.78</v>
      </c>
    </row>
    <row r="63" spans="1:21" s="73" customFormat="1" ht="56.25" outlineLevel="1">
      <c r="A63" s="291"/>
      <c r="B63" s="280" t="s">
        <v>400</v>
      </c>
      <c r="C63" s="281"/>
      <c r="D63" s="228" t="str">
        <f t="shared" si="59"/>
        <v>US Dollars</v>
      </c>
      <c r="E63" s="228" t="str">
        <f t="shared" si="56"/>
        <v>US Dollars</v>
      </c>
      <c r="F63" s="228" t="str">
        <f t="shared" si="56"/>
        <v>US Dollars</v>
      </c>
      <c r="G63" s="228" t="str">
        <f t="shared" si="56"/>
        <v>US Dollars</v>
      </c>
      <c r="H63" s="282">
        <f t="shared" si="46"/>
        <v>0</v>
      </c>
      <c r="I63" s="228" t="str">
        <f t="shared" si="60"/>
        <v>US Dollars</v>
      </c>
      <c r="J63" s="228" t="str">
        <f t="shared" si="57"/>
        <v>US Dollars</v>
      </c>
      <c r="K63" s="228" t="str">
        <f t="shared" si="57"/>
        <v>US Dollars</v>
      </c>
      <c r="L63" s="228" t="str">
        <f t="shared" si="57"/>
        <v>US Dollars</v>
      </c>
      <c r="M63" s="282">
        <f t="shared" si="48"/>
        <v>0</v>
      </c>
      <c r="N63" s="228" t="str">
        <f t="shared" si="61"/>
        <v>US Dollars</v>
      </c>
      <c r="O63" s="228" t="str">
        <f t="shared" si="58"/>
        <v>US Dollars</v>
      </c>
      <c r="P63" s="228" t="str">
        <f t="shared" si="58"/>
        <v>US Dollars</v>
      </c>
      <c r="Q63" s="228" t="str">
        <f t="shared" si="58"/>
        <v>US Dollars</v>
      </c>
      <c r="R63" s="228" t="str">
        <f t="shared" si="58"/>
        <v>US Dollars</v>
      </c>
      <c r="S63" s="228" t="str">
        <f t="shared" si="58"/>
        <v>US Dollars</v>
      </c>
      <c r="T63" s="283">
        <f t="shared" si="50"/>
        <v>0</v>
      </c>
      <c r="U63" s="283">
        <f t="shared" si="51"/>
        <v>0</v>
      </c>
    </row>
    <row r="64" spans="1:21" s="73" customFormat="1">
      <c r="A64" s="292"/>
      <c r="B64" s="293" t="s">
        <v>262</v>
      </c>
      <c r="C64" s="294"/>
      <c r="D64" s="295">
        <f t="shared" ref="D64:G64" si="62">D57+D51+D46+D41+D38+D30+D27+D24+D12</f>
        <v>8633885</v>
      </c>
      <c r="E64" s="295">
        <f t="shared" si="62"/>
        <v>120000</v>
      </c>
      <c r="F64" s="295">
        <f t="shared" si="62"/>
        <v>0</v>
      </c>
      <c r="G64" s="295">
        <f t="shared" si="62"/>
        <v>0</v>
      </c>
      <c r="H64" s="295">
        <f>H57+H51+H46+H41+H38+H30+H27+H24+H12</f>
        <v>8753885</v>
      </c>
      <c r="I64" s="295">
        <f t="shared" ref="I64:L64" si="63">I57+I51+I46+I41+I38+I30+I27+I24+I12</f>
        <v>0</v>
      </c>
      <c r="J64" s="295">
        <f t="shared" si="63"/>
        <v>2119879</v>
      </c>
      <c r="K64" s="295">
        <f t="shared" si="63"/>
        <v>0</v>
      </c>
      <c r="L64" s="295">
        <f t="shared" si="63"/>
        <v>0</v>
      </c>
      <c r="M64" s="295">
        <f>M57+M51+M46+M41+M38+M30+M27+M24+M12</f>
        <v>2119879</v>
      </c>
      <c r="N64" s="295">
        <f t="shared" ref="N64:S64" si="64">N57+N51+N46+N41+N38+N30+N27+N24+N12</f>
        <v>0</v>
      </c>
      <c r="O64" s="295">
        <f t="shared" si="64"/>
        <v>78372</v>
      </c>
      <c r="P64" s="295">
        <f t="shared" si="64"/>
        <v>4531439.8100000005</v>
      </c>
      <c r="Q64" s="295">
        <f t="shared" si="64"/>
        <v>0</v>
      </c>
      <c r="R64" s="295">
        <f t="shared" si="64"/>
        <v>245301</v>
      </c>
      <c r="S64" s="295">
        <f t="shared" si="64"/>
        <v>224433</v>
      </c>
      <c r="T64" s="296">
        <f>T57+T51+T46+T41+T38+T30+T27+T24+T12</f>
        <v>5079545.8100000005</v>
      </c>
      <c r="U64" s="296">
        <f>U57+U51+U46+U41+U38+U30+U27+U24+U12</f>
        <v>15953309.810000001</v>
      </c>
    </row>
    <row r="65" spans="1:21" s="73" customFormat="1">
      <c r="A65" s="292"/>
      <c r="B65" s="297" t="s">
        <v>413</v>
      </c>
      <c r="C65" s="298"/>
      <c r="D65" s="299">
        <f t="shared" ref="D65:G65" si="65">D64-D57</f>
        <v>8633885</v>
      </c>
      <c r="E65" s="299">
        <f t="shared" si="65"/>
        <v>120000</v>
      </c>
      <c r="F65" s="299">
        <f t="shared" si="65"/>
        <v>0</v>
      </c>
      <c r="G65" s="299">
        <f t="shared" si="65"/>
        <v>0</v>
      </c>
      <c r="H65" s="299">
        <f>H64-H57</f>
        <v>8753885</v>
      </c>
      <c r="I65" s="299">
        <f t="shared" ref="I65:L65" si="66">I64-I57</f>
        <v>0</v>
      </c>
      <c r="J65" s="299">
        <f t="shared" si="66"/>
        <v>2119879</v>
      </c>
      <c r="K65" s="299">
        <f t="shared" si="66"/>
        <v>0</v>
      </c>
      <c r="L65" s="299">
        <f t="shared" si="66"/>
        <v>0</v>
      </c>
      <c r="M65" s="299">
        <f>M64-M57</f>
        <v>2119879</v>
      </c>
      <c r="N65" s="299">
        <f t="shared" ref="N65:S65" si="67">N64-N57</f>
        <v>0</v>
      </c>
      <c r="O65" s="299">
        <f t="shared" si="67"/>
        <v>78372</v>
      </c>
      <c r="P65" s="299">
        <f t="shared" si="67"/>
        <v>4157412.0100000007</v>
      </c>
      <c r="Q65" s="299">
        <f t="shared" si="67"/>
        <v>0</v>
      </c>
      <c r="R65" s="299">
        <f t="shared" si="67"/>
        <v>214678</v>
      </c>
      <c r="S65" s="299">
        <f t="shared" si="67"/>
        <v>165443</v>
      </c>
      <c r="T65" s="299">
        <f t="shared" ref="T65:U65" si="68">T64-T57</f>
        <v>4615905.0100000007</v>
      </c>
      <c r="U65" s="299">
        <f t="shared" si="68"/>
        <v>15489669.01</v>
      </c>
    </row>
    <row r="66" spans="1:21" s="73" customFormat="1">
      <c r="A66" s="85"/>
      <c r="B66" s="221"/>
      <c r="C66" s="222"/>
      <c r="D66" s="223"/>
      <c r="E66" s="223"/>
      <c r="F66" s="223"/>
      <c r="G66" s="223"/>
      <c r="H66" s="223"/>
      <c r="I66" s="223"/>
      <c r="J66" s="223"/>
      <c r="K66" s="223"/>
      <c r="L66" s="223"/>
      <c r="M66" s="223"/>
      <c r="N66" s="224"/>
      <c r="O66" s="224"/>
      <c r="P66" s="224"/>
      <c r="Q66" s="224"/>
      <c r="R66" s="224"/>
      <c r="S66" s="224"/>
      <c r="T66" s="224"/>
      <c r="U66" s="224"/>
    </row>
    <row r="67" spans="1:21" s="73" customFormat="1">
      <c r="A67" s="85"/>
      <c r="B67" s="221"/>
      <c r="C67" s="222"/>
      <c r="D67" s="223"/>
      <c r="E67" s="223"/>
      <c r="F67" s="223"/>
      <c r="G67" s="223"/>
      <c r="H67" s="223"/>
      <c r="I67" s="223"/>
      <c r="J67" s="223"/>
      <c r="K67" s="223"/>
      <c r="L67" s="223"/>
      <c r="M67" s="223"/>
      <c r="N67" s="224"/>
      <c r="O67" s="224"/>
      <c r="P67" s="224"/>
      <c r="Q67" s="224"/>
      <c r="R67" s="224"/>
      <c r="S67" s="224"/>
      <c r="T67" s="224"/>
      <c r="U67" s="224"/>
    </row>
    <row r="68" spans="1:21" s="73" customFormat="1" ht="52.5" customHeight="1">
      <c r="A68" s="431" t="s">
        <v>414</v>
      </c>
      <c r="B68" s="431"/>
      <c r="C68" s="431"/>
      <c r="D68" s="431"/>
      <c r="E68" s="431"/>
      <c r="F68" s="431"/>
      <c r="G68" s="431"/>
      <c r="H68" s="431"/>
      <c r="I68" s="431"/>
      <c r="J68" s="223"/>
      <c r="K68" s="223"/>
      <c r="L68" s="223"/>
      <c r="M68" s="223"/>
      <c r="N68" s="224"/>
      <c r="O68" s="224"/>
      <c r="P68" s="224"/>
      <c r="Q68" s="224"/>
      <c r="R68" s="224"/>
      <c r="S68" s="224"/>
      <c r="T68" s="224"/>
      <c r="U68" s="224"/>
    </row>
    <row r="69" spans="1:21" s="73" customFormat="1" ht="18.75">
      <c r="A69" s="85"/>
      <c r="B69" s="423" t="s">
        <v>677</v>
      </c>
      <c r="C69" s="424" t="s">
        <v>363</v>
      </c>
      <c r="D69" s="420" t="s">
        <v>268</v>
      </c>
      <c r="E69" s="420"/>
      <c r="F69" s="420"/>
      <c r="G69" s="420"/>
      <c r="H69" s="420"/>
      <c r="I69" s="420" t="s">
        <v>269</v>
      </c>
      <c r="J69" s="420"/>
      <c r="K69" s="420"/>
      <c r="L69" s="420"/>
      <c r="M69" s="420"/>
      <c r="N69" s="420" t="s">
        <v>270</v>
      </c>
      <c r="O69" s="420"/>
      <c r="P69" s="420"/>
      <c r="Q69" s="420"/>
      <c r="R69" s="420"/>
      <c r="S69" s="420"/>
      <c r="T69" s="420"/>
      <c r="U69" s="420" t="s">
        <v>262</v>
      </c>
    </row>
    <row r="70" spans="1:21" s="73" customFormat="1" ht="18.75">
      <c r="A70" s="85"/>
      <c r="B70" s="423"/>
      <c r="C70" s="424"/>
      <c r="D70" s="421" t="s">
        <v>263</v>
      </c>
      <c r="E70" s="421" t="s">
        <v>264</v>
      </c>
      <c r="F70" s="421" t="s">
        <v>352</v>
      </c>
      <c r="G70" s="421" t="s">
        <v>199</v>
      </c>
      <c r="H70" s="421" t="s">
        <v>184</v>
      </c>
      <c r="I70" s="421" t="s">
        <v>265</v>
      </c>
      <c r="J70" s="421" t="s">
        <v>202</v>
      </c>
      <c r="K70" s="421" t="s">
        <v>266</v>
      </c>
      <c r="L70" s="421" t="s">
        <v>267</v>
      </c>
      <c r="M70" s="421" t="s">
        <v>187</v>
      </c>
      <c r="N70" s="422" t="s">
        <v>272</v>
      </c>
      <c r="O70" s="422"/>
      <c r="P70" s="422" t="s">
        <v>273</v>
      </c>
      <c r="Q70" s="422"/>
      <c r="R70" s="422"/>
      <c r="S70" s="421" t="s">
        <v>275</v>
      </c>
      <c r="T70" s="421" t="s">
        <v>276</v>
      </c>
      <c r="U70" s="420"/>
    </row>
    <row r="71" spans="1:21" s="73" customFormat="1" ht="159.75">
      <c r="A71" s="85"/>
      <c r="B71" s="423"/>
      <c r="C71" s="424"/>
      <c r="D71" s="421"/>
      <c r="E71" s="421"/>
      <c r="F71" s="421"/>
      <c r="G71" s="421"/>
      <c r="H71" s="421"/>
      <c r="I71" s="421"/>
      <c r="J71" s="421"/>
      <c r="K71" s="421"/>
      <c r="L71" s="421"/>
      <c r="M71" s="421"/>
      <c r="N71" s="312" t="s">
        <v>193</v>
      </c>
      <c r="O71" s="313" t="s">
        <v>271</v>
      </c>
      <c r="P71" s="313" t="s">
        <v>195</v>
      </c>
      <c r="Q71" s="313" t="s">
        <v>284</v>
      </c>
      <c r="R71" s="313" t="s">
        <v>274</v>
      </c>
      <c r="S71" s="421"/>
      <c r="T71" s="421"/>
      <c r="U71" s="420"/>
    </row>
    <row r="72" spans="1:21" s="73" customFormat="1">
      <c r="A72" s="85"/>
      <c r="B72" s="314"/>
      <c r="C72" s="315"/>
      <c r="D72" s="316"/>
      <c r="E72" s="316"/>
      <c r="F72" s="316"/>
      <c r="G72" s="316"/>
      <c r="H72" s="316"/>
      <c r="I72" s="316"/>
      <c r="J72" s="316"/>
      <c r="K72" s="316"/>
      <c r="L72" s="316"/>
      <c r="M72" s="316"/>
      <c r="N72" s="317"/>
      <c r="O72" s="317"/>
      <c r="P72" s="317"/>
      <c r="Q72" s="317"/>
      <c r="R72" s="317"/>
      <c r="S72" s="317"/>
      <c r="T72" s="317"/>
      <c r="U72" s="317"/>
    </row>
    <row r="73" spans="1:21" s="73" customFormat="1">
      <c r="A73" s="85"/>
      <c r="B73" s="314"/>
      <c r="C73" s="315"/>
      <c r="D73" s="316"/>
      <c r="E73" s="316"/>
      <c r="F73" s="316"/>
      <c r="G73" s="316"/>
      <c r="H73" s="316"/>
      <c r="I73" s="316"/>
      <c r="J73" s="316"/>
      <c r="K73" s="316"/>
      <c r="L73" s="316"/>
      <c r="M73" s="316"/>
      <c r="N73" s="317"/>
      <c r="O73" s="317"/>
      <c r="P73" s="317"/>
      <c r="Q73" s="317"/>
      <c r="R73" s="317"/>
      <c r="S73" s="317"/>
      <c r="T73" s="317"/>
      <c r="U73" s="317"/>
    </row>
    <row r="74" spans="1:21" s="73" customFormat="1">
      <c r="A74" s="85"/>
      <c r="B74" s="314"/>
      <c r="C74" s="315"/>
      <c r="D74" s="316"/>
      <c r="E74" s="316"/>
      <c r="F74" s="316"/>
      <c r="G74" s="316"/>
      <c r="H74" s="316"/>
      <c r="I74" s="316"/>
      <c r="J74" s="316"/>
      <c r="K74" s="316"/>
      <c r="L74" s="316"/>
      <c r="M74" s="316"/>
      <c r="N74" s="317"/>
      <c r="O74" s="317"/>
      <c r="P74" s="317"/>
      <c r="Q74" s="317"/>
      <c r="R74" s="317"/>
      <c r="S74" s="317"/>
      <c r="T74" s="317"/>
      <c r="U74" s="317"/>
    </row>
    <row r="75" spans="1:21" s="73" customFormat="1">
      <c r="A75" s="85"/>
      <c r="B75" s="314"/>
      <c r="C75" s="315"/>
      <c r="D75" s="316"/>
      <c r="E75" s="316"/>
      <c r="F75" s="316"/>
      <c r="G75" s="316"/>
      <c r="H75" s="316"/>
      <c r="I75" s="316"/>
      <c r="J75" s="316"/>
      <c r="K75" s="316"/>
      <c r="L75" s="316"/>
      <c r="M75" s="316"/>
      <c r="N75" s="317"/>
      <c r="O75" s="317"/>
      <c r="P75" s="317"/>
      <c r="Q75" s="317"/>
      <c r="R75" s="317"/>
      <c r="S75" s="317"/>
      <c r="T75" s="317"/>
      <c r="U75" s="317"/>
    </row>
    <row r="76" spans="1:21" s="73" customFormat="1">
      <c r="A76" s="85"/>
      <c r="B76" s="314"/>
      <c r="C76" s="315"/>
      <c r="D76" s="316"/>
      <c r="E76" s="316"/>
      <c r="F76" s="316"/>
      <c r="G76" s="316"/>
      <c r="H76" s="316"/>
      <c r="I76" s="316"/>
      <c r="J76" s="316"/>
      <c r="K76" s="316"/>
      <c r="L76" s="316"/>
      <c r="M76" s="316"/>
      <c r="N76" s="317"/>
      <c r="O76" s="317"/>
      <c r="P76" s="317"/>
      <c r="Q76" s="317"/>
      <c r="R76" s="317"/>
      <c r="S76" s="317"/>
      <c r="T76" s="317"/>
      <c r="U76" s="317"/>
    </row>
    <row r="77" spans="1:21" s="73" customFormat="1">
      <c r="A77" s="85"/>
      <c r="B77" s="314"/>
      <c r="C77" s="315"/>
      <c r="D77" s="316"/>
      <c r="E77" s="316"/>
      <c r="F77" s="316"/>
      <c r="G77" s="316"/>
      <c r="H77" s="316"/>
      <c r="I77" s="316"/>
      <c r="J77" s="316"/>
      <c r="K77" s="316"/>
      <c r="L77" s="316"/>
      <c r="M77" s="316"/>
      <c r="N77" s="317"/>
      <c r="O77" s="317"/>
      <c r="P77" s="317"/>
      <c r="Q77" s="317"/>
      <c r="R77" s="317"/>
      <c r="S77" s="317"/>
      <c r="T77" s="317"/>
      <c r="U77" s="317"/>
    </row>
    <row r="78" spans="1:21" s="73" customFormat="1">
      <c r="A78" s="85"/>
      <c r="B78" s="314"/>
      <c r="C78" s="315"/>
      <c r="D78" s="316"/>
      <c r="E78" s="316"/>
      <c r="F78" s="316"/>
      <c r="G78" s="316"/>
      <c r="H78" s="316"/>
      <c r="I78" s="316"/>
      <c r="J78" s="316"/>
      <c r="K78" s="316"/>
      <c r="L78" s="316"/>
      <c r="M78" s="316"/>
      <c r="N78" s="317"/>
      <c r="O78" s="317"/>
      <c r="P78" s="317"/>
      <c r="Q78" s="317"/>
      <c r="R78" s="317"/>
      <c r="S78" s="317"/>
      <c r="T78" s="317"/>
      <c r="U78" s="317"/>
    </row>
    <row r="79" spans="1:21" s="73" customFormat="1">
      <c r="A79" s="85"/>
      <c r="B79" s="314"/>
      <c r="C79" s="315"/>
      <c r="D79" s="316"/>
      <c r="E79" s="316"/>
      <c r="F79" s="316"/>
      <c r="G79" s="316"/>
      <c r="H79" s="316"/>
      <c r="I79" s="316"/>
      <c r="J79" s="316"/>
      <c r="K79" s="316"/>
      <c r="L79" s="316"/>
      <c r="M79" s="316"/>
      <c r="N79" s="317"/>
      <c r="O79" s="317"/>
      <c r="P79" s="317"/>
      <c r="Q79" s="317"/>
      <c r="R79" s="317"/>
      <c r="S79" s="317"/>
      <c r="T79" s="317"/>
      <c r="U79" s="317"/>
    </row>
    <row r="80" spans="1:21" s="73" customFormat="1">
      <c r="A80" s="85"/>
      <c r="B80" s="314"/>
      <c r="C80" s="315"/>
      <c r="D80" s="316"/>
      <c r="E80" s="316"/>
      <c r="F80" s="316"/>
      <c r="G80" s="316"/>
      <c r="H80" s="316"/>
      <c r="I80" s="316"/>
      <c r="J80" s="316"/>
      <c r="K80" s="316"/>
      <c r="L80" s="316"/>
      <c r="M80" s="316"/>
      <c r="N80" s="317"/>
      <c r="O80" s="317"/>
      <c r="P80" s="317"/>
      <c r="Q80" s="317"/>
      <c r="R80" s="317"/>
      <c r="S80" s="317"/>
      <c r="T80" s="317"/>
      <c r="U80" s="317"/>
    </row>
    <row r="81" spans="1:21" s="73" customFormat="1">
      <c r="A81" s="85"/>
      <c r="B81" s="318"/>
      <c r="C81" s="319"/>
      <c r="D81" s="320"/>
      <c r="E81" s="320"/>
      <c r="F81" s="320"/>
      <c r="G81" s="320"/>
      <c r="H81" s="320"/>
      <c r="I81" s="320"/>
      <c r="J81" s="320"/>
      <c r="K81" s="320"/>
      <c r="L81" s="320"/>
      <c r="M81" s="320"/>
      <c r="N81" s="321"/>
      <c r="O81" s="321"/>
      <c r="P81" s="321"/>
      <c r="Q81" s="321"/>
      <c r="R81" s="321"/>
      <c r="S81" s="321"/>
      <c r="T81" s="321"/>
      <c r="U81" s="321"/>
    </row>
    <row r="82" spans="1:21" s="73" customFormat="1">
      <c r="A82" s="85"/>
      <c r="B82" s="318"/>
      <c r="C82" s="319"/>
      <c r="D82" s="320"/>
      <c r="E82" s="320"/>
      <c r="F82" s="320"/>
      <c r="G82" s="320"/>
      <c r="H82" s="320"/>
      <c r="I82" s="320"/>
      <c r="J82" s="320"/>
      <c r="K82" s="320"/>
      <c r="L82" s="320"/>
      <c r="M82" s="320"/>
      <c r="N82" s="321"/>
      <c r="O82" s="321"/>
      <c r="P82" s="321"/>
      <c r="Q82" s="321"/>
      <c r="R82" s="321"/>
      <c r="S82" s="321"/>
      <c r="T82" s="321"/>
      <c r="U82" s="321"/>
    </row>
    <row r="83" spans="1:21" s="73" customFormat="1">
      <c r="A83" s="85"/>
      <c r="B83" s="318"/>
      <c r="C83" s="319"/>
      <c r="D83" s="320"/>
      <c r="E83" s="320"/>
      <c r="F83" s="320"/>
      <c r="G83" s="320"/>
      <c r="H83" s="320"/>
      <c r="I83" s="320"/>
      <c r="J83" s="320"/>
      <c r="K83" s="320"/>
      <c r="L83" s="320"/>
      <c r="M83" s="320"/>
      <c r="N83" s="321"/>
      <c r="O83" s="321"/>
      <c r="P83" s="321"/>
      <c r="Q83" s="321"/>
      <c r="R83" s="321"/>
      <c r="S83" s="321"/>
      <c r="T83" s="321"/>
      <c r="U83" s="321"/>
    </row>
    <row r="84" spans="1:21" s="73" customFormat="1">
      <c r="A84" s="85"/>
      <c r="B84" s="318"/>
      <c r="C84" s="319"/>
      <c r="D84" s="320"/>
      <c r="E84" s="320"/>
      <c r="F84" s="320"/>
      <c r="G84" s="320"/>
      <c r="H84" s="320"/>
      <c r="I84" s="320"/>
      <c r="J84" s="320"/>
      <c r="K84" s="320"/>
      <c r="L84" s="320"/>
      <c r="M84" s="320"/>
      <c r="N84" s="321"/>
      <c r="O84" s="321"/>
      <c r="P84" s="321"/>
      <c r="Q84" s="321"/>
      <c r="R84" s="321"/>
      <c r="S84" s="321"/>
      <c r="T84" s="321"/>
      <c r="U84" s="321"/>
    </row>
    <row r="85" spans="1:21" s="73" customFormat="1">
      <c r="A85" s="85"/>
      <c r="B85" s="318"/>
      <c r="C85" s="319"/>
      <c r="D85" s="320"/>
      <c r="E85" s="320"/>
      <c r="F85" s="320"/>
      <c r="G85" s="320"/>
      <c r="H85" s="320"/>
      <c r="I85" s="320"/>
      <c r="J85" s="320"/>
      <c r="K85" s="320"/>
      <c r="L85" s="320"/>
      <c r="M85" s="320"/>
      <c r="N85" s="321"/>
      <c r="O85" s="321"/>
      <c r="P85" s="321"/>
      <c r="Q85" s="321"/>
      <c r="R85" s="321"/>
      <c r="S85" s="321"/>
      <c r="T85" s="321"/>
      <c r="U85" s="321"/>
    </row>
    <row r="86" spans="1:21" s="73" customFormat="1">
      <c r="A86" s="85"/>
      <c r="B86" s="318"/>
      <c r="C86" s="319"/>
      <c r="D86" s="320"/>
      <c r="E86" s="320"/>
      <c r="F86" s="320"/>
      <c r="G86" s="320"/>
      <c r="H86" s="320"/>
      <c r="I86" s="320"/>
      <c r="J86" s="320"/>
      <c r="K86" s="320"/>
      <c r="L86" s="320"/>
      <c r="M86" s="320"/>
      <c r="N86" s="321"/>
      <c r="O86" s="321"/>
      <c r="P86" s="321"/>
      <c r="Q86" s="321"/>
      <c r="R86" s="321"/>
      <c r="S86" s="321"/>
      <c r="T86" s="321"/>
      <c r="U86" s="321"/>
    </row>
    <row r="87" spans="1:21" s="73" customFormat="1">
      <c r="A87" s="85"/>
      <c r="B87" s="318"/>
      <c r="C87" s="319"/>
      <c r="D87" s="320"/>
      <c r="E87" s="320"/>
      <c r="F87" s="320"/>
      <c r="G87" s="320"/>
      <c r="H87" s="320"/>
      <c r="I87" s="320"/>
      <c r="J87" s="320"/>
      <c r="K87" s="320"/>
      <c r="L87" s="320"/>
      <c r="M87" s="320"/>
      <c r="N87" s="321"/>
      <c r="O87" s="321"/>
      <c r="P87" s="321"/>
      <c r="Q87" s="321"/>
      <c r="R87" s="321"/>
      <c r="S87" s="321"/>
      <c r="T87" s="321"/>
      <c r="U87" s="321"/>
    </row>
    <row r="88" spans="1:21" s="73" customFormat="1">
      <c r="A88" s="85"/>
      <c r="B88" s="318"/>
      <c r="C88" s="319"/>
      <c r="D88" s="320"/>
      <c r="E88" s="320"/>
      <c r="F88" s="320"/>
      <c r="G88" s="320"/>
      <c r="H88" s="320"/>
      <c r="I88" s="320"/>
      <c r="J88" s="320"/>
      <c r="K88" s="320"/>
      <c r="L88" s="320"/>
      <c r="M88" s="320"/>
      <c r="N88" s="321"/>
      <c r="O88" s="321"/>
      <c r="P88" s="321"/>
      <c r="Q88" s="321"/>
      <c r="R88" s="321"/>
      <c r="S88" s="321"/>
      <c r="T88" s="321"/>
      <c r="U88" s="321"/>
    </row>
    <row r="89" spans="1:21" s="73" customFormat="1">
      <c r="A89" s="85"/>
      <c r="B89" s="318"/>
      <c r="C89" s="319"/>
      <c r="D89" s="320"/>
      <c r="E89" s="320"/>
      <c r="F89" s="320"/>
      <c r="G89" s="320"/>
      <c r="H89" s="320"/>
      <c r="I89" s="320"/>
      <c r="J89" s="320"/>
      <c r="K89" s="320"/>
      <c r="L89" s="320"/>
      <c r="M89" s="320"/>
      <c r="N89" s="321"/>
      <c r="O89" s="321"/>
      <c r="P89" s="321"/>
      <c r="Q89" s="321"/>
      <c r="R89" s="321"/>
      <c r="S89" s="321"/>
      <c r="T89" s="321"/>
      <c r="U89" s="321"/>
    </row>
    <row r="90" spans="1:21" s="73" customFormat="1">
      <c r="A90" s="85"/>
      <c r="B90" s="79"/>
      <c r="C90" s="86"/>
      <c r="D90" s="80"/>
      <c r="E90" s="80"/>
      <c r="F90" s="80"/>
      <c r="G90" s="80"/>
      <c r="H90" s="80"/>
      <c r="I90" s="80"/>
      <c r="J90" s="80"/>
      <c r="K90" s="80"/>
      <c r="L90" s="80"/>
      <c r="M90" s="80"/>
      <c r="N90" s="81"/>
      <c r="O90" s="81"/>
      <c r="P90" s="81"/>
      <c r="Q90" s="81"/>
      <c r="R90" s="81"/>
      <c r="S90" s="81"/>
      <c r="T90" s="81"/>
      <c r="U90" s="81"/>
    </row>
    <row r="91" spans="1:21" s="73" customFormat="1">
      <c r="A91" s="85"/>
      <c r="B91" s="79"/>
      <c r="C91" s="86"/>
      <c r="D91" s="80"/>
      <c r="E91" s="80"/>
      <c r="F91" s="80"/>
      <c r="G91" s="80"/>
      <c r="H91" s="80"/>
      <c r="I91" s="80"/>
      <c r="J91" s="80"/>
      <c r="K91" s="80"/>
      <c r="L91" s="80"/>
      <c r="M91" s="80"/>
      <c r="N91" s="81"/>
      <c r="O91" s="81"/>
      <c r="P91" s="81"/>
      <c r="Q91" s="81"/>
      <c r="R91" s="81"/>
      <c r="S91" s="81"/>
      <c r="T91" s="81"/>
      <c r="U91" s="81"/>
    </row>
    <row r="92" spans="1:21" s="73" customFormat="1">
      <c r="A92" s="85"/>
      <c r="B92" s="79"/>
      <c r="C92" s="86"/>
      <c r="D92" s="80"/>
      <c r="E92" s="80"/>
      <c r="F92" s="80"/>
      <c r="G92" s="80"/>
      <c r="H92" s="80"/>
      <c r="I92" s="80"/>
      <c r="J92" s="80"/>
      <c r="K92" s="80"/>
      <c r="L92" s="80"/>
      <c r="M92" s="80"/>
      <c r="N92" s="81"/>
      <c r="O92" s="81"/>
      <c r="P92" s="81"/>
      <c r="Q92" s="81"/>
      <c r="R92" s="81"/>
      <c r="S92" s="81"/>
      <c r="T92" s="81"/>
      <c r="U92" s="81"/>
    </row>
    <row r="93" spans="1:21" s="73" customFormat="1">
      <c r="A93" s="85"/>
      <c r="B93" s="79"/>
      <c r="C93" s="86"/>
      <c r="D93" s="80"/>
      <c r="E93" s="80"/>
      <c r="F93" s="80"/>
      <c r="G93" s="80"/>
      <c r="H93" s="80"/>
      <c r="I93" s="80"/>
      <c r="J93" s="80"/>
      <c r="K93" s="80"/>
      <c r="L93" s="80"/>
      <c r="M93" s="80"/>
      <c r="N93" s="81"/>
      <c r="O93" s="81"/>
      <c r="P93" s="81"/>
      <c r="Q93" s="81"/>
      <c r="R93" s="81"/>
      <c r="S93" s="81"/>
      <c r="T93" s="81"/>
      <c r="U93" s="81"/>
    </row>
    <row r="94" spans="1:21" s="73" customFormat="1">
      <c r="A94" s="85"/>
      <c r="B94" s="79"/>
      <c r="C94" s="86"/>
      <c r="D94" s="80"/>
      <c r="E94" s="80"/>
      <c r="F94" s="80"/>
      <c r="G94" s="80"/>
      <c r="H94" s="80"/>
      <c r="I94" s="80"/>
      <c r="J94" s="80"/>
      <c r="K94" s="80"/>
      <c r="L94" s="80"/>
      <c r="M94" s="80"/>
      <c r="N94" s="81"/>
      <c r="O94" s="81"/>
      <c r="P94" s="81"/>
      <c r="Q94" s="81"/>
      <c r="R94" s="81"/>
      <c r="S94" s="81"/>
      <c r="T94" s="81"/>
      <c r="U94" s="81"/>
    </row>
    <row r="95" spans="1:21" s="73" customFormat="1">
      <c r="A95" s="85"/>
      <c r="B95" s="79"/>
      <c r="C95" s="86"/>
      <c r="D95" s="80"/>
      <c r="E95" s="80"/>
      <c r="F95" s="80"/>
      <c r="G95" s="80"/>
      <c r="H95" s="80"/>
      <c r="I95" s="80"/>
      <c r="J95" s="80"/>
      <c r="K95" s="80"/>
      <c r="L95" s="80"/>
      <c r="M95" s="80"/>
      <c r="N95" s="81"/>
      <c r="O95" s="81"/>
      <c r="P95" s="81"/>
      <c r="Q95" s="81"/>
      <c r="R95" s="81"/>
      <c r="S95" s="81"/>
      <c r="T95" s="81"/>
      <c r="U95" s="81"/>
    </row>
    <row r="96" spans="1:21" s="73" customFormat="1">
      <c r="A96" s="85"/>
      <c r="B96" s="79"/>
      <c r="C96" s="86"/>
      <c r="D96" s="80"/>
      <c r="E96" s="80"/>
      <c r="F96" s="80"/>
      <c r="G96" s="80"/>
      <c r="H96" s="80"/>
      <c r="I96" s="80"/>
      <c r="J96" s="80"/>
      <c r="K96" s="80"/>
      <c r="L96" s="80"/>
      <c r="M96" s="80"/>
      <c r="N96" s="81"/>
      <c r="O96" s="81"/>
      <c r="P96" s="81"/>
      <c r="Q96" s="81"/>
      <c r="R96" s="81"/>
      <c r="S96" s="81"/>
      <c r="T96" s="81"/>
      <c r="U96" s="81"/>
    </row>
    <row r="97" spans="1:21" s="73" customFormat="1">
      <c r="A97" s="85"/>
      <c r="B97" s="79"/>
      <c r="C97" s="86"/>
      <c r="D97" s="80"/>
      <c r="E97" s="80"/>
      <c r="F97" s="80"/>
      <c r="G97" s="80"/>
      <c r="H97" s="80"/>
      <c r="I97" s="80"/>
      <c r="J97" s="80"/>
      <c r="K97" s="80"/>
      <c r="L97" s="80"/>
      <c r="M97" s="80"/>
      <c r="N97" s="81"/>
      <c r="O97" s="81"/>
      <c r="P97" s="81"/>
      <c r="Q97" s="81"/>
      <c r="R97" s="81"/>
      <c r="S97" s="81"/>
      <c r="T97" s="81"/>
      <c r="U97" s="81"/>
    </row>
    <row r="98" spans="1:21" s="73" customFormat="1">
      <c r="A98" s="85"/>
      <c r="B98" s="79"/>
      <c r="C98" s="86"/>
      <c r="D98" s="80"/>
      <c r="E98" s="80"/>
      <c r="F98" s="80"/>
      <c r="G98" s="80"/>
      <c r="H98" s="80"/>
      <c r="I98" s="80"/>
      <c r="J98" s="80"/>
      <c r="K98" s="80"/>
      <c r="L98" s="80"/>
      <c r="M98" s="80"/>
      <c r="N98" s="81"/>
      <c r="O98" s="81"/>
      <c r="P98" s="81"/>
      <c r="Q98" s="81"/>
      <c r="R98" s="81"/>
      <c r="S98" s="81"/>
      <c r="T98" s="81"/>
      <c r="U98" s="81"/>
    </row>
    <row r="99" spans="1:21" s="73" customFormat="1">
      <c r="A99" s="85"/>
      <c r="B99" s="79"/>
      <c r="C99" s="86"/>
      <c r="D99" s="80"/>
      <c r="E99" s="80"/>
      <c r="F99" s="80"/>
      <c r="G99" s="80"/>
      <c r="H99" s="80"/>
      <c r="I99" s="80"/>
      <c r="J99" s="80"/>
      <c r="K99" s="80"/>
      <c r="L99" s="80"/>
      <c r="M99" s="80"/>
      <c r="N99" s="81"/>
      <c r="O99" s="81"/>
      <c r="P99" s="81"/>
      <c r="Q99" s="81"/>
      <c r="R99" s="81"/>
      <c r="S99" s="81"/>
      <c r="T99" s="81"/>
      <c r="U99" s="81"/>
    </row>
    <row r="100" spans="1:21" s="73" customFormat="1">
      <c r="A100" s="85"/>
      <c r="B100" s="79"/>
      <c r="C100" s="86"/>
      <c r="D100" s="80"/>
      <c r="E100" s="80"/>
      <c r="F100" s="80"/>
      <c r="G100" s="80"/>
      <c r="H100" s="80"/>
      <c r="I100" s="80"/>
      <c r="J100" s="80"/>
      <c r="K100" s="80"/>
      <c r="L100" s="80"/>
      <c r="M100" s="80"/>
      <c r="N100" s="81"/>
      <c r="O100" s="81"/>
      <c r="P100" s="81"/>
      <c r="Q100" s="81"/>
      <c r="R100" s="81"/>
      <c r="S100" s="81"/>
      <c r="T100" s="81"/>
      <c r="U100" s="81"/>
    </row>
    <row r="101" spans="1:21" s="73" customFormat="1">
      <c r="A101" s="85"/>
      <c r="B101" s="79"/>
      <c r="C101" s="86"/>
      <c r="D101" s="80"/>
      <c r="E101" s="80"/>
      <c r="F101" s="80"/>
      <c r="G101" s="80"/>
      <c r="H101" s="80"/>
      <c r="I101" s="80"/>
      <c r="J101" s="80"/>
      <c r="K101" s="80"/>
      <c r="L101" s="80"/>
      <c r="M101" s="80"/>
      <c r="N101" s="81"/>
      <c r="O101" s="81"/>
      <c r="P101" s="81"/>
      <c r="Q101" s="81"/>
      <c r="R101" s="81"/>
      <c r="S101" s="81"/>
      <c r="T101" s="81"/>
      <c r="U101" s="81"/>
    </row>
    <row r="102" spans="1:21" s="73" customFormat="1">
      <c r="A102" s="85"/>
      <c r="B102" s="79"/>
      <c r="C102" s="86"/>
      <c r="D102" s="80"/>
      <c r="E102" s="80"/>
      <c r="F102" s="80"/>
      <c r="G102" s="80"/>
      <c r="H102" s="80"/>
      <c r="I102" s="80"/>
      <c r="J102" s="80"/>
      <c r="K102" s="80"/>
      <c r="L102" s="80"/>
      <c r="M102" s="80"/>
      <c r="N102" s="81"/>
      <c r="O102" s="81"/>
      <c r="P102" s="81"/>
      <c r="Q102" s="81"/>
      <c r="R102" s="81"/>
      <c r="S102" s="81"/>
      <c r="T102" s="81"/>
      <c r="U102" s="81"/>
    </row>
    <row r="103" spans="1:21" s="73" customFormat="1">
      <c r="A103" s="85"/>
      <c r="B103" s="79"/>
      <c r="C103" s="86"/>
      <c r="D103" s="80"/>
      <c r="E103" s="80"/>
      <c r="F103" s="80"/>
      <c r="G103" s="80"/>
      <c r="H103" s="80"/>
      <c r="I103" s="80"/>
      <c r="J103" s="80"/>
      <c r="K103" s="80"/>
      <c r="L103" s="80"/>
      <c r="M103" s="80"/>
      <c r="N103" s="81"/>
      <c r="O103" s="81"/>
      <c r="P103" s="81"/>
      <c r="Q103" s="81"/>
      <c r="R103" s="81"/>
      <c r="S103" s="81"/>
      <c r="T103" s="81"/>
      <c r="U103" s="81"/>
    </row>
    <row r="104" spans="1:21" s="73" customFormat="1">
      <c r="A104" s="85"/>
      <c r="B104" s="79"/>
      <c r="C104" s="86"/>
      <c r="D104" s="80"/>
      <c r="E104" s="80"/>
      <c r="F104" s="80"/>
      <c r="G104" s="80"/>
      <c r="H104" s="80"/>
      <c r="I104" s="80"/>
      <c r="J104" s="80"/>
      <c r="K104" s="80"/>
      <c r="L104" s="80"/>
      <c r="M104" s="80"/>
      <c r="N104" s="81"/>
      <c r="O104" s="81"/>
      <c r="P104" s="81"/>
      <c r="Q104" s="81"/>
      <c r="R104" s="81"/>
      <c r="S104" s="81"/>
      <c r="T104" s="81"/>
      <c r="U104" s="81"/>
    </row>
    <row r="105" spans="1:21" s="73" customFormat="1">
      <c r="A105" s="85"/>
      <c r="B105" s="79"/>
      <c r="C105" s="86"/>
      <c r="D105" s="80"/>
      <c r="E105" s="80"/>
      <c r="F105" s="80"/>
      <c r="G105" s="80"/>
      <c r="H105" s="80"/>
      <c r="I105" s="80"/>
      <c r="J105" s="80"/>
      <c r="K105" s="80"/>
      <c r="L105" s="80"/>
      <c r="M105" s="80"/>
      <c r="N105" s="81"/>
      <c r="O105" s="81"/>
      <c r="P105" s="81"/>
      <c r="Q105" s="81"/>
      <c r="R105" s="81"/>
      <c r="S105" s="81"/>
      <c r="T105" s="81"/>
      <c r="U105" s="81"/>
    </row>
    <row r="106" spans="1:21" s="73" customFormat="1">
      <c r="A106" s="85"/>
      <c r="B106" s="79"/>
      <c r="C106" s="86"/>
      <c r="D106" s="80"/>
      <c r="E106" s="80"/>
      <c r="F106" s="80"/>
      <c r="G106" s="80"/>
      <c r="H106" s="80"/>
      <c r="I106" s="80"/>
      <c r="J106" s="80"/>
      <c r="K106" s="80"/>
      <c r="L106" s="80"/>
      <c r="M106" s="80"/>
      <c r="N106" s="81"/>
      <c r="O106" s="81"/>
      <c r="P106" s="81"/>
      <c r="Q106" s="81"/>
      <c r="R106" s="81"/>
      <c r="S106" s="81"/>
      <c r="T106" s="81"/>
      <c r="U106" s="81"/>
    </row>
    <row r="107" spans="1:21" s="73" customFormat="1">
      <c r="A107" s="85"/>
      <c r="B107" s="79"/>
      <c r="C107" s="86"/>
      <c r="D107" s="80"/>
      <c r="E107" s="80"/>
      <c r="F107" s="80"/>
      <c r="G107" s="80"/>
      <c r="H107" s="80"/>
      <c r="I107" s="80"/>
      <c r="J107" s="80"/>
      <c r="K107" s="80"/>
      <c r="L107" s="80"/>
      <c r="M107" s="80"/>
      <c r="N107" s="81"/>
      <c r="O107" s="81"/>
      <c r="P107" s="81"/>
      <c r="Q107" s="81"/>
      <c r="R107" s="81"/>
      <c r="S107" s="81"/>
      <c r="T107" s="81"/>
      <c r="U107" s="81"/>
    </row>
    <row r="108" spans="1:21" s="73" customFormat="1">
      <c r="A108" s="85"/>
      <c r="B108" s="79"/>
      <c r="C108" s="86"/>
      <c r="D108" s="80"/>
      <c r="E108" s="80"/>
      <c r="F108" s="80"/>
      <c r="G108" s="80"/>
      <c r="H108" s="80"/>
      <c r="I108" s="80"/>
      <c r="J108" s="80"/>
      <c r="K108" s="80"/>
      <c r="L108" s="80"/>
      <c r="M108" s="80"/>
      <c r="N108" s="81"/>
      <c r="O108" s="81"/>
      <c r="P108" s="81"/>
      <c r="Q108" s="81"/>
      <c r="R108" s="81"/>
      <c r="S108" s="81"/>
      <c r="T108" s="81"/>
      <c r="U108" s="81"/>
    </row>
    <row r="109" spans="1:21" s="73" customFormat="1">
      <c r="A109" s="85"/>
      <c r="B109" s="79"/>
      <c r="C109" s="86"/>
      <c r="D109" s="80"/>
      <c r="E109" s="80"/>
      <c r="F109" s="80"/>
      <c r="G109" s="80"/>
      <c r="H109" s="80"/>
      <c r="I109" s="80"/>
      <c r="J109" s="80"/>
      <c r="K109" s="80"/>
      <c r="L109" s="80"/>
      <c r="M109" s="80"/>
      <c r="N109" s="81"/>
      <c r="O109" s="81"/>
      <c r="P109" s="81"/>
      <c r="Q109" s="81"/>
      <c r="R109" s="81"/>
      <c r="S109" s="81"/>
      <c r="T109" s="81"/>
      <c r="U109" s="81"/>
    </row>
    <row r="110" spans="1:21" s="73" customFormat="1">
      <c r="A110" s="85"/>
      <c r="B110" s="79"/>
      <c r="C110" s="86"/>
      <c r="D110" s="80"/>
      <c r="E110" s="80"/>
      <c r="F110" s="80"/>
      <c r="G110" s="80"/>
      <c r="H110" s="80"/>
      <c r="I110" s="80"/>
      <c r="J110" s="80"/>
      <c r="K110" s="80"/>
      <c r="L110" s="80"/>
      <c r="M110" s="80"/>
      <c r="N110" s="81"/>
      <c r="O110" s="81"/>
      <c r="P110" s="81"/>
      <c r="Q110" s="81"/>
      <c r="R110" s="81"/>
      <c r="S110" s="81"/>
      <c r="T110" s="81"/>
      <c r="U110" s="81"/>
    </row>
    <row r="111" spans="1:21" s="73" customFormat="1">
      <c r="A111" s="85"/>
      <c r="B111" s="79"/>
      <c r="C111" s="86"/>
      <c r="D111" s="80"/>
      <c r="E111" s="80"/>
      <c r="F111" s="80"/>
      <c r="G111" s="80"/>
      <c r="H111" s="80"/>
      <c r="I111" s="80"/>
      <c r="J111" s="80"/>
      <c r="K111" s="80"/>
      <c r="L111" s="80"/>
      <c r="M111" s="80"/>
      <c r="N111" s="81"/>
      <c r="O111" s="81"/>
      <c r="P111" s="81"/>
      <c r="Q111" s="81"/>
      <c r="R111" s="81"/>
      <c r="S111" s="81"/>
      <c r="T111" s="81"/>
      <c r="U111" s="81"/>
    </row>
    <row r="112" spans="1:21" s="73" customFormat="1">
      <c r="A112" s="85"/>
      <c r="B112" s="79"/>
      <c r="C112" s="86"/>
      <c r="D112" s="80"/>
      <c r="E112" s="80"/>
      <c r="F112" s="80"/>
      <c r="G112" s="80"/>
      <c r="H112" s="80"/>
      <c r="I112" s="80"/>
      <c r="J112" s="80"/>
      <c r="K112" s="80"/>
      <c r="L112" s="80"/>
      <c r="M112" s="80"/>
      <c r="N112" s="81"/>
      <c r="O112" s="81"/>
      <c r="P112" s="81"/>
      <c r="Q112" s="81"/>
      <c r="R112" s="81"/>
      <c r="S112" s="81"/>
      <c r="T112" s="81"/>
      <c r="U112" s="81"/>
    </row>
    <row r="113" spans="1:21" s="73" customFormat="1">
      <c r="A113" s="85"/>
      <c r="B113" s="79"/>
      <c r="C113" s="86"/>
      <c r="D113" s="80"/>
      <c r="E113" s="80"/>
      <c r="F113" s="80"/>
      <c r="G113" s="80"/>
      <c r="H113" s="80"/>
      <c r="I113" s="80"/>
      <c r="J113" s="80"/>
      <c r="K113" s="80"/>
      <c r="L113" s="80"/>
      <c r="M113" s="80"/>
      <c r="N113" s="81"/>
      <c r="O113" s="81"/>
      <c r="P113" s="81"/>
      <c r="Q113" s="81"/>
      <c r="R113" s="81"/>
      <c r="S113" s="81"/>
      <c r="T113" s="81"/>
      <c r="U113" s="81"/>
    </row>
    <row r="114" spans="1:21" s="73" customFormat="1">
      <c r="A114" s="85"/>
      <c r="B114" s="79"/>
      <c r="C114" s="86"/>
      <c r="D114" s="80"/>
      <c r="E114" s="80"/>
      <c r="F114" s="80"/>
      <c r="G114" s="80"/>
      <c r="H114" s="80"/>
      <c r="I114" s="80"/>
      <c r="J114" s="80"/>
      <c r="K114" s="80"/>
      <c r="L114" s="80"/>
      <c r="M114" s="80"/>
      <c r="N114" s="81"/>
      <c r="O114" s="81"/>
      <c r="P114" s="81"/>
      <c r="Q114" s="81"/>
      <c r="R114" s="81"/>
      <c r="S114" s="81"/>
      <c r="T114" s="81"/>
      <c r="U114" s="81"/>
    </row>
    <row r="115" spans="1:21" s="73" customFormat="1">
      <c r="A115" s="85"/>
      <c r="B115" s="79"/>
      <c r="C115" s="86"/>
      <c r="D115" s="80"/>
      <c r="E115" s="80"/>
      <c r="F115" s="80"/>
      <c r="G115" s="80"/>
      <c r="H115" s="80"/>
      <c r="I115" s="80"/>
      <c r="J115" s="80"/>
      <c r="K115" s="80"/>
      <c r="L115" s="80"/>
      <c r="M115" s="80"/>
      <c r="N115" s="81"/>
      <c r="O115" s="81"/>
      <c r="P115" s="81"/>
      <c r="Q115" s="81"/>
      <c r="R115" s="81"/>
      <c r="S115" s="81"/>
      <c r="T115" s="81"/>
      <c r="U115" s="81"/>
    </row>
    <row r="116" spans="1:21" s="73" customFormat="1">
      <c r="A116" s="85"/>
      <c r="B116" s="79"/>
      <c r="C116" s="86"/>
      <c r="D116" s="80"/>
      <c r="E116" s="80"/>
      <c r="F116" s="80"/>
      <c r="G116" s="80"/>
      <c r="H116" s="80"/>
      <c r="I116" s="80"/>
      <c r="J116" s="80"/>
      <c r="K116" s="80"/>
      <c r="L116" s="80"/>
      <c r="M116" s="80"/>
      <c r="N116" s="81"/>
      <c r="O116" s="81"/>
      <c r="P116" s="81"/>
      <c r="Q116" s="81"/>
      <c r="R116" s="81"/>
      <c r="S116" s="81"/>
      <c r="T116" s="81"/>
      <c r="U116" s="81"/>
    </row>
    <row r="117" spans="1:21" s="73" customFormat="1">
      <c r="A117" s="85"/>
      <c r="B117" s="79"/>
      <c r="C117" s="86"/>
      <c r="D117" s="80"/>
      <c r="E117" s="80"/>
      <c r="F117" s="80"/>
      <c r="G117" s="80"/>
      <c r="H117" s="80"/>
      <c r="I117" s="80"/>
      <c r="J117" s="80"/>
      <c r="K117" s="80"/>
      <c r="L117" s="80"/>
      <c r="M117" s="80"/>
      <c r="N117" s="81"/>
      <c r="O117" s="81"/>
      <c r="P117" s="81"/>
      <c r="Q117" s="81"/>
      <c r="R117" s="81"/>
      <c r="S117" s="81"/>
      <c r="T117" s="81"/>
      <c r="U117" s="81"/>
    </row>
    <row r="118" spans="1:21" s="73" customFormat="1">
      <c r="A118" s="85"/>
      <c r="B118" s="79"/>
      <c r="C118" s="86"/>
      <c r="D118" s="80"/>
      <c r="E118" s="80"/>
      <c r="F118" s="80"/>
      <c r="G118" s="80"/>
      <c r="H118" s="80"/>
      <c r="I118" s="80"/>
      <c r="J118" s="80"/>
      <c r="K118" s="80"/>
      <c r="L118" s="80"/>
      <c r="M118" s="80"/>
      <c r="N118" s="81"/>
      <c r="O118" s="81"/>
      <c r="P118" s="81"/>
      <c r="Q118" s="81"/>
      <c r="R118" s="81"/>
      <c r="S118" s="81"/>
      <c r="T118" s="81"/>
      <c r="U118" s="81"/>
    </row>
    <row r="119" spans="1:21" s="73" customFormat="1">
      <c r="A119" s="85"/>
      <c r="B119" s="79"/>
      <c r="C119" s="86"/>
      <c r="D119" s="80"/>
      <c r="E119" s="80"/>
      <c r="F119" s="80"/>
      <c r="G119" s="80"/>
      <c r="H119" s="80"/>
      <c r="I119" s="80"/>
      <c r="J119" s="80"/>
      <c r="K119" s="80"/>
      <c r="L119" s="80"/>
      <c r="M119" s="80"/>
      <c r="N119" s="81"/>
      <c r="O119" s="81"/>
      <c r="P119" s="81"/>
      <c r="Q119" s="81"/>
      <c r="R119" s="81"/>
      <c r="S119" s="81"/>
      <c r="T119" s="81"/>
      <c r="U119" s="81"/>
    </row>
    <row r="120" spans="1:21" s="73" customFormat="1">
      <c r="A120" s="85"/>
      <c r="B120" s="79"/>
      <c r="C120" s="86"/>
      <c r="D120" s="80"/>
      <c r="E120" s="80"/>
      <c r="F120" s="80"/>
      <c r="G120" s="80"/>
      <c r="H120" s="80"/>
      <c r="I120" s="80"/>
      <c r="J120" s="80"/>
      <c r="K120" s="80"/>
      <c r="L120" s="80"/>
      <c r="M120" s="80"/>
      <c r="N120" s="81"/>
      <c r="O120" s="81"/>
      <c r="P120" s="81"/>
      <c r="Q120" s="81"/>
      <c r="R120" s="81"/>
      <c r="S120" s="81"/>
      <c r="T120" s="81"/>
      <c r="U120" s="81"/>
    </row>
    <row r="121" spans="1:21" s="73" customFormat="1">
      <c r="A121" s="85"/>
      <c r="B121" s="79"/>
      <c r="C121" s="86"/>
      <c r="D121" s="80"/>
      <c r="E121" s="80"/>
      <c r="F121" s="80"/>
      <c r="G121" s="80"/>
      <c r="H121" s="80"/>
      <c r="I121" s="80"/>
      <c r="J121" s="80"/>
      <c r="K121" s="80"/>
      <c r="L121" s="80"/>
      <c r="M121" s="80"/>
      <c r="N121" s="81"/>
      <c r="O121" s="81"/>
      <c r="P121" s="81"/>
      <c r="Q121" s="81"/>
      <c r="R121" s="81"/>
      <c r="S121" s="81"/>
      <c r="T121" s="81"/>
      <c r="U121" s="81"/>
    </row>
    <row r="122" spans="1:21" s="73" customFormat="1">
      <c r="A122" s="85"/>
      <c r="B122" s="79"/>
      <c r="C122" s="86"/>
      <c r="D122" s="80"/>
      <c r="E122" s="80"/>
      <c r="F122" s="80"/>
      <c r="G122" s="80"/>
      <c r="H122" s="80"/>
      <c r="I122" s="80"/>
      <c r="J122" s="80"/>
      <c r="K122" s="80"/>
      <c r="L122" s="80"/>
      <c r="M122" s="80"/>
      <c r="N122" s="81"/>
      <c r="O122" s="81"/>
      <c r="P122" s="81"/>
      <c r="Q122" s="81"/>
      <c r="R122" s="81"/>
      <c r="S122" s="81"/>
      <c r="T122" s="81"/>
      <c r="U122" s="81"/>
    </row>
    <row r="123" spans="1:21" s="73" customFormat="1">
      <c r="A123" s="85"/>
      <c r="B123" s="79"/>
      <c r="C123" s="86"/>
      <c r="D123" s="80"/>
      <c r="E123" s="80"/>
      <c r="F123" s="80"/>
      <c r="G123" s="80"/>
      <c r="H123" s="80"/>
      <c r="I123" s="80"/>
      <c r="J123" s="80"/>
      <c r="K123" s="80"/>
      <c r="L123" s="80"/>
      <c r="M123" s="80"/>
      <c r="N123" s="81"/>
      <c r="O123" s="81"/>
      <c r="P123" s="81"/>
      <c r="Q123" s="81"/>
      <c r="R123" s="81"/>
      <c r="S123" s="81"/>
      <c r="T123" s="81"/>
      <c r="U123" s="81"/>
    </row>
    <row r="124" spans="1:21" s="73" customFormat="1">
      <c r="A124" s="85"/>
      <c r="B124" s="79"/>
      <c r="C124" s="86"/>
      <c r="D124" s="80"/>
      <c r="E124" s="80"/>
      <c r="F124" s="80"/>
      <c r="G124" s="80"/>
      <c r="H124" s="80"/>
      <c r="I124" s="80"/>
      <c r="J124" s="80"/>
      <c r="K124" s="80"/>
      <c r="L124" s="80"/>
      <c r="M124" s="80"/>
      <c r="N124" s="81"/>
      <c r="O124" s="81"/>
      <c r="P124" s="81"/>
      <c r="Q124" s="81"/>
      <c r="R124" s="81"/>
      <c r="S124" s="81"/>
      <c r="T124" s="81"/>
      <c r="U124" s="81"/>
    </row>
    <row r="125" spans="1:21" s="73" customFormat="1">
      <c r="A125" s="85"/>
      <c r="B125" s="79"/>
      <c r="C125" s="86"/>
      <c r="D125" s="80"/>
      <c r="E125" s="80"/>
      <c r="F125" s="80"/>
      <c r="G125" s="80"/>
      <c r="H125" s="80"/>
      <c r="I125" s="80"/>
      <c r="J125" s="80"/>
      <c r="K125" s="80"/>
      <c r="L125" s="80"/>
      <c r="M125" s="80"/>
      <c r="N125" s="81"/>
      <c r="O125" s="81"/>
      <c r="P125" s="81"/>
      <c r="Q125" s="81"/>
      <c r="R125" s="81"/>
      <c r="S125" s="81"/>
      <c r="T125" s="81"/>
      <c r="U125" s="81"/>
    </row>
    <row r="126" spans="1:21" s="73" customFormat="1">
      <c r="A126" s="85"/>
      <c r="B126" s="79"/>
      <c r="C126" s="86"/>
      <c r="D126" s="80"/>
      <c r="E126" s="80"/>
      <c r="F126" s="80"/>
      <c r="G126" s="80"/>
      <c r="H126" s="80"/>
      <c r="I126" s="80"/>
      <c r="J126" s="80"/>
      <c r="K126" s="80"/>
      <c r="L126" s="80"/>
      <c r="M126" s="80"/>
      <c r="N126" s="81"/>
      <c r="O126" s="81"/>
      <c r="P126" s="81"/>
      <c r="Q126" s="81"/>
      <c r="R126" s="81"/>
      <c r="S126" s="81"/>
      <c r="T126" s="81"/>
      <c r="U126" s="81"/>
    </row>
    <row r="127" spans="1:21" s="73" customFormat="1">
      <c r="A127" s="85"/>
      <c r="B127" s="79"/>
      <c r="C127" s="86"/>
      <c r="D127" s="80"/>
      <c r="E127" s="80"/>
      <c r="F127" s="80"/>
      <c r="G127" s="80"/>
      <c r="H127" s="80"/>
      <c r="I127" s="80"/>
      <c r="J127" s="80"/>
      <c r="K127" s="80"/>
      <c r="L127" s="80"/>
      <c r="M127" s="80"/>
      <c r="N127" s="81"/>
      <c r="O127" s="81"/>
      <c r="P127" s="81"/>
      <c r="Q127" s="81"/>
      <c r="R127" s="81"/>
      <c r="S127" s="81"/>
      <c r="T127" s="81"/>
      <c r="U127" s="81"/>
    </row>
    <row r="128" spans="1:21" s="73" customFormat="1">
      <c r="A128" s="85"/>
      <c r="B128" s="79"/>
      <c r="C128" s="86"/>
      <c r="D128" s="80"/>
      <c r="E128" s="80"/>
      <c r="F128" s="80"/>
      <c r="G128" s="80"/>
      <c r="H128" s="80"/>
      <c r="I128" s="80"/>
      <c r="J128" s="80"/>
      <c r="K128" s="80"/>
      <c r="L128" s="80"/>
      <c r="M128" s="80"/>
      <c r="N128" s="81"/>
      <c r="O128" s="81"/>
      <c r="P128" s="81"/>
      <c r="Q128" s="81"/>
      <c r="R128" s="81"/>
      <c r="S128" s="81"/>
      <c r="T128" s="81"/>
      <c r="U128" s="81"/>
    </row>
    <row r="129" spans="1:21" s="73" customFormat="1">
      <c r="A129" s="85"/>
      <c r="B129" s="79"/>
      <c r="C129" s="86"/>
      <c r="D129" s="80"/>
      <c r="E129" s="80"/>
      <c r="F129" s="80"/>
      <c r="G129" s="80"/>
      <c r="H129" s="80"/>
      <c r="I129" s="80"/>
      <c r="J129" s="80"/>
      <c r="K129" s="80"/>
      <c r="L129" s="80"/>
      <c r="M129" s="80"/>
      <c r="N129" s="81"/>
      <c r="O129" s="81"/>
      <c r="P129" s="81"/>
      <c r="Q129" s="81"/>
      <c r="R129" s="81"/>
      <c r="S129" s="81"/>
      <c r="T129" s="81"/>
      <c r="U129" s="81"/>
    </row>
    <row r="130" spans="1:21" s="73" customFormat="1">
      <c r="A130" s="85"/>
      <c r="B130" s="79"/>
      <c r="C130" s="86"/>
      <c r="D130" s="80"/>
      <c r="E130" s="80"/>
      <c r="F130" s="80"/>
      <c r="G130" s="80"/>
      <c r="H130" s="80"/>
      <c r="I130" s="80"/>
      <c r="J130" s="80"/>
      <c r="K130" s="80"/>
      <c r="L130" s="80"/>
      <c r="M130" s="80"/>
      <c r="N130" s="81"/>
      <c r="O130" s="81"/>
      <c r="P130" s="81"/>
      <c r="Q130" s="81"/>
      <c r="R130" s="81"/>
      <c r="S130" s="81"/>
      <c r="T130" s="81"/>
      <c r="U130" s="81"/>
    </row>
    <row r="131" spans="1:21" s="73" customFormat="1">
      <c r="A131" s="85"/>
      <c r="B131" s="79"/>
      <c r="C131" s="86"/>
      <c r="D131" s="80"/>
      <c r="E131" s="80"/>
      <c r="F131" s="80"/>
      <c r="G131" s="80"/>
      <c r="H131" s="80"/>
      <c r="I131" s="80"/>
      <c r="J131" s="80"/>
      <c r="K131" s="80"/>
      <c r="L131" s="80"/>
      <c r="M131" s="80"/>
      <c r="N131" s="81"/>
      <c r="O131" s="81"/>
      <c r="P131" s="81"/>
      <c r="Q131" s="81"/>
      <c r="R131" s="81"/>
      <c r="S131" s="81"/>
      <c r="T131" s="81"/>
      <c r="U131" s="81"/>
    </row>
    <row r="132" spans="1:21" s="73" customFormat="1">
      <c r="A132" s="85"/>
      <c r="B132" s="79"/>
      <c r="C132" s="86"/>
      <c r="D132" s="80"/>
      <c r="E132" s="80"/>
      <c r="F132" s="80"/>
      <c r="G132" s="80"/>
      <c r="H132" s="80"/>
      <c r="I132" s="80"/>
      <c r="J132" s="80"/>
      <c r="K132" s="80"/>
      <c r="L132" s="80"/>
      <c r="M132" s="80"/>
      <c r="N132" s="81"/>
      <c r="O132" s="81"/>
      <c r="P132" s="81"/>
      <c r="Q132" s="81"/>
      <c r="R132" s="81"/>
      <c r="S132" s="81"/>
      <c r="T132" s="81"/>
      <c r="U132" s="81"/>
    </row>
    <row r="133" spans="1:21" s="73" customFormat="1">
      <c r="A133" s="85"/>
      <c r="B133" s="79"/>
      <c r="C133" s="86"/>
      <c r="D133" s="80"/>
      <c r="E133" s="80"/>
      <c r="F133" s="80"/>
      <c r="G133" s="80"/>
      <c r="H133" s="80"/>
      <c r="I133" s="80"/>
      <c r="J133" s="80"/>
      <c r="K133" s="80"/>
      <c r="L133" s="80"/>
      <c r="M133" s="80"/>
      <c r="N133" s="81"/>
      <c r="O133" s="81"/>
      <c r="P133" s="81"/>
      <c r="Q133" s="81"/>
      <c r="R133" s="81"/>
      <c r="S133" s="81"/>
      <c r="T133" s="81"/>
      <c r="U133" s="81"/>
    </row>
    <row r="134" spans="1:21" s="73" customFormat="1">
      <c r="A134" s="85"/>
      <c r="B134" s="79"/>
      <c r="C134" s="86"/>
      <c r="D134" s="80"/>
      <c r="E134" s="80"/>
      <c r="F134" s="80"/>
      <c r="G134" s="80"/>
      <c r="H134" s="80"/>
      <c r="I134" s="80"/>
      <c r="J134" s="80"/>
      <c r="K134" s="80"/>
      <c r="L134" s="80"/>
      <c r="M134" s="80"/>
      <c r="N134" s="81"/>
      <c r="O134" s="81"/>
      <c r="P134" s="81"/>
      <c r="Q134" s="81"/>
      <c r="R134" s="81"/>
      <c r="S134" s="81"/>
      <c r="T134" s="81"/>
      <c r="U134" s="81"/>
    </row>
    <row r="135" spans="1:21" s="73" customFormat="1">
      <c r="A135" s="85"/>
      <c r="B135" s="79"/>
      <c r="C135" s="86"/>
      <c r="D135" s="80"/>
      <c r="E135" s="80"/>
      <c r="F135" s="80"/>
      <c r="G135" s="80"/>
      <c r="H135" s="80"/>
      <c r="I135" s="80"/>
      <c r="J135" s="80"/>
      <c r="K135" s="80"/>
      <c r="L135" s="80"/>
      <c r="M135" s="80"/>
      <c r="N135" s="81"/>
      <c r="O135" s="81"/>
      <c r="P135" s="81"/>
      <c r="Q135" s="81"/>
      <c r="R135" s="81"/>
      <c r="S135" s="81"/>
      <c r="T135" s="81"/>
      <c r="U135" s="81"/>
    </row>
    <row r="136" spans="1:21" s="73" customFormat="1">
      <c r="A136" s="85"/>
      <c r="B136" s="79"/>
      <c r="C136" s="86"/>
      <c r="D136" s="80"/>
      <c r="E136" s="80"/>
      <c r="F136" s="80"/>
      <c r="G136" s="80"/>
      <c r="H136" s="80"/>
      <c r="I136" s="80"/>
      <c r="J136" s="80"/>
      <c r="K136" s="80"/>
      <c r="L136" s="80"/>
      <c r="M136" s="80"/>
      <c r="N136" s="81"/>
      <c r="O136" s="81"/>
      <c r="P136" s="81"/>
      <c r="Q136" s="81"/>
      <c r="R136" s="81"/>
      <c r="S136" s="81"/>
      <c r="T136" s="81"/>
      <c r="U136" s="81"/>
    </row>
    <row r="137" spans="1:21" s="73" customFormat="1">
      <c r="A137" s="85"/>
      <c r="B137" s="79"/>
      <c r="C137" s="86"/>
      <c r="D137" s="80"/>
      <c r="E137" s="80"/>
      <c r="F137" s="80"/>
      <c r="G137" s="80"/>
      <c r="H137" s="80"/>
      <c r="I137" s="80"/>
      <c r="J137" s="80"/>
      <c r="K137" s="80"/>
      <c r="L137" s="80"/>
      <c r="M137" s="80"/>
      <c r="N137" s="81"/>
      <c r="O137" s="81"/>
      <c r="P137" s="81"/>
      <c r="Q137" s="81"/>
      <c r="R137" s="81"/>
      <c r="S137" s="81"/>
      <c r="T137" s="81"/>
      <c r="U137" s="81"/>
    </row>
    <row r="138" spans="1:21" s="73" customFormat="1">
      <c r="A138" s="85"/>
      <c r="B138" s="79"/>
      <c r="C138" s="86"/>
      <c r="D138" s="80"/>
      <c r="E138" s="80"/>
      <c r="F138" s="80"/>
      <c r="G138" s="80"/>
      <c r="H138" s="80"/>
      <c r="I138" s="80"/>
      <c r="J138" s="80"/>
      <c r="K138" s="80"/>
      <c r="L138" s="80"/>
      <c r="M138" s="80"/>
      <c r="N138" s="81"/>
      <c r="O138" s="81"/>
      <c r="P138" s="81"/>
      <c r="Q138" s="81"/>
      <c r="R138" s="81"/>
      <c r="S138" s="81"/>
      <c r="T138" s="81"/>
      <c r="U138" s="81"/>
    </row>
    <row r="139" spans="1:21" s="73" customFormat="1">
      <c r="A139" s="85"/>
      <c r="B139" s="79"/>
      <c r="C139" s="86"/>
      <c r="D139" s="80"/>
      <c r="E139" s="80"/>
      <c r="F139" s="80"/>
      <c r="G139" s="80"/>
      <c r="H139" s="80"/>
      <c r="I139" s="80"/>
      <c r="J139" s="80"/>
      <c r="K139" s="80"/>
      <c r="L139" s="80"/>
      <c r="M139" s="80"/>
      <c r="N139" s="81"/>
      <c r="O139" s="81"/>
      <c r="P139" s="81"/>
      <c r="Q139" s="81"/>
      <c r="R139" s="81"/>
      <c r="S139" s="81"/>
      <c r="T139" s="81"/>
      <c r="U139" s="81"/>
    </row>
    <row r="140" spans="1:21" s="73" customFormat="1">
      <c r="A140" s="85"/>
      <c r="B140" s="79"/>
      <c r="C140" s="86"/>
      <c r="D140" s="80"/>
      <c r="E140" s="80"/>
      <c r="F140" s="80"/>
      <c r="G140" s="80"/>
      <c r="H140" s="80"/>
      <c r="I140" s="80"/>
      <c r="J140" s="80"/>
      <c r="K140" s="80"/>
      <c r="L140" s="80"/>
      <c r="M140" s="80"/>
      <c r="N140" s="81"/>
      <c r="O140" s="81"/>
      <c r="P140" s="81"/>
      <c r="Q140" s="81"/>
      <c r="R140" s="81"/>
      <c r="S140" s="81"/>
      <c r="T140" s="81"/>
      <c r="U140" s="81"/>
    </row>
    <row r="141" spans="1:21" s="73" customFormat="1">
      <c r="A141" s="85"/>
      <c r="B141" s="79"/>
      <c r="C141" s="86"/>
      <c r="D141" s="80"/>
      <c r="E141" s="80"/>
      <c r="F141" s="80"/>
      <c r="G141" s="80"/>
      <c r="H141" s="80"/>
      <c r="I141" s="80"/>
      <c r="J141" s="80"/>
      <c r="K141" s="80"/>
      <c r="L141" s="80"/>
      <c r="M141" s="80"/>
      <c r="N141" s="81"/>
      <c r="O141" s="81"/>
      <c r="P141" s="81"/>
      <c r="Q141" s="81"/>
      <c r="R141" s="81"/>
      <c r="S141" s="81"/>
      <c r="T141" s="81"/>
      <c r="U141" s="81"/>
    </row>
    <row r="142" spans="1:21" s="73" customFormat="1">
      <c r="A142" s="85"/>
      <c r="B142" s="79"/>
      <c r="C142" s="86"/>
      <c r="D142" s="80"/>
      <c r="E142" s="80"/>
      <c r="F142" s="80"/>
      <c r="G142" s="80"/>
      <c r="H142" s="80"/>
      <c r="I142" s="80"/>
      <c r="J142" s="80"/>
      <c r="K142" s="80"/>
      <c r="L142" s="80"/>
      <c r="M142" s="80"/>
      <c r="N142" s="81"/>
      <c r="O142" s="81"/>
      <c r="P142" s="81"/>
      <c r="Q142" s="81"/>
      <c r="R142" s="81"/>
      <c r="S142" s="81"/>
      <c r="T142" s="81"/>
      <c r="U142" s="81"/>
    </row>
    <row r="143" spans="1:21" s="73" customFormat="1">
      <c r="A143" s="85"/>
      <c r="B143" s="79"/>
      <c r="C143" s="86"/>
      <c r="D143" s="80"/>
      <c r="E143" s="80"/>
      <c r="F143" s="80"/>
      <c r="G143" s="80"/>
      <c r="H143" s="80"/>
      <c r="I143" s="80"/>
      <c r="J143" s="80"/>
      <c r="K143" s="80"/>
      <c r="L143" s="80"/>
      <c r="M143" s="80"/>
      <c r="N143" s="81"/>
      <c r="O143" s="81"/>
      <c r="P143" s="81"/>
      <c r="Q143" s="81"/>
      <c r="R143" s="81"/>
      <c r="S143" s="81"/>
      <c r="T143" s="81"/>
      <c r="U143" s="81"/>
    </row>
    <row r="144" spans="1:21" s="73" customFormat="1">
      <c r="A144" s="85"/>
      <c r="B144" s="79"/>
      <c r="C144" s="86"/>
      <c r="D144" s="80"/>
      <c r="E144" s="80"/>
      <c r="F144" s="80"/>
      <c r="G144" s="80"/>
      <c r="H144" s="80"/>
      <c r="I144" s="80"/>
      <c r="J144" s="80"/>
      <c r="K144" s="80"/>
      <c r="L144" s="80"/>
      <c r="M144" s="80"/>
      <c r="N144" s="81"/>
      <c r="O144" s="81"/>
      <c r="P144" s="81"/>
      <c r="Q144" s="81"/>
      <c r="R144" s="81"/>
      <c r="S144" s="81"/>
      <c r="T144" s="81"/>
      <c r="U144" s="81"/>
    </row>
    <row r="145" spans="1:21" s="73" customFormat="1">
      <c r="A145" s="85"/>
      <c r="B145" s="79"/>
      <c r="C145" s="86"/>
      <c r="D145" s="80"/>
      <c r="E145" s="80"/>
      <c r="F145" s="80"/>
      <c r="G145" s="80"/>
      <c r="H145" s="80"/>
      <c r="I145" s="80"/>
      <c r="J145" s="80"/>
      <c r="K145" s="80"/>
      <c r="L145" s="80"/>
      <c r="M145" s="80"/>
      <c r="N145" s="81"/>
      <c r="O145" s="81"/>
      <c r="P145" s="81"/>
      <c r="Q145" s="81"/>
      <c r="R145" s="81"/>
      <c r="S145" s="81"/>
      <c r="T145" s="81"/>
      <c r="U145" s="81"/>
    </row>
    <row r="146" spans="1:21" s="73" customFormat="1">
      <c r="A146" s="85"/>
      <c r="B146" s="79"/>
      <c r="C146" s="86"/>
      <c r="D146" s="80"/>
      <c r="E146" s="80"/>
      <c r="F146" s="80"/>
      <c r="G146" s="80"/>
      <c r="H146" s="80"/>
      <c r="I146" s="80"/>
      <c r="J146" s="80"/>
      <c r="K146" s="80"/>
      <c r="L146" s="80"/>
      <c r="M146" s="80"/>
      <c r="N146" s="81"/>
      <c r="O146" s="81"/>
      <c r="P146" s="81"/>
      <c r="Q146" s="81"/>
      <c r="R146" s="81"/>
      <c r="S146" s="81"/>
      <c r="T146" s="81"/>
      <c r="U146" s="81"/>
    </row>
    <row r="147" spans="1:21" s="73" customFormat="1">
      <c r="A147" s="85"/>
      <c r="B147" s="79"/>
      <c r="C147" s="86"/>
      <c r="D147" s="80"/>
      <c r="E147" s="80"/>
      <c r="F147" s="80"/>
      <c r="G147" s="80"/>
      <c r="H147" s="80"/>
      <c r="I147" s="80"/>
      <c r="J147" s="80"/>
      <c r="K147" s="80"/>
      <c r="L147" s="80"/>
      <c r="M147" s="80"/>
      <c r="N147" s="81"/>
      <c r="O147" s="81"/>
      <c r="P147" s="81"/>
      <c r="Q147" s="81"/>
      <c r="R147" s="81"/>
      <c r="S147" s="81"/>
      <c r="T147" s="81"/>
      <c r="U147" s="81"/>
    </row>
    <row r="148" spans="1:21" s="73" customFormat="1">
      <c r="A148" s="85"/>
      <c r="B148" s="79"/>
      <c r="C148" s="86"/>
      <c r="D148" s="80"/>
      <c r="E148" s="80"/>
      <c r="F148" s="80"/>
      <c r="G148" s="80"/>
      <c r="H148" s="80"/>
      <c r="I148" s="80"/>
      <c r="J148" s="80"/>
      <c r="K148" s="80"/>
      <c r="L148" s="80"/>
      <c r="M148" s="80"/>
      <c r="N148" s="81"/>
      <c r="O148" s="81"/>
      <c r="P148" s="81"/>
      <c r="Q148" s="81"/>
      <c r="R148" s="81"/>
      <c r="S148" s="81"/>
      <c r="T148" s="81"/>
      <c r="U148" s="81"/>
    </row>
    <row r="149" spans="1:21" s="73" customFormat="1">
      <c r="A149" s="85"/>
      <c r="B149" s="79"/>
      <c r="C149" s="86"/>
      <c r="D149" s="80"/>
      <c r="E149" s="80"/>
      <c r="F149" s="80"/>
      <c r="G149" s="80"/>
      <c r="H149" s="80"/>
      <c r="I149" s="80"/>
      <c r="J149" s="80"/>
      <c r="K149" s="80"/>
      <c r="L149" s="80"/>
      <c r="M149" s="80"/>
      <c r="N149" s="81"/>
      <c r="O149" s="81"/>
      <c r="P149" s="81"/>
      <c r="Q149" s="81"/>
      <c r="R149" s="81"/>
      <c r="S149" s="81"/>
      <c r="T149" s="81"/>
      <c r="U149" s="81"/>
    </row>
    <row r="150" spans="1:21" s="73" customFormat="1">
      <c r="A150" s="85"/>
      <c r="B150" s="79"/>
      <c r="C150" s="86"/>
      <c r="D150" s="80"/>
      <c r="E150" s="80"/>
      <c r="F150" s="80"/>
      <c r="G150" s="80"/>
      <c r="H150" s="80"/>
      <c r="I150" s="80"/>
      <c r="J150" s="80"/>
      <c r="K150" s="80"/>
      <c r="L150" s="80"/>
      <c r="M150" s="80"/>
      <c r="N150" s="81"/>
      <c r="O150" s="81"/>
      <c r="P150" s="81"/>
      <c r="Q150" s="81"/>
      <c r="R150" s="81"/>
      <c r="S150" s="81"/>
      <c r="T150" s="81"/>
      <c r="U150" s="81"/>
    </row>
    <row r="151" spans="1:21" s="73" customFormat="1">
      <c r="A151" s="85"/>
      <c r="B151" s="79"/>
      <c r="C151" s="86"/>
      <c r="D151" s="80"/>
      <c r="E151" s="80"/>
      <c r="F151" s="80"/>
      <c r="G151" s="80"/>
      <c r="H151" s="80"/>
      <c r="I151" s="80"/>
      <c r="J151" s="80"/>
      <c r="K151" s="80"/>
      <c r="L151" s="80"/>
      <c r="M151" s="80"/>
      <c r="N151" s="81"/>
      <c r="O151" s="81"/>
      <c r="P151" s="81"/>
      <c r="Q151" s="81"/>
      <c r="R151" s="81"/>
      <c r="S151" s="81"/>
      <c r="T151" s="81"/>
      <c r="U151" s="81"/>
    </row>
    <row r="152" spans="1:21" s="73" customFormat="1">
      <c r="A152" s="85"/>
      <c r="B152" s="79"/>
      <c r="C152" s="86"/>
      <c r="D152" s="80"/>
      <c r="E152" s="80"/>
      <c r="F152" s="80"/>
      <c r="G152" s="80"/>
      <c r="H152" s="80"/>
      <c r="I152" s="80"/>
      <c r="J152" s="80"/>
      <c r="K152" s="80"/>
      <c r="L152" s="80"/>
      <c r="M152" s="80"/>
      <c r="N152" s="81"/>
      <c r="O152" s="81"/>
      <c r="P152" s="81"/>
      <c r="Q152" s="81"/>
      <c r="R152" s="81"/>
      <c r="S152" s="81"/>
      <c r="T152" s="81"/>
      <c r="U152" s="81"/>
    </row>
    <row r="153" spans="1:21" s="73" customFormat="1">
      <c r="A153" s="85"/>
      <c r="B153" s="79"/>
      <c r="C153" s="86"/>
      <c r="D153" s="80"/>
      <c r="E153" s="80"/>
      <c r="F153" s="80"/>
      <c r="G153" s="80"/>
      <c r="H153" s="80"/>
      <c r="I153" s="80"/>
      <c r="J153" s="80"/>
      <c r="K153" s="80"/>
      <c r="L153" s="80"/>
      <c r="M153" s="80"/>
      <c r="N153" s="81"/>
      <c r="O153" s="81"/>
      <c r="P153" s="81"/>
      <c r="Q153" s="81"/>
      <c r="R153" s="81"/>
      <c r="S153" s="81"/>
      <c r="T153" s="81"/>
      <c r="U153" s="81"/>
    </row>
    <row r="154" spans="1:21" s="73" customFormat="1">
      <c r="A154" s="85"/>
      <c r="B154" s="79"/>
      <c r="C154" s="86"/>
      <c r="D154" s="80"/>
      <c r="E154" s="80"/>
      <c r="F154" s="80"/>
      <c r="G154" s="80"/>
      <c r="H154" s="80"/>
      <c r="I154" s="80"/>
      <c r="J154" s="80"/>
      <c r="K154" s="80"/>
      <c r="L154" s="80"/>
      <c r="M154" s="80"/>
      <c r="N154" s="81"/>
      <c r="O154" s="81"/>
      <c r="P154" s="81"/>
      <c r="Q154" s="81"/>
      <c r="R154" s="81"/>
      <c r="S154" s="81"/>
      <c r="T154" s="81"/>
      <c r="U154" s="81"/>
    </row>
    <row r="155" spans="1:21" s="73" customFormat="1">
      <c r="A155" s="85"/>
      <c r="B155" s="79"/>
      <c r="C155" s="86"/>
      <c r="D155" s="80"/>
      <c r="E155" s="80"/>
      <c r="F155" s="80"/>
      <c r="G155" s="80"/>
      <c r="H155" s="80"/>
      <c r="I155" s="80"/>
      <c r="J155" s="80"/>
      <c r="K155" s="80"/>
      <c r="L155" s="80"/>
      <c r="M155" s="80"/>
      <c r="N155" s="81"/>
      <c r="O155" s="81"/>
      <c r="P155" s="81"/>
      <c r="Q155" s="81"/>
      <c r="R155" s="81"/>
      <c r="S155" s="81"/>
      <c r="T155" s="81"/>
      <c r="U155" s="81"/>
    </row>
    <row r="156" spans="1:21" s="73" customFormat="1">
      <c r="A156" s="85"/>
      <c r="B156" s="79"/>
      <c r="C156" s="86"/>
      <c r="D156" s="80"/>
      <c r="E156" s="80"/>
      <c r="F156" s="80"/>
      <c r="G156" s="80"/>
      <c r="H156" s="80"/>
      <c r="I156" s="80"/>
      <c r="J156" s="80"/>
      <c r="K156" s="80"/>
      <c r="L156" s="80"/>
      <c r="M156" s="80"/>
      <c r="N156" s="81"/>
      <c r="O156" s="81"/>
      <c r="P156" s="81"/>
      <c r="Q156" s="81"/>
      <c r="R156" s="81"/>
      <c r="S156" s="81"/>
      <c r="T156" s="81"/>
      <c r="U156" s="81"/>
    </row>
    <row r="157" spans="1:21" s="73" customFormat="1">
      <c r="A157" s="85"/>
      <c r="B157" s="79"/>
      <c r="C157" s="86"/>
      <c r="D157" s="80"/>
      <c r="E157" s="80"/>
      <c r="F157" s="80"/>
      <c r="G157" s="80"/>
      <c r="H157" s="80"/>
      <c r="I157" s="80"/>
      <c r="J157" s="80"/>
      <c r="K157" s="80"/>
      <c r="L157" s="80"/>
      <c r="M157" s="80"/>
      <c r="N157" s="81"/>
      <c r="O157" s="81"/>
      <c r="P157" s="81"/>
      <c r="Q157" s="81"/>
      <c r="R157" s="81"/>
      <c r="S157" s="81"/>
      <c r="T157" s="81"/>
      <c r="U157" s="81"/>
    </row>
    <row r="158" spans="1:21" s="73" customFormat="1">
      <c r="A158" s="85"/>
      <c r="B158" s="79"/>
      <c r="C158" s="86"/>
      <c r="D158" s="80"/>
      <c r="E158" s="80"/>
      <c r="F158" s="80"/>
      <c r="G158" s="80"/>
      <c r="H158" s="80"/>
      <c r="I158" s="80"/>
      <c r="J158" s="80"/>
      <c r="K158" s="80"/>
      <c r="L158" s="80"/>
      <c r="M158" s="80"/>
      <c r="N158" s="81"/>
      <c r="O158" s="81"/>
      <c r="P158" s="81"/>
      <c r="Q158" s="81"/>
      <c r="R158" s="81"/>
      <c r="S158" s="81"/>
      <c r="T158" s="81"/>
      <c r="U158" s="81"/>
    </row>
    <row r="159" spans="1:21" s="73" customFormat="1">
      <c r="A159" s="85"/>
      <c r="B159" s="79"/>
      <c r="C159" s="86"/>
      <c r="D159" s="80"/>
      <c r="E159" s="80"/>
      <c r="F159" s="80"/>
      <c r="G159" s="80"/>
      <c r="H159" s="80"/>
      <c r="I159" s="80"/>
      <c r="J159" s="80"/>
      <c r="K159" s="80"/>
      <c r="L159" s="80"/>
      <c r="M159" s="80"/>
      <c r="N159" s="81"/>
      <c r="O159" s="81"/>
      <c r="P159" s="81"/>
      <c r="Q159" s="81"/>
      <c r="R159" s="81"/>
      <c r="S159" s="81"/>
      <c r="T159" s="81"/>
      <c r="U159" s="81"/>
    </row>
    <row r="160" spans="1:21" s="73" customFormat="1">
      <c r="A160" s="85"/>
      <c r="B160" s="79"/>
      <c r="C160" s="86"/>
      <c r="D160" s="80"/>
      <c r="E160" s="80"/>
      <c r="F160" s="80"/>
      <c r="G160" s="80"/>
      <c r="H160" s="80"/>
      <c r="I160" s="80"/>
      <c r="J160" s="80"/>
      <c r="K160" s="80"/>
      <c r="L160" s="80"/>
      <c r="M160" s="80"/>
      <c r="N160" s="81"/>
      <c r="O160" s="81"/>
      <c r="P160" s="81"/>
      <c r="Q160" s="81"/>
      <c r="R160" s="81"/>
      <c r="S160" s="81"/>
      <c r="T160" s="81"/>
      <c r="U160" s="81"/>
    </row>
    <row r="161" spans="1:21" s="73" customFormat="1">
      <c r="A161" s="85"/>
      <c r="B161" s="79"/>
      <c r="C161" s="86"/>
      <c r="D161" s="80"/>
      <c r="E161" s="80"/>
      <c r="F161" s="80"/>
      <c r="G161" s="80"/>
      <c r="H161" s="80"/>
      <c r="I161" s="80"/>
      <c r="J161" s="80"/>
      <c r="K161" s="80"/>
      <c r="L161" s="80"/>
      <c r="M161" s="80"/>
      <c r="N161" s="81"/>
      <c r="O161" s="81"/>
      <c r="P161" s="81"/>
      <c r="Q161" s="81"/>
      <c r="R161" s="81"/>
      <c r="S161" s="81"/>
      <c r="T161" s="81"/>
      <c r="U161" s="81"/>
    </row>
    <row r="162" spans="1:21" s="73" customFormat="1">
      <c r="A162" s="85"/>
      <c r="B162" s="79"/>
      <c r="C162" s="86"/>
      <c r="D162" s="80"/>
      <c r="E162" s="80"/>
      <c r="F162" s="80"/>
      <c r="G162" s="80"/>
      <c r="H162" s="80"/>
      <c r="I162" s="80"/>
      <c r="J162" s="80"/>
      <c r="K162" s="80"/>
      <c r="L162" s="80"/>
      <c r="M162" s="80"/>
      <c r="N162" s="81"/>
      <c r="O162" s="81"/>
      <c r="P162" s="81"/>
      <c r="Q162" s="81"/>
      <c r="R162" s="81"/>
      <c r="S162" s="81"/>
      <c r="T162" s="81"/>
      <c r="U162" s="81"/>
    </row>
    <row r="163" spans="1:21" s="73" customFormat="1">
      <c r="A163" s="85"/>
      <c r="B163" s="79"/>
      <c r="C163" s="86"/>
      <c r="D163" s="80"/>
      <c r="E163" s="80"/>
      <c r="F163" s="80"/>
      <c r="G163" s="80"/>
      <c r="H163" s="80"/>
      <c r="I163" s="80"/>
      <c r="J163" s="80"/>
      <c r="K163" s="80"/>
      <c r="L163" s="80"/>
      <c r="M163" s="80"/>
      <c r="N163" s="81"/>
      <c r="O163" s="81"/>
      <c r="P163" s="81"/>
      <c r="Q163" s="81"/>
      <c r="R163" s="81"/>
      <c r="S163" s="81"/>
      <c r="T163" s="81"/>
      <c r="U163" s="81"/>
    </row>
    <row r="164" spans="1:21" s="73" customFormat="1">
      <c r="A164" s="85"/>
      <c r="B164" s="79"/>
      <c r="C164" s="86"/>
      <c r="D164" s="80"/>
      <c r="E164" s="80"/>
      <c r="F164" s="80"/>
      <c r="G164" s="80"/>
      <c r="H164" s="80"/>
      <c r="I164" s="80"/>
      <c r="J164" s="80"/>
      <c r="K164" s="80"/>
      <c r="L164" s="80"/>
      <c r="M164" s="80"/>
      <c r="N164" s="81"/>
      <c r="O164" s="81"/>
      <c r="P164" s="81"/>
      <c r="Q164" s="81"/>
      <c r="R164" s="81"/>
      <c r="S164" s="81"/>
      <c r="T164" s="81"/>
      <c r="U164" s="81"/>
    </row>
    <row r="165" spans="1:21" s="73" customFormat="1">
      <c r="A165" s="85"/>
      <c r="B165" s="79"/>
      <c r="C165" s="86"/>
      <c r="D165" s="80"/>
      <c r="E165" s="80"/>
      <c r="F165" s="80"/>
      <c r="G165" s="80"/>
      <c r="H165" s="80"/>
      <c r="I165" s="80"/>
      <c r="J165" s="80"/>
      <c r="K165" s="80"/>
      <c r="L165" s="80"/>
      <c r="M165" s="80"/>
      <c r="N165" s="81"/>
      <c r="O165" s="81"/>
      <c r="P165" s="81"/>
      <c r="Q165" s="81"/>
      <c r="R165" s="81"/>
      <c r="S165" s="81"/>
      <c r="T165" s="81"/>
      <c r="U165" s="81"/>
    </row>
    <row r="166" spans="1:21" s="73" customFormat="1">
      <c r="A166" s="85"/>
      <c r="B166" s="79"/>
      <c r="C166" s="86"/>
      <c r="D166" s="80"/>
      <c r="E166" s="80"/>
      <c r="F166" s="80"/>
      <c r="G166" s="80"/>
      <c r="H166" s="80"/>
      <c r="I166" s="80"/>
      <c r="J166" s="80"/>
      <c r="K166" s="80"/>
      <c r="L166" s="80"/>
      <c r="M166" s="80"/>
      <c r="N166" s="81"/>
      <c r="O166" s="81"/>
      <c r="P166" s="81"/>
      <c r="Q166" s="81"/>
      <c r="R166" s="81"/>
      <c r="S166" s="81"/>
      <c r="T166" s="81"/>
      <c r="U166" s="81"/>
    </row>
    <row r="167" spans="1:21" s="73" customFormat="1">
      <c r="A167" s="85"/>
      <c r="B167" s="79"/>
      <c r="C167" s="86"/>
      <c r="D167" s="80"/>
      <c r="E167" s="80"/>
      <c r="F167" s="80"/>
      <c r="G167" s="80"/>
      <c r="H167" s="80"/>
      <c r="I167" s="80"/>
      <c r="J167" s="80"/>
      <c r="K167" s="80"/>
      <c r="L167" s="80"/>
      <c r="M167" s="80"/>
      <c r="N167" s="81"/>
      <c r="O167" s="81"/>
      <c r="P167" s="81"/>
      <c r="Q167" s="81"/>
      <c r="R167" s="81"/>
      <c r="S167" s="81"/>
      <c r="T167" s="81"/>
      <c r="U167" s="81"/>
    </row>
    <row r="168" spans="1:21" s="73" customFormat="1">
      <c r="A168" s="85"/>
      <c r="B168" s="79"/>
      <c r="C168" s="86"/>
      <c r="D168" s="80"/>
      <c r="E168" s="80"/>
      <c r="F168" s="80"/>
      <c r="G168" s="80"/>
      <c r="H168" s="80"/>
      <c r="I168" s="80"/>
      <c r="J168" s="80"/>
      <c r="K168" s="80"/>
      <c r="L168" s="80"/>
      <c r="M168" s="80"/>
      <c r="N168" s="81"/>
      <c r="O168" s="81"/>
      <c r="P168" s="81"/>
      <c r="Q168" s="81"/>
      <c r="R168" s="81"/>
      <c r="S168" s="81"/>
      <c r="T168" s="81"/>
      <c r="U168" s="81"/>
    </row>
    <row r="169" spans="1:21" s="73" customFormat="1">
      <c r="A169" s="85"/>
      <c r="B169" s="79"/>
      <c r="C169" s="86"/>
      <c r="D169" s="80"/>
      <c r="E169" s="80"/>
      <c r="F169" s="80"/>
      <c r="G169" s="80"/>
      <c r="H169" s="80"/>
      <c r="I169" s="80"/>
      <c r="J169" s="80"/>
      <c r="K169" s="80"/>
      <c r="L169" s="80"/>
      <c r="M169" s="80"/>
      <c r="N169" s="81"/>
      <c r="O169" s="81"/>
      <c r="P169" s="81"/>
      <c r="Q169" s="81"/>
      <c r="R169" s="81"/>
      <c r="S169" s="81"/>
      <c r="T169" s="81"/>
      <c r="U169" s="81"/>
    </row>
    <row r="170" spans="1:21" s="73" customFormat="1">
      <c r="A170" s="85"/>
      <c r="B170" s="79"/>
      <c r="C170" s="86"/>
      <c r="D170" s="80"/>
      <c r="E170" s="80"/>
      <c r="F170" s="80"/>
      <c r="G170" s="80"/>
      <c r="H170" s="80"/>
      <c r="I170" s="80"/>
      <c r="J170" s="80"/>
      <c r="K170" s="80"/>
      <c r="L170" s="80"/>
      <c r="M170" s="80"/>
      <c r="N170" s="81"/>
      <c r="O170" s="81"/>
      <c r="P170" s="81"/>
      <c r="Q170" s="81"/>
      <c r="R170" s="81"/>
      <c r="S170" s="81"/>
      <c r="T170" s="81"/>
      <c r="U170" s="81"/>
    </row>
    <row r="171" spans="1:21" s="73" customFormat="1">
      <c r="A171" s="85"/>
      <c r="B171" s="79"/>
      <c r="C171" s="86"/>
      <c r="D171" s="80"/>
      <c r="E171" s="80"/>
      <c r="F171" s="80"/>
      <c r="G171" s="80"/>
      <c r="H171" s="80"/>
      <c r="I171" s="80"/>
      <c r="J171" s="80"/>
      <c r="K171" s="80"/>
      <c r="L171" s="80"/>
      <c r="M171" s="80"/>
      <c r="N171" s="81"/>
      <c r="O171" s="81"/>
      <c r="P171" s="81"/>
      <c r="Q171" s="81"/>
      <c r="R171" s="81"/>
      <c r="S171" s="81"/>
      <c r="T171" s="81"/>
      <c r="U171" s="81"/>
    </row>
    <row r="172" spans="1:21" s="73" customFormat="1">
      <c r="A172" s="85"/>
      <c r="B172" s="79"/>
      <c r="C172" s="86"/>
      <c r="D172" s="80"/>
      <c r="E172" s="80"/>
      <c r="F172" s="80"/>
      <c r="G172" s="80"/>
      <c r="H172" s="80"/>
      <c r="I172" s="80"/>
      <c r="J172" s="80"/>
      <c r="K172" s="80"/>
      <c r="L172" s="80"/>
      <c r="M172" s="80"/>
      <c r="N172" s="81"/>
      <c r="O172" s="81"/>
      <c r="P172" s="81"/>
      <c r="Q172" s="81"/>
      <c r="R172" s="81"/>
      <c r="S172" s="81"/>
      <c r="T172" s="81"/>
      <c r="U172" s="81"/>
    </row>
    <row r="173" spans="1:21" s="73" customFormat="1">
      <c r="A173" s="85"/>
      <c r="B173" s="79"/>
      <c r="C173" s="86"/>
      <c r="D173" s="80"/>
      <c r="E173" s="80"/>
      <c r="F173" s="80"/>
      <c r="G173" s="80"/>
      <c r="H173" s="80"/>
      <c r="I173" s="80"/>
      <c r="J173" s="80"/>
      <c r="K173" s="80"/>
      <c r="L173" s="80"/>
      <c r="M173" s="80"/>
      <c r="N173" s="81"/>
      <c r="O173" s="81"/>
      <c r="P173" s="81"/>
      <c r="Q173" s="81"/>
      <c r="R173" s="81"/>
      <c r="S173" s="81"/>
      <c r="T173" s="81"/>
      <c r="U173" s="81"/>
    </row>
    <row r="174" spans="1:21" s="73" customFormat="1">
      <c r="A174" s="85"/>
      <c r="B174" s="79"/>
      <c r="C174" s="86"/>
      <c r="D174" s="80"/>
      <c r="E174" s="80"/>
      <c r="F174" s="80"/>
      <c r="G174" s="80"/>
      <c r="H174" s="80"/>
      <c r="I174" s="80"/>
      <c r="J174" s="80"/>
      <c r="K174" s="80"/>
      <c r="L174" s="80"/>
      <c r="M174" s="80"/>
      <c r="N174" s="81"/>
      <c r="O174" s="81"/>
      <c r="P174" s="81"/>
      <c r="Q174" s="81"/>
      <c r="R174" s="81"/>
      <c r="S174" s="81"/>
      <c r="T174" s="81"/>
      <c r="U174" s="81"/>
    </row>
    <row r="175" spans="1:21" s="73" customFormat="1">
      <c r="A175" s="85"/>
      <c r="B175" s="79"/>
      <c r="C175" s="86"/>
      <c r="D175" s="80"/>
      <c r="E175" s="80"/>
      <c r="F175" s="80"/>
      <c r="G175" s="80"/>
      <c r="H175" s="80"/>
      <c r="I175" s="80"/>
      <c r="J175" s="80"/>
      <c r="K175" s="80"/>
      <c r="L175" s="80"/>
      <c r="M175" s="80"/>
      <c r="N175" s="81"/>
      <c r="O175" s="81"/>
      <c r="P175" s="81"/>
      <c r="Q175" s="81"/>
      <c r="R175" s="81"/>
      <c r="S175" s="81"/>
      <c r="T175" s="81"/>
      <c r="U175" s="81"/>
    </row>
    <row r="176" spans="1:21" s="73" customFormat="1">
      <c r="A176" s="85"/>
      <c r="B176" s="79"/>
      <c r="C176" s="86"/>
      <c r="D176" s="80"/>
      <c r="E176" s="80"/>
      <c r="F176" s="80"/>
      <c r="G176" s="80"/>
      <c r="H176" s="80"/>
      <c r="I176" s="80"/>
      <c r="J176" s="80"/>
      <c r="K176" s="80"/>
      <c r="L176" s="80"/>
      <c r="M176" s="80"/>
      <c r="N176" s="81"/>
      <c r="O176" s="81"/>
      <c r="P176" s="81"/>
      <c r="Q176" s="81"/>
      <c r="R176" s="81"/>
      <c r="S176" s="81"/>
      <c r="T176" s="81"/>
      <c r="U176" s="81"/>
    </row>
    <row r="177" spans="1:21" s="73" customFormat="1">
      <c r="A177" s="85"/>
      <c r="B177" s="79"/>
      <c r="C177" s="86"/>
      <c r="D177" s="80"/>
      <c r="E177" s="80"/>
      <c r="F177" s="80"/>
      <c r="G177" s="80"/>
      <c r="H177" s="80"/>
      <c r="I177" s="80"/>
      <c r="J177" s="80"/>
      <c r="K177" s="80"/>
      <c r="L177" s="80"/>
      <c r="M177" s="80"/>
      <c r="N177" s="81"/>
      <c r="O177" s="81"/>
      <c r="P177" s="81"/>
      <c r="Q177" s="81"/>
      <c r="R177" s="81"/>
      <c r="S177" s="81"/>
      <c r="T177" s="81"/>
      <c r="U177" s="81"/>
    </row>
    <row r="178" spans="1:21" s="73" customFormat="1">
      <c r="A178" s="85"/>
      <c r="B178" s="79"/>
      <c r="C178" s="86"/>
      <c r="D178" s="80"/>
      <c r="E178" s="80"/>
      <c r="F178" s="80"/>
      <c r="G178" s="80"/>
      <c r="H178" s="80"/>
      <c r="I178" s="80"/>
      <c r="J178" s="80"/>
      <c r="K178" s="80"/>
      <c r="L178" s="80"/>
      <c r="M178" s="80"/>
      <c r="N178" s="81"/>
      <c r="O178" s="81"/>
      <c r="P178" s="81"/>
      <c r="Q178" s="81"/>
      <c r="R178" s="81"/>
      <c r="S178" s="81"/>
      <c r="T178" s="81"/>
      <c r="U178" s="81"/>
    </row>
    <row r="179" spans="1:21" s="73" customFormat="1">
      <c r="A179" s="85"/>
      <c r="B179" s="79"/>
      <c r="C179" s="86"/>
      <c r="D179" s="80"/>
      <c r="E179" s="80"/>
      <c r="F179" s="80"/>
      <c r="G179" s="80"/>
      <c r="H179" s="80"/>
      <c r="I179" s="80"/>
      <c r="J179" s="80"/>
      <c r="K179" s="80"/>
      <c r="L179" s="80"/>
      <c r="M179" s="80"/>
      <c r="N179" s="81"/>
      <c r="O179" s="81"/>
      <c r="P179" s="81"/>
      <c r="Q179" s="81"/>
      <c r="R179" s="81"/>
      <c r="S179" s="81"/>
      <c r="T179" s="81"/>
      <c r="U179" s="81"/>
    </row>
    <row r="180" spans="1:21" s="73" customFormat="1">
      <c r="A180" s="85"/>
      <c r="B180" s="79"/>
      <c r="C180" s="86"/>
      <c r="D180" s="80"/>
      <c r="E180" s="80"/>
      <c r="F180" s="80"/>
      <c r="G180" s="80"/>
      <c r="H180" s="80"/>
      <c r="I180" s="80"/>
      <c r="J180" s="80"/>
      <c r="K180" s="80"/>
      <c r="L180" s="80"/>
      <c r="M180" s="80"/>
      <c r="N180" s="81"/>
      <c r="O180" s="81"/>
      <c r="P180" s="81"/>
      <c r="Q180" s="81"/>
      <c r="R180" s="81"/>
      <c r="S180" s="81"/>
      <c r="T180" s="81"/>
      <c r="U180" s="81"/>
    </row>
    <row r="181" spans="1:21" s="73" customFormat="1">
      <c r="A181" s="85"/>
      <c r="B181" s="79"/>
      <c r="C181" s="86"/>
      <c r="D181" s="80"/>
      <c r="E181" s="80"/>
      <c r="F181" s="80"/>
      <c r="G181" s="80"/>
      <c r="H181" s="80"/>
      <c r="I181" s="80"/>
      <c r="J181" s="80"/>
      <c r="K181" s="80"/>
      <c r="L181" s="80"/>
      <c r="M181" s="80"/>
      <c r="N181" s="81"/>
      <c r="O181" s="81"/>
      <c r="P181" s="81"/>
      <c r="Q181" s="81"/>
      <c r="R181" s="81"/>
      <c r="S181" s="81"/>
      <c r="T181" s="81"/>
      <c r="U181" s="81"/>
    </row>
    <row r="182" spans="1:21" s="73" customFormat="1">
      <c r="A182" s="85"/>
      <c r="B182" s="79"/>
      <c r="C182" s="86"/>
      <c r="D182" s="80"/>
      <c r="E182" s="80"/>
      <c r="F182" s="80"/>
      <c r="G182" s="80"/>
      <c r="H182" s="80"/>
      <c r="I182" s="80"/>
      <c r="J182" s="80"/>
      <c r="K182" s="80"/>
      <c r="L182" s="80"/>
      <c r="M182" s="80"/>
      <c r="N182" s="81"/>
      <c r="O182" s="81"/>
      <c r="P182" s="81"/>
      <c r="Q182" s="81"/>
      <c r="R182" s="81"/>
      <c r="S182" s="81"/>
      <c r="T182" s="81"/>
      <c r="U182" s="81"/>
    </row>
    <row r="183" spans="1:21" s="73" customFormat="1">
      <c r="A183" s="85"/>
      <c r="B183" s="79"/>
      <c r="C183" s="86"/>
      <c r="D183" s="80"/>
      <c r="E183" s="80"/>
      <c r="F183" s="80"/>
      <c r="G183" s="80"/>
      <c r="H183" s="80"/>
      <c r="I183" s="80"/>
      <c r="J183" s="80"/>
      <c r="K183" s="80"/>
      <c r="L183" s="80"/>
      <c r="M183" s="80"/>
      <c r="N183" s="81"/>
      <c r="O183" s="81"/>
      <c r="P183" s="81"/>
      <c r="Q183" s="81"/>
      <c r="R183" s="81"/>
      <c r="S183" s="81"/>
      <c r="T183" s="81"/>
      <c r="U183" s="81"/>
    </row>
    <row r="184" spans="1:21" s="73" customFormat="1">
      <c r="A184" s="85"/>
      <c r="B184" s="79"/>
      <c r="C184" s="86"/>
      <c r="D184" s="80"/>
      <c r="E184" s="80"/>
      <c r="F184" s="80"/>
      <c r="G184" s="80"/>
      <c r="H184" s="80"/>
      <c r="I184" s="80"/>
      <c r="J184" s="80"/>
      <c r="K184" s="80"/>
      <c r="L184" s="80"/>
      <c r="M184" s="80"/>
      <c r="N184" s="81"/>
      <c r="O184" s="81"/>
      <c r="P184" s="81"/>
      <c r="Q184" s="81"/>
      <c r="R184" s="81"/>
      <c r="S184" s="81"/>
      <c r="T184" s="81"/>
      <c r="U184" s="81"/>
    </row>
    <row r="185" spans="1:21" s="73" customFormat="1">
      <c r="A185" s="85"/>
      <c r="B185" s="79"/>
      <c r="C185" s="86"/>
      <c r="D185" s="80"/>
      <c r="E185" s="80"/>
      <c r="F185" s="80"/>
      <c r="G185" s="80"/>
      <c r="H185" s="80"/>
      <c r="I185" s="80"/>
      <c r="J185" s="80"/>
      <c r="K185" s="80"/>
      <c r="L185" s="80"/>
      <c r="M185" s="80"/>
      <c r="N185" s="81"/>
      <c r="O185" s="81"/>
      <c r="P185" s="81"/>
      <c r="Q185" s="81"/>
      <c r="R185" s="81"/>
      <c r="S185" s="81"/>
      <c r="T185" s="81"/>
      <c r="U185" s="81"/>
    </row>
    <row r="186" spans="1:21" s="73" customFormat="1">
      <c r="A186" s="85"/>
      <c r="B186" s="79"/>
      <c r="C186" s="86"/>
      <c r="D186" s="80"/>
      <c r="E186" s="80"/>
      <c r="F186" s="80"/>
      <c r="G186" s="80"/>
      <c r="H186" s="80"/>
      <c r="I186" s="80"/>
      <c r="J186" s="80"/>
      <c r="K186" s="80"/>
      <c r="L186" s="80"/>
      <c r="M186" s="80"/>
      <c r="N186" s="81"/>
      <c r="O186" s="81"/>
      <c r="P186" s="81"/>
      <c r="Q186" s="81"/>
      <c r="R186" s="81"/>
      <c r="S186" s="81"/>
      <c r="T186" s="81"/>
      <c r="U186" s="81"/>
    </row>
    <row r="187" spans="1:21" s="73" customFormat="1">
      <c r="A187" s="85"/>
      <c r="B187" s="79"/>
      <c r="C187" s="86"/>
      <c r="D187" s="80"/>
      <c r="E187" s="80"/>
      <c r="F187" s="80"/>
      <c r="G187" s="80"/>
      <c r="H187" s="80"/>
      <c r="I187" s="80"/>
      <c r="J187" s="80"/>
      <c r="K187" s="80"/>
      <c r="L187" s="80"/>
      <c r="M187" s="80"/>
      <c r="N187" s="81"/>
      <c r="O187" s="81"/>
      <c r="P187" s="81"/>
      <c r="Q187" s="81"/>
      <c r="R187" s="81"/>
      <c r="S187" s="81"/>
      <c r="T187" s="81"/>
      <c r="U187" s="81"/>
    </row>
    <row r="188" spans="1:21" s="73" customFormat="1">
      <c r="A188" s="85"/>
      <c r="B188" s="79"/>
      <c r="C188" s="86"/>
      <c r="D188" s="80"/>
      <c r="E188" s="80"/>
      <c r="F188" s="80"/>
      <c r="G188" s="80"/>
      <c r="H188" s="80"/>
      <c r="I188" s="80"/>
      <c r="J188" s="80"/>
      <c r="K188" s="80"/>
      <c r="L188" s="80"/>
      <c r="M188" s="80"/>
      <c r="N188" s="81"/>
      <c r="O188" s="81"/>
      <c r="P188" s="81"/>
      <c r="Q188" s="81"/>
      <c r="R188" s="81"/>
      <c r="S188" s="81"/>
      <c r="T188" s="81"/>
      <c r="U188" s="81"/>
    </row>
    <row r="189" spans="1:21" s="73" customFormat="1">
      <c r="A189" s="85"/>
      <c r="B189" s="79"/>
      <c r="C189" s="86"/>
      <c r="D189" s="80"/>
      <c r="E189" s="80"/>
      <c r="F189" s="80"/>
      <c r="G189" s="80"/>
      <c r="H189" s="80"/>
      <c r="I189" s="80"/>
      <c r="J189" s="80"/>
      <c r="K189" s="80"/>
      <c r="L189" s="80"/>
      <c r="M189" s="80"/>
      <c r="N189" s="81"/>
      <c r="O189" s="81"/>
      <c r="P189" s="81"/>
      <c r="Q189" s="81"/>
      <c r="R189" s="81"/>
      <c r="S189" s="81"/>
      <c r="T189" s="81"/>
      <c r="U189" s="81"/>
    </row>
    <row r="190" spans="1:21" s="73" customFormat="1">
      <c r="A190" s="85"/>
      <c r="B190" s="79"/>
      <c r="C190" s="86"/>
      <c r="D190" s="80"/>
      <c r="E190" s="80"/>
      <c r="F190" s="80"/>
      <c r="G190" s="80"/>
      <c r="H190" s="80"/>
      <c r="I190" s="80"/>
      <c r="J190" s="80"/>
      <c r="K190" s="80"/>
      <c r="L190" s="80"/>
      <c r="M190" s="80"/>
      <c r="N190" s="81"/>
      <c r="O190" s="81"/>
      <c r="P190" s="81"/>
      <c r="Q190" s="81"/>
      <c r="R190" s="81"/>
      <c r="S190" s="81"/>
      <c r="T190" s="81"/>
      <c r="U190" s="81"/>
    </row>
    <row r="191" spans="1:21" s="73" customFormat="1">
      <c r="A191" s="85"/>
      <c r="B191" s="79"/>
      <c r="C191" s="86"/>
      <c r="D191" s="80"/>
      <c r="E191" s="80"/>
      <c r="F191" s="80"/>
      <c r="G191" s="80"/>
      <c r="H191" s="80"/>
      <c r="I191" s="80"/>
      <c r="J191" s="80"/>
      <c r="K191" s="80"/>
      <c r="L191" s="80"/>
      <c r="M191" s="80"/>
      <c r="N191" s="81"/>
      <c r="O191" s="81"/>
      <c r="P191" s="81"/>
      <c r="Q191" s="81"/>
      <c r="R191" s="81"/>
      <c r="S191" s="81"/>
      <c r="T191" s="81"/>
      <c r="U191" s="81"/>
    </row>
    <row r="192" spans="1:21" s="73" customFormat="1">
      <c r="A192" s="85"/>
      <c r="B192" s="79"/>
      <c r="C192" s="86"/>
      <c r="D192" s="80"/>
      <c r="E192" s="80"/>
      <c r="F192" s="80"/>
      <c r="G192" s="80"/>
      <c r="H192" s="80"/>
      <c r="I192" s="80"/>
      <c r="J192" s="80"/>
      <c r="K192" s="80"/>
      <c r="L192" s="80"/>
      <c r="M192" s="80"/>
      <c r="N192" s="81"/>
      <c r="O192" s="81"/>
      <c r="P192" s="81"/>
      <c r="Q192" s="81"/>
      <c r="R192" s="81"/>
      <c r="S192" s="81"/>
      <c r="T192" s="81"/>
      <c r="U192" s="81"/>
    </row>
    <row r="193" spans="1:21" s="73" customFormat="1">
      <c r="A193" s="85"/>
      <c r="B193" s="79"/>
      <c r="C193" s="86"/>
      <c r="D193" s="80"/>
      <c r="E193" s="80"/>
      <c r="F193" s="80"/>
      <c r="G193" s="80"/>
      <c r="H193" s="80"/>
      <c r="I193" s="80"/>
      <c r="J193" s="80"/>
      <c r="K193" s="80"/>
      <c r="L193" s="80"/>
      <c r="M193" s="80"/>
      <c r="N193" s="81"/>
      <c r="O193" s="81"/>
      <c r="P193" s="81"/>
      <c r="Q193" s="81"/>
      <c r="R193" s="81"/>
      <c r="S193" s="81"/>
      <c r="T193" s="81"/>
      <c r="U193" s="81"/>
    </row>
    <row r="194" spans="1:21" s="73" customFormat="1">
      <c r="A194" s="85"/>
      <c r="B194" s="79"/>
      <c r="C194" s="86"/>
      <c r="D194" s="80"/>
      <c r="E194" s="80"/>
      <c r="F194" s="80"/>
      <c r="G194" s="80"/>
      <c r="H194" s="80"/>
      <c r="I194" s="80"/>
      <c r="J194" s="80"/>
      <c r="K194" s="80"/>
      <c r="L194" s="80"/>
      <c r="M194" s="80"/>
      <c r="N194" s="81"/>
      <c r="O194" s="81"/>
      <c r="P194" s="81"/>
      <c r="Q194" s="81"/>
      <c r="R194" s="81"/>
      <c r="S194" s="81"/>
      <c r="T194" s="81"/>
      <c r="U194" s="81"/>
    </row>
    <row r="195" spans="1:21" s="73" customFormat="1">
      <c r="A195" s="85"/>
      <c r="B195" s="79"/>
      <c r="C195" s="86"/>
      <c r="D195" s="80"/>
      <c r="E195" s="80"/>
      <c r="F195" s="80"/>
      <c r="G195" s="80"/>
      <c r="H195" s="80"/>
      <c r="I195" s="80"/>
      <c r="J195" s="80"/>
      <c r="K195" s="80"/>
      <c r="L195" s="80"/>
      <c r="M195" s="80"/>
      <c r="N195" s="81"/>
      <c r="O195" s="81"/>
      <c r="P195" s="81"/>
      <c r="Q195" s="81"/>
      <c r="R195" s="81"/>
      <c r="S195" s="81"/>
      <c r="T195" s="81"/>
      <c r="U195" s="81"/>
    </row>
    <row r="196" spans="1:21" s="73" customFormat="1">
      <c r="A196" s="85"/>
      <c r="B196" s="79"/>
      <c r="C196" s="86"/>
      <c r="D196" s="80"/>
      <c r="E196" s="80"/>
      <c r="F196" s="80"/>
      <c r="G196" s="80"/>
      <c r="H196" s="80"/>
      <c r="I196" s="80"/>
      <c r="J196" s="80"/>
      <c r="K196" s="80"/>
      <c r="L196" s="80"/>
      <c r="M196" s="80"/>
      <c r="N196" s="81"/>
      <c r="O196" s="81"/>
      <c r="P196" s="81"/>
      <c r="Q196" s="81"/>
      <c r="R196" s="81"/>
      <c r="S196" s="81"/>
      <c r="T196" s="81"/>
      <c r="U196" s="81"/>
    </row>
    <row r="197" spans="1:21" s="73" customFormat="1">
      <c r="A197" s="85"/>
      <c r="B197" s="79"/>
      <c r="C197" s="86"/>
      <c r="D197" s="80"/>
      <c r="E197" s="80"/>
      <c r="F197" s="80"/>
      <c r="G197" s="80"/>
      <c r="H197" s="80"/>
      <c r="I197" s="80"/>
      <c r="J197" s="80"/>
      <c r="K197" s="80"/>
      <c r="L197" s="80"/>
      <c r="M197" s="80"/>
      <c r="N197" s="81"/>
      <c r="O197" s="81"/>
      <c r="P197" s="81"/>
      <c r="Q197" s="81"/>
      <c r="R197" s="81"/>
      <c r="S197" s="81"/>
      <c r="T197" s="81"/>
      <c r="U197" s="81"/>
    </row>
    <row r="198" spans="1:21" s="73" customFormat="1">
      <c r="A198" s="85"/>
      <c r="B198" s="79"/>
      <c r="C198" s="86"/>
      <c r="D198" s="80"/>
      <c r="E198" s="80"/>
      <c r="F198" s="80"/>
      <c r="G198" s="80"/>
      <c r="H198" s="80"/>
      <c r="I198" s="80"/>
      <c r="J198" s="80"/>
      <c r="K198" s="80"/>
      <c r="L198" s="80"/>
      <c r="M198" s="80"/>
      <c r="N198" s="81"/>
      <c r="O198" s="81"/>
      <c r="P198" s="81"/>
      <c r="Q198" s="81"/>
      <c r="R198" s="81"/>
      <c r="S198" s="81"/>
      <c r="T198" s="81"/>
      <c r="U198" s="81"/>
    </row>
    <row r="199" spans="1:21" s="73" customFormat="1">
      <c r="A199" s="85"/>
      <c r="B199" s="79"/>
      <c r="C199" s="86"/>
      <c r="D199" s="80"/>
      <c r="E199" s="80"/>
      <c r="F199" s="80"/>
      <c r="G199" s="80"/>
      <c r="H199" s="80"/>
      <c r="I199" s="80"/>
      <c r="J199" s="80"/>
      <c r="K199" s="80"/>
      <c r="L199" s="80"/>
      <c r="M199" s="80"/>
      <c r="N199" s="81"/>
      <c r="O199" s="81"/>
      <c r="P199" s="81"/>
      <c r="Q199" s="81"/>
      <c r="R199" s="81"/>
      <c r="S199" s="81"/>
      <c r="T199" s="81"/>
      <c r="U199" s="81"/>
    </row>
    <row r="200" spans="1:21" s="73" customFormat="1">
      <c r="A200" s="85"/>
      <c r="B200" s="79"/>
      <c r="C200" s="86"/>
      <c r="D200" s="80"/>
      <c r="E200" s="80"/>
      <c r="F200" s="80"/>
      <c r="G200" s="80"/>
      <c r="H200" s="80"/>
      <c r="I200" s="80"/>
      <c r="J200" s="80"/>
      <c r="K200" s="80"/>
      <c r="L200" s="80"/>
      <c r="M200" s="80"/>
      <c r="N200" s="81"/>
      <c r="O200" s="81"/>
      <c r="P200" s="81"/>
      <c r="Q200" s="81"/>
      <c r="R200" s="81"/>
      <c r="S200" s="81"/>
      <c r="T200" s="81"/>
      <c r="U200" s="81"/>
    </row>
    <row r="201" spans="1:21" s="73" customFormat="1">
      <c r="A201" s="85"/>
      <c r="B201" s="79"/>
      <c r="C201" s="86"/>
      <c r="D201" s="80"/>
      <c r="E201" s="80"/>
      <c r="F201" s="80"/>
      <c r="G201" s="80"/>
      <c r="H201" s="80"/>
      <c r="I201" s="80"/>
      <c r="J201" s="80"/>
      <c r="K201" s="80"/>
      <c r="L201" s="80"/>
      <c r="M201" s="80"/>
      <c r="N201" s="81"/>
      <c r="O201" s="81"/>
      <c r="P201" s="81"/>
      <c r="Q201" s="81"/>
      <c r="R201" s="81"/>
      <c r="S201" s="81"/>
      <c r="T201" s="81"/>
      <c r="U201" s="81"/>
    </row>
    <row r="202" spans="1:21" s="73" customFormat="1">
      <c r="A202" s="85"/>
      <c r="B202" s="79"/>
      <c r="C202" s="86"/>
      <c r="D202" s="80"/>
      <c r="E202" s="80"/>
      <c r="F202" s="80"/>
      <c r="G202" s="80"/>
      <c r="H202" s="80"/>
      <c r="I202" s="80"/>
      <c r="J202" s="80"/>
      <c r="K202" s="80"/>
      <c r="L202" s="80"/>
      <c r="M202" s="80"/>
      <c r="N202" s="81"/>
      <c r="O202" s="81"/>
      <c r="P202" s="81"/>
      <c r="Q202" s="81"/>
      <c r="R202" s="81"/>
      <c r="S202" s="81"/>
      <c r="T202" s="81"/>
      <c r="U202" s="81"/>
    </row>
    <row r="203" spans="1:21" s="73" customFormat="1">
      <c r="A203" s="85"/>
      <c r="B203" s="79"/>
      <c r="C203" s="86"/>
      <c r="D203" s="80"/>
      <c r="E203" s="80"/>
      <c r="F203" s="80"/>
      <c r="G203" s="80"/>
      <c r="H203" s="80"/>
      <c r="I203" s="80"/>
      <c r="J203" s="80"/>
      <c r="K203" s="80"/>
      <c r="L203" s="80"/>
      <c r="M203" s="80"/>
      <c r="N203" s="81"/>
      <c r="O203" s="81"/>
      <c r="P203" s="81"/>
      <c r="Q203" s="81"/>
      <c r="R203" s="81"/>
      <c r="S203" s="81"/>
      <c r="T203" s="81"/>
      <c r="U203" s="81"/>
    </row>
    <row r="204" spans="1:21" s="73" customFormat="1">
      <c r="A204" s="85"/>
      <c r="B204" s="79"/>
      <c r="C204" s="86"/>
      <c r="D204" s="80"/>
      <c r="E204" s="80"/>
      <c r="F204" s="80"/>
      <c r="G204" s="80"/>
      <c r="H204" s="80"/>
      <c r="I204" s="80"/>
      <c r="J204" s="80"/>
      <c r="K204" s="80"/>
      <c r="L204" s="80"/>
      <c r="M204" s="80"/>
      <c r="N204" s="81"/>
      <c r="O204" s="81"/>
      <c r="P204" s="81"/>
      <c r="Q204" s="81"/>
      <c r="R204" s="81"/>
      <c r="S204" s="81"/>
      <c r="T204" s="81"/>
      <c r="U204" s="81"/>
    </row>
    <row r="205" spans="1:21" s="73" customFormat="1">
      <c r="A205" s="85"/>
      <c r="B205" s="79"/>
      <c r="C205" s="86"/>
      <c r="D205" s="80"/>
      <c r="E205" s="80"/>
      <c r="F205" s="80"/>
      <c r="G205" s="80"/>
      <c r="H205" s="80"/>
      <c r="I205" s="80"/>
      <c r="J205" s="80"/>
      <c r="K205" s="80"/>
      <c r="L205" s="80"/>
      <c r="M205" s="80"/>
      <c r="N205" s="81"/>
      <c r="O205" s="81"/>
      <c r="P205" s="81"/>
      <c r="Q205" s="81"/>
      <c r="R205" s="81"/>
      <c r="S205" s="81"/>
      <c r="T205" s="81"/>
      <c r="U205" s="81"/>
    </row>
    <row r="206" spans="1:21" s="73" customFormat="1">
      <c r="A206" s="85"/>
      <c r="B206" s="79"/>
      <c r="C206" s="86"/>
      <c r="D206" s="80"/>
      <c r="E206" s="80"/>
      <c r="F206" s="80"/>
      <c r="G206" s="80"/>
      <c r="H206" s="80"/>
      <c r="I206" s="80"/>
      <c r="J206" s="80"/>
      <c r="K206" s="80"/>
      <c r="L206" s="80"/>
      <c r="M206" s="80"/>
      <c r="N206" s="81"/>
      <c r="O206" s="81"/>
      <c r="P206" s="81"/>
      <c r="Q206" s="81"/>
      <c r="R206" s="81"/>
      <c r="S206" s="81"/>
      <c r="T206" s="81"/>
      <c r="U206" s="81"/>
    </row>
    <row r="207" spans="1:21" s="73" customFormat="1">
      <c r="A207" s="85"/>
      <c r="B207" s="79"/>
      <c r="C207" s="86"/>
      <c r="D207" s="80"/>
      <c r="E207" s="80"/>
      <c r="F207" s="80"/>
      <c r="G207" s="80"/>
      <c r="H207" s="80"/>
      <c r="I207" s="80"/>
      <c r="J207" s="80"/>
      <c r="K207" s="80"/>
      <c r="L207" s="80"/>
      <c r="M207" s="80"/>
      <c r="N207" s="81"/>
      <c r="O207" s="81"/>
      <c r="P207" s="81"/>
      <c r="Q207" s="81"/>
      <c r="R207" s="81"/>
      <c r="S207" s="81"/>
      <c r="T207" s="81"/>
      <c r="U207" s="81"/>
    </row>
    <row r="208" spans="1:21" s="73" customFormat="1">
      <c r="A208" s="85"/>
      <c r="B208" s="79"/>
      <c r="C208" s="86"/>
      <c r="D208" s="80"/>
      <c r="E208" s="80"/>
      <c r="F208" s="80"/>
      <c r="G208" s="80"/>
      <c r="H208" s="80"/>
      <c r="I208" s="80"/>
      <c r="J208" s="80"/>
      <c r="K208" s="80"/>
      <c r="L208" s="80"/>
      <c r="M208" s="80"/>
      <c r="N208" s="81"/>
      <c r="O208" s="81"/>
      <c r="P208" s="81"/>
      <c r="Q208" s="81"/>
      <c r="R208" s="81"/>
      <c r="S208" s="81"/>
      <c r="T208" s="81"/>
      <c r="U208" s="81"/>
    </row>
    <row r="209" spans="1:21" s="73" customFormat="1">
      <c r="A209" s="85"/>
      <c r="B209" s="79"/>
      <c r="C209" s="86"/>
      <c r="D209" s="80"/>
      <c r="E209" s="80"/>
      <c r="F209" s="80"/>
      <c r="G209" s="80"/>
      <c r="H209" s="80"/>
      <c r="I209" s="80"/>
      <c r="J209" s="80"/>
      <c r="K209" s="80"/>
      <c r="L209" s="80"/>
      <c r="M209" s="80"/>
      <c r="N209" s="81"/>
      <c r="O209" s="81"/>
      <c r="P209" s="81"/>
      <c r="Q209" s="81"/>
      <c r="R209" s="81"/>
      <c r="S209" s="81"/>
      <c r="T209" s="81"/>
      <c r="U209" s="81"/>
    </row>
    <row r="210" spans="1:21" s="73" customFormat="1">
      <c r="A210" s="85"/>
      <c r="B210" s="79"/>
      <c r="C210" s="86"/>
      <c r="D210" s="80"/>
      <c r="E210" s="80"/>
      <c r="F210" s="80"/>
      <c r="G210" s="80"/>
      <c r="H210" s="80"/>
      <c r="I210" s="80"/>
      <c r="J210" s="80"/>
      <c r="K210" s="80"/>
      <c r="L210" s="80"/>
      <c r="M210" s="80"/>
      <c r="N210" s="81"/>
      <c r="O210" s="81"/>
      <c r="P210" s="81"/>
      <c r="Q210" s="81"/>
      <c r="R210" s="81"/>
      <c r="S210" s="81"/>
      <c r="T210" s="81"/>
      <c r="U210" s="81"/>
    </row>
    <row r="211" spans="1:21" s="73" customFormat="1">
      <c r="A211" s="85"/>
      <c r="B211" s="79"/>
      <c r="C211" s="86"/>
      <c r="D211" s="80"/>
      <c r="E211" s="80"/>
      <c r="F211" s="80"/>
      <c r="G211" s="80"/>
      <c r="H211" s="80"/>
      <c r="I211" s="80"/>
      <c r="J211" s="80"/>
      <c r="K211" s="80"/>
      <c r="L211" s="80"/>
      <c r="M211" s="80"/>
      <c r="N211" s="81"/>
      <c r="O211" s="81"/>
      <c r="P211" s="81"/>
      <c r="Q211" s="81"/>
      <c r="R211" s="81"/>
      <c r="S211" s="81"/>
      <c r="T211" s="81"/>
      <c r="U211" s="81"/>
    </row>
    <row r="212" spans="1:21" s="73" customFormat="1">
      <c r="A212" s="85"/>
      <c r="B212" s="79"/>
      <c r="C212" s="86"/>
      <c r="D212" s="80"/>
      <c r="E212" s="80"/>
      <c r="F212" s="80"/>
      <c r="G212" s="80"/>
      <c r="H212" s="80"/>
      <c r="I212" s="80"/>
      <c r="J212" s="80"/>
      <c r="K212" s="80"/>
      <c r="L212" s="80"/>
      <c r="M212" s="80"/>
      <c r="N212" s="81"/>
      <c r="O212" s="81"/>
      <c r="P212" s="81"/>
      <c r="Q212" s="81"/>
      <c r="R212" s="81"/>
      <c r="S212" s="81"/>
      <c r="T212" s="81"/>
      <c r="U212" s="81"/>
    </row>
    <row r="213" spans="1:21" s="73" customFormat="1">
      <c r="A213" s="85"/>
      <c r="B213" s="79"/>
      <c r="C213" s="86"/>
      <c r="D213" s="80"/>
      <c r="E213" s="80"/>
      <c r="F213" s="80"/>
      <c r="G213" s="80"/>
      <c r="H213" s="80"/>
      <c r="I213" s="80"/>
      <c r="J213" s="80"/>
      <c r="K213" s="80"/>
      <c r="L213" s="80"/>
      <c r="M213" s="80"/>
      <c r="N213" s="81"/>
      <c r="O213" s="81"/>
      <c r="P213" s="81"/>
      <c r="Q213" s="81"/>
      <c r="R213" s="81"/>
      <c r="S213" s="81"/>
      <c r="T213" s="81"/>
      <c r="U213" s="81"/>
    </row>
    <row r="214" spans="1:21" s="73" customFormat="1">
      <c r="A214" s="85"/>
      <c r="B214" s="79"/>
      <c r="C214" s="86"/>
      <c r="D214" s="80"/>
      <c r="E214" s="80"/>
      <c r="F214" s="80"/>
      <c r="G214" s="80"/>
      <c r="H214" s="80"/>
      <c r="I214" s="80"/>
      <c r="J214" s="80"/>
      <c r="K214" s="80"/>
      <c r="L214" s="80"/>
      <c r="M214" s="80"/>
      <c r="N214" s="81"/>
      <c r="O214" s="81"/>
      <c r="P214" s="81"/>
      <c r="Q214" s="81"/>
      <c r="R214" s="81"/>
      <c r="S214" s="81"/>
      <c r="T214" s="81"/>
      <c r="U214" s="81"/>
    </row>
    <row r="215" spans="1:21" s="73" customFormat="1">
      <c r="A215" s="85"/>
      <c r="B215" s="79"/>
      <c r="C215" s="86"/>
      <c r="D215" s="80"/>
      <c r="E215" s="80"/>
      <c r="F215" s="80"/>
      <c r="G215" s="80"/>
      <c r="H215" s="80"/>
      <c r="I215" s="80"/>
      <c r="J215" s="80"/>
      <c r="K215" s="80"/>
      <c r="L215" s="80"/>
      <c r="M215" s="80"/>
      <c r="N215" s="81"/>
      <c r="O215" s="81"/>
      <c r="P215" s="81"/>
      <c r="Q215" s="81"/>
      <c r="R215" s="81"/>
      <c r="S215" s="81"/>
      <c r="T215" s="81"/>
      <c r="U215" s="81"/>
    </row>
    <row r="216" spans="1:21" s="73" customFormat="1">
      <c r="A216" s="85"/>
      <c r="B216" s="79"/>
      <c r="C216" s="86"/>
      <c r="D216" s="80"/>
      <c r="E216" s="80"/>
      <c r="F216" s="80"/>
      <c r="G216" s="80"/>
      <c r="H216" s="80"/>
      <c r="I216" s="80"/>
      <c r="J216" s="80"/>
      <c r="K216" s="80"/>
      <c r="L216" s="80"/>
      <c r="M216" s="80"/>
      <c r="N216" s="81"/>
      <c r="O216" s="81"/>
      <c r="P216" s="81"/>
      <c r="Q216" s="81"/>
      <c r="R216" s="81"/>
      <c r="S216" s="81"/>
      <c r="T216" s="81"/>
      <c r="U216" s="81"/>
    </row>
    <row r="217" spans="1:21" s="73" customFormat="1">
      <c r="A217" s="85"/>
      <c r="B217" s="79"/>
      <c r="C217" s="86"/>
      <c r="D217" s="80"/>
      <c r="E217" s="80"/>
      <c r="F217" s="80"/>
      <c r="G217" s="80"/>
      <c r="H217" s="80"/>
      <c r="I217" s="80"/>
      <c r="J217" s="80"/>
      <c r="K217" s="80"/>
      <c r="L217" s="80"/>
      <c r="M217" s="80"/>
      <c r="N217" s="81"/>
      <c r="O217" s="81"/>
      <c r="P217" s="81"/>
      <c r="Q217" s="81"/>
      <c r="R217" s="81"/>
      <c r="S217" s="81"/>
      <c r="T217" s="81"/>
      <c r="U217" s="81"/>
    </row>
    <row r="218" spans="1:21" s="73" customFormat="1">
      <c r="A218" s="85"/>
      <c r="B218" s="79"/>
      <c r="C218" s="86"/>
      <c r="D218" s="80"/>
      <c r="E218" s="80"/>
      <c r="F218" s="80"/>
      <c r="G218" s="80"/>
      <c r="H218" s="80"/>
      <c r="I218" s="80"/>
      <c r="J218" s="80"/>
      <c r="K218" s="80"/>
      <c r="L218" s="80"/>
      <c r="M218" s="80"/>
      <c r="N218" s="81"/>
      <c r="O218" s="81"/>
      <c r="P218" s="81"/>
      <c r="Q218" s="81"/>
      <c r="R218" s="81"/>
      <c r="S218" s="81"/>
      <c r="T218" s="81"/>
      <c r="U218" s="81"/>
    </row>
    <row r="219" spans="1:21" s="73" customFormat="1">
      <c r="A219" s="85"/>
      <c r="B219" s="79"/>
      <c r="C219" s="86"/>
      <c r="D219" s="80"/>
      <c r="E219" s="80"/>
      <c r="F219" s="80"/>
      <c r="G219" s="80"/>
      <c r="H219" s="80"/>
      <c r="I219" s="80"/>
      <c r="J219" s="80"/>
      <c r="K219" s="80"/>
      <c r="L219" s="80"/>
      <c r="M219" s="80"/>
      <c r="N219" s="81"/>
      <c r="O219" s="81"/>
      <c r="P219" s="81"/>
      <c r="Q219" s="81"/>
      <c r="R219" s="81"/>
      <c r="S219" s="81"/>
      <c r="T219" s="81"/>
      <c r="U219" s="81"/>
    </row>
    <row r="220" spans="1:21" s="73" customFormat="1">
      <c r="A220" s="85"/>
      <c r="B220" s="79"/>
      <c r="C220" s="86"/>
      <c r="D220" s="80"/>
      <c r="E220" s="80"/>
      <c r="F220" s="80"/>
      <c r="G220" s="80"/>
      <c r="H220" s="80"/>
      <c r="I220" s="80"/>
      <c r="J220" s="80"/>
      <c r="K220" s="80"/>
      <c r="L220" s="80"/>
      <c r="M220" s="80"/>
      <c r="N220" s="81"/>
      <c r="O220" s="81"/>
      <c r="P220" s="81"/>
      <c r="Q220" s="81"/>
      <c r="R220" s="81"/>
      <c r="S220" s="81"/>
      <c r="T220" s="81"/>
      <c r="U220" s="81"/>
    </row>
    <row r="221" spans="1:21" s="73" customFormat="1">
      <c r="A221" s="85"/>
      <c r="B221" s="79"/>
      <c r="C221" s="86"/>
      <c r="D221" s="80"/>
      <c r="E221" s="80"/>
      <c r="F221" s="80"/>
      <c r="G221" s="80"/>
      <c r="H221" s="80"/>
      <c r="I221" s="80"/>
      <c r="J221" s="80"/>
      <c r="K221" s="80"/>
      <c r="L221" s="80"/>
      <c r="M221" s="80"/>
      <c r="N221" s="81"/>
      <c r="O221" s="81"/>
      <c r="P221" s="81"/>
      <c r="Q221" s="81"/>
      <c r="R221" s="81"/>
      <c r="S221" s="81"/>
      <c r="T221" s="81"/>
      <c r="U221" s="81"/>
    </row>
    <row r="222" spans="1:21" s="73" customFormat="1">
      <c r="A222" s="85"/>
      <c r="B222" s="79"/>
      <c r="C222" s="86"/>
      <c r="D222" s="80"/>
      <c r="E222" s="80"/>
      <c r="F222" s="80"/>
      <c r="G222" s="80"/>
      <c r="H222" s="80"/>
      <c r="I222" s="80"/>
      <c r="J222" s="80"/>
      <c r="K222" s="80"/>
      <c r="L222" s="80"/>
      <c r="M222" s="80"/>
      <c r="N222" s="81"/>
      <c r="O222" s="81"/>
      <c r="P222" s="81"/>
      <c r="Q222" s="81"/>
      <c r="R222" s="81"/>
      <c r="S222" s="81"/>
      <c r="T222" s="81"/>
      <c r="U222" s="81"/>
    </row>
    <row r="223" spans="1:21" s="73" customFormat="1">
      <c r="A223" s="85"/>
      <c r="B223" s="79"/>
      <c r="C223" s="86"/>
      <c r="D223" s="80"/>
      <c r="E223" s="80"/>
      <c r="F223" s="80"/>
      <c r="G223" s="80"/>
      <c r="H223" s="80"/>
      <c r="I223" s="80"/>
      <c r="J223" s="80"/>
      <c r="K223" s="80"/>
      <c r="L223" s="80"/>
      <c r="M223" s="80"/>
      <c r="N223" s="81"/>
      <c r="O223" s="81"/>
      <c r="P223" s="81"/>
      <c r="Q223" s="81"/>
      <c r="R223" s="81"/>
      <c r="S223" s="81"/>
      <c r="T223" s="81"/>
      <c r="U223" s="81"/>
    </row>
    <row r="224" spans="1:21" s="73" customFormat="1">
      <c r="A224" s="85"/>
      <c r="B224" s="79"/>
      <c r="C224" s="86"/>
      <c r="D224" s="80"/>
      <c r="E224" s="80"/>
      <c r="F224" s="80"/>
      <c r="G224" s="80"/>
      <c r="H224" s="80"/>
      <c r="I224" s="80"/>
      <c r="J224" s="80"/>
      <c r="K224" s="80"/>
      <c r="L224" s="80"/>
      <c r="M224" s="80"/>
      <c r="N224" s="81"/>
      <c r="O224" s="81"/>
      <c r="P224" s="81"/>
      <c r="Q224" s="81"/>
      <c r="R224" s="81"/>
      <c r="S224" s="81"/>
      <c r="T224" s="81"/>
      <c r="U224" s="81"/>
    </row>
    <row r="225" spans="1:21" s="73" customFormat="1">
      <c r="A225" s="85"/>
      <c r="B225" s="79"/>
      <c r="C225" s="86"/>
      <c r="D225" s="80"/>
      <c r="E225" s="80"/>
      <c r="F225" s="80"/>
      <c r="G225" s="80"/>
      <c r="H225" s="80"/>
      <c r="I225" s="80"/>
      <c r="J225" s="80"/>
      <c r="K225" s="80"/>
      <c r="L225" s="80"/>
      <c r="M225" s="80"/>
      <c r="N225" s="81"/>
      <c r="O225" s="81"/>
      <c r="P225" s="81"/>
      <c r="Q225" s="81"/>
      <c r="R225" s="81"/>
      <c r="S225" s="81"/>
      <c r="T225" s="81"/>
      <c r="U225" s="81"/>
    </row>
    <row r="226" spans="1:21" s="73" customFormat="1">
      <c r="A226" s="85"/>
      <c r="B226" s="79"/>
      <c r="C226" s="86"/>
      <c r="D226" s="80"/>
      <c r="E226" s="80"/>
      <c r="F226" s="80"/>
      <c r="G226" s="80"/>
      <c r="H226" s="80"/>
      <c r="I226" s="80"/>
      <c r="J226" s="80"/>
      <c r="K226" s="80"/>
      <c r="L226" s="80"/>
      <c r="M226" s="80"/>
      <c r="N226" s="81"/>
      <c r="O226" s="81"/>
      <c r="P226" s="81"/>
      <c r="Q226" s="81"/>
      <c r="R226" s="81"/>
      <c r="S226" s="81"/>
      <c r="T226" s="81"/>
      <c r="U226" s="81"/>
    </row>
    <row r="227" spans="1:21" s="73" customFormat="1">
      <c r="A227" s="85"/>
      <c r="B227" s="79"/>
      <c r="C227" s="86"/>
      <c r="D227" s="80"/>
      <c r="E227" s="80"/>
      <c r="F227" s="80"/>
      <c r="G227" s="80"/>
      <c r="H227" s="80"/>
      <c r="I227" s="80"/>
      <c r="J227" s="80"/>
      <c r="K227" s="80"/>
      <c r="L227" s="80"/>
      <c r="M227" s="80"/>
      <c r="N227" s="81"/>
      <c r="O227" s="81"/>
      <c r="P227" s="81"/>
      <c r="Q227" s="81"/>
      <c r="R227" s="81"/>
      <c r="S227" s="81"/>
      <c r="T227" s="81"/>
      <c r="U227" s="81"/>
    </row>
    <row r="228" spans="1:21" s="73" customFormat="1">
      <c r="A228" s="85"/>
      <c r="B228" s="79"/>
      <c r="C228" s="86"/>
      <c r="D228" s="80"/>
      <c r="E228" s="80"/>
      <c r="F228" s="80"/>
      <c r="G228" s="80"/>
      <c r="H228" s="80"/>
      <c r="I228" s="80"/>
      <c r="J228" s="80"/>
      <c r="K228" s="80"/>
      <c r="L228" s="80"/>
      <c r="M228" s="80"/>
      <c r="N228" s="81"/>
      <c r="O228" s="81"/>
      <c r="P228" s="81"/>
      <c r="Q228" s="81"/>
      <c r="R228" s="81"/>
      <c r="S228" s="81"/>
      <c r="T228" s="81"/>
      <c r="U228" s="81"/>
    </row>
    <row r="229" spans="1:21" s="73" customFormat="1">
      <c r="A229" s="85"/>
      <c r="B229" s="79"/>
      <c r="C229" s="86"/>
      <c r="D229" s="80"/>
      <c r="E229" s="80"/>
      <c r="F229" s="80"/>
      <c r="G229" s="80"/>
      <c r="H229" s="80"/>
      <c r="I229" s="80"/>
      <c r="J229" s="80"/>
      <c r="K229" s="80"/>
      <c r="L229" s="80"/>
      <c r="M229" s="80"/>
      <c r="N229" s="81"/>
      <c r="O229" s="81"/>
      <c r="P229" s="81"/>
      <c r="Q229" s="81"/>
      <c r="R229" s="81"/>
      <c r="S229" s="81"/>
      <c r="T229" s="81"/>
      <c r="U229" s="81"/>
    </row>
    <row r="230" spans="1:21" s="73" customFormat="1">
      <c r="A230" s="85"/>
      <c r="B230" s="79"/>
      <c r="C230" s="86"/>
      <c r="D230" s="80"/>
      <c r="E230" s="80"/>
      <c r="F230" s="80"/>
      <c r="G230" s="80"/>
      <c r="H230" s="80"/>
      <c r="I230" s="80"/>
      <c r="J230" s="80"/>
      <c r="K230" s="80"/>
      <c r="L230" s="80"/>
      <c r="M230" s="80"/>
      <c r="N230" s="81"/>
      <c r="O230" s="81"/>
      <c r="P230" s="81"/>
      <c r="Q230" s="81"/>
      <c r="R230" s="81"/>
      <c r="S230" s="81"/>
      <c r="T230" s="81"/>
      <c r="U230" s="81"/>
    </row>
    <row r="231" spans="1:21" s="73" customFormat="1">
      <c r="A231" s="85"/>
      <c r="B231" s="79"/>
      <c r="C231" s="86"/>
      <c r="D231" s="80"/>
      <c r="E231" s="80"/>
      <c r="F231" s="80"/>
      <c r="G231" s="80"/>
      <c r="H231" s="80"/>
      <c r="I231" s="80"/>
      <c r="J231" s="80"/>
      <c r="K231" s="80"/>
      <c r="L231" s="80"/>
      <c r="M231" s="80"/>
      <c r="N231" s="81"/>
      <c r="O231" s="81"/>
      <c r="P231" s="81"/>
      <c r="Q231" s="81"/>
      <c r="R231" s="81"/>
      <c r="S231" s="81"/>
      <c r="T231" s="81"/>
      <c r="U231" s="81"/>
    </row>
    <row r="232" spans="1:21" s="73" customFormat="1">
      <c r="A232" s="85"/>
      <c r="B232" s="79"/>
      <c r="C232" s="86"/>
      <c r="D232" s="80"/>
      <c r="E232" s="80"/>
      <c r="F232" s="80"/>
      <c r="G232" s="80"/>
      <c r="H232" s="80"/>
      <c r="I232" s="80"/>
      <c r="J232" s="80"/>
      <c r="K232" s="80"/>
      <c r="L232" s="80"/>
      <c r="M232" s="80"/>
      <c r="N232" s="81"/>
      <c r="O232" s="81"/>
      <c r="P232" s="81"/>
      <c r="Q232" s="81"/>
      <c r="R232" s="81"/>
      <c r="S232" s="81"/>
      <c r="T232" s="81"/>
      <c r="U232" s="81"/>
    </row>
    <row r="233" spans="1:21" s="73" customFormat="1">
      <c r="A233" s="85"/>
      <c r="B233" s="79"/>
      <c r="C233" s="86"/>
      <c r="D233" s="80"/>
      <c r="E233" s="80"/>
      <c r="F233" s="80"/>
      <c r="G233" s="80"/>
      <c r="H233" s="80"/>
      <c r="I233" s="80"/>
      <c r="J233" s="80"/>
      <c r="K233" s="80"/>
      <c r="L233" s="80"/>
      <c r="M233" s="80"/>
      <c r="N233" s="81"/>
      <c r="O233" s="81"/>
      <c r="P233" s="81"/>
      <c r="Q233" s="81"/>
      <c r="R233" s="81"/>
      <c r="S233" s="81"/>
      <c r="T233" s="81"/>
      <c r="U233" s="81"/>
    </row>
    <row r="234" spans="1:21" s="73" customFormat="1">
      <c r="A234" s="85"/>
      <c r="B234" s="79"/>
      <c r="C234" s="86"/>
      <c r="D234" s="80"/>
      <c r="E234" s="80"/>
      <c r="F234" s="80"/>
      <c r="G234" s="80"/>
      <c r="H234" s="80"/>
      <c r="I234" s="80"/>
      <c r="J234" s="80"/>
      <c r="K234" s="80"/>
      <c r="L234" s="80"/>
      <c r="M234" s="80"/>
      <c r="N234" s="81"/>
      <c r="O234" s="81"/>
      <c r="P234" s="81"/>
      <c r="Q234" s="81"/>
      <c r="R234" s="81"/>
      <c r="S234" s="81"/>
      <c r="T234" s="81"/>
      <c r="U234" s="81"/>
    </row>
    <row r="235" spans="1:21" s="73" customFormat="1">
      <c r="A235" s="85"/>
      <c r="B235" s="79"/>
      <c r="C235" s="86"/>
      <c r="D235" s="80"/>
      <c r="E235" s="80"/>
      <c r="F235" s="80"/>
      <c r="G235" s="80"/>
      <c r="H235" s="80"/>
      <c r="I235" s="80"/>
      <c r="J235" s="80"/>
      <c r="K235" s="80"/>
      <c r="L235" s="80"/>
      <c r="M235" s="80"/>
      <c r="N235" s="81"/>
      <c r="O235" s="81"/>
      <c r="P235" s="81"/>
      <c r="Q235" s="81"/>
      <c r="R235" s="81"/>
      <c r="S235" s="81"/>
      <c r="T235" s="81"/>
      <c r="U235" s="81"/>
    </row>
    <row r="236" spans="1:21" s="73" customFormat="1">
      <c r="A236" s="85"/>
      <c r="B236" s="79"/>
      <c r="C236" s="86"/>
      <c r="D236" s="80"/>
      <c r="E236" s="80"/>
      <c r="F236" s="80"/>
      <c r="G236" s="80"/>
      <c r="H236" s="80"/>
      <c r="I236" s="80"/>
      <c r="J236" s="80"/>
      <c r="K236" s="80"/>
      <c r="L236" s="80"/>
      <c r="M236" s="80"/>
      <c r="N236" s="81"/>
      <c r="O236" s="81"/>
      <c r="P236" s="81"/>
      <c r="Q236" s="81"/>
      <c r="R236" s="81"/>
      <c r="S236" s="81"/>
      <c r="T236" s="81"/>
      <c r="U236" s="81"/>
    </row>
    <row r="237" spans="1:21" s="73" customFormat="1">
      <c r="A237" s="85"/>
      <c r="B237" s="79"/>
      <c r="C237" s="86"/>
      <c r="D237" s="80"/>
      <c r="E237" s="80"/>
      <c r="F237" s="80"/>
      <c r="G237" s="80"/>
      <c r="H237" s="80"/>
      <c r="I237" s="80"/>
      <c r="J237" s="80"/>
      <c r="K237" s="80"/>
      <c r="L237" s="80"/>
      <c r="M237" s="80"/>
      <c r="N237" s="81"/>
      <c r="O237" s="81"/>
      <c r="P237" s="81"/>
      <c r="Q237" s="81"/>
      <c r="R237" s="81"/>
      <c r="S237" s="81"/>
      <c r="T237" s="81"/>
      <c r="U237" s="81"/>
    </row>
    <row r="238" spans="1:21" s="73" customFormat="1">
      <c r="A238" s="85"/>
      <c r="B238" s="79"/>
      <c r="C238" s="86"/>
      <c r="D238" s="80"/>
      <c r="E238" s="80"/>
      <c r="F238" s="80"/>
      <c r="G238" s="80"/>
      <c r="H238" s="80"/>
      <c r="I238" s="80"/>
      <c r="J238" s="80"/>
      <c r="K238" s="80"/>
      <c r="L238" s="80"/>
      <c r="M238" s="80"/>
      <c r="N238" s="81"/>
      <c r="O238" s="81"/>
      <c r="P238" s="81"/>
      <c r="Q238" s="81"/>
      <c r="R238" s="81"/>
      <c r="S238" s="81"/>
      <c r="T238" s="81"/>
      <c r="U238" s="81"/>
    </row>
    <row r="239" spans="1:21" s="73" customFormat="1">
      <c r="A239" s="85"/>
      <c r="B239" s="79"/>
      <c r="C239" s="86"/>
      <c r="D239" s="80"/>
      <c r="E239" s="80"/>
      <c r="F239" s="80"/>
      <c r="G239" s="80"/>
      <c r="H239" s="80"/>
      <c r="I239" s="80"/>
      <c r="J239" s="80"/>
      <c r="K239" s="80"/>
      <c r="L239" s="80"/>
      <c r="M239" s="80"/>
      <c r="N239" s="81"/>
      <c r="O239" s="81"/>
      <c r="P239" s="81"/>
      <c r="Q239" s="81"/>
      <c r="R239" s="81"/>
      <c r="S239" s="81"/>
      <c r="T239" s="81"/>
      <c r="U239" s="81"/>
    </row>
    <row r="240" spans="1:21" s="73" customFormat="1">
      <c r="A240" s="85"/>
      <c r="B240" s="79"/>
      <c r="C240" s="86"/>
      <c r="D240" s="80"/>
      <c r="E240" s="80"/>
      <c r="F240" s="80"/>
      <c r="G240" s="80"/>
      <c r="H240" s="80"/>
      <c r="I240" s="80"/>
      <c r="J240" s="80"/>
      <c r="K240" s="80"/>
      <c r="L240" s="80"/>
      <c r="M240" s="80"/>
      <c r="N240" s="81"/>
      <c r="O240" s="81"/>
      <c r="P240" s="81"/>
      <c r="Q240" s="81"/>
      <c r="R240" s="81"/>
      <c r="S240" s="81"/>
      <c r="T240" s="81"/>
      <c r="U240" s="81"/>
    </row>
    <row r="241" spans="1:21" s="73" customFormat="1">
      <c r="A241" s="85"/>
      <c r="B241" s="79"/>
      <c r="C241" s="86"/>
      <c r="D241" s="80"/>
      <c r="E241" s="80"/>
      <c r="F241" s="80"/>
      <c r="G241" s="80"/>
      <c r="H241" s="80"/>
      <c r="I241" s="80"/>
      <c r="J241" s="80"/>
      <c r="K241" s="80"/>
      <c r="L241" s="80"/>
      <c r="M241" s="80"/>
      <c r="N241" s="81"/>
      <c r="O241" s="81"/>
      <c r="P241" s="81"/>
      <c r="Q241" s="81"/>
      <c r="R241" s="81"/>
      <c r="S241" s="81"/>
      <c r="T241" s="81"/>
      <c r="U241" s="81"/>
    </row>
    <row r="242" spans="1:21" s="73" customFormat="1">
      <c r="A242" s="85"/>
      <c r="B242" s="79"/>
      <c r="C242" s="86"/>
      <c r="D242" s="80"/>
      <c r="E242" s="80"/>
      <c r="F242" s="80"/>
      <c r="G242" s="80"/>
      <c r="H242" s="80"/>
      <c r="I242" s="80"/>
      <c r="J242" s="80"/>
      <c r="K242" s="80"/>
      <c r="L242" s="80"/>
      <c r="M242" s="80"/>
      <c r="N242" s="81"/>
      <c r="O242" s="81"/>
      <c r="P242" s="81"/>
      <c r="Q242" s="81"/>
      <c r="R242" s="81"/>
      <c r="S242" s="81"/>
      <c r="T242" s="81"/>
      <c r="U242" s="81"/>
    </row>
    <row r="243" spans="1:21" s="73" customFormat="1">
      <c r="A243" s="85"/>
      <c r="B243" s="79"/>
      <c r="C243" s="86"/>
      <c r="D243" s="80"/>
      <c r="E243" s="80"/>
      <c r="F243" s="80"/>
      <c r="G243" s="80"/>
      <c r="H243" s="80"/>
      <c r="I243" s="80"/>
      <c r="J243" s="80"/>
      <c r="K243" s="80"/>
      <c r="L243" s="80"/>
      <c r="M243" s="80"/>
      <c r="N243" s="81"/>
      <c r="O243" s="81"/>
      <c r="P243" s="81"/>
      <c r="Q243" s="81"/>
      <c r="R243" s="81"/>
      <c r="S243" s="81"/>
      <c r="T243" s="81"/>
      <c r="U243" s="81"/>
    </row>
    <row r="244" spans="1:21" s="73" customFormat="1">
      <c r="A244" s="85"/>
      <c r="B244" s="79"/>
      <c r="C244" s="86"/>
      <c r="D244" s="80"/>
      <c r="E244" s="80"/>
      <c r="F244" s="80"/>
      <c r="G244" s="80"/>
      <c r="H244" s="80"/>
      <c r="I244" s="80"/>
      <c r="J244" s="80"/>
      <c r="K244" s="80"/>
      <c r="L244" s="80"/>
      <c r="M244" s="80"/>
      <c r="N244" s="81"/>
      <c r="O244" s="81"/>
      <c r="P244" s="81"/>
      <c r="Q244" s="81"/>
      <c r="R244" s="81"/>
      <c r="S244" s="81"/>
      <c r="T244" s="81"/>
      <c r="U244" s="81"/>
    </row>
    <row r="245" spans="1:21" s="73" customFormat="1">
      <c r="A245" s="85"/>
      <c r="B245" s="79"/>
      <c r="C245" s="86"/>
      <c r="D245" s="80"/>
      <c r="E245" s="80"/>
      <c r="F245" s="80"/>
      <c r="G245" s="80"/>
      <c r="H245" s="80"/>
      <c r="I245" s="80"/>
      <c r="J245" s="80"/>
      <c r="K245" s="80"/>
      <c r="L245" s="80"/>
      <c r="M245" s="80"/>
      <c r="N245" s="81"/>
      <c r="O245" s="81"/>
      <c r="P245" s="81"/>
      <c r="Q245" s="81"/>
      <c r="R245" s="81"/>
      <c r="S245" s="81"/>
      <c r="T245" s="81"/>
      <c r="U245" s="81"/>
    </row>
    <row r="246" spans="1:21" s="73" customFormat="1">
      <c r="A246" s="85"/>
      <c r="B246" s="79"/>
      <c r="C246" s="86"/>
      <c r="D246" s="80"/>
      <c r="E246" s="80"/>
      <c r="F246" s="80"/>
      <c r="G246" s="80"/>
      <c r="H246" s="80"/>
      <c r="I246" s="80"/>
      <c r="J246" s="80"/>
      <c r="K246" s="80"/>
      <c r="L246" s="80"/>
      <c r="M246" s="80"/>
      <c r="N246" s="81"/>
      <c r="O246" s="81"/>
      <c r="P246" s="81"/>
      <c r="Q246" s="81"/>
      <c r="R246" s="81"/>
      <c r="S246" s="81"/>
      <c r="T246" s="81"/>
      <c r="U246" s="81"/>
    </row>
    <row r="247" spans="1:21" s="73" customFormat="1">
      <c r="A247" s="85"/>
      <c r="B247" s="79"/>
      <c r="C247" s="86"/>
      <c r="D247" s="80"/>
      <c r="E247" s="80"/>
      <c r="F247" s="80"/>
      <c r="G247" s="80"/>
      <c r="H247" s="80"/>
      <c r="I247" s="80"/>
      <c r="J247" s="80"/>
      <c r="K247" s="80"/>
      <c r="L247" s="80"/>
      <c r="M247" s="80"/>
      <c r="N247" s="81"/>
      <c r="O247" s="81"/>
      <c r="P247" s="81"/>
      <c r="Q247" s="81"/>
      <c r="R247" s="81"/>
      <c r="S247" s="81"/>
      <c r="T247" s="81"/>
      <c r="U247" s="81"/>
    </row>
    <row r="248" spans="1:21" s="73" customFormat="1">
      <c r="A248" s="85"/>
      <c r="B248" s="79"/>
      <c r="C248" s="86"/>
      <c r="D248" s="80"/>
      <c r="E248" s="80"/>
      <c r="F248" s="80"/>
      <c r="G248" s="80"/>
      <c r="H248" s="80"/>
      <c r="I248" s="80"/>
      <c r="J248" s="80"/>
      <c r="K248" s="80"/>
      <c r="L248" s="80"/>
      <c r="M248" s="80"/>
      <c r="N248" s="81"/>
      <c r="O248" s="81"/>
      <c r="P248" s="81"/>
      <c r="Q248" s="81"/>
      <c r="R248" s="81"/>
      <c r="S248" s="81"/>
      <c r="T248" s="81"/>
      <c r="U248" s="81"/>
    </row>
    <row r="249" spans="1:21" s="73" customFormat="1">
      <c r="A249" s="85"/>
      <c r="B249" s="79"/>
      <c r="C249" s="86"/>
      <c r="D249" s="80"/>
      <c r="E249" s="80"/>
      <c r="F249" s="80"/>
      <c r="G249" s="80"/>
      <c r="H249" s="80"/>
      <c r="I249" s="80"/>
      <c r="J249" s="80"/>
      <c r="K249" s="80"/>
      <c r="L249" s="80"/>
      <c r="M249" s="80"/>
      <c r="N249" s="81"/>
      <c r="O249" s="81"/>
      <c r="P249" s="81"/>
      <c r="Q249" s="81"/>
      <c r="R249" s="81"/>
      <c r="S249" s="81"/>
      <c r="T249" s="81"/>
      <c r="U249" s="81"/>
    </row>
    <row r="250" spans="1:21" s="73" customFormat="1">
      <c r="A250" s="85"/>
      <c r="B250" s="79"/>
      <c r="C250" s="86"/>
      <c r="D250" s="80"/>
      <c r="E250" s="80"/>
      <c r="F250" s="80"/>
      <c r="G250" s="80"/>
      <c r="H250" s="80"/>
      <c r="I250" s="80"/>
      <c r="J250" s="80"/>
      <c r="K250" s="80"/>
      <c r="L250" s="80"/>
      <c r="M250" s="80"/>
      <c r="N250" s="81"/>
      <c r="O250" s="81"/>
      <c r="P250" s="81"/>
      <c r="Q250" s="81"/>
      <c r="R250" s="81"/>
      <c r="S250" s="81"/>
      <c r="T250" s="81"/>
      <c r="U250" s="81"/>
    </row>
    <row r="251" spans="1:21" s="73" customFormat="1">
      <c r="A251" s="85"/>
      <c r="B251" s="79"/>
      <c r="C251" s="86"/>
      <c r="D251" s="80"/>
      <c r="E251" s="80"/>
      <c r="F251" s="80"/>
      <c r="G251" s="80"/>
      <c r="H251" s="80"/>
      <c r="I251" s="80"/>
      <c r="J251" s="80"/>
      <c r="K251" s="80"/>
      <c r="L251" s="80"/>
      <c r="M251" s="80"/>
      <c r="N251" s="81"/>
      <c r="O251" s="81"/>
      <c r="P251" s="81"/>
      <c r="Q251" s="81"/>
      <c r="R251" s="81"/>
      <c r="S251" s="81"/>
      <c r="T251" s="81"/>
      <c r="U251" s="81"/>
    </row>
    <row r="252" spans="1:21" s="73" customFormat="1">
      <c r="A252" s="85"/>
      <c r="B252" s="79"/>
      <c r="C252" s="86"/>
      <c r="D252" s="80"/>
      <c r="E252" s="80"/>
      <c r="F252" s="80"/>
      <c r="G252" s="80"/>
      <c r="H252" s="80"/>
      <c r="I252" s="80"/>
      <c r="J252" s="80"/>
      <c r="K252" s="80"/>
      <c r="L252" s="80"/>
      <c r="M252" s="80"/>
      <c r="N252" s="81"/>
      <c r="O252" s="81"/>
      <c r="P252" s="81"/>
      <c r="Q252" s="81"/>
      <c r="R252" s="81"/>
      <c r="S252" s="81"/>
      <c r="T252" s="81"/>
      <c r="U252" s="81"/>
    </row>
    <row r="253" spans="1:21" s="73" customFormat="1">
      <c r="A253" s="85"/>
      <c r="B253" s="79"/>
      <c r="C253" s="86"/>
      <c r="D253" s="80"/>
      <c r="E253" s="80"/>
      <c r="F253" s="80"/>
      <c r="G253" s="80"/>
      <c r="H253" s="80"/>
      <c r="I253" s="80"/>
      <c r="J253" s="80"/>
      <c r="K253" s="80"/>
      <c r="L253" s="80"/>
      <c r="M253" s="80"/>
      <c r="N253" s="81"/>
      <c r="O253" s="81"/>
      <c r="P253" s="81"/>
      <c r="Q253" s="81"/>
      <c r="R253" s="81"/>
      <c r="S253" s="81"/>
      <c r="T253" s="81"/>
      <c r="U253" s="81"/>
    </row>
    <row r="254" spans="1:21" s="73" customFormat="1">
      <c r="A254" s="85"/>
      <c r="B254" s="79"/>
      <c r="C254" s="86"/>
      <c r="D254" s="80"/>
      <c r="E254" s="80"/>
      <c r="F254" s="80"/>
      <c r="G254" s="80"/>
      <c r="H254" s="80"/>
      <c r="I254" s="80"/>
      <c r="J254" s="80"/>
      <c r="K254" s="80"/>
      <c r="L254" s="80"/>
      <c r="M254" s="80"/>
      <c r="N254" s="81"/>
      <c r="O254" s="81"/>
      <c r="P254" s="81"/>
      <c r="Q254" s="81"/>
      <c r="R254" s="81"/>
      <c r="S254" s="81"/>
      <c r="T254" s="81"/>
      <c r="U254" s="81"/>
    </row>
    <row r="255" spans="1:21" s="73" customFormat="1">
      <c r="A255" s="85"/>
      <c r="B255" s="79"/>
      <c r="C255" s="86"/>
      <c r="D255" s="80"/>
      <c r="E255" s="80"/>
      <c r="F255" s="80"/>
      <c r="G255" s="80"/>
      <c r="H255" s="80"/>
      <c r="I255" s="80"/>
      <c r="J255" s="80"/>
      <c r="K255" s="80"/>
      <c r="L255" s="80"/>
      <c r="M255" s="80"/>
      <c r="N255" s="81"/>
      <c r="O255" s="81"/>
      <c r="P255" s="81"/>
      <c r="Q255" s="81"/>
      <c r="R255" s="81"/>
      <c r="S255" s="81"/>
      <c r="T255" s="81"/>
      <c r="U255" s="81"/>
    </row>
    <row r="256" spans="1:21" s="73" customFormat="1">
      <c r="A256" s="85"/>
      <c r="B256" s="79"/>
      <c r="C256" s="86"/>
      <c r="D256" s="80"/>
      <c r="E256" s="80"/>
      <c r="F256" s="80"/>
      <c r="G256" s="80"/>
      <c r="H256" s="80"/>
      <c r="I256" s="80"/>
      <c r="J256" s="80"/>
      <c r="K256" s="80"/>
      <c r="L256" s="80"/>
      <c r="M256" s="80"/>
      <c r="N256" s="81"/>
      <c r="O256" s="81"/>
      <c r="P256" s="81"/>
      <c r="Q256" s="81"/>
      <c r="R256" s="81"/>
      <c r="S256" s="81"/>
      <c r="T256" s="81"/>
      <c r="U256" s="81"/>
    </row>
    <row r="257" spans="1:21" s="73" customFormat="1">
      <c r="A257" s="85"/>
      <c r="B257" s="79"/>
      <c r="C257" s="86"/>
      <c r="D257" s="80"/>
      <c r="E257" s="80"/>
      <c r="F257" s="80"/>
      <c r="G257" s="80"/>
      <c r="H257" s="80"/>
      <c r="I257" s="80"/>
      <c r="J257" s="80"/>
      <c r="K257" s="80"/>
      <c r="L257" s="80"/>
      <c r="M257" s="80"/>
      <c r="N257" s="81"/>
      <c r="O257" s="81"/>
      <c r="P257" s="81"/>
      <c r="Q257" s="81"/>
      <c r="R257" s="81"/>
      <c r="S257" s="81"/>
      <c r="T257" s="81"/>
      <c r="U257" s="81"/>
    </row>
    <row r="258" spans="1:21" s="73" customFormat="1">
      <c r="A258" s="85"/>
      <c r="B258" s="79"/>
      <c r="C258" s="86"/>
      <c r="D258" s="80"/>
      <c r="E258" s="80"/>
      <c r="F258" s="80"/>
      <c r="G258" s="80"/>
      <c r="H258" s="80"/>
      <c r="I258" s="80"/>
      <c r="J258" s="80"/>
      <c r="K258" s="80"/>
      <c r="L258" s="80"/>
      <c r="M258" s="80"/>
      <c r="N258" s="81"/>
      <c r="O258" s="81"/>
      <c r="P258" s="81"/>
      <c r="Q258" s="81"/>
      <c r="R258" s="81"/>
      <c r="S258" s="81"/>
      <c r="T258" s="81"/>
      <c r="U258" s="81"/>
    </row>
    <row r="259" spans="1:21" s="73" customFormat="1">
      <c r="A259" s="85"/>
      <c r="B259" s="79"/>
      <c r="C259" s="86"/>
      <c r="D259" s="80"/>
      <c r="E259" s="80"/>
      <c r="F259" s="80"/>
      <c r="G259" s="80"/>
      <c r="H259" s="80"/>
      <c r="I259" s="80"/>
      <c r="J259" s="80"/>
      <c r="K259" s="80"/>
      <c r="L259" s="80"/>
      <c r="M259" s="80"/>
      <c r="N259" s="81"/>
      <c r="O259" s="81"/>
      <c r="P259" s="81"/>
      <c r="Q259" s="81"/>
      <c r="R259" s="81"/>
      <c r="S259" s="81"/>
      <c r="T259" s="81"/>
      <c r="U259" s="81"/>
    </row>
    <row r="260" spans="1:21" s="73" customFormat="1">
      <c r="A260" s="85"/>
      <c r="B260" s="79"/>
      <c r="C260" s="86"/>
      <c r="D260" s="80"/>
      <c r="E260" s="80"/>
      <c r="F260" s="80"/>
      <c r="G260" s="80"/>
      <c r="H260" s="80"/>
      <c r="I260" s="80"/>
      <c r="J260" s="80"/>
      <c r="K260" s="80"/>
      <c r="L260" s="80"/>
      <c r="M260" s="80"/>
      <c r="N260" s="81"/>
      <c r="O260" s="81"/>
      <c r="P260" s="81"/>
      <c r="Q260" s="81"/>
      <c r="R260" s="81"/>
      <c r="S260" s="81"/>
      <c r="T260" s="81"/>
      <c r="U260" s="81"/>
    </row>
    <row r="261" spans="1:21" s="73" customFormat="1">
      <c r="A261" s="85"/>
      <c r="B261" s="79"/>
      <c r="C261" s="86"/>
      <c r="D261" s="80"/>
      <c r="E261" s="80"/>
      <c r="F261" s="80"/>
      <c r="G261" s="80"/>
      <c r="H261" s="80"/>
      <c r="I261" s="80"/>
      <c r="J261" s="80"/>
      <c r="K261" s="80"/>
      <c r="L261" s="80"/>
      <c r="M261" s="80"/>
      <c r="N261" s="81"/>
      <c r="O261" s="81"/>
      <c r="P261" s="81"/>
      <c r="Q261" s="81"/>
      <c r="R261" s="81"/>
      <c r="S261" s="81"/>
      <c r="T261" s="81"/>
      <c r="U261" s="81"/>
    </row>
    <row r="262" spans="1:21" s="73" customFormat="1">
      <c r="A262" s="85"/>
      <c r="B262" s="79"/>
      <c r="C262" s="86"/>
      <c r="D262" s="80"/>
      <c r="E262" s="80"/>
      <c r="F262" s="80"/>
      <c r="G262" s="80"/>
      <c r="H262" s="80"/>
      <c r="I262" s="80"/>
      <c r="J262" s="80"/>
      <c r="K262" s="80"/>
      <c r="L262" s="80"/>
      <c r="M262" s="80"/>
      <c r="N262" s="81"/>
      <c r="O262" s="81"/>
      <c r="P262" s="81"/>
      <c r="Q262" s="81"/>
      <c r="R262" s="81"/>
      <c r="S262" s="81"/>
      <c r="T262" s="81"/>
      <c r="U262" s="81"/>
    </row>
    <row r="263" spans="1:21" s="73" customFormat="1">
      <c r="A263" s="85"/>
      <c r="B263" s="79"/>
      <c r="C263" s="86"/>
      <c r="D263" s="80"/>
      <c r="E263" s="80"/>
      <c r="F263" s="80"/>
      <c r="G263" s="80"/>
      <c r="H263" s="80"/>
      <c r="I263" s="80"/>
      <c r="J263" s="80"/>
      <c r="K263" s="80"/>
      <c r="L263" s="80"/>
      <c r="M263" s="80"/>
      <c r="N263" s="81"/>
      <c r="O263" s="81"/>
      <c r="P263" s="81"/>
      <c r="Q263" s="81"/>
      <c r="R263" s="81"/>
      <c r="S263" s="81"/>
      <c r="T263" s="81"/>
      <c r="U263" s="81"/>
    </row>
    <row r="264" spans="1:21" s="73" customFormat="1">
      <c r="A264" s="85"/>
      <c r="B264" s="79"/>
      <c r="C264" s="86"/>
      <c r="D264" s="80"/>
      <c r="E264" s="80"/>
      <c r="F264" s="80"/>
      <c r="G264" s="80"/>
      <c r="H264" s="80"/>
      <c r="I264" s="80"/>
      <c r="J264" s="80"/>
      <c r="K264" s="80"/>
      <c r="L264" s="80"/>
      <c r="M264" s="80"/>
      <c r="N264" s="81"/>
      <c r="O264" s="81"/>
      <c r="P264" s="81"/>
      <c r="Q264" s="81"/>
      <c r="R264" s="81"/>
      <c r="S264" s="81"/>
      <c r="T264" s="81"/>
      <c r="U264" s="81"/>
    </row>
    <row r="265" spans="1:21" s="73" customFormat="1">
      <c r="A265" s="85"/>
      <c r="B265" s="79"/>
      <c r="C265" s="86"/>
      <c r="D265" s="80"/>
      <c r="E265" s="80"/>
      <c r="F265" s="80"/>
      <c r="G265" s="80"/>
      <c r="H265" s="80"/>
      <c r="I265" s="80"/>
      <c r="J265" s="80"/>
      <c r="K265" s="80"/>
      <c r="L265" s="80"/>
      <c r="M265" s="80"/>
      <c r="N265" s="81"/>
      <c r="O265" s="81"/>
      <c r="P265" s="81"/>
      <c r="Q265" s="81"/>
      <c r="R265" s="81"/>
      <c r="S265" s="81"/>
      <c r="T265" s="81"/>
      <c r="U265" s="81"/>
    </row>
    <row r="266" spans="1:21" s="73" customFormat="1">
      <c r="A266" s="85"/>
      <c r="B266" s="79"/>
      <c r="C266" s="86"/>
      <c r="D266" s="80"/>
      <c r="E266" s="80"/>
      <c r="F266" s="80"/>
      <c r="G266" s="80"/>
      <c r="H266" s="80"/>
      <c r="I266" s="80"/>
      <c r="J266" s="80"/>
      <c r="K266" s="80"/>
      <c r="L266" s="80"/>
      <c r="M266" s="80"/>
      <c r="N266" s="81"/>
      <c r="O266" s="81"/>
      <c r="P266" s="81"/>
      <c r="Q266" s="81"/>
      <c r="R266" s="81"/>
      <c r="S266" s="81"/>
      <c r="T266" s="81"/>
      <c r="U266" s="81"/>
    </row>
    <row r="267" spans="1:21" s="73" customFormat="1">
      <c r="A267" s="85"/>
      <c r="B267" s="79"/>
      <c r="C267" s="86"/>
      <c r="D267" s="80"/>
      <c r="E267" s="80"/>
      <c r="F267" s="80"/>
      <c r="G267" s="80"/>
      <c r="H267" s="80"/>
      <c r="I267" s="80"/>
      <c r="J267" s="80"/>
      <c r="K267" s="80"/>
      <c r="L267" s="80"/>
      <c r="M267" s="80"/>
      <c r="N267" s="81"/>
      <c r="O267" s="81"/>
      <c r="P267" s="81"/>
      <c r="Q267" s="81"/>
      <c r="R267" s="81"/>
      <c r="S267" s="81"/>
      <c r="T267" s="81"/>
      <c r="U267" s="81"/>
    </row>
    <row r="268" spans="1:21" s="73" customFormat="1">
      <c r="A268" s="85"/>
      <c r="B268" s="79"/>
      <c r="C268" s="86"/>
      <c r="D268" s="80"/>
      <c r="E268" s="80"/>
      <c r="F268" s="80"/>
      <c r="G268" s="80"/>
      <c r="H268" s="80"/>
      <c r="I268" s="80"/>
      <c r="J268" s="80"/>
      <c r="K268" s="80"/>
      <c r="L268" s="80"/>
      <c r="M268" s="80"/>
      <c r="N268" s="81"/>
      <c r="O268" s="81"/>
      <c r="P268" s="81"/>
      <c r="Q268" s="81"/>
      <c r="R268" s="81"/>
      <c r="S268" s="81"/>
      <c r="T268" s="81"/>
      <c r="U268" s="81"/>
    </row>
    <row r="269" spans="1:21" s="73" customFormat="1">
      <c r="A269" s="85"/>
      <c r="B269" s="79"/>
      <c r="C269" s="86"/>
      <c r="D269" s="80"/>
      <c r="E269" s="80"/>
      <c r="F269" s="80"/>
      <c r="G269" s="80"/>
      <c r="H269" s="80"/>
      <c r="I269" s="80"/>
      <c r="J269" s="80"/>
      <c r="K269" s="80"/>
      <c r="L269" s="80"/>
      <c r="M269" s="80"/>
      <c r="N269" s="81"/>
      <c r="O269" s="81"/>
      <c r="P269" s="81"/>
      <c r="Q269" s="81"/>
      <c r="R269" s="81"/>
      <c r="S269" s="81"/>
      <c r="T269" s="81"/>
      <c r="U269" s="81"/>
    </row>
    <row r="270" spans="1:21" s="73" customFormat="1">
      <c r="A270" s="85"/>
      <c r="B270" s="79"/>
      <c r="C270" s="86"/>
      <c r="D270" s="80"/>
      <c r="E270" s="80"/>
      <c r="F270" s="80"/>
      <c r="G270" s="80"/>
      <c r="H270" s="80"/>
      <c r="I270" s="80"/>
      <c r="J270" s="80"/>
      <c r="K270" s="80"/>
      <c r="L270" s="80"/>
      <c r="M270" s="80"/>
      <c r="N270" s="81"/>
      <c r="O270" s="81"/>
      <c r="P270" s="81"/>
      <c r="Q270" s="81"/>
      <c r="R270" s="81"/>
      <c r="S270" s="81"/>
      <c r="T270" s="81"/>
      <c r="U270" s="81"/>
    </row>
    <row r="271" spans="1:21" s="73" customFormat="1">
      <c r="A271" s="85"/>
      <c r="B271" s="79"/>
      <c r="C271" s="86"/>
      <c r="D271" s="80"/>
      <c r="E271" s="80"/>
      <c r="F271" s="80"/>
      <c r="G271" s="80"/>
      <c r="H271" s="80"/>
      <c r="I271" s="80"/>
      <c r="J271" s="80"/>
      <c r="K271" s="80"/>
      <c r="L271" s="80"/>
      <c r="M271" s="80"/>
      <c r="N271" s="81"/>
      <c r="O271" s="81"/>
      <c r="P271" s="81"/>
      <c r="Q271" s="81"/>
      <c r="R271" s="81"/>
      <c r="S271" s="81"/>
      <c r="T271" s="81"/>
      <c r="U271" s="81"/>
    </row>
    <row r="272" spans="1:21" s="73" customFormat="1">
      <c r="A272" s="85"/>
      <c r="B272" s="79"/>
      <c r="C272" s="86"/>
      <c r="D272" s="80"/>
      <c r="E272" s="80"/>
      <c r="F272" s="80"/>
      <c r="G272" s="80"/>
      <c r="H272" s="80"/>
      <c r="I272" s="80"/>
      <c r="J272" s="80"/>
      <c r="K272" s="80"/>
      <c r="L272" s="80"/>
      <c r="M272" s="80"/>
      <c r="N272" s="81"/>
      <c r="O272" s="81"/>
      <c r="P272" s="81"/>
      <c r="Q272" s="81"/>
      <c r="R272" s="81"/>
      <c r="S272" s="81"/>
      <c r="T272" s="81"/>
      <c r="U272" s="81"/>
    </row>
    <row r="273" spans="1:21" s="73" customFormat="1">
      <c r="A273" s="85"/>
      <c r="B273" s="79"/>
      <c r="C273" s="86"/>
      <c r="D273" s="80"/>
      <c r="E273" s="80"/>
      <c r="F273" s="80"/>
      <c r="G273" s="80"/>
      <c r="H273" s="80"/>
      <c r="I273" s="80"/>
      <c r="J273" s="80"/>
      <c r="K273" s="80"/>
      <c r="L273" s="80"/>
      <c r="M273" s="80"/>
      <c r="N273" s="81"/>
      <c r="O273" s="81"/>
      <c r="P273" s="81"/>
      <c r="Q273" s="81"/>
      <c r="R273" s="81"/>
      <c r="S273" s="81"/>
      <c r="T273" s="81"/>
      <c r="U273" s="81"/>
    </row>
    <row r="274" spans="1:21" s="73" customFormat="1">
      <c r="A274" s="85"/>
      <c r="B274" s="79"/>
      <c r="C274" s="86"/>
      <c r="D274" s="80"/>
      <c r="E274" s="80"/>
      <c r="F274" s="80"/>
      <c r="G274" s="80"/>
      <c r="H274" s="80"/>
      <c r="I274" s="80"/>
      <c r="J274" s="80"/>
      <c r="K274" s="80"/>
      <c r="L274" s="80"/>
      <c r="M274" s="80"/>
      <c r="N274" s="81"/>
      <c r="O274" s="81"/>
      <c r="P274" s="81"/>
      <c r="Q274" s="81"/>
      <c r="R274" s="81"/>
      <c r="S274" s="81"/>
      <c r="T274" s="81"/>
      <c r="U274" s="81"/>
    </row>
    <row r="275" spans="1:21" s="73" customFormat="1">
      <c r="A275" s="85"/>
      <c r="B275" s="79"/>
      <c r="C275" s="86"/>
      <c r="D275" s="80"/>
      <c r="E275" s="80"/>
      <c r="F275" s="80"/>
      <c r="G275" s="80"/>
      <c r="H275" s="80"/>
      <c r="I275" s="80"/>
      <c r="J275" s="80"/>
      <c r="K275" s="80"/>
      <c r="L275" s="80"/>
      <c r="M275" s="80"/>
      <c r="N275" s="81"/>
      <c r="O275" s="81"/>
      <c r="P275" s="81"/>
      <c r="Q275" s="81"/>
      <c r="R275" s="81"/>
      <c r="S275" s="81"/>
      <c r="T275" s="81"/>
      <c r="U275" s="81"/>
    </row>
    <row r="276" spans="1:21" s="73" customFormat="1">
      <c r="A276" s="85"/>
      <c r="B276" s="79"/>
      <c r="C276" s="86"/>
      <c r="D276" s="80"/>
      <c r="E276" s="80"/>
      <c r="F276" s="80"/>
      <c r="G276" s="80"/>
      <c r="H276" s="80"/>
      <c r="I276" s="80"/>
      <c r="J276" s="80"/>
      <c r="K276" s="80"/>
      <c r="L276" s="80"/>
      <c r="M276" s="80"/>
      <c r="N276" s="81"/>
      <c r="O276" s="81"/>
      <c r="P276" s="81"/>
      <c r="Q276" s="81"/>
      <c r="R276" s="81"/>
      <c r="S276" s="81"/>
      <c r="T276" s="81"/>
      <c r="U276" s="81"/>
    </row>
    <row r="277" spans="1:21" s="73" customFormat="1">
      <c r="A277" s="85"/>
      <c r="B277" s="79"/>
      <c r="C277" s="86"/>
      <c r="D277" s="80"/>
      <c r="E277" s="80"/>
      <c r="F277" s="80"/>
      <c r="G277" s="80"/>
      <c r="H277" s="80"/>
      <c r="I277" s="80"/>
      <c r="J277" s="80"/>
      <c r="K277" s="80"/>
      <c r="L277" s="80"/>
      <c r="M277" s="80"/>
      <c r="N277" s="81"/>
      <c r="O277" s="81"/>
      <c r="P277" s="81"/>
      <c r="Q277" s="81"/>
      <c r="R277" s="81"/>
      <c r="S277" s="81"/>
      <c r="T277" s="81"/>
      <c r="U277" s="81"/>
    </row>
    <row r="278" spans="1:21" s="73" customFormat="1">
      <c r="A278" s="85"/>
      <c r="B278" s="79"/>
      <c r="C278" s="86"/>
      <c r="D278" s="80"/>
      <c r="E278" s="80"/>
      <c r="F278" s="80"/>
      <c r="G278" s="80"/>
      <c r="H278" s="80"/>
      <c r="I278" s="80"/>
      <c r="J278" s="80"/>
      <c r="K278" s="80"/>
      <c r="L278" s="80"/>
      <c r="M278" s="80"/>
      <c r="N278" s="81"/>
      <c r="O278" s="81"/>
      <c r="P278" s="81"/>
      <c r="Q278" s="81"/>
      <c r="R278" s="81"/>
      <c r="S278" s="81"/>
      <c r="T278" s="81"/>
      <c r="U278" s="81"/>
    </row>
    <row r="279" spans="1:21" s="73" customFormat="1">
      <c r="A279" s="85"/>
      <c r="B279" s="79"/>
      <c r="C279" s="86"/>
      <c r="D279" s="80"/>
      <c r="E279" s="80"/>
      <c r="F279" s="80"/>
      <c r="G279" s="80"/>
      <c r="H279" s="80"/>
      <c r="I279" s="80"/>
      <c r="J279" s="80"/>
      <c r="K279" s="80"/>
      <c r="L279" s="80"/>
      <c r="M279" s="80"/>
      <c r="N279" s="81"/>
      <c r="O279" s="81"/>
      <c r="P279" s="81"/>
      <c r="Q279" s="81"/>
      <c r="R279" s="81"/>
      <c r="S279" s="81"/>
      <c r="T279" s="81"/>
      <c r="U279" s="81"/>
    </row>
    <row r="280" spans="1:21" s="73" customFormat="1">
      <c r="A280" s="85"/>
      <c r="B280" s="79"/>
      <c r="C280" s="86"/>
      <c r="D280" s="80"/>
      <c r="E280" s="80"/>
      <c r="F280" s="80"/>
      <c r="G280" s="80"/>
      <c r="H280" s="80"/>
      <c r="I280" s="80"/>
      <c r="J280" s="80"/>
      <c r="K280" s="80"/>
      <c r="L280" s="80"/>
      <c r="M280" s="80"/>
      <c r="N280" s="81"/>
      <c r="O280" s="81"/>
      <c r="P280" s="81"/>
      <c r="Q280" s="81"/>
      <c r="R280" s="81"/>
      <c r="S280" s="81"/>
      <c r="T280" s="81"/>
      <c r="U280" s="81"/>
    </row>
    <row r="281" spans="1:21" s="73" customFormat="1">
      <c r="A281" s="85"/>
      <c r="B281" s="79"/>
      <c r="C281" s="86"/>
      <c r="D281" s="80"/>
      <c r="E281" s="80"/>
      <c r="F281" s="80"/>
      <c r="G281" s="80"/>
      <c r="H281" s="80"/>
      <c r="I281" s="80"/>
      <c r="J281" s="80"/>
      <c r="K281" s="80"/>
      <c r="L281" s="80"/>
      <c r="M281" s="80"/>
      <c r="N281" s="81"/>
      <c r="O281" s="81"/>
      <c r="P281" s="81"/>
      <c r="Q281" s="81"/>
      <c r="R281" s="81"/>
      <c r="S281" s="81"/>
      <c r="T281" s="81"/>
      <c r="U281" s="81"/>
    </row>
    <row r="282" spans="1:21" s="73" customFormat="1">
      <c r="A282" s="85"/>
      <c r="B282" s="79"/>
      <c r="C282" s="86"/>
      <c r="D282" s="80"/>
      <c r="E282" s="80"/>
      <c r="F282" s="80"/>
      <c r="G282" s="80"/>
      <c r="H282" s="80"/>
      <c r="I282" s="80"/>
      <c r="J282" s="80"/>
      <c r="K282" s="80"/>
      <c r="L282" s="80"/>
      <c r="M282" s="80"/>
      <c r="N282" s="81"/>
      <c r="O282" s="81"/>
      <c r="P282" s="81"/>
      <c r="Q282" s="81"/>
      <c r="R282" s="81"/>
      <c r="S282" s="81"/>
      <c r="T282" s="81"/>
      <c r="U282" s="81"/>
    </row>
    <row r="283" spans="1:21" s="73" customFormat="1">
      <c r="A283" s="85"/>
      <c r="B283" s="79"/>
      <c r="C283" s="86"/>
      <c r="D283" s="80"/>
      <c r="E283" s="80"/>
      <c r="F283" s="80"/>
      <c r="G283" s="80"/>
      <c r="H283" s="80"/>
      <c r="I283" s="80"/>
      <c r="J283" s="80"/>
      <c r="K283" s="80"/>
      <c r="L283" s="80"/>
      <c r="M283" s="80"/>
      <c r="N283" s="81"/>
      <c r="O283" s="81"/>
      <c r="P283" s="81"/>
      <c r="Q283" s="81"/>
      <c r="R283" s="81"/>
      <c r="S283" s="81"/>
      <c r="T283" s="81"/>
      <c r="U283" s="81"/>
    </row>
    <row r="284" spans="1:21" s="73" customFormat="1">
      <c r="A284" s="85"/>
      <c r="B284" s="79"/>
      <c r="C284" s="86"/>
      <c r="D284" s="80"/>
      <c r="E284" s="80"/>
      <c r="F284" s="80"/>
      <c r="G284" s="80"/>
      <c r="H284" s="80"/>
      <c r="I284" s="80"/>
      <c r="J284" s="80"/>
      <c r="K284" s="80"/>
      <c r="L284" s="80"/>
      <c r="M284" s="80"/>
      <c r="N284" s="81"/>
      <c r="O284" s="81"/>
      <c r="P284" s="81"/>
      <c r="Q284" s="81"/>
      <c r="R284" s="81"/>
      <c r="S284" s="81"/>
      <c r="T284" s="81"/>
      <c r="U284" s="81"/>
    </row>
    <row r="285" spans="1:21" s="73" customFormat="1">
      <c r="A285" s="85"/>
      <c r="B285" s="79"/>
      <c r="C285" s="86"/>
      <c r="D285" s="80"/>
      <c r="E285" s="80"/>
      <c r="F285" s="80"/>
      <c r="G285" s="80"/>
      <c r="H285" s="80"/>
      <c r="I285" s="80"/>
      <c r="J285" s="80"/>
      <c r="K285" s="80"/>
      <c r="L285" s="80"/>
      <c r="M285" s="80"/>
      <c r="N285" s="81"/>
      <c r="O285" s="81"/>
      <c r="P285" s="81"/>
      <c r="Q285" s="81"/>
      <c r="R285" s="81"/>
      <c r="S285" s="81"/>
      <c r="T285" s="81"/>
      <c r="U285" s="81"/>
    </row>
    <row r="286" spans="1:21" s="73" customFormat="1">
      <c r="A286" s="85"/>
      <c r="B286" s="79"/>
      <c r="C286" s="86"/>
      <c r="D286" s="80"/>
      <c r="E286" s="80"/>
      <c r="F286" s="80"/>
      <c r="G286" s="80"/>
      <c r="H286" s="80"/>
      <c r="I286" s="80"/>
      <c r="J286" s="80"/>
      <c r="K286" s="80"/>
      <c r="L286" s="80"/>
      <c r="M286" s="80"/>
      <c r="N286" s="81"/>
      <c r="O286" s="81"/>
      <c r="P286" s="81"/>
      <c r="Q286" s="81"/>
      <c r="R286" s="81"/>
      <c r="S286" s="81"/>
      <c r="T286" s="81"/>
      <c r="U286" s="81"/>
    </row>
    <row r="287" spans="1:21" s="73" customFormat="1">
      <c r="A287" s="85"/>
      <c r="B287" s="79"/>
      <c r="C287" s="86"/>
      <c r="D287" s="80"/>
      <c r="E287" s="80"/>
      <c r="F287" s="80"/>
      <c r="G287" s="80"/>
      <c r="H287" s="80"/>
      <c r="I287" s="80"/>
      <c r="J287" s="80"/>
      <c r="K287" s="80"/>
      <c r="L287" s="80"/>
      <c r="M287" s="80"/>
      <c r="N287" s="81"/>
      <c r="O287" s="81"/>
      <c r="P287" s="81"/>
      <c r="Q287" s="81"/>
      <c r="R287" s="81"/>
      <c r="S287" s="81"/>
      <c r="T287" s="81"/>
      <c r="U287" s="81"/>
    </row>
    <row r="288" spans="1:21" s="73" customFormat="1">
      <c r="A288" s="85"/>
      <c r="B288" s="79"/>
      <c r="C288" s="86"/>
      <c r="D288" s="80"/>
      <c r="E288" s="80"/>
      <c r="F288" s="80"/>
      <c r="G288" s="80"/>
      <c r="H288" s="80"/>
      <c r="I288" s="80"/>
      <c r="J288" s="80"/>
      <c r="K288" s="80"/>
      <c r="L288" s="80"/>
      <c r="M288" s="80"/>
      <c r="N288" s="81"/>
      <c r="O288" s="81"/>
      <c r="P288" s="81"/>
      <c r="Q288" s="81"/>
      <c r="R288" s="81"/>
      <c r="S288" s="81"/>
      <c r="T288" s="81"/>
      <c r="U288" s="81"/>
    </row>
    <row r="289" spans="1:21" s="73" customFormat="1">
      <c r="A289" s="85"/>
      <c r="B289" s="79"/>
      <c r="C289" s="86"/>
      <c r="D289" s="80"/>
      <c r="E289" s="80"/>
      <c r="F289" s="80"/>
      <c r="G289" s="80"/>
      <c r="H289" s="80"/>
      <c r="I289" s="80"/>
      <c r="J289" s="80"/>
      <c r="K289" s="80"/>
      <c r="L289" s="80"/>
      <c r="M289" s="80"/>
      <c r="N289" s="81"/>
      <c r="O289" s="81"/>
      <c r="P289" s="81"/>
      <c r="Q289" s="81"/>
      <c r="R289" s="81"/>
      <c r="S289" s="81"/>
      <c r="T289" s="81"/>
      <c r="U289" s="81"/>
    </row>
    <row r="290" spans="1:21" s="73" customFormat="1">
      <c r="A290" s="85"/>
      <c r="B290" s="79"/>
      <c r="C290" s="86"/>
      <c r="D290" s="80"/>
      <c r="E290" s="80"/>
      <c r="F290" s="80"/>
      <c r="G290" s="80"/>
      <c r="H290" s="80"/>
      <c r="I290" s="80"/>
      <c r="J290" s="80"/>
      <c r="K290" s="80"/>
      <c r="L290" s="80"/>
      <c r="M290" s="80"/>
      <c r="N290" s="81"/>
      <c r="O290" s="81"/>
      <c r="P290" s="81"/>
      <c r="Q290" s="81"/>
      <c r="R290" s="81"/>
      <c r="S290" s="81"/>
      <c r="T290" s="81"/>
      <c r="U290" s="81"/>
    </row>
    <row r="291" spans="1:21" s="73" customFormat="1">
      <c r="A291" s="85"/>
      <c r="B291" s="79"/>
      <c r="C291" s="86"/>
      <c r="D291" s="80"/>
      <c r="E291" s="80"/>
      <c r="F291" s="80"/>
      <c r="G291" s="80"/>
      <c r="H291" s="80"/>
      <c r="I291" s="80"/>
      <c r="J291" s="80"/>
      <c r="K291" s="80"/>
      <c r="L291" s="80"/>
      <c r="M291" s="80"/>
      <c r="N291" s="81"/>
      <c r="O291" s="81"/>
      <c r="P291" s="81"/>
      <c r="Q291" s="81"/>
      <c r="R291" s="81"/>
      <c r="S291" s="81"/>
      <c r="T291" s="81"/>
      <c r="U291" s="81"/>
    </row>
    <row r="292" spans="1:21" s="73" customFormat="1">
      <c r="A292" s="85"/>
      <c r="B292" s="79"/>
      <c r="C292" s="86"/>
      <c r="D292" s="80"/>
      <c r="E292" s="80"/>
      <c r="F292" s="80"/>
      <c r="G292" s="80"/>
      <c r="H292" s="80"/>
      <c r="I292" s="80"/>
      <c r="J292" s="80"/>
      <c r="K292" s="80"/>
      <c r="L292" s="80"/>
      <c r="M292" s="80"/>
      <c r="N292" s="81"/>
      <c r="O292" s="81"/>
      <c r="P292" s="81"/>
      <c r="Q292" s="81"/>
      <c r="R292" s="81"/>
      <c r="S292" s="81"/>
      <c r="T292" s="81"/>
      <c r="U292" s="81"/>
    </row>
    <row r="293" spans="1:21" s="73" customFormat="1">
      <c r="A293" s="85"/>
      <c r="B293" s="79"/>
      <c r="C293" s="86"/>
      <c r="D293" s="80"/>
      <c r="E293" s="80"/>
      <c r="F293" s="80"/>
      <c r="G293" s="80"/>
      <c r="H293" s="80"/>
      <c r="I293" s="80"/>
      <c r="J293" s="80"/>
      <c r="K293" s="80"/>
      <c r="L293" s="80"/>
      <c r="M293" s="80"/>
      <c r="N293" s="81"/>
      <c r="O293" s="81"/>
      <c r="P293" s="81"/>
      <c r="Q293" s="81"/>
      <c r="R293" s="81"/>
      <c r="S293" s="81"/>
      <c r="T293" s="81"/>
      <c r="U293" s="81"/>
    </row>
    <row r="294" spans="1:21" s="73" customFormat="1">
      <c r="A294" s="85"/>
      <c r="B294" s="79"/>
      <c r="C294" s="86"/>
      <c r="D294" s="80"/>
      <c r="E294" s="80"/>
      <c r="F294" s="80"/>
      <c r="G294" s="80"/>
      <c r="H294" s="80"/>
      <c r="I294" s="80"/>
      <c r="J294" s="80"/>
      <c r="K294" s="80"/>
      <c r="L294" s="80"/>
      <c r="M294" s="80"/>
      <c r="N294" s="81"/>
      <c r="O294" s="81"/>
      <c r="P294" s="81"/>
      <c r="Q294" s="81"/>
      <c r="R294" s="81"/>
      <c r="S294" s="81"/>
      <c r="T294" s="81"/>
      <c r="U294" s="81"/>
    </row>
    <row r="295" spans="1:21" s="73" customFormat="1">
      <c r="A295" s="85"/>
      <c r="B295" s="79"/>
      <c r="C295" s="86"/>
      <c r="D295" s="80"/>
      <c r="E295" s="80"/>
      <c r="F295" s="80"/>
      <c r="G295" s="80"/>
      <c r="H295" s="80"/>
      <c r="I295" s="80"/>
      <c r="J295" s="80"/>
      <c r="K295" s="80"/>
      <c r="L295" s="80"/>
      <c r="M295" s="80"/>
      <c r="N295" s="81"/>
      <c r="O295" s="81"/>
      <c r="P295" s="81"/>
      <c r="Q295" s="81"/>
      <c r="R295" s="81"/>
      <c r="S295" s="81"/>
      <c r="T295" s="81"/>
      <c r="U295" s="81"/>
    </row>
    <row r="296" spans="1:21" s="73" customFormat="1">
      <c r="A296" s="85"/>
      <c r="B296" s="79"/>
      <c r="C296" s="86"/>
      <c r="D296" s="80"/>
      <c r="E296" s="80"/>
      <c r="F296" s="80"/>
      <c r="G296" s="80"/>
      <c r="H296" s="80"/>
      <c r="I296" s="80"/>
      <c r="J296" s="80"/>
      <c r="K296" s="80"/>
      <c r="L296" s="80"/>
      <c r="M296" s="80"/>
      <c r="N296" s="81"/>
      <c r="O296" s="81"/>
      <c r="P296" s="81"/>
      <c r="Q296" s="81"/>
      <c r="R296" s="81"/>
      <c r="S296" s="81"/>
      <c r="T296" s="81"/>
      <c r="U296" s="81"/>
    </row>
    <row r="297" spans="1:21" s="73" customFormat="1">
      <c r="A297" s="85"/>
      <c r="B297" s="79"/>
      <c r="C297" s="86"/>
      <c r="D297" s="80"/>
      <c r="E297" s="80"/>
      <c r="F297" s="80"/>
      <c r="G297" s="80"/>
      <c r="H297" s="80"/>
      <c r="I297" s="80"/>
      <c r="J297" s="80"/>
      <c r="K297" s="80"/>
      <c r="L297" s="80"/>
      <c r="M297" s="80"/>
      <c r="N297" s="81"/>
      <c r="O297" s="81"/>
      <c r="P297" s="81"/>
      <c r="Q297" s="81"/>
      <c r="R297" s="81"/>
      <c r="S297" s="81"/>
      <c r="T297" s="81"/>
      <c r="U297" s="81"/>
    </row>
    <row r="298" spans="1:21" s="73" customFormat="1">
      <c r="A298" s="85"/>
      <c r="B298" s="79"/>
      <c r="C298" s="86"/>
      <c r="D298" s="80"/>
      <c r="E298" s="80"/>
      <c r="F298" s="80"/>
      <c r="G298" s="80"/>
      <c r="H298" s="80"/>
      <c r="I298" s="80"/>
      <c r="J298" s="80"/>
      <c r="K298" s="80"/>
      <c r="L298" s="80"/>
      <c r="M298" s="80"/>
      <c r="N298" s="81"/>
      <c r="O298" s="81"/>
      <c r="P298" s="81"/>
      <c r="Q298" s="81"/>
      <c r="R298" s="81"/>
      <c r="S298" s="81"/>
      <c r="T298" s="81"/>
      <c r="U298" s="81"/>
    </row>
    <row r="299" spans="1:21" s="73" customFormat="1">
      <c r="A299" s="85"/>
      <c r="B299" s="79"/>
      <c r="C299" s="86"/>
      <c r="D299" s="80"/>
      <c r="E299" s="80"/>
      <c r="F299" s="80"/>
      <c r="G299" s="80"/>
      <c r="H299" s="80"/>
      <c r="I299" s="80"/>
      <c r="J299" s="80"/>
      <c r="K299" s="80"/>
      <c r="L299" s="80"/>
      <c r="M299" s="80"/>
      <c r="N299" s="81"/>
      <c r="O299" s="81"/>
      <c r="P299" s="81"/>
      <c r="Q299" s="81"/>
      <c r="R299" s="81"/>
      <c r="S299" s="81"/>
      <c r="T299" s="81"/>
      <c r="U299" s="81"/>
    </row>
  </sheetData>
  <sheetProtection algorithmName="SHA-512" hashValue="PCT2SL8MtqZ9R7/GGkHHIYSX4R9I0iLx6S9GgrwkNxS3C3uEmUhFS2O4DJ+790z0EZYYZf/Mc+BF6fj8SGbV0w==" saltValue="47blgqiFSGSED+b8c8zpLw==" spinCount="100000" sheet="1" objects="1" scenarios="1"/>
  <mergeCells count="59">
    <mergeCell ref="A9:A11"/>
    <mergeCell ref="B9:B11"/>
    <mergeCell ref="C9:C11"/>
    <mergeCell ref="D9:H9"/>
    <mergeCell ref="I9:M9"/>
    <mergeCell ref="M10:M11"/>
    <mergeCell ref="U9:U11"/>
    <mergeCell ref="D10:D11"/>
    <mergeCell ref="E10:E11"/>
    <mergeCell ref="F10:F11"/>
    <mergeCell ref="G10:G11"/>
    <mergeCell ref="H10:H11"/>
    <mergeCell ref="I10:I11"/>
    <mergeCell ref="J10:J11"/>
    <mergeCell ref="K10:K11"/>
    <mergeCell ref="L10:L11"/>
    <mergeCell ref="N9:T9"/>
    <mergeCell ref="N10:O10"/>
    <mergeCell ref="P10:R10"/>
    <mergeCell ref="S10:S11"/>
    <mergeCell ref="T10:T11"/>
    <mergeCell ref="A46:A50"/>
    <mergeCell ref="A51:A56"/>
    <mergeCell ref="A57:A60"/>
    <mergeCell ref="A68:I68"/>
    <mergeCell ref="A12:A23"/>
    <mergeCell ref="A24:A26"/>
    <mergeCell ref="A27:A29"/>
    <mergeCell ref="A30:A37"/>
    <mergeCell ref="A41:A45"/>
    <mergeCell ref="A38:A40"/>
    <mergeCell ref="E5:I5"/>
    <mergeCell ref="E6:I6"/>
    <mergeCell ref="E7:I7"/>
    <mergeCell ref="E8:I8"/>
    <mergeCell ref="E1:I1"/>
    <mergeCell ref="E2:I2"/>
    <mergeCell ref="E3:I3"/>
    <mergeCell ref="E4:I4"/>
    <mergeCell ref="B69:B71"/>
    <mergeCell ref="C69:C71"/>
    <mergeCell ref="D69:H69"/>
    <mergeCell ref="I69:M69"/>
    <mergeCell ref="N69:T69"/>
    <mergeCell ref="U69:U71"/>
    <mergeCell ref="D70:D71"/>
    <mergeCell ref="E70:E71"/>
    <mergeCell ref="F70:F71"/>
    <mergeCell ref="G70:G71"/>
    <mergeCell ref="H70:H71"/>
    <mergeCell ref="I70:I71"/>
    <mergeCell ref="J70:J71"/>
    <mergeCell ref="K70:K71"/>
    <mergeCell ref="L70:L71"/>
    <mergeCell ref="M70:M71"/>
    <mergeCell ref="N70:O70"/>
    <mergeCell ref="P70:R70"/>
    <mergeCell ref="S70:S71"/>
    <mergeCell ref="T70:T71"/>
  </mergeCells>
  <conditionalFormatting sqref="E1:I8">
    <cfRule type="notContainsBlanks" dxfId="11" priority="1">
      <formula>LEN(TRIM(E1))&gt;0</formula>
    </cfRule>
  </conditionalFormatting>
  <dataValidations count="2">
    <dataValidation type="decimal" operator="greaterThanOrEqual" allowBlank="1" showInputMessage="1" showErrorMessage="1" errorTitle="Error" error="Please enter a numeric value." sqref="T12:U65 D12:S12 D64:S65">
      <formula1>0</formula1>
    </dataValidation>
    <dataValidation type="decimal" operator="greaterThanOrEqual" allowBlank="1" showInputMessage="1" showErrorMessage="1" errorTitle="Error" error="Please enter a numeric value." sqref="D13:S63">
      <formula1>0</formula1>
    </dataValidation>
  </dataValidations>
  <pageMargins left="0.70866141732283472" right="0.70866141732283472" top="0.70866141732283472" bottom="0.74803149606299213" header="0.31496062992125984" footer="0.31496062992125984"/>
  <pageSetup paperSize="9" scale="30" fitToWidth="2" fitToHeight="6" orientation="landscape" horizontalDpi="300" verticalDpi="300" r:id="rId1"/>
  <ignoredErrors>
    <ignoredError sqref="E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68"/>
  <sheetViews>
    <sheetView zoomScale="80" zoomScaleNormal="80" workbookViewId="0">
      <pane xSplit="2" ySplit="5" topLeftCell="L6" activePane="bottomRight" state="frozen"/>
      <selection pane="topRight" activeCell="C1" sqref="C1"/>
      <selection pane="bottomLeft" activeCell="A6" sqref="A6"/>
      <selection pane="bottomRight" activeCell="N5" sqref="N5"/>
    </sheetView>
  </sheetViews>
  <sheetFormatPr defaultColWidth="11.42578125" defaultRowHeight="15"/>
  <cols>
    <col min="1" max="1" width="4.5703125" customWidth="1"/>
    <col min="2" max="2" width="63.28515625" customWidth="1"/>
    <col min="3" max="4" width="13.28515625" customWidth="1"/>
    <col min="5" max="5" width="10.5703125" customWidth="1"/>
    <col min="6" max="6" width="11.28515625" customWidth="1"/>
    <col min="7" max="7" width="12.28515625" customWidth="1"/>
    <col min="18" max="18" width="12.5703125" customWidth="1"/>
    <col min="22" max="22" width="13.85546875" customWidth="1"/>
    <col min="23" max="23" width="14.28515625" customWidth="1"/>
    <col min="24" max="24" width="15.5703125" customWidth="1"/>
  </cols>
  <sheetData>
    <row r="1" spans="1:29">
      <c r="A1" s="53" t="s">
        <v>246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2" spans="1:29" ht="18.75" customHeight="1">
      <c r="A2" s="53">
        <v>1</v>
      </c>
      <c r="B2" s="53" t="s">
        <v>260</v>
      </c>
      <c r="C2" s="54"/>
      <c r="D2" s="54"/>
      <c r="E2" s="54" t="s">
        <v>222</v>
      </c>
      <c r="F2" s="54"/>
      <c r="G2" s="54"/>
      <c r="H2" s="54"/>
      <c r="I2" s="54"/>
      <c r="J2" s="54"/>
      <c r="K2" s="54"/>
      <c r="L2" s="55" t="s">
        <v>223</v>
      </c>
      <c r="M2" s="54"/>
      <c r="N2" s="54"/>
      <c r="O2" s="54" t="s">
        <v>224</v>
      </c>
      <c r="P2" s="54" t="s">
        <v>225</v>
      </c>
      <c r="Q2" s="54" t="s">
        <v>226</v>
      </c>
      <c r="R2" s="53"/>
      <c r="S2" s="53"/>
      <c r="T2" s="53"/>
      <c r="U2" s="53"/>
      <c r="V2" s="53"/>
      <c r="W2" s="53"/>
      <c r="X2" s="56" t="s">
        <v>238</v>
      </c>
      <c r="Y2" s="53"/>
      <c r="Z2" s="53"/>
      <c r="AA2" s="53" t="s">
        <v>243</v>
      </c>
      <c r="AB2" s="53" t="s">
        <v>244</v>
      </c>
      <c r="AC2" s="53" t="s">
        <v>245</v>
      </c>
    </row>
    <row r="3" spans="1:29" ht="18.75" customHeight="1">
      <c r="A3" s="53">
        <v>2</v>
      </c>
      <c r="B3" s="53" t="s">
        <v>247</v>
      </c>
      <c r="C3" s="53" t="s">
        <v>207</v>
      </c>
      <c r="D3" s="53" t="s">
        <v>208</v>
      </c>
      <c r="E3" s="53" t="s">
        <v>209</v>
      </c>
      <c r="F3" s="53" t="s">
        <v>210</v>
      </c>
      <c r="G3" s="53" t="s">
        <v>211</v>
      </c>
      <c r="H3" s="53" t="s">
        <v>212</v>
      </c>
      <c r="I3" s="53" t="s">
        <v>213</v>
      </c>
      <c r="J3" s="53" t="s">
        <v>214</v>
      </c>
      <c r="K3" s="53" t="s">
        <v>215</v>
      </c>
      <c r="L3" s="53" t="s">
        <v>216</v>
      </c>
      <c r="M3" s="53" t="s">
        <v>217</v>
      </c>
      <c r="N3" s="53" t="s">
        <v>218</v>
      </c>
      <c r="O3" s="53" t="s">
        <v>219</v>
      </c>
      <c r="P3" s="53" t="s">
        <v>220</v>
      </c>
      <c r="Q3" s="53" t="s">
        <v>221</v>
      </c>
      <c r="R3" s="53" t="s">
        <v>229</v>
      </c>
      <c r="S3" s="53" t="s">
        <v>230</v>
      </c>
      <c r="T3" s="53" t="s">
        <v>231</v>
      </c>
      <c r="U3" s="53" t="s">
        <v>232</v>
      </c>
      <c r="V3" s="53" t="s">
        <v>233</v>
      </c>
      <c r="W3" s="53" t="s">
        <v>234</v>
      </c>
      <c r="X3" s="53" t="s">
        <v>235</v>
      </c>
      <c r="Y3" s="53" t="s">
        <v>236</v>
      </c>
      <c r="Z3" s="53" t="s">
        <v>237</v>
      </c>
      <c r="AA3" s="53" t="s">
        <v>240</v>
      </c>
      <c r="AB3" s="53" t="s">
        <v>241</v>
      </c>
      <c r="AC3" s="53" t="s">
        <v>242</v>
      </c>
    </row>
    <row r="4" spans="1:29" ht="15" customHeight="1">
      <c r="A4" s="53">
        <v>3</v>
      </c>
      <c r="B4" s="46" t="s">
        <v>248</v>
      </c>
      <c r="C4" s="445" t="s">
        <v>200</v>
      </c>
      <c r="D4" s="445"/>
      <c r="E4" s="445"/>
      <c r="F4" s="445"/>
      <c r="G4" s="445"/>
      <c r="H4" s="445" t="s">
        <v>205</v>
      </c>
      <c r="I4" s="445"/>
      <c r="J4" s="445"/>
      <c r="K4" s="445"/>
      <c r="L4" s="445"/>
      <c r="M4" s="445"/>
      <c r="N4" s="445"/>
      <c r="O4" s="445" t="s">
        <v>206</v>
      </c>
      <c r="P4" s="445"/>
      <c r="Q4" s="445"/>
      <c r="R4" s="445" t="s">
        <v>227</v>
      </c>
      <c r="S4" s="445"/>
      <c r="T4" s="445" t="s">
        <v>228</v>
      </c>
      <c r="U4" s="445"/>
      <c r="V4" s="445"/>
      <c r="W4" s="441" t="s">
        <v>189</v>
      </c>
      <c r="X4" s="441" t="s">
        <v>190</v>
      </c>
      <c r="Y4" s="441" t="s">
        <v>191</v>
      </c>
      <c r="Z4" s="443" t="s">
        <v>192</v>
      </c>
      <c r="AA4" s="441" t="s">
        <v>239</v>
      </c>
      <c r="AB4" s="441"/>
      <c r="AC4" s="441"/>
    </row>
    <row r="5" spans="1:29" ht="30" customHeight="1">
      <c r="A5" s="53">
        <v>4</v>
      </c>
      <c r="B5" s="57" t="s">
        <v>261</v>
      </c>
      <c r="C5" s="48" t="s">
        <v>198</v>
      </c>
      <c r="D5" s="48" t="s">
        <v>199</v>
      </c>
      <c r="E5" s="48" t="s">
        <v>184</v>
      </c>
      <c r="F5" s="48" t="s">
        <v>185</v>
      </c>
      <c r="G5" s="48" t="s">
        <v>186</v>
      </c>
      <c r="H5" s="48" t="s">
        <v>201</v>
      </c>
      <c r="I5" s="48" t="s">
        <v>202</v>
      </c>
      <c r="J5" s="48" t="s">
        <v>203</v>
      </c>
      <c r="K5" s="48" t="s">
        <v>204</v>
      </c>
      <c r="L5" s="48" t="s">
        <v>187</v>
      </c>
      <c r="M5" s="48" t="s">
        <v>185</v>
      </c>
      <c r="N5" s="48" t="s">
        <v>186</v>
      </c>
      <c r="O5" s="48" t="s">
        <v>188</v>
      </c>
      <c r="P5" s="48" t="s">
        <v>185</v>
      </c>
      <c r="Q5" s="48" t="s">
        <v>186</v>
      </c>
      <c r="R5" s="49" t="s">
        <v>193</v>
      </c>
      <c r="S5" s="48" t="s">
        <v>194</v>
      </c>
      <c r="T5" s="48" t="s">
        <v>195</v>
      </c>
      <c r="U5" s="48" t="s">
        <v>196</v>
      </c>
      <c r="V5" s="48" t="s">
        <v>197</v>
      </c>
      <c r="W5" s="442"/>
      <c r="X5" s="442"/>
      <c r="Y5" s="442"/>
      <c r="Z5" s="444"/>
      <c r="AA5" s="48" t="s">
        <v>181</v>
      </c>
      <c r="AB5" s="48" t="s">
        <v>182</v>
      </c>
      <c r="AC5" s="48" t="s">
        <v>183</v>
      </c>
    </row>
    <row r="6" spans="1:29">
      <c r="A6" s="53">
        <v>5</v>
      </c>
      <c r="B6" s="58" t="s">
        <v>1</v>
      </c>
      <c r="C6" s="59">
        <f>SUM(C7:C16)</f>
        <v>0</v>
      </c>
      <c r="D6" s="59">
        <f t="shared" ref="D6:Z6" si="0">SUM(D7:D16)</f>
        <v>0</v>
      </c>
      <c r="E6" s="59">
        <f>SUM(C6:D6)</f>
        <v>0</v>
      </c>
      <c r="F6" s="59">
        <f t="shared" si="0"/>
        <v>0</v>
      </c>
      <c r="G6" s="59">
        <f t="shared" si="0"/>
        <v>0</v>
      </c>
      <c r="H6" s="59">
        <f t="shared" si="0"/>
        <v>0</v>
      </c>
      <c r="I6" s="59">
        <f t="shared" si="0"/>
        <v>0</v>
      </c>
      <c r="J6" s="59">
        <f t="shared" si="0"/>
        <v>0</v>
      </c>
      <c r="K6" s="59">
        <f t="shared" si="0"/>
        <v>0</v>
      </c>
      <c r="L6" s="59">
        <f>SUM(H6:K6)</f>
        <v>0</v>
      </c>
      <c r="M6" s="59">
        <f t="shared" si="0"/>
        <v>0</v>
      </c>
      <c r="N6" s="59">
        <f t="shared" si="0"/>
        <v>0</v>
      </c>
      <c r="O6" s="59">
        <f>E6+L6</f>
        <v>0</v>
      </c>
      <c r="P6" s="59">
        <f t="shared" ref="P6:Q6" si="1">F6+M6</f>
        <v>0</v>
      </c>
      <c r="Q6" s="59">
        <f t="shared" si="1"/>
        <v>0</v>
      </c>
      <c r="R6" s="59">
        <f t="shared" si="0"/>
        <v>0</v>
      </c>
      <c r="S6" s="59">
        <f t="shared" si="0"/>
        <v>0</v>
      </c>
      <c r="T6" s="59">
        <f t="shared" si="0"/>
        <v>0</v>
      </c>
      <c r="U6" s="59">
        <f t="shared" si="0"/>
        <v>0</v>
      </c>
      <c r="V6" s="59">
        <f t="shared" si="0"/>
        <v>0</v>
      </c>
      <c r="W6" s="59">
        <f t="shared" si="0"/>
        <v>0</v>
      </c>
      <c r="X6" s="59">
        <f>SUM(R6:W6)</f>
        <v>0</v>
      </c>
      <c r="Y6" s="59">
        <f t="shared" si="0"/>
        <v>0</v>
      </c>
      <c r="Z6" s="59">
        <f t="shared" si="0"/>
        <v>0</v>
      </c>
      <c r="AA6" s="59">
        <f>O6+X6</f>
        <v>0</v>
      </c>
      <c r="AB6" s="59">
        <f t="shared" ref="AB6:AC6" si="2">P6+Y6</f>
        <v>0</v>
      </c>
      <c r="AC6" s="59">
        <f t="shared" si="2"/>
        <v>0</v>
      </c>
    </row>
    <row r="7" spans="1:29">
      <c r="A7" s="53">
        <v>6</v>
      </c>
      <c r="B7" s="41" t="s">
        <v>2</v>
      </c>
      <c r="C7" s="46"/>
      <c r="D7" s="46"/>
      <c r="E7" s="59">
        <f t="shared" ref="E7:E50" si="3">SUM(C7:D7)</f>
        <v>0</v>
      </c>
      <c r="F7" s="41"/>
      <c r="G7" s="41"/>
      <c r="H7" s="46"/>
      <c r="I7" s="46"/>
      <c r="J7" s="46"/>
      <c r="K7" s="46"/>
      <c r="L7" s="59">
        <f t="shared" ref="L7:L51" si="4">SUM(H7:K7)</f>
        <v>0</v>
      </c>
      <c r="M7" s="46"/>
      <c r="N7" s="46"/>
      <c r="O7" s="59">
        <f t="shared" ref="O7:O51" si="5">E7+L7</f>
        <v>0</v>
      </c>
      <c r="P7" s="59">
        <f t="shared" ref="P7:P51" si="6">F7+M7</f>
        <v>0</v>
      </c>
      <c r="Q7" s="59">
        <f t="shared" ref="Q7:Q51" si="7">G7+N7</f>
        <v>0</v>
      </c>
      <c r="R7" s="46"/>
      <c r="S7" s="46"/>
      <c r="T7" s="46"/>
      <c r="U7" s="46"/>
      <c r="V7" s="46"/>
      <c r="W7" s="46"/>
      <c r="X7" s="59">
        <f t="shared" ref="X7:X51" si="8">SUM(R7:W7)</f>
        <v>0</v>
      </c>
      <c r="Y7" s="46"/>
      <c r="Z7" s="46"/>
      <c r="AA7" s="59">
        <f t="shared" ref="AA7:AA51" si="9">O7+X7</f>
        <v>0</v>
      </c>
      <c r="AB7" s="59">
        <f t="shared" ref="AB7:AB51" si="10">P7+Y7</f>
        <v>0</v>
      </c>
      <c r="AC7" s="59">
        <f t="shared" ref="AC7:AC51" si="11">Q7+Z7</f>
        <v>0</v>
      </c>
    </row>
    <row r="8" spans="1:29">
      <c r="A8" s="53">
        <v>7</v>
      </c>
      <c r="B8" s="41" t="s">
        <v>3</v>
      </c>
      <c r="C8" s="46"/>
      <c r="D8" s="46"/>
      <c r="E8" s="59">
        <f t="shared" si="3"/>
        <v>0</v>
      </c>
      <c r="F8" s="41"/>
      <c r="G8" s="41"/>
      <c r="H8" s="46"/>
      <c r="I8" s="46"/>
      <c r="J8" s="46"/>
      <c r="K8" s="46"/>
      <c r="L8" s="59">
        <f t="shared" si="4"/>
        <v>0</v>
      </c>
      <c r="M8" s="46"/>
      <c r="N8" s="46"/>
      <c r="O8" s="59">
        <f t="shared" si="5"/>
        <v>0</v>
      </c>
      <c r="P8" s="59">
        <f t="shared" si="6"/>
        <v>0</v>
      </c>
      <c r="Q8" s="59">
        <f t="shared" si="7"/>
        <v>0</v>
      </c>
      <c r="R8" s="46"/>
      <c r="S8" s="46"/>
      <c r="T8" s="46"/>
      <c r="U8" s="46"/>
      <c r="V8" s="46"/>
      <c r="W8" s="46"/>
      <c r="X8" s="59">
        <f t="shared" si="8"/>
        <v>0</v>
      </c>
      <c r="Y8" s="46"/>
      <c r="Z8" s="46"/>
      <c r="AA8" s="59">
        <f t="shared" si="9"/>
        <v>0</v>
      </c>
      <c r="AB8" s="59">
        <f t="shared" si="10"/>
        <v>0</v>
      </c>
      <c r="AC8" s="59">
        <f t="shared" si="11"/>
        <v>0</v>
      </c>
    </row>
    <row r="9" spans="1:29">
      <c r="A9" s="53">
        <v>8</v>
      </c>
      <c r="B9" s="41" t="s">
        <v>5</v>
      </c>
      <c r="C9" s="46"/>
      <c r="D9" s="46"/>
      <c r="E9" s="59">
        <f t="shared" si="3"/>
        <v>0</v>
      </c>
      <c r="F9" s="41"/>
      <c r="G9" s="41"/>
      <c r="H9" s="46"/>
      <c r="I9" s="46"/>
      <c r="J9" s="46"/>
      <c r="K9" s="46"/>
      <c r="L9" s="59">
        <f t="shared" si="4"/>
        <v>0</v>
      </c>
      <c r="M9" s="46"/>
      <c r="N9" s="46"/>
      <c r="O9" s="59">
        <f t="shared" si="5"/>
        <v>0</v>
      </c>
      <c r="P9" s="59">
        <f t="shared" si="6"/>
        <v>0</v>
      </c>
      <c r="Q9" s="59">
        <f t="shared" si="7"/>
        <v>0</v>
      </c>
      <c r="R9" s="46"/>
      <c r="S9" s="46"/>
      <c r="T9" s="46"/>
      <c r="U9" s="46"/>
      <c r="V9" s="46"/>
      <c r="W9" s="46"/>
      <c r="X9" s="59">
        <f t="shared" si="8"/>
        <v>0</v>
      </c>
      <c r="Y9" s="46"/>
      <c r="Z9" s="46"/>
      <c r="AA9" s="59">
        <f t="shared" si="9"/>
        <v>0</v>
      </c>
      <c r="AB9" s="59">
        <f t="shared" si="10"/>
        <v>0</v>
      </c>
      <c r="AC9" s="59">
        <f t="shared" si="11"/>
        <v>0</v>
      </c>
    </row>
    <row r="10" spans="1:29">
      <c r="A10" s="53">
        <v>9</v>
      </c>
      <c r="B10" s="50" t="s">
        <v>6</v>
      </c>
      <c r="C10" s="46"/>
      <c r="D10" s="46"/>
      <c r="E10" s="59">
        <f t="shared" si="3"/>
        <v>0</v>
      </c>
      <c r="F10" s="41"/>
      <c r="G10" s="41"/>
      <c r="H10" s="46"/>
      <c r="I10" s="46"/>
      <c r="J10" s="46"/>
      <c r="K10" s="46"/>
      <c r="L10" s="59">
        <f t="shared" si="4"/>
        <v>0</v>
      </c>
      <c r="M10" s="46"/>
      <c r="N10" s="46"/>
      <c r="O10" s="59">
        <f t="shared" si="5"/>
        <v>0</v>
      </c>
      <c r="P10" s="59">
        <f t="shared" si="6"/>
        <v>0</v>
      </c>
      <c r="Q10" s="59">
        <f t="shared" si="7"/>
        <v>0</v>
      </c>
      <c r="R10" s="46"/>
      <c r="S10" s="46"/>
      <c r="T10" s="46"/>
      <c r="U10" s="46"/>
      <c r="V10" s="46"/>
      <c r="W10" s="46"/>
      <c r="X10" s="59">
        <f t="shared" si="8"/>
        <v>0</v>
      </c>
      <c r="Y10" s="46"/>
      <c r="Z10" s="46"/>
      <c r="AA10" s="59">
        <f t="shared" si="9"/>
        <v>0</v>
      </c>
      <c r="AB10" s="59">
        <f t="shared" si="10"/>
        <v>0</v>
      </c>
      <c r="AC10" s="59">
        <f t="shared" si="11"/>
        <v>0</v>
      </c>
    </row>
    <row r="11" spans="1:29">
      <c r="A11" s="53">
        <v>10</v>
      </c>
      <c r="B11" s="41" t="s">
        <v>7</v>
      </c>
      <c r="C11" s="46"/>
      <c r="D11" s="46"/>
      <c r="E11" s="59">
        <f t="shared" si="3"/>
        <v>0</v>
      </c>
      <c r="F11" s="41"/>
      <c r="G11" s="41"/>
      <c r="H11" s="46"/>
      <c r="I11" s="46"/>
      <c r="J11" s="46"/>
      <c r="K11" s="46"/>
      <c r="L11" s="59">
        <f t="shared" si="4"/>
        <v>0</v>
      </c>
      <c r="M11" s="46"/>
      <c r="N11" s="46"/>
      <c r="O11" s="59">
        <f t="shared" si="5"/>
        <v>0</v>
      </c>
      <c r="P11" s="59">
        <f t="shared" si="6"/>
        <v>0</v>
      </c>
      <c r="Q11" s="59">
        <f t="shared" si="7"/>
        <v>0</v>
      </c>
      <c r="R11" s="46"/>
      <c r="S11" s="46"/>
      <c r="T11" s="46"/>
      <c r="U11" s="46"/>
      <c r="V11" s="46"/>
      <c r="W11" s="46"/>
      <c r="X11" s="59">
        <f t="shared" si="8"/>
        <v>0</v>
      </c>
      <c r="Y11" s="46"/>
      <c r="Z11" s="46"/>
      <c r="AA11" s="59">
        <f t="shared" si="9"/>
        <v>0</v>
      </c>
      <c r="AB11" s="59">
        <f t="shared" si="10"/>
        <v>0</v>
      </c>
      <c r="AC11" s="59">
        <f t="shared" si="11"/>
        <v>0</v>
      </c>
    </row>
    <row r="12" spans="1:29">
      <c r="A12" s="53">
        <v>11</v>
      </c>
      <c r="B12" s="51" t="s">
        <v>8</v>
      </c>
      <c r="C12" s="46"/>
      <c r="D12" s="46"/>
      <c r="E12" s="59">
        <f t="shared" si="3"/>
        <v>0</v>
      </c>
      <c r="F12" s="41"/>
      <c r="G12" s="41"/>
      <c r="H12" s="46"/>
      <c r="I12" s="46"/>
      <c r="J12" s="46"/>
      <c r="K12" s="46"/>
      <c r="L12" s="59">
        <f t="shared" si="4"/>
        <v>0</v>
      </c>
      <c r="M12" s="46"/>
      <c r="N12" s="46"/>
      <c r="O12" s="59">
        <f t="shared" si="5"/>
        <v>0</v>
      </c>
      <c r="P12" s="59">
        <f t="shared" si="6"/>
        <v>0</v>
      </c>
      <c r="Q12" s="59">
        <f t="shared" si="7"/>
        <v>0</v>
      </c>
      <c r="R12" s="46"/>
      <c r="S12" s="46"/>
      <c r="T12" s="46"/>
      <c r="U12" s="46"/>
      <c r="V12" s="46"/>
      <c r="W12" s="46"/>
      <c r="X12" s="59">
        <f t="shared" si="8"/>
        <v>0</v>
      </c>
      <c r="Y12" s="46"/>
      <c r="Z12" s="46"/>
      <c r="AA12" s="59">
        <f t="shared" si="9"/>
        <v>0</v>
      </c>
      <c r="AB12" s="59">
        <f t="shared" si="10"/>
        <v>0</v>
      </c>
      <c r="AC12" s="59">
        <f t="shared" si="11"/>
        <v>0</v>
      </c>
    </row>
    <row r="13" spans="1:29">
      <c r="A13" s="53">
        <v>12</v>
      </c>
      <c r="B13" s="41" t="s">
        <v>9</v>
      </c>
      <c r="C13" s="46"/>
      <c r="D13" s="46"/>
      <c r="E13" s="59">
        <f t="shared" si="3"/>
        <v>0</v>
      </c>
      <c r="F13" s="41"/>
      <c r="G13" s="41"/>
      <c r="H13" s="46"/>
      <c r="I13" s="46"/>
      <c r="J13" s="46"/>
      <c r="K13" s="46"/>
      <c r="L13" s="59">
        <f t="shared" si="4"/>
        <v>0</v>
      </c>
      <c r="M13" s="46"/>
      <c r="N13" s="46"/>
      <c r="O13" s="59">
        <f t="shared" si="5"/>
        <v>0</v>
      </c>
      <c r="P13" s="59">
        <f t="shared" si="6"/>
        <v>0</v>
      </c>
      <c r="Q13" s="59">
        <f t="shared" si="7"/>
        <v>0</v>
      </c>
      <c r="R13" s="46"/>
      <c r="S13" s="46"/>
      <c r="T13" s="46"/>
      <c r="U13" s="46"/>
      <c r="V13" s="46"/>
      <c r="W13" s="46"/>
      <c r="X13" s="59">
        <f t="shared" si="8"/>
        <v>0</v>
      </c>
      <c r="Y13" s="46"/>
      <c r="Z13" s="46"/>
      <c r="AA13" s="59">
        <f t="shared" si="9"/>
        <v>0</v>
      </c>
      <c r="AB13" s="59">
        <f t="shared" si="10"/>
        <v>0</v>
      </c>
      <c r="AC13" s="59">
        <f t="shared" si="11"/>
        <v>0</v>
      </c>
    </row>
    <row r="14" spans="1:29">
      <c r="A14" s="53">
        <v>13</v>
      </c>
      <c r="B14" s="41" t="s">
        <v>10</v>
      </c>
      <c r="C14" s="46"/>
      <c r="D14" s="46"/>
      <c r="E14" s="59">
        <f t="shared" si="3"/>
        <v>0</v>
      </c>
      <c r="F14" s="41"/>
      <c r="G14" s="41"/>
      <c r="H14" s="46"/>
      <c r="I14" s="46"/>
      <c r="J14" s="46"/>
      <c r="K14" s="46"/>
      <c r="L14" s="59">
        <f t="shared" si="4"/>
        <v>0</v>
      </c>
      <c r="M14" s="46"/>
      <c r="N14" s="46"/>
      <c r="O14" s="59">
        <f t="shared" si="5"/>
        <v>0</v>
      </c>
      <c r="P14" s="59">
        <f t="shared" si="6"/>
        <v>0</v>
      </c>
      <c r="Q14" s="59">
        <f t="shared" si="7"/>
        <v>0</v>
      </c>
      <c r="R14" s="46"/>
      <c r="S14" s="46"/>
      <c r="T14" s="46"/>
      <c r="U14" s="46"/>
      <c r="V14" s="46"/>
      <c r="W14" s="46"/>
      <c r="X14" s="59">
        <f t="shared" si="8"/>
        <v>0</v>
      </c>
      <c r="Y14" s="46"/>
      <c r="Z14" s="46"/>
      <c r="AA14" s="59">
        <f t="shared" si="9"/>
        <v>0</v>
      </c>
      <c r="AB14" s="59">
        <f t="shared" si="10"/>
        <v>0</v>
      </c>
      <c r="AC14" s="59">
        <f t="shared" si="11"/>
        <v>0</v>
      </c>
    </row>
    <row r="15" spans="1:29">
      <c r="A15" s="53">
        <v>14</v>
      </c>
      <c r="B15" s="41" t="s">
        <v>12</v>
      </c>
      <c r="C15" s="46"/>
      <c r="D15" s="46"/>
      <c r="E15" s="59">
        <f t="shared" si="3"/>
        <v>0</v>
      </c>
      <c r="F15" s="41"/>
      <c r="G15" s="41"/>
      <c r="H15" s="46"/>
      <c r="I15" s="46"/>
      <c r="J15" s="46"/>
      <c r="K15" s="46"/>
      <c r="L15" s="59">
        <f t="shared" si="4"/>
        <v>0</v>
      </c>
      <c r="M15" s="46"/>
      <c r="N15" s="46"/>
      <c r="O15" s="59">
        <f t="shared" si="5"/>
        <v>0</v>
      </c>
      <c r="P15" s="59">
        <f t="shared" si="6"/>
        <v>0</v>
      </c>
      <c r="Q15" s="59">
        <f t="shared" si="7"/>
        <v>0</v>
      </c>
      <c r="R15" s="46"/>
      <c r="S15" s="46"/>
      <c r="T15" s="46"/>
      <c r="U15" s="46"/>
      <c r="V15" s="46"/>
      <c r="W15" s="46"/>
      <c r="X15" s="59">
        <f t="shared" si="8"/>
        <v>0</v>
      </c>
      <c r="Y15" s="46"/>
      <c r="Z15" s="46"/>
      <c r="AA15" s="59">
        <f t="shared" si="9"/>
        <v>0</v>
      </c>
      <c r="AB15" s="59">
        <f t="shared" si="10"/>
        <v>0</v>
      </c>
      <c r="AC15" s="59">
        <f t="shared" si="11"/>
        <v>0</v>
      </c>
    </row>
    <row r="16" spans="1:29">
      <c r="A16" s="53">
        <v>15</v>
      </c>
      <c r="B16" s="41" t="s">
        <v>13</v>
      </c>
      <c r="C16" s="46"/>
      <c r="D16" s="46"/>
      <c r="E16" s="59">
        <f t="shared" si="3"/>
        <v>0</v>
      </c>
      <c r="F16" s="41"/>
      <c r="G16" s="41"/>
      <c r="H16" s="46"/>
      <c r="I16" s="46"/>
      <c r="J16" s="46"/>
      <c r="K16" s="46"/>
      <c r="L16" s="59">
        <f t="shared" si="4"/>
        <v>0</v>
      </c>
      <c r="M16" s="46"/>
      <c r="N16" s="46"/>
      <c r="O16" s="59">
        <f t="shared" si="5"/>
        <v>0</v>
      </c>
      <c r="P16" s="59">
        <f t="shared" si="6"/>
        <v>0</v>
      </c>
      <c r="Q16" s="59">
        <f t="shared" si="7"/>
        <v>0</v>
      </c>
      <c r="R16" s="46"/>
      <c r="S16" s="46"/>
      <c r="T16" s="46"/>
      <c r="U16" s="46"/>
      <c r="V16" s="46"/>
      <c r="W16" s="46"/>
      <c r="X16" s="59">
        <f t="shared" si="8"/>
        <v>0</v>
      </c>
      <c r="Y16" s="46"/>
      <c r="Z16" s="46"/>
      <c r="AA16" s="59">
        <f t="shared" si="9"/>
        <v>0</v>
      </c>
      <c r="AB16" s="59">
        <f t="shared" si="10"/>
        <v>0</v>
      </c>
      <c r="AC16" s="59">
        <f t="shared" si="11"/>
        <v>0</v>
      </c>
    </row>
    <row r="17" spans="1:29">
      <c r="A17" s="53">
        <v>16</v>
      </c>
      <c r="B17" s="58" t="s">
        <v>14</v>
      </c>
      <c r="C17" s="59">
        <f>SUM(C18:C19)</f>
        <v>0</v>
      </c>
      <c r="D17" s="59">
        <f t="shared" ref="D17:Z17" si="12">SUM(D18:D19)</f>
        <v>0</v>
      </c>
      <c r="E17" s="59">
        <f t="shared" si="3"/>
        <v>0</v>
      </c>
      <c r="F17" s="59">
        <f t="shared" si="12"/>
        <v>0</v>
      </c>
      <c r="G17" s="59">
        <f t="shared" si="12"/>
        <v>0</v>
      </c>
      <c r="H17" s="59">
        <f t="shared" si="12"/>
        <v>0</v>
      </c>
      <c r="I17" s="59">
        <f t="shared" si="12"/>
        <v>0</v>
      </c>
      <c r="J17" s="59">
        <f t="shared" si="12"/>
        <v>0</v>
      </c>
      <c r="K17" s="59">
        <f t="shared" si="12"/>
        <v>0</v>
      </c>
      <c r="L17" s="59">
        <f t="shared" si="4"/>
        <v>0</v>
      </c>
      <c r="M17" s="59">
        <f t="shared" si="12"/>
        <v>0</v>
      </c>
      <c r="N17" s="59">
        <f t="shared" si="12"/>
        <v>0</v>
      </c>
      <c r="O17" s="59">
        <f t="shared" si="5"/>
        <v>0</v>
      </c>
      <c r="P17" s="59">
        <f t="shared" si="6"/>
        <v>0</v>
      </c>
      <c r="Q17" s="59">
        <f t="shared" si="7"/>
        <v>0</v>
      </c>
      <c r="R17" s="59">
        <f t="shared" si="12"/>
        <v>0</v>
      </c>
      <c r="S17" s="59">
        <f t="shared" si="12"/>
        <v>0</v>
      </c>
      <c r="T17" s="59">
        <f t="shared" si="12"/>
        <v>0</v>
      </c>
      <c r="U17" s="59">
        <f t="shared" si="12"/>
        <v>0</v>
      </c>
      <c r="V17" s="59">
        <f t="shared" si="12"/>
        <v>0</v>
      </c>
      <c r="W17" s="59">
        <f t="shared" si="12"/>
        <v>0</v>
      </c>
      <c r="X17" s="59">
        <f t="shared" si="8"/>
        <v>0</v>
      </c>
      <c r="Y17" s="59">
        <f t="shared" si="12"/>
        <v>0</v>
      </c>
      <c r="Z17" s="59">
        <f t="shared" si="12"/>
        <v>0</v>
      </c>
      <c r="AA17" s="59">
        <f t="shared" si="9"/>
        <v>0</v>
      </c>
      <c r="AB17" s="59">
        <f t="shared" si="10"/>
        <v>0</v>
      </c>
      <c r="AC17" s="59">
        <f t="shared" si="11"/>
        <v>0</v>
      </c>
    </row>
    <row r="18" spans="1:29">
      <c r="A18" s="53">
        <v>17</v>
      </c>
      <c r="B18" s="41" t="s">
        <v>15</v>
      </c>
      <c r="C18" s="46"/>
      <c r="D18" s="46"/>
      <c r="E18" s="59">
        <f t="shared" si="3"/>
        <v>0</v>
      </c>
      <c r="F18" s="41"/>
      <c r="G18" s="41"/>
      <c r="H18" s="46"/>
      <c r="I18" s="46"/>
      <c r="J18" s="46"/>
      <c r="K18" s="46"/>
      <c r="L18" s="59">
        <f t="shared" si="4"/>
        <v>0</v>
      </c>
      <c r="M18" s="46"/>
      <c r="N18" s="46"/>
      <c r="O18" s="59">
        <f t="shared" si="5"/>
        <v>0</v>
      </c>
      <c r="P18" s="59">
        <f t="shared" si="6"/>
        <v>0</v>
      </c>
      <c r="Q18" s="59">
        <f t="shared" si="7"/>
        <v>0</v>
      </c>
      <c r="R18" s="46"/>
      <c r="S18" s="46"/>
      <c r="T18" s="46"/>
      <c r="U18" s="46"/>
      <c r="V18" s="46"/>
      <c r="W18" s="46"/>
      <c r="X18" s="59">
        <f t="shared" si="8"/>
        <v>0</v>
      </c>
      <c r="Y18" s="46"/>
      <c r="Z18" s="46"/>
      <c r="AA18" s="59">
        <f t="shared" si="9"/>
        <v>0</v>
      </c>
      <c r="AB18" s="59">
        <f t="shared" si="10"/>
        <v>0</v>
      </c>
      <c r="AC18" s="59">
        <f t="shared" si="11"/>
        <v>0</v>
      </c>
    </row>
    <row r="19" spans="1:29">
      <c r="A19" s="53">
        <v>18</v>
      </c>
      <c r="B19" s="41" t="s">
        <v>17</v>
      </c>
      <c r="C19" s="46"/>
      <c r="D19" s="46"/>
      <c r="E19" s="59">
        <f t="shared" si="3"/>
        <v>0</v>
      </c>
      <c r="F19" s="41"/>
      <c r="G19" s="41"/>
      <c r="H19" s="46"/>
      <c r="I19" s="46"/>
      <c r="J19" s="46"/>
      <c r="K19" s="46"/>
      <c r="L19" s="59">
        <f t="shared" si="4"/>
        <v>0</v>
      </c>
      <c r="M19" s="46"/>
      <c r="N19" s="46"/>
      <c r="O19" s="59">
        <f t="shared" si="5"/>
        <v>0</v>
      </c>
      <c r="P19" s="59">
        <f t="shared" si="6"/>
        <v>0</v>
      </c>
      <c r="Q19" s="59">
        <f t="shared" si="7"/>
        <v>0</v>
      </c>
      <c r="R19" s="46"/>
      <c r="S19" s="46"/>
      <c r="T19" s="46"/>
      <c r="U19" s="46"/>
      <c r="V19" s="46"/>
      <c r="W19" s="46"/>
      <c r="X19" s="59">
        <f t="shared" si="8"/>
        <v>0</v>
      </c>
      <c r="Y19" s="46"/>
      <c r="Z19" s="46"/>
      <c r="AA19" s="59">
        <f t="shared" si="9"/>
        <v>0</v>
      </c>
      <c r="AB19" s="59">
        <f t="shared" si="10"/>
        <v>0</v>
      </c>
      <c r="AC19" s="59">
        <f t="shared" si="11"/>
        <v>0</v>
      </c>
    </row>
    <row r="20" spans="1:29">
      <c r="A20" s="53">
        <v>19</v>
      </c>
      <c r="B20" s="58" t="s">
        <v>18</v>
      </c>
      <c r="C20" s="60">
        <f>SUM(C21:C23)</f>
        <v>0</v>
      </c>
      <c r="D20" s="60">
        <f t="shared" ref="D20:Z20" si="13">SUM(D21:D23)</f>
        <v>0</v>
      </c>
      <c r="E20" s="59">
        <f t="shared" si="3"/>
        <v>0</v>
      </c>
      <c r="F20" s="60">
        <f t="shared" si="13"/>
        <v>0</v>
      </c>
      <c r="G20" s="60">
        <f t="shared" si="13"/>
        <v>0</v>
      </c>
      <c r="H20" s="60">
        <f t="shared" si="13"/>
        <v>0</v>
      </c>
      <c r="I20" s="60">
        <f t="shared" si="13"/>
        <v>0</v>
      </c>
      <c r="J20" s="60">
        <f t="shared" si="13"/>
        <v>0</v>
      </c>
      <c r="K20" s="60">
        <f t="shared" si="13"/>
        <v>0</v>
      </c>
      <c r="L20" s="59">
        <f t="shared" si="4"/>
        <v>0</v>
      </c>
      <c r="M20" s="60">
        <f t="shared" si="13"/>
        <v>0</v>
      </c>
      <c r="N20" s="60">
        <f t="shared" si="13"/>
        <v>0</v>
      </c>
      <c r="O20" s="59">
        <f t="shared" si="5"/>
        <v>0</v>
      </c>
      <c r="P20" s="59">
        <f t="shared" si="6"/>
        <v>0</v>
      </c>
      <c r="Q20" s="59">
        <f t="shared" si="7"/>
        <v>0</v>
      </c>
      <c r="R20" s="60">
        <f t="shared" si="13"/>
        <v>0</v>
      </c>
      <c r="S20" s="60">
        <f t="shared" si="13"/>
        <v>0</v>
      </c>
      <c r="T20" s="60">
        <f t="shared" si="13"/>
        <v>0</v>
      </c>
      <c r="U20" s="60">
        <f t="shared" si="13"/>
        <v>0</v>
      </c>
      <c r="V20" s="60">
        <f t="shared" si="13"/>
        <v>0</v>
      </c>
      <c r="W20" s="60">
        <f t="shared" si="13"/>
        <v>0</v>
      </c>
      <c r="X20" s="59">
        <f t="shared" si="8"/>
        <v>0</v>
      </c>
      <c r="Y20" s="60">
        <f t="shared" si="13"/>
        <v>0</v>
      </c>
      <c r="Z20" s="60">
        <f t="shared" si="13"/>
        <v>0</v>
      </c>
      <c r="AA20" s="59">
        <f t="shared" si="9"/>
        <v>0</v>
      </c>
      <c r="AB20" s="59">
        <f t="shared" si="10"/>
        <v>0</v>
      </c>
      <c r="AC20" s="59">
        <f t="shared" si="11"/>
        <v>0</v>
      </c>
    </row>
    <row r="21" spans="1:29">
      <c r="A21" s="53">
        <v>20</v>
      </c>
      <c r="B21" s="46" t="s">
        <v>19</v>
      </c>
      <c r="C21" s="52"/>
      <c r="D21" s="52"/>
      <c r="E21" s="59">
        <f t="shared" si="3"/>
        <v>0</v>
      </c>
      <c r="F21" s="52"/>
      <c r="G21" s="52"/>
      <c r="H21" s="52"/>
      <c r="I21" s="52"/>
      <c r="J21" s="52"/>
      <c r="K21" s="52"/>
      <c r="L21" s="59">
        <f t="shared" si="4"/>
        <v>0</v>
      </c>
      <c r="M21" s="52"/>
      <c r="N21" s="52"/>
      <c r="O21" s="59">
        <f t="shared" si="5"/>
        <v>0</v>
      </c>
      <c r="P21" s="59">
        <f t="shared" si="6"/>
        <v>0</v>
      </c>
      <c r="Q21" s="59">
        <f t="shared" si="7"/>
        <v>0</v>
      </c>
      <c r="R21" s="52"/>
      <c r="S21" s="52"/>
      <c r="T21" s="52"/>
      <c r="U21" s="52"/>
      <c r="V21" s="52"/>
      <c r="W21" s="52"/>
      <c r="X21" s="59">
        <f t="shared" si="8"/>
        <v>0</v>
      </c>
      <c r="Y21" s="52"/>
      <c r="Z21" s="52"/>
      <c r="AA21" s="59">
        <f t="shared" si="9"/>
        <v>0</v>
      </c>
      <c r="AB21" s="59">
        <f t="shared" si="10"/>
        <v>0</v>
      </c>
      <c r="AC21" s="59">
        <f t="shared" si="11"/>
        <v>0</v>
      </c>
    </row>
    <row r="22" spans="1:29">
      <c r="A22" s="53">
        <v>21</v>
      </c>
      <c r="B22" s="46" t="s">
        <v>20</v>
      </c>
      <c r="C22" s="52"/>
      <c r="D22" s="52"/>
      <c r="E22" s="59">
        <f t="shared" si="3"/>
        <v>0</v>
      </c>
      <c r="F22" s="52"/>
      <c r="G22" s="52"/>
      <c r="H22" s="52"/>
      <c r="I22" s="52"/>
      <c r="J22" s="52"/>
      <c r="K22" s="52"/>
      <c r="L22" s="59">
        <f t="shared" si="4"/>
        <v>0</v>
      </c>
      <c r="M22" s="52"/>
      <c r="N22" s="52"/>
      <c r="O22" s="59">
        <f t="shared" si="5"/>
        <v>0</v>
      </c>
      <c r="P22" s="59">
        <f t="shared" si="6"/>
        <v>0</v>
      </c>
      <c r="Q22" s="59">
        <f t="shared" si="7"/>
        <v>0</v>
      </c>
      <c r="R22" s="52"/>
      <c r="S22" s="52"/>
      <c r="T22" s="52"/>
      <c r="U22" s="52"/>
      <c r="V22" s="52"/>
      <c r="W22" s="52"/>
      <c r="X22" s="59">
        <f t="shared" si="8"/>
        <v>0</v>
      </c>
      <c r="Y22" s="52"/>
      <c r="Z22" s="52"/>
      <c r="AA22" s="59">
        <f t="shared" si="9"/>
        <v>0</v>
      </c>
      <c r="AB22" s="59">
        <f t="shared" si="10"/>
        <v>0</v>
      </c>
      <c r="AC22" s="59">
        <f t="shared" si="11"/>
        <v>0</v>
      </c>
    </row>
    <row r="23" spans="1:29">
      <c r="A23" s="53">
        <v>22</v>
      </c>
      <c r="B23" s="46" t="s">
        <v>21</v>
      </c>
      <c r="C23" s="52"/>
      <c r="D23" s="52"/>
      <c r="E23" s="59">
        <f t="shared" si="3"/>
        <v>0</v>
      </c>
      <c r="F23" s="52"/>
      <c r="G23" s="52"/>
      <c r="H23" s="52"/>
      <c r="I23" s="52"/>
      <c r="J23" s="52"/>
      <c r="K23" s="52"/>
      <c r="L23" s="59">
        <f t="shared" si="4"/>
        <v>0</v>
      </c>
      <c r="M23" s="52"/>
      <c r="N23" s="52"/>
      <c r="O23" s="59">
        <f t="shared" si="5"/>
        <v>0</v>
      </c>
      <c r="P23" s="59">
        <f t="shared" si="6"/>
        <v>0</v>
      </c>
      <c r="Q23" s="59">
        <f t="shared" si="7"/>
        <v>0</v>
      </c>
      <c r="R23" s="52"/>
      <c r="S23" s="52"/>
      <c r="T23" s="52"/>
      <c r="U23" s="52"/>
      <c r="V23" s="52"/>
      <c r="W23" s="52"/>
      <c r="X23" s="59">
        <f t="shared" si="8"/>
        <v>0</v>
      </c>
      <c r="Y23" s="52"/>
      <c r="Z23" s="52"/>
      <c r="AA23" s="59">
        <f t="shared" si="9"/>
        <v>0</v>
      </c>
      <c r="AB23" s="59">
        <f t="shared" si="10"/>
        <v>0</v>
      </c>
      <c r="AC23" s="59">
        <f t="shared" si="11"/>
        <v>0</v>
      </c>
    </row>
    <row r="24" spans="1:29">
      <c r="A24" s="53">
        <v>23</v>
      </c>
      <c r="B24" s="58" t="s">
        <v>22</v>
      </c>
      <c r="C24" s="60">
        <f>SUM(C25:C28)</f>
        <v>0</v>
      </c>
      <c r="D24" s="60">
        <f t="shared" ref="D24:Z24" si="14">SUM(D25:D28)</f>
        <v>0</v>
      </c>
      <c r="E24" s="59">
        <f t="shared" si="3"/>
        <v>0</v>
      </c>
      <c r="F24" s="60">
        <f t="shared" si="14"/>
        <v>0</v>
      </c>
      <c r="G24" s="60">
        <f t="shared" si="14"/>
        <v>0</v>
      </c>
      <c r="H24" s="60">
        <f t="shared" si="14"/>
        <v>0</v>
      </c>
      <c r="I24" s="60">
        <f t="shared" si="14"/>
        <v>0</v>
      </c>
      <c r="J24" s="60">
        <f t="shared" si="14"/>
        <v>0</v>
      </c>
      <c r="K24" s="60">
        <f t="shared" si="14"/>
        <v>0</v>
      </c>
      <c r="L24" s="59">
        <f t="shared" si="4"/>
        <v>0</v>
      </c>
      <c r="M24" s="60">
        <f t="shared" si="14"/>
        <v>0</v>
      </c>
      <c r="N24" s="60">
        <f t="shared" si="14"/>
        <v>0</v>
      </c>
      <c r="O24" s="59">
        <f t="shared" si="5"/>
        <v>0</v>
      </c>
      <c r="P24" s="59">
        <f t="shared" si="6"/>
        <v>0</v>
      </c>
      <c r="Q24" s="59">
        <f t="shared" si="7"/>
        <v>0</v>
      </c>
      <c r="R24" s="60">
        <f t="shared" si="14"/>
        <v>0</v>
      </c>
      <c r="S24" s="60">
        <f t="shared" si="14"/>
        <v>0</v>
      </c>
      <c r="T24" s="60">
        <f t="shared" si="14"/>
        <v>0</v>
      </c>
      <c r="U24" s="60">
        <f t="shared" si="14"/>
        <v>0</v>
      </c>
      <c r="V24" s="60">
        <f t="shared" si="14"/>
        <v>0</v>
      </c>
      <c r="W24" s="60">
        <f t="shared" si="14"/>
        <v>0</v>
      </c>
      <c r="X24" s="59">
        <f t="shared" si="8"/>
        <v>0</v>
      </c>
      <c r="Y24" s="60">
        <f t="shared" si="14"/>
        <v>0</v>
      </c>
      <c r="Z24" s="60">
        <f t="shared" si="14"/>
        <v>0</v>
      </c>
      <c r="AA24" s="59">
        <f t="shared" si="9"/>
        <v>0</v>
      </c>
      <c r="AB24" s="59">
        <f t="shared" si="10"/>
        <v>0</v>
      </c>
      <c r="AC24" s="59">
        <f t="shared" si="11"/>
        <v>0</v>
      </c>
    </row>
    <row r="25" spans="1:29">
      <c r="A25" s="53">
        <v>24</v>
      </c>
      <c r="B25" s="46" t="s">
        <v>23</v>
      </c>
      <c r="C25" s="52"/>
      <c r="D25" s="52"/>
      <c r="E25" s="59">
        <f t="shared" si="3"/>
        <v>0</v>
      </c>
      <c r="F25" s="52"/>
      <c r="G25" s="52"/>
      <c r="H25" s="52"/>
      <c r="I25" s="52"/>
      <c r="J25" s="52"/>
      <c r="K25" s="52"/>
      <c r="L25" s="59">
        <f t="shared" si="4"/>
        <v>0</v>
      </c>
      <c r="M25" s="52"/>
      <c r="N25" s="52"/>
      <c r="O25" s="59">
        <f t="shared" si="5"/>
        <v>0</v>
      </c>
      <c r="P25" s="59">
        <f t="shared" si="6"/>
        <v>0</v>
      </c>
      <c r="Q25" s="59">
        <f t="shared" si="7"/>
        <v>0</v>
      </c>
      <c r="R25" s="52"/>
      <c r="S25" s="52"/>
      <c r="T25" s="52"/>
      <c r="U25" s="52"/>
      <c r="V25" s="52"/>
      <c r="W25" s="52"/>
      <c r="X25" s="59">
        <f t="shared" si="8"/>
        <v>0</v>
      </c>
      <c r="Y25" s="52"/>
      <c r="Z25" s="52"/>
      <c r="AA25" s="59">
        <f t="shared" si="9"/>
        <v>0</v>
      </c>
      <c r="AB25" s="59">
        <f t="shared" si="10"/>
        <v>0</v>
      </c>
      <c r="AC25" s="59">
        <f t="shared" si="11"/>
        <v>0</v>
      </c>
    </row>
    <row r="26" spans="1:29">
      <c r="A26" s="53">
        <v>25</v>
      </c>
      <c r="B26" s="46" t="s">
        <v>25</v>
      </c>
      <c r="C26" s="52"/>
      <c r="D26" s="52"/>
      <c r="E26" s="59">
        <f t="shared" si="3"/>
        <v>0</v>
      </c>
      <c r="F26" s="52"/>
      <c r="G26" s="52"/>
      <c r="H26" s="52"/>
      <c r="I26" s="52"/>
      <c r="J26" s="52"/>
      <c r="K26" s="52"/>
      <c r="L26" s="59">
        <f t="shared" si="4"/>
        <v>0</v>
      </c>
      <c r="M26" s="52"/>
      <c r="N26" s="52"/>
      <c r="O26" s="59">
        <f t="shared" si="5"/>
        <v>0</v>
      </c>
      <c r="P26" s="59">
        <f t="shared" si="6"/>
        <v>0</v>
      </c>
      <c r="Q26" s="59">
        <f t="shared" si="7"/>
        <v>0</v>
      </c>
      <c r="R26" s="52"/>
      <c r="S26" s="52"/>
      <c r="T26" s="52"/>
      <c r="U26" s="52"/>
      <c r="V26" s="52"/>
      <c r="W26" s="52"/>
      <c r="X26" s="59">
        <f t="shared" si="8"/>
        <v>0</v>
      </c>
      <c r="Y26" s="52"/>
      <c r="Z26" s="52"/>
      <c r="AA26" s="59">
        <f t="shared" si="9"/>
        <v>0</v>
      </c>
      <c r="AB26" s="59">
        <f t="shared" si="10"/>
        <v>0</v>
      </c>
      <c r="AC26" s="59">
        <f t="shared" si="11"/>
        <v>0</v>
      </c>
    </row>
    <row r="27" spans="1:29">
      <c r="A27" s="53">
        <v>26</v>
      </c>
      <c r="B27" s="46" t="s">
        <v>26</v>
      </c>
      <c r="C27" s="52"/>
      <c r="D27" s="52"/>
      <c r="E27" s="59">
        <f t="shared" si="3"/>
        <v>0</v>
      </c>
      <c r="F27" s="52"/>
      <c r="G27" s="52"/>
      <c r="H27" s="52"/>
      <c r="I27" s="52"/>
      <c r="J27" s="52"/>
      <c r="K27" s="52"/>
      <c r="L27" s="59">
        <f t="shared" si="4"/>
        <v>0</v>
      </c>
      <c r="M27" s="52"/>
      <c r="N27" s="52"/>
      <c r="O27" s="59">
        <f t="shared" si="5"/>
        <v>0</v>
      </c>
      <c r="P27" s="59">
        <f t="shared" si="6"/>
        <v>0</v>
      </c>
      <c r="Q27" s="59">
        <f t="shared" si="7"/>
        <v>0</v>
      </c>
      <c r="R27" s="52"/>
      <c r="S27" s="52"/>
      <c r="T27" s="52"/>
      <c r="U27" s="52"/>
      <c r="V27" s="52"/>
      <c r="W27" s="52"/>
      <c r="X27" s="59">
        <f t="shared" si="8"/>
        <v>0</v>
      </c>
      <c r="Y27" s="52"/>
      <c r="Z27" s="52"/>
      <c r="AA27" s="59">
        <f t="shared" si="9"/>
        <v>0</v>
      </c>
      <c r="AB27" s="59">
        <f t="shared" si="10"/>
        <v>0</v>
      </c>
      <c r="AC27" s="59">
        <f t="shared" si="11"/>
        <v>0</v>
      </c>
    </row>
    <row r="28" spans="1:29">
      <c r="A28" s="53">
        <v>27</v>
      </c>
      <c r="B28" s="46" t="s">
        <v>28</v>
      </c>
      <c r="C28" s="52"/>
      <c r="D28" s="52"/>
      <c r="E28" s="59">
        <f t="shared" si="3"/>
        <v>0</v>
      </c>
      <c r="F28" s="52"/>
      <c r="G28" s="52"/>
      <c r="H28" s="52"/>
      <c r="I28" s="52"/>
      <c r="J28" s="52"/>
      <c r="K28" s="52"/>
      <c r="L28" s="59">
        <f t="shared" si="4"/>
        <v>0</v>
      </c>
      <c r="M28" s="52"/>
      <c r="N28" s="52"/>
      <c r="O28" s="59">
        <f t="shared" si="5"/>
        <v>0</v>
      </c>
      <c r="P28" s="59">
        <f t="shared" si="6"/>
        <v>0</v>
      </c>
      <c r="Q28" s="59">
        <f t="shared" si="7"/>
        <v>0</v>
      </c>
      <c r="R28" s="52"/>
      <c r="S28" s="52"/>
      <c r="T28" s="52"/>
      <c r="U28" s="52"/>
      <c r="V28" s="52"/>
      <c r="W28" s="52"/>
      <c r="X28" s="59">
        <f t="shared" si="8"/>
        <v>0</v>
      </c>
      <c r="Y28" s="52"/>
      <c r="Z28" s="52"/>
      <c r="AA28" s="59">
        <f t="shared" si="9"/>
        <v>0</v>
      </c>
      <c r="AB28" s="59">
        <f t="shared" si="10"/>
        <v>0</v>
      </c>
      <c r="AC28" s="59">
        <f t="shared" si="11"/>
        <v>0</v>
      </c>
    </row>
    <row r="29" spans="1:29">
      <c r="A29" s="53">
        <v>28</v>
      </c>
      <c r="B29" s="58" t="s">
        <v>30</v>
      </c>
      <c r="C29" s="60">
        <f>SUM(C30:C32)</f>
        <v>0</v>
      </c>
      <c r="D29" s="60">
        <f t="shared" ref="D29:Z29" si="15">SUM(D30:D32)</f>
        <v>0</v>
      </c>
      <c r="E29" s="59">
        <f t="shared" si="3"/>
        <v>0</v>
      </c>
      <c r="F29" s="60">
        <f t="shared" si="15"/>
        <v>0</v>
      </c>
      <c r="G29" s="60">
        <f t="shared" si="15"/>
        <v>0</v>
      </c>
      <c r="H29" s="60">
        <f t="shared" si="15"/>
        <v>0</v>
      </c>
      <c r="I29" s="60">
        <f t="shared" si="15"/>
        <v>0</v>
      </c>
      <c r="J29" s="60">
        <f t="shared" si="15"/>
        <v>0</v>
      </c>
      <c r="K29" s="60">
        <f t="shared" si="15"/>
        <v>0</v>
      </c>
      <c r="L29" s="59">
        <f t="shared" si="4"/>
        <v>0</v>
      </c>
      <c r="M29" s="60">
        <f t="shared" si="15"/>
        <v>0</v>
      </c>
      <c r="N29" s="60">
        <f t="shared" si="15"/>
        <v>0</v>
      </c>
      <c r="O29" s="59">
        <f t="shared" si="5"/>
        <v>0</v>
      </c>
      <c r="P29" s="59">
        <f t="shared" si="6"/>
        <v>0</v>
      </c>
      <c r="Q29" s="59">
        <f t="shared" si="7"/>
        <v>0</v>
      </c>
      <c r="R29" s="60">
        <f t="shared" si="15"/>
        <v>0</v>
      </c>
      <c r="S29" s="60">
        <f t="shared" si="15"/>
        <v>0</v>
      </c>
      <c r="T29" s="60">
        <f t="shared" si="15"/>
        <v>0</v>
      </c>
      <c r="U29" s="60">
        <f t="shared" si="15"/>
        <v>0</v>
      </c>
      <c r="V29" s="60">
        <f t="shared" si="15"/>
        <v>0</v>
      </c>
      <c r="W29" s="60">
        <f t="shared" si="15"/>
        <v>0</v>
      </c>
      <c r="X29" s="59">
        <f t="shared" si="8"/>
        <v>0</v>
      </c>
      <c r="Y29" s="60">
        <f t="shared" si="15"/>
        <v>0</v>
      </c>
      <c r="Z29" s="60">
        <f t="shared" si="15"/>
        <v>0</v>
      </c>
      <c r="AA29" s="59">
        <f t="shared" si="9"/>
        <v>0</v>
      </c>
      <c r="AB29" s="59">
        <f t="shared" si="10"/>
        <v>0</v>
      </c>
      <c r="AC29" s="59">
        <f t="shared" si="11"/>
        <v>0</v>
      </c>
    </row>
    <row r="30" spans="1:29">
      <c r="A30" s="53">
        <v>29</v>
      </c>
      <c r="B30" s="46" t="s">
        <v>31</v>
      </c>
      <c r="C30" s="52"/>
      <c r="D30" s="52"/>
      <c r="E30" s="59">
        <f t="shared" si="3"/>
        <v>0</v>
      </c>
      <c r="F30" s="52"/>
      <c r="G30" s="52"/>
      <c r="H30" s="52"/>
      <c r="I30" s="52"/>
      <c r="J30" s="52"/>
      <c r="K30" s="52"/>
      <c r="L30" s="59">
        <f t="shared" si="4"/>
        <v>0</v>
      </c>
      <c r="M30" s="52"/>
      <c r="N30" s="52"/>
      <c r="O30" s="59">
        <f t="shared" si="5"/>
        <v>0</v>
      </c>
      <c r="P30" s="59">
        <f t="shared" si="6"/>
        <v>0</v>
      </c>
      <c r="Q30" s="59">
        <f t="shared" si="7"/>
        <v>0</v>
      </c>
      <c r="R30" s="52"/>
      <c r="S30" s="52"/>
      <c r="T30" s="52"/>
      <c r="U30" s="52"/>
      <c r="V30" s="52"/>
      <c r="W30" s="52"/>
      <c r="X30" s="59">
        <f t="shared" si="8"/>
        <v>0</v>
      </c>
      <c r="Y30" s="52"/>
      <c r="Z30" s="52"/>
      <c r="AA30" s="59">
        <f t="shared" si="9"/>
        <v>0</v>
      </c>
      <c r="AB30" s="59">
        <f t="shared" si="10"/>
        <v>0</v>
      </c>
      <c r="AC30" s="59">
        <f t="shared" si="11"/>
        <v>0</v>
      </c>
    </row>
    <row r="31" spans="1:29">
      <c r="A31" s="53">
        <v>30</v>
      </c>
      <c r="B31" s="46" t="s">
        <v>32</v>
      </c>
      <c r="C31" s="52"/>
      <c r="D31" s="52"/>
      <c r="E31" s="59">
        <f t="shared" si="3"/>
        <v>0</v>
      </c>
      <c r="F31" s="52"/>
      <c r="G31" s="52"/>
      <c r="H31" s="52"/>
      <c r="I31" s="52"/>
      <c r="J31" s="52"/>
      <c r="K31" s="52"/>
      <c r="L31" s="59">
        <f t="shared" si="4"/>
        <v>0</v>
      </c>
      <c r="M31" s="52"/>
      <c r="N31" s="52"/>
      <c r="O31" s="59">
        <f t="shared" si="5"/>
        <v>0</v>
      </c>
      <c r="P31" s="59">
        <f t="shared" si="6"/>
        <v>0</v>
      </c>
      <c r="Q31" s="59">
        <f t="shared" si="7"/>
        <v>0</v>
      </c>
      <c r="R31" s="52"/>
      <c r="S31" s="52"/>
      <c r="T31" s="52"/>
      <c r="U31" s="52"/>
      <c r="V31" s="52"/>
      <c r="W31" s="52"/>
      <c r="X31" s="59">
        <f t="shared" si="8"/>
        <v>0</v>
      </c>
      <c r="Y31" s="52"/>
      <c r="Z31" s="52"/>
      <c r="AA31" s="59">
        <f t="shared" si="9"/>
        <v>0</v>
      </c>
      <c r="AB31" s="59">
        <f t="shared" si="10"/>
        <v>0</v>
      </c>
      <c r="AC31" s="59">
        <f t="shared" si="11"/>
        <v>0</v>
      </c>
    </row>
    <row r="32" spans="1:29">
      <c r="A32" s="53">
        <v>31</v>
      </c>
      <c r="B32" s="46" t="s">
        <v>33</v>
      </c>
      <c r="C32" s="52"/>
      <c r="D32" s="52"/>
      <c r="E32" s="59">
        <f t="shared" si="3"/>
        <v>0</v>
      </c>
      <c r="F32" s="52"/>
      <c r="G32" s="52"/>
      <c r="H32" s="52"/>
      <c r="I32" s="52"/>
      <c r="J32" s="52"/>
      <c r="K32" s="52"/>
      <c r="L32" s="59">
        <f t="shared" si="4"/>
        <v>0</v>
      </c>
      <c r="M32" s="52"/>
      <c r="N32" s="52"/>
      <c r="O32" s="59">
        <f t="shared" si="5"/>
        <v>0</v>
      </c>
      <c r="P32" s="59">
        <f t="shared" si="6"/>
        <v>0</v>
      </c>
      <c r="Q32" s="59">
        <f t="shared" si="7"/>
        <v>0</v>
      </c>
      <c r="R32" s="52"/>
      <c r="S32" s="52"/>
      <c r="T32" s="52"/>
      <c r="U32" s="52"/>
      <c r="V32" s="52"/>
      <c r="W32" s="52"/>
      <c r="X32" s="59">
        <f t="shared" si="8"/>
        <v>0</v>
      </c>
      <c r="Y32" s="52"/>
      <c r="Z32" s="52"/>
      <c r="AA32" s="59">
        <f t="shared" si="9"/>
        <v>0</v>
      </c>
      <c r="AB32" s="59">
        <f t="shared" si="10"/>
        <v>0</v>
      </c>
      <c r="AC32" s="59">
        <f t="shared" si="11"/>
        <v>0</v>
      </c>
    </row>
    <row r="33" spans="1:29">
      <c r="A33" s="53">
        <v>32</v>
      </c>
      <c r="B33" s="58" t="s">
        <v>34</v>
      </c>
      <c r="C33" s="60">
        <f>SUM(C34:C37)</f>
        <v>0</v>
      </c>
      <c r="D33" s="60">
        <f t="shared" ref="D33:Z33" si="16">SUM(D34:D37)</f>
        <v>0</v>
      </c>
      <c r="E33" s="59">
        <f t="shared" si="3"/>
        <v>0</v>
      </c>
      <c r="F33" s="60">
        <f t="shared" si="16"/>
        <v>0</v>
      </c>
      <c r="G33" s="60">
        <f t="shared" si="16"/>
        <v>0</v>
      </c>
      <c r="H33" s="60">
        <f t="shared" si="16"/>
        <v>0</v>
      </c>
      <c r="I33" s="60">
        <f t="shared" si="16"/>
        <v>0</v>
      </c>
      <c r="J33" s="60">
        <f t="shared" si="16"/>
        <v>0</v>
      </c>
      <c r="K33" s="60">
        <f t="shared" si="16"/>
        <v>0</v>
      </c>
      <c r="L33" s="59">
        <f t="shared" si="4"/>
        <v>0</v>
      </c>
      <c r="M33" s="60">
        <f t="shared" si="16"/>
        <v>0</v>
      </c>
      <c r="N33" s="60">
        <f t="shared" si="16"/>
        <v>0</v>
      </c>
      <c r="O33" s="59">
        <f t="shared" si="5"/>
        <v>0</v>
      </c>
      <c r="P33" s="59">
        <f t="shared" si="6"/>
        <v>0</v>
      </c>
      <c r="Q33" s="59">
        <f t="shared" si="7"/>
        <v>0</v>
      </c>
      <c r="R33" s="60">
        <f t="shared" si="16"/>
        <v>0</v>
      </c>
      <c r="S33" s="60">
        <f t="shared" si="16"/>
        <v>0</v>
      </c>
      <c r="T33" s="60">
        <f t="shared" si="16"/>
        <v>0</v>
      </c>
      <c r="U33" s="60">
        <f t="shared" si="16"/>
        <v>0</v>
      </c>
      <c r="V33" s="60">
        <f t="shared" si="16"/>
        <v>0</v>
      </c>
      <c r="W33" s="60">
        <f t="shared" si="16"/>
        <v>0</v>
      </c>
      <c r="X33" s="59">
        <f t="shared" si="8"/>
        <v>0</v>
      </c>
      <c r="Y33" s="60">
        <f t="shared" si="16"/>
        <v>0</v>
      </c>
      <c r="Z33" s="60">
        <f t="shared" si="16"/>
        <v>0</v>
      </c>
      <c r="AA33" s="59">
        <f t="shared" si="9"/>
        <v>0</v>
      </c>
      <c r="AB33" s="59">
        <f t="shared" si="10"/>
        <v>0</v>
      </c>
      <c r="AC33" s="59">
        <f t="shared" si="11"/>
        <v>0</v>
      </c>
    </row>
    <row r="34" spans="1:29">
      <c r="A34" s="53">
        <v>33</v>
      </c>
      <c r="B34" s="46" t="s">
        <v>35</v>
      </c>
      <c r="C34" s="52"/>
      <c r="D34" s="52"/>
      <c r="E34" s="59">
        <f t="shared" si="3"/>
        <v>0</v>
      </c>
      <c r="F34" s="52"/>
      <c r="G34" s="52"/>
      <c r="H34" s="52"/>
      <c r="I34" s="52"/>
      <c r="J34" s="52"/>
      <c r="K34" s="52"/>
      <c r="L34" s="59">
        <f t="shared" si="4"/>
        <v>0</v>
      </c>
      <c r="M34" s="52"/>
      <c r="N34" s="52"/>
      <c r="O34" s="59">
        <f t="shared" si="5"/>
        <v>0</v>
      </c>
      <c r="P34" s="59">
        <f t="shared" si="6"/>
        <v>0</v>
      </c>
      <c r="Q34" s="59">
        <f t="shared" si="7"/>
        <v>0</v>
      </c>
      <c r="R34" s="52"/>
      <c r="S34" s="52"/>
      <c r="T34" s="52"/>
      <c r="U34" s="52"/>
      <c r="V34" s="52"/>
      <c r="W34" s="52"/>
      <c r="X34" s="59">
        <f t="shared" si="8"/>
        <v>0</v>
      </c>
      <c r="Y34" s="52"/>
      <c r="Z34" s="52"/>
      <c r="AA34" s="59">
        <f t="shared" si="9"/>
        <v>0</v>
      </c>
      <c r="AB34" s="59">
        <f t="shared" si="10"/>
        <v>0</v>
      </c>
      <c r="AC34" s="59">
        <f t="shared" si="11"/>
        <v>0</v>
      </c>
    </row>
    <row r="35" spans="1:29">
      <c r="A35" s="53">
        <v>34</v>
      </c>
      <c r="B35" s="46" t="s">
        <v>37</v>
      </c>
      <c r="C35" s="52"/>
      <c r="D35" s="52"/>
      <c r="E35" s="59">
        <f t="shared" si="3"/>
        <v>0</v>
      </c>
      <c r="F35" s="52"/>
      <c r="G35" s="52"/>
      <c r="H35" s="52"/>
      <c r="I35" s="52"/>
      <c r="J35" s="52"/>
      <c r="K35" s="52"/>
      <c r="L35" s="59">
        <f t="shared" si="4"/>
        <v>0</v>
      </c>
      <c r="M35" s="52"/>
      <c r="N35" s="52"/>
      <c r="O35" s="59">
        <f t="shared" si="5"/>
        <v>0</v>
      </c>
      <c r="P35" s="59">
        <f t="shared" si="6"/>
        <v>0</v>
      </c>
      <c r="Q35" s="59">
        <f t="shared" si="7"/>
        <v>0</v>
      </c>
      <c r="R35" s="52"/>
      <c r="S35" s="52"/>
      <c r="T35" s="52"/>
      <c r="U35" s="52"/>
      <c r="V35" s="52"/>
      <c r="W35" s="52"/>
      <c r="X35" s="59">
        <f t="shared" si="8"/>
        <v>0</v>
      </c>
      <c r="Y35" s="52"/>
      <c r="Z35" s="52"/>
      <c r="AA35" s="59">
        <f t="shared" si="9"/>
        <v>0</v>
      </c>
      <c r="AB35" s="59">
        <f t="shared" si="10"/>
        <v>0</v>
      </c>
      <c r="AC35" s="59">
        <f t="shared" si="11"/>
        <v>0</v>
      </c>
    </row>
    <row r="36" spans="1:29">
      <c r="A36" s="53">
        <v>35</v>
      </c>
      <c r="B36" s="46" t="s">
        <v>38</v>
      </c>
      <c r="C36" s="52"/>
      <c r="D36" s="52"/>
      <c r="E36" s="59">
        <f t="shared" si="3"/>
        <v>0</v>
      </c>
      <c r="F36" s="52"/>
      <c r="G36" s="52"/>
      <c r="H36" s="52"/>
      <c r="I36" s="52"/>
      <c r="J36" s="52"/>
      <c r="K36" s="52"/>
      <c r="L36" s="59">
        <f t="shared" si="4"/>
        <v>0</v>
      </c>
      <c r="M36" s="52"/>
      <c r="N36" s="52"/>
      <c r="O36" s="59">
        <f t="shared" si="5"/>
        <v>0</v>
      </c>
      <c r="P36" s="59">
        <f t="shared" si="6"/>
        <v>0</v>
      </c>
      <c r="Q36" s="59">
        <f t="shared" si="7"/>
        <v>0</v>
      </c>
      <c r="R36" s="52"/>
      <c r="S36" s="52"/>
      <c r="T36" s="52"/>
      <c r="U36" s="52"/>
      <c r="V36" s="52"/>
      <c r="W36" s="52"/>
      <c r="X36" s="59">
        <f t="shared" si="8"/>
        <v>0</v>
      </c>
      <c r="Y36" s="52"/>
      <c r="Z36" s="52"/>
      <c r="AA36" s="59">
        <f t="shared" si="9"/>
        <v>0</v>
      </c>
      <c r="AB36" s="59">
        <f t="shared" si="10"/>
        <v>0</v>
      </c>
      <c r="AC36" s="59">
        <f t="shared" si="11"/>
        <v>0</v>
      </c>
    </row>
    <row r="37" spans="1:29">
      <c r="A37" s="53">
        <v>36</v>
      </c>
      <c r="B37" s="46" t="s">
        <v>40</v>
      </c>
      <c r="C37" s="52"/>
      <c r="D37" s="52"/>
      <c r="E37" s="59">
        <f t="shared" si="3"/>
        <v>0</v>
      </c>
      <c r="F37" s="52"/>
      <c r="G37" s="52"/>
      <c r="H37" s="52"/>
      <c r="I37" s="52"/>
      <c r="J37" s="52"/>
      <c r="K37" s="52"/>
      <c r="L37" s="59">
        <f t="shared" si="4"/>
        <v>0</v>
      </c>
      <c r="M37" s="52"/>
      <c r="N37" s="52"/>
      <c r="O37" s="59">
        <f t="shared" si="5"/>
        <v>0</v>
      </c>
      <c r="P37" s="59">
        <f t="shared" si="6"/>
        <v>0</v>
      </c>
      <c r="Q37" s="59">
        <f t="shared" si="7"/>
        <v>0</v>
      </c>
      <c r="R37" s="52"/>
      <c r="S37" s="52"/>
      <c r="T37" s="52"/>
      <c r="U37" s="52"/>
      <c r="V37" s="52"/>
      <c r="W37" s="52"/>
      <c r="X37" s="59">
        <f t="shared" si="8"/>
        <v>0</v>
      </c>
      <c r="Y37" s="52"/>
      <c r="Z37" s="52"/>
      <c r="AA37" s="59">
        <f t="shared" si="9"/>
        <v>0</v>
      </c>
      <c r="AB37" s="59">
        <f t="shared" si="10"/>
        <v>0</v>
      </c>
      <c r="AC37" s="59">
        <f t="shared" si="11"/>
        <v>0</v>
      </c>
    </row>
    <row r="38" spans="1:29">
      <c r="A38" s="53">
        <v>37</v>
      </c>
      <c r="B38" s="58" t="s">
        <v>42</v>
      </c>
      <c r="C38" s="60">
        <f>SUM(C39:C43)</f>
        <v>0</v>
      </c>
      <c r="D38" s="60">
        <f t="shared" ref="D38:Z38" si="17">SUM(D39:D43)</f>
        <v>0</v>
      </c>
      <c r="E38" s="59">
        <f t="shared" si="3"/>
        <v>0</v>
      </c>
      <c r="F38" s="60">
        <f t="shared" si="17"/>
        <v>0</v>
      </c>
      <c r="G38" s="60">
        <f t="shared" si="17"/>
        <v>0</v>
      </c>
      <c r="H38" s="60">
        <f t="shared" si="17"/>
        <v>0</v>
      </c>
      <c r="I38" s="60">
        <f t="shared" si="17"/>
        <v>0</v>
      </c>
      <c r="J38" s="60">
        <f t="shared" si="17"/>
        <v>0</v>
      </c>
      <c r="K38" s="60">
        <f t="shared" si="17"/>
        <v>0</v>
      </c>
      <c r="L38" s="59">
        <f t="shared" si="4"/>
        <v>0</v>
      </c>
      <c r="M38" s="60">
        <f t="shared" si="17"/>
        <v>0</v>
      </c>
      <c r="N38" s="60">
        <f t="shared" si="17"/>
        <v>0</v>
      </c>
      <c r="O38" s="59">
        <f t="shared" si="5"/>
        <v>0</v>
      </c>
      <c r="P38" s="59">
        <f t="shared" si="6"/>
        <v>0</v>
      </c>
      <c r="Q38" s="59">
        <f t="shared" si="7"/>
        <v>0</v>
      </c>
      <c r="R38" s="60">
        <f t="shared" si="17"/>
        <v>0</v>
      </c>
      <c r="S38" s="60">
        <f t="shared" si="17"/>
        <v>0</v>
      </c>
      <c r="T38" s="60">
        <f t="shared" si="17"/>
        <v>0</v>
      </c>
      <c r="U38" s="60">
        <f t="shared" si="17"/>
        <v>0</v>
      </c>
      <c r="V38" s="60">
        <f t="shared" si="17"/>
        <v>0</v>
      </c>
      <c r="W38" s="60">
        <f t="shared" si="17"/>
        <v>0</v>
      </c>
      <c r="X38" s="59">
        <f t="shared" si="8"/>
        <v>0</v>
      </c>
      <c r="Y38" s="60">
        <f t="shared" si="17"/>
        <v>0</v>
      </c>
      <c r="Z38" s="60">
        <f t="shared" si="17"/>
        <v>0</v>
      </c>
      <c r="AA38" s="59">
        <f t="shared" si="9"/>
        <v>0</v>
      </c>
      <c r="AB38" s="59">
        <f t="shared" si="10"/>
        <v>0</v>
      </c>
      <c r="AC38" s="59">
        <f t="shared" si="11"/>
        <v>0</v>
      </c>
    </row>
    <row r="39" spans="1:29">
      <c r="A39" s="53">
        <v>38</v>
      </c>
      <c r="B39" s="46" t="s">
        <v>43</v>
      </c>
      <c r="C39" s="52"/>
      <c r="D39" s="52"/>
      <c r="E39" s="59">
        <f t="shared" si="3"/>
        <v>0</v>
      </c>
      <c r="F39" s="52"/>
      <c r="G39" s="52"/>
      <c r="H39" s="52"/>
      <c r="I39" s="52"/>
      <c r="J39" s="52"/>
      <c r="K39" s="52"/>
      <c r="L39" s="59">
        <f t="shared" si="4"/>
        <v>0</v>
      </c>
      <c r="M39" s="52"/>
      <c r="N39" s="52"/>
      <c r="O39" s="59">
        <f t="shared" si="5"/>
        <v>0</v>
      </c>
      <c r="P39" s="59">
        <f t="shared" si="6"/>
        <v>0</v>
      </c>
      <c r="Q39" s="59">
        <f t="shared" si="7"/>
        <v>0</v>
      </c>
      <c r="R39" s="52"/>
      <c r="S39" s="52"/>
      <c r="T39" s="52"/>
      <c r="U39" s="52"/>
      <c r="V39" s="52"/>
      <c r="W39" s="52"/>
      <c r="X39" s="59">
        <f t="shared" si="8"/>
        <v>0</v>
      </c>
      <c r="Y39" s="52"/>
      <c r="Z39" s="52"/>
      <c r="AA39" s="59">
        <f t="shared" si="9"/>
        <v>0</v>
      </c>
      <c r="AB39" s="59">
        <f t="shared" si="10"/>
        <v>0</v>
      </c>
      <c r="AC39" s="59">
        <f t="shared" si="11"/>
        <v>0</v>
      </c>
    </row>
    <row r="40" spans="1:29">
      <c r="A40" s="53">
        <v>39</v>
      </c>
      <c r="B40" s="46" t="s">
        <v>45</v>
      </c>
      <c r="C40" s="52"/>
      <c r="D40" s="52"/>
      <c r="E40" s="59">
        <f t="shared" si="3"/>
        <v>0</v>
      </c>
      <c r="F40" s="52"/>
      <c r="G40" s="52"/>
      <c r="H40" s="52"/>
      <c r="I40" s="52"/>
      <c r="J40" s="52"/>
      <c r="K40" s="52"/>
      <c r="L40" s="59">
        <f t="shared" si="4"/>
        <v>0</v>
      </c>
      <c r="M40" s="52"/>
      <c r="N40" s="52"/>
      <c r="O40" s="59">
        <f t="shared" si="5"/>
        <v>0</v>
      </c>
      <c r="P40" s="59">
        <f t="shared" si="6"/>
        <v>0</v>
      </c>
      <c r="Q40" s="59">
        <f t="shared" si="7"/>
        <v>0</v>
      </c>
      <c r="R40" s="52"/>
      <c r="S40" s="52"/>
      <c r="T40" s="52"/>
      <c r="U40" s="52"/>
      <c r="V40" s="52"/>
      <c r="W40" s="52"/>
      <c r="X40" s="59">
        <f t="shared" si="8"/>
        <v>0</v>
      </c>
      <c r="Y40" s="52"/>
      <c r="Z40" s="52"/>
      <c r="AA40" s="59">
        <f t="shared" si="9"/>
        <v>0</v>
      </c>
      <c r="AB40" s="59">
        <f t="shared" si="10"/>
        <v>0</v>
      </c>
      <c r="AC40" s="59">
        <f t="shared" si="11"/>
        <v>0</v>
      </c>
    </row>
    <row r="41" spans="1:29">
      <c r="A41" s="53">
        <v>40</v>
      </c>
      <c r="B41" s="46" t="s">
        <v>46</v>
      </c>
      <c r="C41" s="52"/>
      <c r="D41" s="52"/>
      <c r="E41" s="59">
        <f t="shared" si="3"/>
        <v>0</v>
      </c>
      <c r="F41" s="52"/>
      <c r="G41" s="52"/>
      <c r="H41" s="52"/>
      <c r="I41" s="52"/>
      <c r="J41" s="52"/>
      <c r="K41" s="52"/>
      <c r="L41" s="59">
        <f t="shared" si="4"/>
        <v>0</v>
      </c>
      <c r="M41" s="52"/>
      <c r="N41" s="52"/>
      <c r="O41" s="59">
        <f t="shared" si="5"/>
        <v>0</v>
      </c>
      <c r="P41" s="59">
        <f t="shared" si="6"/>
        <v>0</v>
      </c>
      <c r="Q41" s="59">
        <f t="shared" si="7"/>
        <v>0</v>
      </c>
      <c r="R41" s="52"/>
      <c r="S41" s="52"/>
      <c r="T41" s="52"/>
      <c r="U41" s="52"/>
      <c r="V41" s="52"/>
      <c r="W41" s="52"/>
      <c r="X41" s="59">
        <f t="shared" si="8"/>
        <v>0</v>
      </c>
      <c r="Y41" s="52"/>
      <c r="Z41" s="52"/>
      <c r="AA41" s="59">
        <f t="shared" si="9"/>
        <v>0</v>
      </c>
      <c r="AB41" s="59">
        <f t="shared" si="10"/>
        <v>0</v>
      </c>
      <c r="AC41" s="59">
        <f t="shared" si="11"/>
        <v>0</v>
      </c>
    </row>
    <row r="42" spans="1:29">
      <c r="A42" s="53">
        <v>41</v>
      </c>
      <c r="B42" s="46" t="s">
        <v>48</v>
      </c>
      <c r="C42" s="52"/>
      <c r="D42" s="52"/>
      <c r="E42" s="59">
        <f t="shared" si="3"/>
        <v>0</v>
      </c>
      <c r="F42" s="52"/>
      <c r="G42" s="52"/>
      <c r="H42" s="52"/>
      <c r="I42" s="52"/>
      <c r="J42" s="52"/>
      <c r="K42" s="52"/>
      <c r="L42" s="59">
        <f t="shared" si="4"/>
        <v>0</v>
      </c>
      <c r="M42" s="52"/>
      <c r="N42" s="52"/>
      <c r="O42" s="59">
        <f t="shared" si="5"/>
        <v>0</v>
      </c>
      <c r="P42" s="59">
        <f t="shared" si="6"/>
        <v>0</v>
      </c>
      <c r="Q42" s="59">
        <f t="shared" si="7"/>
        <v>0</v>
      </c>
      <c r="R42" s="52"/>
      <c r="S42" s="52"/>
      <c r="T42" s="52"/>
      <c r="U42" s="52"/>
      <c r="V42" s="52"/>
      <c r="W42" s="52"/>
      <c r="X42" s="59">
        <f t="shared" si="8"/>
        <v>0</v>
      </c>
      <c r="Y42" s="52"/>
      <c r="Z42" s="52"/>
      <c r="AA42" s="59">
        <f t="shared" si="9"/>
        <v>0</v>
      </c>
      <c r="AB42" s="59">
        <f t="shared" si="10"/>
        <v>0</v>
      </c>
      <c r="AC42" s="59">
        <f t="shared" si="11"/>
        <v>0</v>
      </c>
    </row>
    <row r="43" spans="1:29">
      <c r="A43" s="53">
        <v>42</v>
      </c>
      <c r="B43" s="46" t="s">
        <v>50</v>
      </c>
      <c r="C43" s="52"/>
      <c r="D43" s="52"/>
      <c r="E43" s="59">
        <f t="shared" si="3"/>
        <v>0</v>
      </c>
      <c r="F43" s="52"/>
      <c r="G43" s="52"/>
      <c r="H43" s="52"/>
      <c r="I43" s="52"/>
      <c r="J43" s="52"/>
      <c r="K43" s="52"/>
      <c r="L43" s="59">
        <f t="shared" si="4"/>
        <v>0</v>
      </c>
      <c r="M43" s="52"/>
      <c r="N43" s="52"/>
      <c r="O43" s="59">
        <f t="shared" si="5"/>
        <v>0</v>
      </c>
      <c r="P43" s="59">
        <f t="shared" si="6"/>
        <v>0</v>
      </c>
      <c r="Q43" s="59">
        <f t="shared" si="7"/>
        <v>0</v>
      </c>
      <c r="R43" s="52"/>
      <c r="S43" s="52"/>
      <c r="T43" s="52"/>
      <c r="U43" s="52"/>
      <c r="V43" s="52"/>
      <c r="W43" s="52"/>
      <c r="X43" s="59">
        <f t="shared" si="8"/>
        <v>0</v>
      </c>
      <c r="Y43" s="52"/>
      <c r="Z43" s="52"/>
      <c r="AA43" s="59">
        <f t="shared" si="9"/>
        <v>0</v>
      </c>
      <c r="AB43" s="59">
        <f t="shared" si="10"/>
        <v>0</v>
      </c>
      <c r="AC43" s="59">
        <f t="shared" si="11"/>
        <v>0</v>
      </c>
    </row>
    <row r="44" spans="1:29">
      <c r="A44" s="53">
        <v>43</v>
      </c>
      <c r="B44" s="58" t="s">
        <v>52</v>
      </c>
      <c r="C44" s="60">
        <f>SUM(C45:C50)</f>
        <v>0</v>
      </c>
      <c r="D44" s="60">
        <f t="shared" ref="D44:Z44" si="18">SUM(D45:D50)</f>
        <v>0</v>
      </c>
      <c r="E44" s="59">
        <f t="shared" si="3"/>
        <v>0</v>
      </c>
      <c r="F44" s="60">
        <f t="shared" si="18"/>
        <v>0</v>
      </c>
      <c r="G44" s="60">
        <f t="shared" si="18"/>
        <v>0</v>
      </c>
      <c r="H44" s="60">
        <f t="shared" si="18"/>
        <v>0</v>
      </c>
      <c r="I44" s="60">
        <f t="shared" si="18"/>
        <v>0</v>
      </c>
      <c r="J44" s="60">
        <f t="shared" si="18"/>
        <v>0</v>
      </c>
      <c r="K44" s="60">
        <f t="shared" si="18"/>
        <v>0</v>
      </c>
      <c r="L44" s="59">
        <f t="shared" si="4"/>
        <v>0</v>
      </c>
      <c r="M44" s="60">
        <f t="shared" si="18"/>
        <v>0</v>
      </c>
      <c r="N44" s="60">
        <f t="shared" si="18"/>
        <v>0</v>
      </c>
      <c r="O44" s="59">
        <f t="shared" si="5"/>
        <v>0</v>
      </c>
      <c r="P44" s="59">
        <f t="shared" si="6"/>
        <v>0</v>
      </c>
      <c r="Q44" s="59">
        <f t="shared" si="7"/>
        <v>0</v>
      </c>
      <c r="R44" s="60">
        <f t="shared" si="18"/>
        <v>0</v>
      </c>
      <c r="S44" s="60">
        <f t="shared" si="18"/>
        <v>0</v>
      </c>
      <c r="T44" s="60">
        <f t="shared" si="18"/>
        <v>0</v>
      </c>
      <c r="U44" s="60">
        <f t="shared" si="18"/>
        <v>0</v>
      </c>
      <c r="V44" s="60">
        <f t="shared" si="18"/>
        <v>0</v>
      </c>
      <c r="W44" s="60">
        <f t="shared" si="18"/>
        <v>0</v>
      </c>
      <c r="X44" s="59">
        <f t="shared" si="8"/>
        <v>0</v>
      </c>
      <c r="Y44" s="60">
        <f t="shared" si="18"/>
        <v>0</v>
      </c>
      <c r="Z44" s="60">
        <f t="shared" si="18"/>
        <v>0</v>
      </c>
      <c r="AA44" s="59">
        <f t="shared" si="9"/>
        <v>0</v>
      </c>
      <c r="AB44" s="59">
        <f t="shared" si="10"/>
        <v>0</v>
      </c>
      <c r="AC44" s="59">
        <f t="shared" si="11"/>
        <v>0</v>
      </c>
    </row>
    <row r="45" spans="1:29">
      <c r="A45" s="53">
        <v>44</v>
      </c>
      <c r="B45" s="46" t="s">
        <v>53</v>
      </c>
      <c r="C45" s="52"/>
      <c r="D45" s="52"/>
      <c r="E45" s="59">
        <f t="shared" si="3"/>
        <v>0</v>
      </c>
      <c r="F45" s="52"/>
      <c r="G45" s="52"/>
      <c r="H45" s="52"/>
      <c r="I45" s="52"/>
      <c r="J45" s="52"/>
      <c r="K45" s="52"/>
      <c r="L45" s="59">
        <f t="shared" si="4"/>
        <v>0</v>
      </c>
      <c r="M45" s="52"/>
      <c r="N45" s="52"/>
      <c r="O45" s="59">
        <f t="shared" si="5"/>
        <v>0</v>
      </c>
      <c r="P45" s="59">
        <f t="shared" si="6"/>
        <v>0</v>
      </c>
      <c r="Q45" s="59">
        <f t="shared" si="7"/>
        <v>0</v>
      </c>
      <c r="R45" s="52"/>
      <c r="S45" s="52"/>
      <c r="T45" s="52"/>
      <c r="U45" s="52"/>
      <c r="V45" s="52"/>
      <c r="W45" s="52"/>
      <c r="X45" s="59">
        <f t="shared" si="8"/>
        <v>0</v>
      </c>
      <c r="Y45" s="52"/>
      <c r="Z45" s="52"/>
      <c r="AA45" s="59">
        <f t="shared" si="9"/>
        <v>0</v>
      </c>
      <c r="AB45" s="59">
        <f t="shared" si="10"/>
        <v>0</v>
      </c>
      <c r="AC45" s="59">
        <f t="shared" si="11"/>
        <v>0</v>
      </c>
    </row>
    <row r="46" spans="1:29">
      <c r="A46" s="53">
        <v>45</v>
      </c>
      <c r="B46" s="46" t="s">
        <v>55</v>
      </c>
      <c r="C46" s="52"/>
      <c r="D46" s="52"/>
      <c r="E46" s="59">
        <f t="shared" si="3"/>
        <v>0</v>
      </c>
      <c r="F46" s="52"/>
      <c r="G46" s="52"/>
      <c r="H46" s="52"/>
      <c r="I46" s="52"/>
      <c r="J46" s="52"/>
      <c r="K46" s="52"/>
      <c r="L46" s="59">
        <f t="shared" si="4"/>
        <v>0</v>
      </c>
      <c r="M46" s="52"/>
      <c r="N46" s="52"/>
      <c r="O46" s="59">
        <f t="shared" si="5"/>
        <v>0</v>
      </c>
      <c r="P46" s="59">
        <f t="shared" si="6"/>
        <v>0</v>
      </c>
      <c r="Q46" s="59">
        <f t="shared" si="7"/>
        <v>0</v>
      </c>
      <c r="R46" s="52"/>
      <c r="S46" s="52"/>
      <c r="T46" s="52"/>
      <c r="U46" s="52"/>
      <c r="V46" s="52"/>
      <c r="W46" s="52"/>
      <c r="X46" s="59">
        <f t="shared" si="8"/>
        <v>0</v>
      </c>
      <c r="Y46" s="52"/>
      <c r="Z46" s="52"/>
      <c r="AA46" s="59">
        <f t="shared" si="9"/>
        <v>0</v>
      </c>
      <c r="AB46" s="59">
        <f t="shared" si="10"/>
        <v>0</v>
      </c>
      <c r="AC46" s="59">
        <f t="shared" si="11"/>
        <v>0</v>
      </c>
    </row>
    <row r="47" spans="1:29">
      <c r="A47" s="53">
        <v>46</v>
      </c>
      <c r="B47" s="46" t="s">
        <v>57</v>
      </c>
      <c r="C47" s="52"/>
      <c r="D47" s="52"/>
      <c r="E47" s="59">
        <f t="shared" si="3"/>
        <v>0</v>
      </c>
      <c r="F47" s="52"/>
      <c r="G47" s="52"/>
      <c r="H47" s="52"/>
      <c r="I47" s="52"/>
      <c r="J47" s="52"/>
      <c r="K47" s="52"/>
      <c r="L47" s="59">
        <f t="shared" si="4"/>
        <v>0</v>
      </c>
      <c r="M47" s="52"/>
      <c r="N47" s="52"/>
      <c r="O47" s="59">
        <f t="shared" si="5"/>
        <v>0</v>
      </c>
      <c r="P47" s="59">
        <f t="shared" si="6"/>
        <v>0</v>
      </c>
      <c r="Q47" s="59">
        <f t="shared" si="7"/>
        <v>0</v>
      </c>
      <c r="R47" s="52"/>
      <c r="S47" s="52"/>
      <c r="T47" s="52"/>
      <c r="U47" s="52"/>
      <c r="V47" s="52"/>
      <c r="W47" s="52"/>
      <c r="X47" s="59">
        <f t="shared" si="8"/>
        <v>0</v>
      </c>
      <c r="Y47" s="52"/>
      <c r="Z47" s="52"/>
      <c r="AA47" s="59">
        <f t="shared" si="9"/>
        <v>0</v>
      </c>
      <c r="AB47" s="59">
        <f t="shared" si="10"/>
        <v>0</v>
      </c>
      <c r="AC47" s="59">
        <f t="shared" si="11"/>
        <v>0</v>
      </c>
    </row>
    <row r="48" spans="1:29">
      <c r="A48" s="53">
        <v>47</v>
      </c>
      <c r="B48" s="46" t="s">
        <v>59</v>
      </c>
      <c r="C48" s="52"/>
      <c r="D48" s="52"/>
      <c r="E48" s="59">
        <f t="shared" si="3"/>
        <v>0</v>
      </c>
      <c r="F48" s="52"/>
      <c r="G48" s="52"/>
      <c r="H48" s="52"/>
      <c r="I48" s="52"/>
      <c r="J48" s="52"/>
      <c r="K48" s="52"/>
      <c r="L48" s="59">
        <f t="shared" si="4"/>
        <v>0</v>
      </c>
      <c r="M48" s="52"/>
      <c r="N48" s="52"/>
      <c r="O48" s="59">
        <f t="shared" si="5"/>
        <v>0</v>
      </c>
      <c r="P48" s="59">
        <f t="shared" si="6"/>
        <v>0</v>
      </c>
      <c r="Q48" s="59">
        <f t="shared" si="7"/>
        <v>0</v>
      </c>
      <c r="R48" s="52"/>
      <c r="S48" s="52"/>
      <c r="T48" s="52"/>
      <c r="U48" s="52"/>
      <c r="V48" s="52"/>
      <c r="W48" s="52"/>
      <c r="X48" s="59">
        <f t="shared" si="8"/>
        <v>0</v>
      </c>
      <c r="Y48" s="52"/>
      <c r="Z48" s="52"/>
      <c r="AA48" s="59">
        <f t="shared" si="9"/>
        <v>0</v>
      </c>
      <c r="AB48" s="59">
        <f t="shared" si="10"/>
        <v>0</v>
      </c>
      <c r="AC48" s="59">
        <f t="shared" si="11"/>
        <v>0</v>
      </c>
    </row>
    <row r="49" spans="1:29">
      <c r="A49" s="53">
        <v>48</v>
      </c>
      <c r="B49" s="46" t="s">
        <v>61</v>
      </c>
      <c r="C49" s="52"/>
      <c r="D49" s="52"/>
      <c r="E49" s="59">
        <f t="shared" si="3"/>
        <v>0</v>
      </c>
      <c r="F49" s="52"/>
      <c r="G49" s="52"/>
      <c r="H49" s="52"/>
      <c r="I49" s="52"/>
      <c r="J49" s="52"/>
      <c r="K49" s="52"/>
      <c r="L49" s="59">
        <f t="shared" si="4"/>
        <v>0</v>
      </c>
      <c r="M49" s="52"/>
      <c r="N49" s="52"/>
      <c r="O49" s="59">
        <f t="shared" si="5"/>
        <v>0</v>
      </c>
      <c r="P49" s="59">
        <f t="shared" si="6"/>
        <v>0</v>
      </c>
      <c r="Q49" s="59">
        <f t="shared" si="7"/>
        <v>0</v>
      </c>
      <c r="R49" s="52"/>
      <c r="S49" s="52"/>
      <c r="T49" s="52"/>
      <c r="U49" s="52"/>
      <c r="V49" s="52"/>
      <c r="W49" s="52"/>
      <c r="X49" s="59">
        <f t="shared" si="8"/>
        <v>0</v>
      </c>
      <c r="Y49" s="52"/>
      <c r="Z49" s="52"/>
      <c r="AA49" s="59">
        <f t="shared" si="9"/>
        <v>0</v>
      </c>
      <c r="AB49" s="59">
        <f t="shared" si="10"/>
        <v>0</v>
      </c>
      <c r="AC49" s="59">
        <f t="shared" si="11"/>
        <v>0</v>
      </c>
    </row>
    <row r="50" spans="1:29">
      <c r="A50" s="53">
        <v>49</v>
      </c>
      <c r="B50" s="46" t="s">
        <v>63</v>
      </c>
      <c r="C50" s="52"/>
      <c r="D50" s="52"/>
      <c r="E50" s="59">
        <f t="shared" si="3"/>
        <v>0</v>
      </c>
      <c r="F50" s="52"/>
      <c r="G50" s="52"/>
      <c r="H50" s="52"/>
      <c r="I50" s="52"/>
      <c r="J50" s="52"/>
      <c r="K50" s="52"/>
      <c r="L50" s="59">
        <f t="shared" si="4"/>
        <v>0</v>
      </c>
      <c r="M50" s="52"/>
      <c r="N50" s="52"/>
      <c r="O50" s="59">
        <f t="shared" si="5"/>
        <v>0</v>
      </c>
      <c r="P50" s="59">
        <f t="shared" si="6"/>
        <v>0</v>
      </c>
      <c r="Q50" s="59">
        <f t="shared" si="7"/>
        <v>0</v>
      </c>
      <c r="R50" s="52"/>
      <c r="S50" s="52"/>
      <c r="T50" s="52"/>
      <c r="U50" s="52"/>
      <c r="V50" s="52"/>
      <c r="W50" s="52"/>
      <c r="X50" s="59">
        <f t="shared" si="8"/>
        <v>0</v>
      </c>
      <c r="Y50" s="52"/>
      <c r="Z50" s="52"/>
      <c r="AA50" s="59">
        <f t="shared" si="9"/>
        <v>0</v>
      </c>
      <c r="AB50" s="59">
        <f t="shared" si="10"/>
        <v>0</v>
      </c>
      <c r="AC50" s="59">
        <f t="shared" si="11"/>
        <v>0</v>
      </c>
    </row>
    <row r="51" spans="1:29">
      <c r="A51" s="53">
        <v>50</v>
      </c>
      <c r="B51" s="58" t="s">
        <v>250</v>
      </c>
      <c r="C51" s="61">
        <f>SUM(C6,C17,C20,C24,C29,C33,C38,C44)</f>
        <v>0</v>
      </c>
      <c r="D51" s="61">
        <f t="shared" ref="D51:Z51" si="19">SUM(D6,D17,D20,D24,D29,D33,D38,D44)</f>
        <v>0</v>
      </c>
      <c r="E51" s="61">
        <f t="shared" si="19"/>
        <v>0</v>
      </c>
      <c r="F51" s="61">
        <f t="shared" si="19"/>
        <v>0</v>
      </c>
      <c r="G51" s="61">
        <f t="shared" si="19"/>
        <v>0</v>
      </c>
      <c r="H51" s="61">
        <f t="shared" si="19"/>
        <v>0</v>
      </c>
      <c r="I51" s="61">
        <f t="shared" si="19"/>
        <v>0</v>
      </c>
      <c r="J51" s="61">
        <f t="shared" si="19"/>
        <v>0</v>
      </c>
      <c r="K51" s="61">
        <f t="shared" si="19"/>
        <v>0</v>
      </c>
      <c r="L51" s="58">
        <f t="shared" si="4"/>
        <v>0</v>
      </c>
      <c r="M51" s="61">
        <f t="shared" si="19"/>
        <v>0</v>
      </c>
      <c r="N51" s="61">
        <f t="shared" si="19"/>
        <v>0</v>
      </c>
      <c r="O51" s="58">
        <f t="shared" si="5"/>
        <v>0</v>
      </c>
      <c r="P51" s="58">
        <f t="shared" si="6"/>
        <v>0</v>
      </c>
      <c r="Q51" s="58">
        <f t="shared" si="7"/>
        <v>0</v>
      </c>
      <c r="R51" s="61">
        <f t="shared" si="19"/>
        <v>0</v>
      </c>
      <c r="S51" s="61">
        <f t="shared" si="19"/>
        <v>0</v>
      </c>
      <c r="T51" s="61">
        <f t="shared" si="19"/>
        <v>0</v>
      </c>
      <c r="U51" s="61">
        <f t="shared" si="19"/>
        <v>0</v>
      </c>
      <c r="V51" s="61">
        <f t="shared" si="19"/>
        <v>0</v>
      </c>
      <c r="W51" s="61">
        <f t="shared" si="19"/>
        <v>0</v>
      </c>
      <c r="X51" s="58">
        <f t="shared" si="8"/>
        <v>0</v>
      </c>
      <c r="Y51" s="61">
        <f t="shared" si="19"/>
        <v>0</v>
      </c>
      <c r="Z51" s="61">
        <f t="shared" si="19"/>
        <v>0</v>
      </c>
      <c r="AA51" s="58">
        <f t="shared" si="9"/>
        <v>0</v>
      </c>
      <c r="AB51" s="58">
        <f t="shared" si="10"/>
        <v>0</v>
      </c>
      <c r="AC51" s="58">
        <f t="shared" si="11"/>
        <v>0</v>
      </c>
    </row>
    <row r="52" spans="1:29">
      <c r="A52" s="47"/>
      <c r="B52" s="45"/>
      <c r="C52" s="45"/>
      <c r="D52" s="45"/>
      <c r="E52" s="42"/>
      <c r="F52" s="43"/>
      <c r="G52" s="43"/>
      <c r="H52" s="45"/>
      <c r="I52" s="45"/>
      <c r="J52" s="45"/>
      <c r="K52" s="45"/>
      <c r="L52" s="45"/>
      <c r="M52" s="45"/>
      <c r="N52" s="45"/>
      <c r="O52" s="45"/>
      <c r="P52" s="45"/>
      <c r="Q52" s="45"/>
      <c r="R52" s="45"/>
      <c r="S52" s="45"/>
      <c r="T52" s="45"/>
      <c r="U52" s="45"/>
      <c r="V52" s="45"/>
      <c r="W52" s="45"/>
      <c r="X52" s="45"/>
      <c r="Y52" s="45"/>
      <c r="Z52" s="45"/>
      <c r="AA52" s="45"/>
      <c r="AB52" s="45"/>
      <c r="AC52" s="45"/>
    </row>
    <row r="53" spans="1:29">
      <c r="A53" s="47"/>
      <c r="B53" s="47" t="s">
        <v>249</v>
      </c>
      <c r="C53" s="47"/>
      <c r="D53" s="47"/>
      <c r="E53" s="42"/>
      <c r="F53" s="43"/>
      <c r="G53" s="43"/>
      <c r="H53" s="47"/>
      <c r="I53" s="47"/>
      <c r="J53" s="47"/>
      <c r="K53" s="47"/>
      <c r="L53" s="47"/>
      <c r="M53" s="47"/>
      <c r="N53" s="47"/>
      <c r="O53" s="47"/>
      <c r="P53" s="47"/>
      <c r="Q53" s="47"/>
      <c r="R53" s="47"/>
      <c r="S53" s="47"/>
      <c r="T53" s="47"/>
      <c r="U53" s="47"/>
      <c r="V53" s="47"/>
      <c r="W53" s="47"/>
      <c r="X53" s="47"/>
      <c r="Y53" s="47"/>
      <c r="Z53" s="47"/>
      <c r="AA53" s="47"/>
      <c r="AB53" s="47"/>
      <c r="AC53" s="47"/>
    </row>
    <row r="54" spans="1:29">
      <c r="A54" s="47"/>
      <c r="B54" s="47"/>
      <c r="C54" s="47"/>
      <c r="D54" s="47"/>
      <c r="E54" s="42"/>
      <c r="F54" s="43"/>
      <c r="G54" s="43"/>
      <c r="H54" s="47"/>
      <c r="I54" s="47"/>
      <c r="J54" s="47"/>
      <c r="K54" s="47"/>
      <c r="L54" s="47"/>
      <c r="M54" s="47"/>
      <c r="N54" s="47"/>
      <c r="O54" s="47"/>
      <c r="P54" s="47"/>
      <c r="Q54" s="47"/>
      <c r="R54" s="47"/>
      <c r="S54" s="47"/>
      <c r="T54" s="47"/>
      <c r="U54" s="47"/>
      <c r="V54" s="47"/>
      <c r="W54" s="47"/>
      <c r="X54" s="47"/>
      <c r="Y54" s="47"/>
      <c r="Z54" s="47"/>
      <c r="AA54" s="47"/>
      <c r="AB54" s="47"/>
      <c r="AC54" s="47"/>
    </row>
    <row r="55" spans="1:29">
      <c r="A55" s="47"/>
      <c r="B55" s="47" t="s">
        <v>66</v>
      </c>
      <c r="C55" s="47"/>
      <c r="D55" s="47"/>
      <c r="E55" s="42"/>
      <c r="F55" s="43"/>
      <c r="G55" s="43"/>
      <c r="H55" s="47"/>
      <c r="I55" s="47"/>
      <c r="J55" s="47"/>
      <c r="K55" s="47"/>
      <c r="L55" s="47"/>
      <c r="M55" s="47"/>
      <c r="N55" s="47"/>
      <c r="O55" s="47"/>
      <c r="P55" s="47"/>
      <c r="Q55" s="47"/>
      <c r="R55" s="47"/>
      <c r="S55" s="47"/>
      <c r="T55" s="47"/>
      <c r="U55" s="47"/>
      <c r="V55" s="47"/>
      <c r="W55" s="47"/>
      <c r="X55" s="47"/>
      <c r="Y55" s="47"/>
      <c r="Z55" s="47"/>
      <c r="AA55" s="47"/>
      <c r="AB55" s="47"/>
      <c r="AC55" s="47"/>
    </row>
    <row r="56" spans="1:29">
      <c r="A56" s="47"/>
      <c r="B56" s="46" t="s">
        <v>67</v>
      </c>
      <c r="C56" s="47"/>
      <c r="D56" s="47"/>
      <c r="E56" s="42"/>
      <c r="F56" s="43"/>
      <c r="G56" s="43"/>
      <c r="H56" s="47"/>
      <c r="I56" s="47"/>
      <c r="J56" s="47"/>
      <c r="K56" s="47"/>
      <c r="L56" s="47"/>
      <c r="M56" s="47"/>
      <c r="N56" s="47"/>
      <c r="O56" s="47"/>
      <c r="P56" s="47"/>
      <c r="Q56" s="47"/>
      <c r="R56" s="47"/>
      <c r="S56" s="47"/>
      <c r="T56" s="47"/>
      <c r="U56" s="47"/>
      <c r="V56" s="47"/>
      <c r="W56" s="47"/>
      <c r="X56" s="47"/>
      <c r="Y56" s="47"/>
      <c r="Z56" s="47"/>
      <c r="AA56" s="47"/>
      <c r="AB56" s="47"/>
      <c r="AC56" s="47"/>
    </row>
    <row r="57" spans="1:29">
      <c r="A57" s="47"/>
      <c r="B57" s="41" t="s">
        <v>68</v>
      </c>
      <c r="C57" s="47"/>
      <c r="D57" s="47"/>
      <c r="E57" s="42"/>
      <c r="F57" s="43"/>
      <c r="G57" s="43"/>
      <c r="H57" s="47"/>
      <c r="I57" s="47"/>
      <c r="J57" s="47"/>
      <c r="K57" s="47"/>
      <c r="L57" s="47"/>
      <c r="M57" s="47"/>
      <c r="N57" s="47"/>
      <c r="O57" s="47"/>
      <c r="P57" s="47"/>
      <c r="Q57" s="47"/>
      <c r="R57" s="47"/>
      <c r="S57" s="47"/>
      <c r="T57" s="47"/>
      <c r="U57" s="47"/>
      <c r="V57" s="47"/>
      <c r="W57" s="47"/>
      <c r="X57" s="47"/>
      <c r="Y57" s="47"/>
      <c r="Z57" s="47"/>
      <c r="AA57" s="47"/>
      <c r="AB57" s="47"/>
      <c r="AC57" s="47"/>
    </row>
    <row r="58" spans="1:29">
      <c r="A58" s="47"/>
      <c r="B58" s="41" t="s">
        <v>69</v>
      </c>
      <c r="C58" s="47"/>
      <c r="D58" s="47"/>
      <c r="E58" s="45"/>
      <c r="F58" s="45"/>
      <c r="G58" s="45"/>
      <c r="H58" s="47"/>
      <c r="I58" s="47"/>
      <c r="J58" s="47"/>
      <c r="K58" s="47"/>
      <c r="L58" s="47"/>
      <c r="M58" s="47"/>
      <c r="N58" s="47"/>
      <c r="O58" s="47"/>
      <c r="P58" s="47"/>
      <c r="Q58" s="47"/>
      <c r="R58" s="47"/>
      <c r="S58" s="47"/>
      <c r="T58" s="47"/>
      <c r="U58" s="47"/>
      <c r="V58" s="47"/>
      <c r="W58" s="47"/>
      <c r="X58" s="47"/>
      <c r="Y58" s="47"/>
      <c r="Z58" s="47"/>
      <c r="AA58" s="47"/>
      <c r="AB58" s="47"/>
      <c r="AC58" s="47"/>
    </row>
    <row r="59" spans="1:29">
      <c r="A59" s="47"/>
      <c r="B59" s="41" t="s">
        <v>70</v>
      </c>
      <c r="C59" s="47"/>
      <c r="D59" s="47"/>
      <c r="E59" s="45"/>
      <c r="F59" s="45"/>
      <c r="G59" s="45"/>
      <c r="H59" s="47"/>
      <c r="I59" s="47"/>
      <c r="J59" s="47"/>
      <c r="K59" s="47"/>
      <c r="L59" s="47"/>
      <c r="M59" s="47"/>
      <c r="N59" s="47"/>
      <c r="O59" s="47"/>
      <c r="P59" s="47"/>
      <c r="Q59" s="47"/>
      <c r="R59" s="47"/>
      <c r="S59" s="47"/>
      <c r="T59" s="47"/>
      <c r="U59" s="47"/>
      <c r="V59" s="47"/>
      <c r="W59" s="47"/>
      <c r="X59" s="47"/>
      <c r="Y59" s="47"/>
      <c r="Z59" s="47"/>
      <c r="AA59" s="47"/>
      <c r="AB59" s="47"/>
      <c r="AC59" s="47"/>
    </row>
    <row r="60" spans="1:29">
      <c r="A60" s="47"/>
      <c r="B60" s="41" t="s">
        <v>71</v>
      </c>
      <c r="C60" s="47"/>
      <c r="D60" s="47"/>
      <c r="E60" s="45"/>
      <c r="F60" s="45"/>
      <c r="G60" s="45"/>
      <c r="H60" s="47"/>
      <c r="I60" s="47"/>
      <c r="J60" s="47"/>
      <c r="K60" s="47"/>
      <c r="L60" s="47"/>
      <c r="M60" s="47"/>
      <c r="N60" s="47"/>
      <c r="O60" s="47"/>
      <c r="P60" s="47"/>
      <c r="Q60" s="47"/>
      <c r="R60" s="47"/>
      <c r="S60" s="47"/>
      <c r="T60" s="47"/>
      <c r="U60" s="47"/>
      <c r="V60" s="47"/>
      <c r="W60" s="47"/>
      <c r="X60" s="47"/>
      <c r="Y60" s="47"/>
      <c r="Z60" s="47"/>
      <c r="AA60" s="47"/>
      <c r="AB60" s="47"/>
      <c r="AC60" s="47"/>
    </row>
    <row r="61" spans="1:29">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row>
    <row r="62" spans="1:29" ht="30" customHeight="1">
      <c r="A62" s="47"/>
      <c r="B62" s="43" t="s">
        <v>174</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row>
    <row r="63" spans="1:29">
      <c r="A63" s="47"/>
      <c r="B63" s="43" t="s">
        <v>175</v>
      </c>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row>
    <row r="64" spans="1:29">
      <c r="A64" s="47"/>
      <c r="B64" s="43" t="s">
        <v>176</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row>
    <row r="65" spans="1:29">
      <c r="A65" s="47"/>
      <c r="B65" s="43" t="s">
        <v>177</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row>
    <row r="66" spans="1:29">
      <c r="A66" s="47"/>
      <c r="B66" s="43" t="s">
        <v>178</v>
      </c>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row>
    <row r="67" spans="1:29">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row>
    <row r="68" spans="1:29">
      <c r="A68" s="47"/>
      <c r="B68" s="72" t="s">
        <v>179</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row>
  </sheetData>
  <mergeCells count="10">
    <mergeCell ref="C4:G4"/>
    <mergeCell ref="R4:S4"/>
    <mergeCell ref="T4:V4"/>
    <mergeCell ref="H4:N4"/>
    <mergeCell ref="O4:Q4"/>
    <mergeCell ref="AA4:AC4"/>
    <mergeCell ref="W4:W5"/>
    <mergeCell ref="X4:X5"/>
    <mergeCell ref="Y4:Y5"/>
    <mergeCell ref="Z4:Z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05"/>
  <sheetViews>
    <sheetView topLeftCell="A36" zoomScale="80" zoomScaleNormal="80" workbookViewId="0">
      <selection sqref="A1:E97"/>
    </sheetView>
  </sheetViews>
  <sheetFormatPr defaultColWidth="11.42578125" defaultRowHeight="15"/>
  <cols>
    <col min="1" max="1" width="60.42578125" customWidth="1"/>
    <col min="2" max="2" width="55.140625" customWidth="1"/>
    <col min="3" max="3" width="2.85546875" customWidth="1"/>
    <col min="4" max="4" width="109.7109375" customWidth="1"/>
    <col min="5" max="5" width="98.85546875" customWidth="1"/>
  </cols>
  <sheetData>
    <row r="1" spans="1:5">
      <c r="A1" s="70" t="s">
        <v>251</v>
      </c>
      <c r="B1" s="63"/>
      <c r="C1" s="63"/>
      <c r="D1" s="64"/>
    </row>
    <row r="2" spans="1:5">
      <c r="A2" s="65" t="s">
        <v>252</v>
      </c>
      <c r="B2" s="44"/>
      <c r="C2" s="44"/>
      <c r="D2" s="66" t="s">
        <v>255</v>
      </c>
    </row>
    <row r="3" spans="1:5">
      <c r="A3" s="65" t="s">
        <v>254</v>
      </c>
      <c r="B3" s="44"/>
      <c r="C3" s="44"/>
      <c r="D3" s="66"/>
    </row>
    <row r="4" spans="1:5" ht="15.75" thickBot="1">
      <c r="A4" s="67" t="s">
        <v>253</v>
      </c>
      <c r="B4" s="68"/>
      <c r="C4" s="68"/>
      <c r="D4" s="69"/>
    </row>
    <row r="5" spans="1:5">
      <c r="A5" s="62" t="s">
        <v>180</v>
      </c>
      <c r="B5" s="62" t="s">
        <v>0</v>
      </c>
      <c r="D5" s="32" t="s">
        <v>73</v>
      </c>
      <c r="E5" t="s">
        <v>172</v>
      </c>
    </row>
    <row r="6" spans="1:5">
      <c r="A6" s="71" t="s">
        <v>1</v>
      </c>
      <c r="D6" s="1" t="s">
        <v>74</v>
      </c>
    </row>
    <row r="7" spans="1:5">
      <c r="A7" s="1" t="s">
        <v>2</v>
      </c>
      <c r="B7" s="2">
        <v>1.01</v>
      </c>
      <c r="D7" s="33" t="s">
        <v>75</v>
      </c>
    </row>
    <row r="8" spans="1:5">
      <c r="A8" s="1" t="s">
        <v>3</v>
      </c>
      <c r="B8" s="3" t="s">
        <v>4</v>
      </c>
      <c r="D8" s="34" t="s">
        <v>76</v>
      </c>
    </row>
    <row r="9" spans="1:5">
      <c r="A9" s="1" t="s">
        <v>5</v>
      </c>
      <c r="B9" s="2">
        <v>1.18</v>
      </c>
      <c r="D9" s="35" t="s">
        <v>77</v>
      </c>
    </row>
    <row r="10" spans="1:5">
      <c r="A10" s="4" t="s">
        <v>6</v>
      </c>
      <c r="B10" s="2">
        <v>1.22</v>
      </c>
      <c r="D10" s="35" t="s">
        <v>78</v>
      </c>
    </row>
    <row r="11" spans="1:5">
      <c r="A11" s="1" t="s">
        <v>7</v>
      </c>
      <c r="B11" s="2">
        <v>1.1599999999999999</v>
      </c>
      <c r="D11" s="1" t="s">
        <v>79</v>
      </c>
    </row>
    <row r="12" spans="1:5">
      <c r="A12" s="5" t="s">
        <v>8</v>
      </c>
      <c r="B12" s="2">
        <v>1.0900000000000001</v>
      </c>
      <c r="D12" s="1" t="s">
        <v>80</v>
      </c>
    </row>
    <row r="13" spans="1:5">
      <c r="A13" s="1" t="s">
        <v>9</v>
      </c>
      <c r="B13" s="2">
        <v>1.08</v>
      </c>
      <c r="D13" s="1" t="s">
        <v>81</v>
      </c>
    </row>
    <row r="14" spans="1:5">
      <c r="A14" s="1" t="s">
        <v>10</v>
      </c>
      <c r="B14" s="2" t="s">
        <v>11</v>
      </c>
      <c r="D14" s="1" t="s">
        <v>82</v>
      </c>
    </row>
    <row r="15" spans="1:5">
      <c r="A15" s="1" t="s">
        <v>12</v>
      </c>
      <c r="B15" s="2">
        <v>1.07</v>
      </c>
      <c r="D15" s="6" t="s">
        <v>83</v>
      </c>
    </row>
    <row r="16" spans="1:5">
      <c r="A16" s="1" t="s">
        <v>13</v>
      </c>
      <c r="B16" s="2">
        <v>1.06</v>
      </c>
      <c r="D16" s="35" t="s">
        <v>84</v>
      </c>
    </row>
    <row r="17" spans="1:5">
      <c r="A17" s="24" t="s">
        <v>14</v>
      </c>
      <c r="D17" s="1" t="s">
        <v>85</v>
      </c>
    </row>
    <row r="18" spans="1:5">
      <c r="A18" s="6" t="s">
        <v>15</v>
      </c>
      <c r="B18" s="7" t="s">
        <v>16</v>
      </c>
      <c r="D18" s="1" t="s">
        <v>86</v>
      </c>
    </row>
    <row r="19" spans="1:5">
      <c r="A19" s="6" t="s">
        <v>17</v>
      </c>
      <c r="B19" s="7" t="s">
        <v>16</v>
      </c>
      <c r="D19" s="1" t="s">
        <v>87</v>
      </c>
    </row>
    <row r="20" spans="1:5">
      <c r="A20" s="25" t="s">
        <v>18</v>
      </c>
      <c r="D20" s="36" t="s">
        <v>88</v>
      </c>
      <c r="E20" t="s">
        <v>171</v>
      </c>
    </row>
    <row r="21" spans="1:5">
      <c r="A21" s="8" t="s">
        <v>19</v>
      </c>
      <c r="B21" s="9">
        <v>1.17</v>
      </c>
      <c r="D21" s="1" t="s">
        <v>89</v>
      </c>
    </row>
    <row r="22" spans="1:5">
      <c r="A22" s="8" t="s">
        <v>20</v>
      </c>
      <c r="B22" s="9">
        <v>1.17</v>
      </c>
      <c r="D22" s="37" t="s">
        <v>90</v>
      </c>
    </row>
    <row r="23" spans="1:5">
      <c r="A23" s="8" t="s">
        <v>21</v>
      </c>
      <c r="B23" s="9">
        <v>1.17</v>
      </c>
      <c r="D23" s="1" t="s">
        <v>91</v>
      </c>
    </row>
    <row r="24" spans="1:5">
      <c r="A24" s="26" t="s">
        <v>22</v>
      </c>
      <c r="D24" s="35" t="s">
        <v>92</v>
      </c>
    </row>
    <row r="25" spans="1:5">
      <c r="A25" s="10" t="s">
        <v>23</v>
      </c>
      <c r="B25" s="11" t="s">
        <v>24</v>
      </c>
      <c r="D25" s="35" t="s">
        <v>93</v>
      </c>
    </row>
    <row r="26" spans="1:5">
      <c r="A26" s="10" t="s">
        <v>25</v>
      </c>
      <c r="B26" s="11" t="s">
        <v>11</v>
      </c>
      <c r="D26" s="35" t="s">
        <v>94</v>
      </c>
    </row>
    <row r="27" spans="1:5">
      <c r="A27" s="10" t="s">
        <v>26</v>
      </c>
      <c r="B27" s="11" t="s">
        <v>27</v>
      </c>
      <c r="D27" s="1" t="s">
        <v>95</v>
      </c>
    </row>
    <row r="28" spans="1:5">
      <c r="A28" s="10" t="s">
        <v>28</v>
      </c>
      <c r="B28" s="11" t="s">
        <v>29</v>
      </c>
      <c r="D28" s="40" t="s">
        <v>96</v>
      </c>
      <c r="E28" t="s">
        <v>173</v>
      </c>
    </row>
    <row r="29" spans="1:5">
      <c r="A29" s="27" t="s">
        <v>30</v>
      </c>
      <c r="B29" s="12"/>
      <c r="D29" s="40" t="s">
        <v>97</v>
      </c>
      <c r="E29" t="s">
        <v>173</v>
      </c>
    </row>
    <row r="30" spans="1:5">
      <c r="A30" s="13" t="s">
        <v>31</v>
      </c>
      <c r="B30" s="14" t="s">
        <v>11</v>
      </c>
    </row>
    <row r="31" spans="1:5">
      <c r="A31" s="13" t="s">
        <v>32</v>
      </c>
      <c r="B31" s="14" t="s">
        <v>11</v>
      </c>
    </row>
    <row r="32" spans="1:5">
      <c r="A32" s="13" t="s">
        <v>33</v>
      </c>
      <c r="B32" s="14" t="s">
        <v>256</v>
      </c>
      <c r="D32" s="36" t="s">
        <v>98</v>
      </c>
      <c r="E32" t="s">
        <v>258</v>
      </c>
    </row>
    <row r="33" spans="1:5">
      <c r="A33" s="28" t="s">
        <v>34</v>
      </c>
      <c r="B33" s="12"/>
      <c r="D33" s="34" t="s">
        <v>99</v>
      </c>
    </row>
    <row r="34" spans="1:5">
      <c r="A34" s="15" t="s">
        <v>35</v>
      </c>
      <c r="B34" s="16" t="s">
        <v>36</v>
      </c>
      <c r="D34" s="38" t="s">
        <v>100</v>
      </c>
    </row>
    <row r="35" spans="1:5">
      <c r="A35" s="15" t="s">
        <v>37</v>
      </c>
      <c r="B35" s="16">
        <v>4.01</v>
      </c>
      <c r="D35" s="34" t="s">
        <v>101</v>
      </c>
    </row>
    <row r="36" spans="1:5">
      <c r="A36" s="15" t="s">
        <v>38</v>
      </c>
      <c r="B36" s="16" t="s">
        <v>39</v>
      </c>
      <c r="D36" s="34" t="s">
        <v>102</v>
      </c>
    </row>
    <row r="37" spans="1:5">
      <c r="A37" s="15" t="s">
        <v>40</v>
      </c>
      <c r="B37" s="16" t="s">
        <v>41</v>
      </c>
      <c r="D37" s="34" t="s">
        <v>103</v>
      </c>
    </row>
    <row r="38" spans="1:5">
      <c r="A38" s="29" t="s">
        <v>42</v>
      </c>
      <c r="B38" s="12"/>
      <c r="D38" s="35" t="s">
        <v>104</v>
      </c>
    </row>
    <row r="39" spans="1:5">
      <c r="A39" s="17" t="s">
        <v>43</v>
      </c>
      <c r="B39" s="18" t="s">
        <v>44</v>
      </c>
      <c r="D39" s="34" t="s">
        <v>105</v>
      </c>
    </row>
    <row r="40" spans="1:5">
      <c r="A40" s="17" t="s">
        <v>45</v>
      </c>
      <c r="B40" s="18" t="s">
        <v>11</v>
      </c>
      <c r="D40" s="38" t="s">
        <v>106</v>
      </c>
    </row>
    <row r="41" spans="1:5">
      <c r="A41" s="17" t="s">
        <v>46</v>
      </c>
      <c r="B41" s="18" t="s">
        <v>47</v>
      </c>
      <c r="D41" s="38" t="s">
        <v>107</v>
      </c>
    </row>
    <row r="42" spans="1:5">
      <c r="A42" s="17" t="s">
        <v>48</v>
      </c>
      <c r="B42" s="18" t="s">
        <v>49</v>
      </c>
      <c r="D42" s="36" t="s">
        <v>108</v>
      </c>
      <c r="E42" t="s">
        <v>257</v>
      </c>
    </row>
    <row r="43" spans="1:5">
      <c r="A43" s="17" t="s">
        <v>50</v>
      </c>
      <c r="B43" s="18" t="s">
        <v>51</v>
      </c>
      <c r="D43" s="40" t="s">
        <v>109</v>
      </c>
      <c r="E43" t="s">
        <v>173</v>
      </c>
    </row>
    <row r="44" spans="1:5">
      <c r="A44" s="30" t="s">
        <v>52</v>
      </c>
      <c r="D44" s="36" t="s">
        <v>110</v>
      </c>
      <c r="E44" t="s">
        <v>173</v>
      </c>
    </row>
    <row r="45" spans="1:5">
      <c r="A45" s="19" t="s">
        <v>53</v>
      </c>
      <c r="B45" s="20" t="s">
        <v>54</v>
      </c>
      <c r="D45" s="36" t="s">
        <v>111</v>
      </c>
      <c r="E45" t="s">
        <v>258</v>
      </c>
    </row>
    <row r="46" spans="1:5">
      <c r="A46" s="19" t="s">
        <v>55</v>
      </c>
      <c r="B46" s="20" t="s">
        <v>56</v>
      </c>
      <c r="D46" s="38" t="s">
        <v>112</v>
      </c>
    </row>
    <row r="47" spans="1:5">
      <c r="A47" s="19" t="s">
        <v>57</v>
      </c>
      <c r="B47" s="20" t="s">
        <v>58</v>
      </c>
      <c r="D47" s="38" t="s">
        <v>113</v>
      </c>
    </row>
    <row r="48" spans="1:5">
      <c r="A48" s="19" t="s">
        <v>59</v>
      </c>
      <c r="B48" s="20" t="s">
        <v>60</v>
      </c>
      <c r="D48" s="40" t="s">
        <v>114</v>
      </c>
      <c r="E48" t="s">
        <v>173</v>
      </c>
    </row>
    <row r="49" spans="1:5">
      <c r="A49" s="19" t="s">
        <v>61</v>
      </c>
      <c r="B49" s="20" t="s">
        <v>62</v>
      </c>
      <c r="D49" s="40" t="s">
        <v>115</v>
      </c>
      <c r="E49" t="s">
        <v>173</v>
      </c>
    </row>
    <row r="50" spans="1:5">
      <c r="A50" s="19" t="s">
        <v>63</v>
      </c>
      <c r="B50" s="20" t="s">
        <v>64</v>
      </c>
      <c r="D50" s="35" t="s">
        <v>116</v>
      </c>
    </row>
    <row r="51" spans="1:5">
      <c r="A51" t="s">
        <v>65</v>
      </c>
      <c r="D51" s="40" t="s">
        <v>117</v>
      </c>
      <c r="E51" t="s">
        <v>173</v>
      </c>
    </row>
    <row r="52" spans="1:5">
      <c r="D52" s="40" t="s">
        <v>118</v>
      </c>
      <c r="E52" t="s">
        <v>173</v>
      </c>
    </row>
    <row r="53" spans="1:5">
      <c r="A53" t="s">
        <v>66</v>
      </c>
    </row>
    <row r="54" spans="1:5">
      <c r="A54" s="21" t="s">
        <v>67</v>
      </c>
      <c r="D54" s="36" t="s">
        <v>119</v>
      </c>
      <c r="E54" t="s">
        <v>258</v>
      </c>
    </row>
    <row r="55" spans="1:5">
      <c r="A55" s="22" t="s">
        <v>68</v>
      </c>
      <c r="B55" s="23">
        <v>8.01</v>
      </c>
      <c r="D55" s="35" t="s">
        <v>120</v>
      </c>
    </row>
    <row r="56" spans="1:5">
      <c r="A56" s="22" t="s">
        <v>69</v>
      </c>
      <c r="B56" s="23">
        <v>8.02</v>
      </c>
      <c r="D56" s="35" t="s">
        <v>121</v>
      </c>
    </row>
    <row r="57" spans="1:5">
      <c r="A57" s="22" t="s">
        <v>70</v>
      </c>
      <c r="B57" s="23">
        <v>8.0500000000000007</v>
      </c>
      <c r="D57" s="35" t="s">
        <v>122</v>
      </c>
    </row>
    <row r="58" spans="1:5">
      <c r="A58" s="22" t="s">
        <v>71</v>
      </c>
      <c r="B58" s="23" t="s">
        <v>72</v>
      </c>
      <c r="D58" s="35" t="s">
        <v>123</v>
      </c>
    </row>
    <row r="59" spans="1:5">
      <c r="D59" s="35" t="s">
        <v>124</v>
      </c>
    </row>
    <row r="60" spans="1:5" ht="30">
      <c r="A60" s="31" t="s">
        <v>174</v>
      </c>
      <c r="D60" s="35" t="s">
        <v>125</v>
      </c>
    </row>
    <row r="61" spans="1:5">
      <c r="A61" s="31" t="s">
        <v>175</v>
      </c>
      <c r="D61" s="40" t="s">
        <v>126</v>
      </c>
      <c r="E61" t="s">
        <v>173</v>
      </c>
    </row>
    <row r="62" spans="1:5">
      <c r="A62" s="31" t="s">
        <v>176</v>
      </c>
      <c r="D62" s="40" t="s">
        <v>127</v>
      </c>
      <c r="E62" t="s">
        <v>173</v>
      </c>
    </row>
    <row r="63" spans="1:5">
      <c r="A63" s="31" t="s">
        <v>177</v>
      </c>
      <c r="D63" s="36" t="s">
        <v>128</v>
      </c>
      <c r="E63" t="s">
        <v>258</v>
      </c>
    </row>
    <row r="64" spans="1:5">
      <c r="A64" s="31" t="s">
        <v>178</v>
      </c>
      <c r="D64" s="39" t="s">
        <v>129</v>
      </c>
    </row>
    <row r="65" spans="1:5">
      <c r="A65" s="31" t="s">
        <v>259</v>
      </c>
      <c r="D65" s="39" t="s">
        <v>130</v>
      </c>
    </row>
    <row r="66" spans="1:5">
      <c r="D66" s="39" t="s">
        <v>131</v>
      </c>
    </row>
    <row r="67" spans="1:5">
      <c r="A67" s="31" t="s">
        <v>179</v>
      </c>
      <c r="D67" s="39" t="s">
        <v>132</v>
      </c>
    </row>
    <row r="68" spans="1:5">
      <c r="D68" s="39" t="s">
        <v>133</v>
      </c>
    </row>
    <row r="69" spans="1:5">
      <c r="D69" s="39" t="s">
        <v>134</v>
      </c>
    </row>
    <row r="70" spans="1:5">
      <c r="D70" s="39" t="s">
        <v>135</v>
      </c>
    </row>
    <row r="71" spans="1:5">
      <c r="D71" s="39" t="s">
        <v>136</v>
      </c>
    </row>
    <row r="72" spans="1:5">
      <c r="D72" s="39" t="s">
        <v>137</v>
      </c>
    </row>
    <row r="73" spans="1:5">
      <c r="D73" s="39" t="s">
        <v>138</v>
      </c>
    </row>
    <row r="74" spans="1:5">
      <c r="D74" s="34" t="s">
        <v>139</v>
      </c>
    </row>
    <row r="75" spans="1:5">
      <c r="D75" s="40" t="s">
        <v>140</v>
      </c>
      <c r="E75" t="s">
        <v>173</v>
      </c>
    </row>
    <row r="76" spans="1:5">
      <c r="D76" s="40" t="s">
        <v>141</v>
      </c>
      <c r="E76" t="s">
        <v>173</v>
      </c>
    </row>
    <row r="77" spans="1:5">
      <c r="D77" s="36" t="s">
        <v>142</v>
      </c>
      <c r="E77" t="s">
        <v>258</v>
      </c>
    </row>
    <row r="78" spans="1:5">
      <c r="D78" s="35" t="s">
        <v>143</v>
      </c>
    </row>
    <row r="79" spans="1:5">
      <c r="D79" s="35" t="s">
        <v>144</v>
      </c>
    </row>
    <row r="80" spans="1:5">
      <c r="D80" s="39" t="s">
        <v>145</v>
      </c>
    </row>
    <row r="81" spans="4:5">
      <c r="D81" s="40" t="s">
        <v>146</v>
      </c>
      <c r="E81" t="s">
        <v>173</v>
      </c>
    </row>
    <row r="82" spans="4:5">
      <c r="D82" s="40" t="s">
        <v>147</v>
      </c>
      <c r="E82" t="s">
        <v>173</v>
      </c>
    </row>
    <row r="83" spans="4:5">
      <c r="D83" s="36" t="s">
        <v>148</v>
      </c>
      <c r="E83" t="s">
        <v>258</v>
      </c>
    </row>
    <row r="84" spans="4:5">
      <c r="D84" s="35" t="s">
        <v>149</v>
      </c>
    </row>
    <row r="85" spans="4:5">
      <c r="D85" s="35" t="s">
        <v>150</v>
      </c>
    </row>
    <row r="86" spans="4:5">
      <c r="D86" s="35" t="s">
        <v>151</v>
      </c>
    </row>
    <row r="87" spans="4:5">
      <c r="D87" s="35" t="s">
        <v>152</v>
      </c>
    </row>
    <row r="88" spans="4:5">
      <c r="D88" s="40" t="s">
        <v>153</v>
      </c>
      <c r="E88" t="s">
        <v>173</v>
      </c>
    </row>
    <row r="89" spans="4:5">
      <c r="D89" s="40" t="s">
        <v>154</v>
      </c>
      <c r="E89" t="s">
        <v>173</v>
      </c>
    </row>
    <row r="90" spans="4:5">
      <c r="D90" s="36" t="s">
        <v>155</v>
      </c>
      <c r="E90" t="s">
        <v>258</v>
      </c>
    </row>
    <row r="91" spans="4:5">
      <c r="D91" s="33" t="s">
        <v>156</v>
      </c>
    </row>
    <row r="92" spans="4:5">
      <c r="D92" s="33" t="s">
        <v>157</v>
      </c>
    </row>
    <row r="93" spans="4:5">
      <c r="D93" s="33" t="s">
        <v>158</v>
      </c>
    </row>
    <row r="94" spans="4:5">
      <c r="D94" s="35" t="s">
        <v>159</v>
      </c>
    </row>
    <row r="95" spans="4:5">
      <c r="D95" s="35" t="s">
        <v>160</v>
      </c>
    </row>
    <row r="96" spans="4:5">
      <c r="D96" s="40" t="s">
        <v>161</v>
      </c>
      <c r="E96" t="s">
        <v>173</v>
      </c>
    </row>
    <row r="97" spans="4:5">
      <c r="D97" s="40" t="s">
        <v>162</v>
      </c>
      <c r="E97" t="s">
        <v>173</v>
      </c>
    </row>
    <row r="98" spans="4:5">
      <c r="D98" s="36" t="s">
        <v>163</v>
      </c>
      <c r="E98" t="s">
        <v>258</v>
      </c>
    </row>
    <row r="99" spans="4:5">
      <c r="D99" s="22" t="s">
        <v>164</v>
      </c>
    </row>
    <row r="100" spans="4:5">
      <c r="D100" s="22" t="s">
        <v>165</v>
      </c>
    </row>
    <row r="101" spans="4:5">
      <c r="D101" s="39" t="s">
        <v>166</v>
      </c>
    </row>
    <row r="102" spans="4:5">
      <c r="D102" s="39" t="s">
        <v>167</v>
      </c>
    </row>
    <row r="103" spans="4:5">
      <c r="D103" s="22" t="s">
        <v>168</v>
      </c>
    </row>
    <row r="104" spans="4:5">
      <c r="D104" s="40" t="s">
        <v>169</v>
      </c>
      <c r="E104" t="s">
        <v>173</v>
      </c>
    </row>
    <row r="105" spans="4:5">
      <c r="D105" s="40" t="s">
        <v>170</v>
      </c>
      <c r="E105" t="s">
        <v>173</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AZ299"/>
  <sheetViews>
    <sheetView showWhiteSpace="0" topLeftCell="A6" zoomScale="80" zoomScaleNormal="80" zoomScaleSheetLayoutView="66" zoomScalePageLayoutView="60" workbookViewId="0">
      <pane xSplit="2" ySplit="6" topLeftCell="Q57" activePane="bottomRight" state="frozen"/>
      <selection activeCell="A6" sqref="A6"/>
      <selection pane="topRight" activeCell="C6" sqref="C6"/>
      <selection pane="bottomLeft" activeCell="A12" sqref="A12"/>
      <selection pane="bottomRight" activeCell="S63" sqref="S63"/>
    </sheetView>
  </sheetViews>
  <sheetFormatPr defaultColWidth="11.42578125" defaultRowHeight="15" outlineLevelRow="1" outlineLevelCol="1"/>
  <cols>
    <col min="1" max="1" width="59.42578125" style="85" customWidth="1"/>
    <col min="2" max="2" width="74.7109375" style="82" customWidth="1"/>
    <col min="3" max="3" width="20.28515625" style="87" customWidth="1"/>
    <col min="4" max="4" width="13.85546875" style="83" customWidth="1" outlineLevel="1"/>
    <col min="5" max="6" width="12.7109375" style="83" customWidth="1" outlineLevel="1"/>
    <col min="7" max="7" width="13.28515625" style="83" customWidth="1" outlineLevel="1"/>
    <col min="8" max="8" width="22.5703125" style="83" customWidth="1"/>
    <col min="9" max="9" width="13.140625" style="83" customWidth="1" outlineLevel="1"/>
    <col min="10" max="12" width="9.85546875" style="83" customWidth="1" outlineLevel="1"/>
    <col min="13" max="13" width="19.5703125" style="83" customWidth="1"/>
    <col min="14" max="19" width="9.85546875" style="84" customWidth="1" outlineLevel="1"/>
    <col min="20" max="20" width="19.42578125" style="84" customWidth="1"/>
    <col min="21" max="21" width="21.140625" style="84" customWidth="1"/>
    <col min="22" max="52" width="11.42578125" style="73"/>
    <col min="53" max="16384" width="11.42578125" style="78"/>
  </cols>
  <sheetData>
    <row r="1" spans="1:52">
      <c r="A1" s="261" t="s">
        <v>353</v>
      </c>
      <c r="B1" s="262" t="str">
        <f>'Cover sheet'!C3</f>
        <v>Georgia</v>
      </c>
      <c r="C1" s="263"/>
      <c r="D1" s="264"/>
      <c r="E1" s="426" t="str">
        <f>IF(B1=0, "Please enter country name in the cover sheet ", "")</f>
        <v/>
      </c>
      <c r="F1" s="426"/>
      <c r="G1" s="426"/>
      <c r="H1" s="426"/>
      <c r="I1" s="426"/>
      <c r="J1" s="264"/>
      <c r="K1" s="264"/>
      <c r="L1" s="264"/>
      <c r="M1" s="264"/>
      <c r="N1" s="265"/>
      <c r="O1" s="265"/>
      <c r="P1" s="265"/>
      <c r="Q1" s="265"/>
      <c r="R1" s="265"/>
      <c r="S1" s="265"/>
      <c r="T1" s="265"/>
      <c r="U1" s="265"/>
    </row>
    <row r="2" spans="1:52" ht="15.75">
      <c r="A2" s="266" t="s">
        <v>354</v>
      </c>
      <c r="B2" s="300" t="str">
        <f>'Cover sheet'!E22</f>
        <v>Calendar Year</v>
      </c>
      <c r="C2" s="268"/>
      <c r="D2" s="264"/>
      <c r="E2" s="425" t="str">
        <f>IF(B2=0, "Please enter Reporting Cycle in the cover sheet ", "")</f>
        <v/>
      </c>
      <c r="F2" s="425"/>
      <c r="G2" s="425"/>
      <c r="H2" s="425"/>
      <c r="I2" s="425"/>
      <c r="J2" s="264"/>
      <c r="K2" s="264"/>
      <c r="L2" s="264"/>
      <c r="M2" s="264"/>
      <c r="N2" s="265"/>
      <c r="O2" s="265"/>
      <c r="P2" s="265"/>
      <c r="Q2" s="265"/>
      <c r="R2" s="265"/>
      <c r="S2" s="265"/>
      <c r="T2" s="265"/>
      <c r="U2" s="265"/>
    </row>
    <row r="3" spans="1:52" ht="15.75">
      <c r="A3" s="266" t="s">
        <v>355</v>
      </c>
      <c r="B3" s="269">
        <f>'Cover sheet'!E32</f>
        <v>1</v>
      </c>
      <c r="C3" s="270">
        <f>'Cover sheet'!F32</f>
        <v>2014</v>
      </c>
      <c r="D3" s="264"/>
      <c r="E3" s="425" t="str">
        <f>IF(B3=0, "Please enter details of reporting cycle in the cover sheet ", "")</f>
        <v/>
      </c>
      <c r="F3" s="425"/>
      <c r="G3" s="425"/>
      <c r="H3" s="425"/>
      <c r="I3" s="425"/>
      <c r="J3" s="264"/>
      <c r="K3" s="264"/>
      <c r="L3" s="264"/>
      <c r="M3" s="264"/>
      <c r="N3" s="265"/>
      <c r="O3" s="265"/>
      <c r="P3" s="265"/>
      <c r="Q3" s="265"/>
      <c r="R3" s="265"/>
      <c r="S3" s="265"/>
      <c r="T3" s="265"/>
      <c r="U3" s="265"/>
    </row>
    <row r="4" spans="1:52" ht="15.75">
      <c r="A4" s="266" t="s">
        <v>356</v>
      </c>
      <c r="B4" s="269">
        <f>'Cover sheet'!E33</f>
        <v>12</v>
      </c>
      <c r="C4" s="270">
        <f>'Cover sheet'!F33</f>
        <v>2014</v>
      </c>
      <c r="D4" s="264"/>
      <c r="E4" s="425" t="str">
        <f>IF(B4=0, "Please enter details of reporting cycle in the cover sheet ", "")</f>
        <v/>
      </c>
      <c r="F4" s="425"/>
      <c r="G4" s="425"/>
      <c r="H4" s="425"/>
      <c r="I4" s="425"/>
      <c r="J4" s="264"/>
      <c r="K4" s="264"/>
      <c r="L4" s="264"/>
      <c r="M4" s="264"/>
      <c r="N4" s="265"/>
      <c r="O4" s="265"/>
      <c r="P4" s="265"/>
      <c r="Q4" s="265"/>
      <c r="R4" s="265"/>
      <c r="S4" s="265"/>
      <c r="T4" s="265"/>
      <c r="U4" s="265"/>
    </row>
    <row r="5" spans="1:52" ht="15.75">
      <c r="A5" s="266" t="s">
        <v>357</v>
      </c>
      <c r="B5" s="300" t="str">
        <f>'Cover sheet'!E48</f>
        <v>US Dollars</v>
      </c>
      <c r="C5" s="263"/>
      <c r="D5" s="264"/>
      <c r="E5" s="425" t="str">
        <f>IF(B5=0, "Please enter reporting currency in the cover sheet ", "")</f>
        <v/>
      </c>
      <c r="F5" s="425"/>
      <c r="G5" s="425"/>
      <c r="H5" s="425"/>
      <c r="I5" s="425"/>
      <c r="J5" s="264"/>
      <c r="K5" s="264"/>
      <c r="L5" s="264"/>
      <c r="M5" s="264"/>
      <c r="N5" s="265"/>
      <c r="O5" s="265"/>
      <c r="P5" s="265"/>
      <c r="Q5" s="265"/>
      <c r="R5" s="265"/>
      <c r="S5" s="265"/>
      <c r="T5" s="265"/>
      <c r="U5" s="265"/>
    </row>
    <row r="6" spans="1:52" ht="15.75">
      <c r="A6" s="266" t="s">
        <v>358</v>
      </c>
      <c r="B6" s="300" t="str">
        <f>'Cover sheet'!E54</f>
        <v>Units ( x 1)</v>
      </c>
      <c r="C6" s="263"/>
      <c r="D6" s="264"/>
      <c r="E6" s="425" t="str">
        <f>IF(B6=0, "Please enter monetary units in the cover sheet ", "")</f>
        <v/>
      </c>
      <c r="F6" s="425"/>
      <c r="G6" s="425"/>
      <c r="H6" s="425"/>
      <c r="I6" s="425"/>
      <c r="J6" s="264"/>
      <c r="K6" s="264"/>
      <c r="L6" s="264"/>
      <c r="M6" s="264"/>
      <c r="N6" s="265"/>
      <c r="O6" s="265"/>
      <c r="P6" s="265"/>
      <c r="Q6" s="265"/>
      <c r="R6" s="265"/>
      <c r="S6" s="265"/>
      <c r="T6" s="265"/>
      <c r="U6" s="265"/>
    </row>
    <row r="7" spans="1:52" ht="29.25">
      <c r="A7" s="266" t="s">
        <v>359</v>
      </c>
      <c r="B7" s="271">
        <f>'Cover sheet'!E61</f>
        <v>1.7659</v>
      </c>
      <c r="C7" s="272"/>
      <c r="D7" s="264"/>
      <c r="E7" s="425" t="str">
        <f>IF(B7=0, "Please enter exchange rate in the cover sheet ", "")</f>
        <v/>
      </c>
      <c r="F7" s="425"/>
      <c r="G7" s="425"/>
      <c r="H7" s="425"/>
      <c r="I7" s="425"/>
      <c r="J7" s="264"/>
      <c r="K7" s="264"/>
      <c r="L7" s="264"/>
      <c r="M7" s="264"/>
      <c r="N7" s="265"/>
      <c r="O7" s="265"/>
      <c r="P7" s="265"/>
      <c r="Q7" s="265"/>
      <c r="R7" s="265"/>
      <c r="S7" s="265"/>
      <c r="T7" s="265"/>
      <c r="U7" s="265"/>
    </row>
    <row r="8" spans="1:52" ht="18" customHeight="1">
      <c r="A8" s="273" t="s">
        <v>360</v>
      </c>
      <c r="B8" s="301" t="str">
        <f>'Cover sheet'!E68</f>
        <v>System of Health Accounts</v>
      </c>
      <c r="C8" s="272"/>
      <c r="D8" s="264"/>
      <c r="E8" s="425" t="str">
        <f>IF(B8=0, "Please enter measurement methodology in the cover sheet ", "")</f>
        <v/>
      </c>
      <c r="F8" s="425"/>
      <c r="G8" s="425"/>
      <c r="H8" s="425"/>
      <c r="I8" s="425"/>
      <c r="J8" s="264"/>
      <c r="K8" s="264"/>
      <c r="L8" s="264"/>
      <c r="M8" s="264"/>
      <c r="N8" s="265"/>
      <c r="O8" s="265"/>
      <c r="P8" s="265"/>
      <c r="Q8" s="265"/>
      <c r="R8" s="265"/>
      <c r="S8" s="265"/>
      <c r="T8" s="265"/>
      <c r="U8" s="265"/>
    </row>
    <row r="9" spans="1:52" s="75" customFormat="1" ht="42.75" customHeight="1">
      <c r="A9" s="438" t="s">
        <v>361</v>
      </c>
      <c r="B9" s="439" t="s">
        <v>362</v>
      </c>
      <c r="C9" s="440" t="s">
        <v>363</v>
      </c>
      <c r="D9" s="435" t="s">
        <v>268</v>
      </c>
      <c r="E9" s="435"/>
      <c r="F9" s="435"/>
      <c r="G9" s="435"/>
      <c r="H9" s="435"/>
      <c r="I9" s="435" t="s">
        <v>269</v>
      </c>
      <c r="J9" s="435"/>
      <c r="K9" s="435"/>
      <c r="L9" s="435"/>
      <c r="M9" s="435"/>
      <c r="N9" s="435" t="s">
        <v>270</v>
      </c>
      <c r="O9" s="435"/>
      <c r="P9" s="435"/>
      <c r="Q9" s="435"/>
      <c r="R9" s="435"/>
      <c r="S9" s="435"/>
      <c r="T9" s="435"/>
      <c r="U9" s="435" t="s">
        <v>262</v>
      </c>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75" customFormat="1" ht="15" customHeight="1">
      <c r="A10" s="438"/>
      <c r="B10" s="439"/>
      <c r="C10" s="440"/>
      <c r="D10" s="436" t="s">
        <v>263</v>
      </c>
      <c r="E10" s="436" t="s">
        <v>264</v>
      </c>
      <c r="F10" s="436" t="s">
        <v>352</v>
      </c>
      <c r="G10" s="436" t="s">
        <v>199</v>
      </c>
      <c r="H10" s="436" t="s">
        <v>184</v>
      </c>
      <c r="I10" s="436" t="s">
        <v>265</v>
      </c>
      <c r="J10" s="436" t="s">
        <v>202</v>
      </c>
      <c r="K10" s="436" t="s">
        <v>266</v>
      </c>
      <c r="L10" s="436" t="s">
        <v>267</v>
      </c>
      <c r="M10" s="436" t="s">
        <v>187</v>
      </c>
      <c r="N10" s="437" t="s">
        <v>272</v>
      </c>
      <c r="O10" s="437"/>
      <c r="P10" s="437" t="s">
        <v>273</v>
      </c>
      <c r="Q10" s="437"/>
      <c r="R10" s="437"/>
      <c r="S10" s="436" t="s">
        <v>275</v>
      </c>
      <c r="T10" s="436" t="s">
        <v>276</v>
      </c>
      <c r="U10" s="435"/>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7" customFormat="1" ht="96.75" customHeight="1">
      <c r="A11" s="438"/>
      <c r="B11" s="439"/>
      <c r="C11" s="440"/>
      <c r="D11" s="436"/>
      <c r="E11" s="436"/>
      <c r="F11" s="436"/>
      <c r="G11" s="436"/>
      <c r="H11" s="436"/>
      <c r="I11" s="436"/>
      <c r="J11" s="436"/>
      <c r="K11" s="436"/>
      <c r="L11" s="436"/>
      <c r="M11" s="436"/>
      <c r="N11" s="275" t="s">
        <v>193</v>
      </c>
      <c r="O11" s="276" t="s">
        <v>271</v>
      </c>
      <c r="P11" s="276" t="s">
        <v>195</v>
      </c>
      <c r="Q11" s="276" t="s">
        <v>284</v>
      </c>
      <c r="R11" s="276" t="s">
        <v>274</v>
      </c>
      <c r="S11" s="436"/>
      <c r="T11" s="436"/>
      <c r="U11" s="435"/>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43.5" customHeight="1">
      <c r="A12" s="427" t="s">
        <v>442</v>
      </c>
      <c r="B12" s="277" t="s">
        <v>295</v>
      </c>
      <c r="C12" s="278"/>
      <c r="D12" s="279">
        <f>SUMIFS(D13:D23,D13:D23,"&lt;&gt;Local Currency", D13:D23,"&lt;&gt;US Dollars" )</f>
        <v>0</v>
      </c>
      <c r="E12" s="279">
        <f t="shared" ref="E12:U12" si="0">SUMIFS(E13:E23,E13:E23,"&lt;&gt;Local Currency", E13:E23,"&lt;&gt;US Dollars" )</f>
        <v>0</v>
      </c>
      <c r="F12" s="279">
        <f t="shared" si="0"/>
        <v>0</v>
      </c>
      <c r="G12" s="279">
        <f t="shared" si="0"/>
        <v>0</v>
      </c>
      <c r="H12" s="279">
        <f t="shared" si="0"/>
        <v>0</v>
      </c>
      <c r="I12" s="279">
        <f t="shared" si="0"/>
        <v>0</v>
      </c>
      <c r="J12" s="279">
        <f t="shared" si="0"/>
        <v>0</v>
      </c>
      <c r="K12" s="279">
        <f t="shared" si="0"/>
        <v>0</v>
      </c>
      <c r="L12" s="279">
        <f t="shared" si="0"/>
        <v>0</v>
      </c>
      <c r="M12" s="279">
        <f t="shared" si="0"/>
        <v>0</v>
      </c>
      <c r="N12" s="279">
        <f t="shared" si="0"/>
        <v>0</v>
      </c>
      <c r="O12" s="279">
        <f t="shared" si="0"/>
        <v>73833</v>
      </c>
      <c r="P12" s="279">
        <f t="shared" si="0"/>
        <v>624032</v>
      </c>
      <c r="Q12" s="279">
        <f t="shared" si="0"/>
        <v>0</v>
      </c>
      <c r="R12" s="279">
        <f t="shared" si="0"/>
        <v>32500</v>
      </c>
      <c r="S12" s="279">
        <f t="shared" si="0"/>
        <v>2922</v>
      </c>
      <c r="T12" s="279">
        <f t="shared" si="0"/>
        <v>733287</v>
      </c>
      <c r="U12" s="279">
        <f t="shared" si="0"/>
        <v>733287</v>
      </c>
    </row>
    <row r="13" spans="1:52" ht="33" customHeight="1" outlineLevel="1">
      <c r="A13" s="427"/>
      <c r="B13" s="280" t="s">
        <v>2</v>
      </c>
      <c r="C13" s="281" t="s">
        <v>285</v>
      </c>
      <c r="D13" s="228" t="str">
        <f>B5</f>
        <v>US Dollars</v>
      </c>
      <c r="E13" s="228" t="str">
        <f>B5</f>
        <v>US Dollars</v>
      </c>
      <c r="F13" s="228" t="str">
        <f>B5</f>
        <v>US Dollars</v>
      </c>
      <c r="G13" s="228" t="str">
        <f>B5</f>
        <v>US Dollars</v>
      </c>
      <c r="H13" s="282">
        <f>SUMIFS(D13:G13,D13:G13,"&lt;&gt;Local Currency", D13:G13,"&lt;&gt;US Dollars" )</f>
        <v>0</v>
      </c>
      <c r="I13" s="228" t="str">
        <f>$B$5</f>
        <v>US Dollars</v>
      </c>
      <c r="J13" s="228" t="str">
        <f t="shared" ref="J13:L23" si="1">$B$5</f>
        <v>US Dollars</v>
      </c>
      <c r="K13" s="228" t="str">
        <f t="shared" si="1"/>
        <v>US Dollars</v>
      </c>
      <c r="L13" s="228" t="str">
        <f t="shared" si="1"/>
        <v>US Dollars</v>
      </c>
      <c r="M13" s="282">
        <f t="shared" ref="M13:M50" si="2">SUMIFS(I13:L13,I13:L13,"&lt;&gt;Local Currency", I13:L13,"&lt;&gt;US Dollars" )</f>
        <v>0</v>
      </c>
      <c r="N13" s="228" t="str">
        <f>$B$5</f>
        <v>US Dollars</v>
      </c>
      <c r="O13" s="228" t="str">
        <f t="shared" ref="O13:S23" si="3">$B$5</f>
        <v>US Dollars</v>
      </c>
      <c r="P13" s="228" t="str">
        <f t="shared" si="3"/>
        <v>US Dollars</v>
      </c>
      <c r="Q13" s="228" t="str">
        <f t="shared" si="3"/>
        <v>US Dollars</v>
      </c>
      <c r="R13" s="228">
        <v>3000</v>
      </c>
      <c r="S13" s="228">
        <v>639</v>
      </c>
      <c r="T13" s="283">
        <f t="shared" ref="T13:T50" si="4">SUMIFS(N13:S13,N13:S13,"&lt;&gt;Local Currency", N13:S13,"&lt;&gt;US Dollars" )</f>
        <v>3639</v>
      </c>
      <c r="U13" s="283">
        <f t="shared" ref="U13:U50" si="5">H13+M13+T13</f>
        <v>3639</v>
      </c>
    </row>
    <row r="14" spans="1:52" ht="33" customHeight="1" outlineLevel="1">
      <c r="A14" s="427"/>
      <c r="B14" s="284" t="s">
        <v>365</v>
      </c>
      <c r="C14" s="281" t="s">
        <v>366</v>
      </c>
      <c r="D14" s="228" t="str">
        <f>B5</f>
        <v>US Dollars</v>
      </c>
      <c r="E14" s="228" t="str">
        <f>B5</f>
        <v>US Dollars</v>
      </c>
      <c r="F14" s="228" t="str">
        <f>B5</f>
        <v>US Dollars</v>
      </c>
      <c r="G14" s="228" t="str">
        <f>B5</f>
        <v>US Dollars</v>
      </c>
      <c r="H14" s="282">
        <f t="shared" ref="H14:H50" si="6">SUMIFS(D14:G14,D14:G14,"&lt;&gt;Local Currency", D14:G14,"&lt;&gt;US Dollars" )</f>
        <v>0</v>
      </c>
      <c r="I14" s="228" t="str">
        <f t="shared" ref="I14:I23" si="7">$B$5</f>
        <v>US Dollars</v>
      </c>
      <c r="J14" s="228" t="str">
        <f t="shared" si="1"/>
        <v>US Dollars</v>
      </c>
      <c r="K14" s="228" t="str">
        <f t="shared" si="1"/>
        <v>US Dollars</v>
      </c>
      <c r="L14" s="228" t="str">
        <f t="shared" si="1"/>
        <v>US Dollars</v>
      </c>
      <c r="M14" s="282">
        <f t="shared" si="2"/>
        <v>0</v>
      </c>
      <c r="N14" s="228" t="str">
        <f t="shared" ref="N14:N23" si="8">$B$5</f>
        <v>US Dollars</v>
      </c>
      <c r="O14" s="228" t="str">
        <f t="shared" si="3"/>
        <v>US Dollars</v>
      </c>
      <c r="P14" s="228" t="str">
        <f t="shared" si="3"/>
        <v>US Dollars</v>
      </c>
      <c r="Q14" s="228" t="str">
        <f t="shared" si="3"/>
        <v>US Dollars</v>
      </c>
      <c r="R14" s="228">
        <v>17000</v>
      </c>
      <c r="S14" s="228" t="str">
        <f t="shared" si="3"/>
        <v>US Dollars</v>
      </c>
      <c r="T14" s="283">
        <f t="shared" si="4"/>
        <v>17000</v>
      </c>
      <c r="U14" s="283">
        <f t="shared" si="5"/>
        <v>17000</v>
      </c>
    </row>
    <row r="15" spans="1:52" ht="33" customHeight="1" outlineLevel="1">
      <c r="A15" s="427"/>
      <c r="B15" s="284" t="s">
        <v>5</v>
      </c>
      <c r="C15" s="281" t="s">
        <v>286</v>
      </c>
      <c r="D15" s="228" t="str">
        <f>B5</f>
        <v>US Dollars</v>
      </c>
      <c r="E15" s="228" t="str">
        <f>B5</f>
        <v>US Dollars</v>
      </c>
      <c r="F15" s="228" t="str">
        <f>B5</f>
        <v>US Dollars</v>
      </c>
      <c r="G15" s="228" t="str">
        <f>B5</f>
        <v>US Dollars</v>
      </c>
      <c r="H15" s="282">
        <f t="shared" si="6"/>
        <v>0</v>
      </c>
      <c r="I15" s="228" t="str">
        <f t="shared" si="7"/>
        <v>US Dollars</v>
      </c>
      <c r="J15" s="228" t="str">
        <f t="shared" si="1"/>
        <v>US Dollars</v>
      </c>
      <c r="K15" s="228" t="str">
        <f t="shared" si="1"/>
        <v>US Dollars</v>
      </c>
      <c r="L15" s="228" t="str">
        <f t="shared" si="1"/>
        <v>US Dollars</v>
      </c>
      <c r="M15" s="282">
        <f t="shared" si="2"/>
        <v>0</v>
      </c>
      <c r="N15" s="228" t="str">
        <f t="shared" si="8"/>
        <v>US Dollars</v>
      </c>
      <c r="O15" s="228" t="str">
        <f t="shared" si="3"/>
        <v>US Dollars</v>
      </c>
      <c r="P15" s="228" t="str">
        <f t="shared" si="3"/>
        <v>US Dollars</v>
      </c>
      <c r="Q15" s="228" t="str">
        <f t="shared" si="3"/>
        <v>US Dollars</v>
      </c>
      <c r="R15" s="228" t="str">
        <f t="shared" si="3"/>
        <v>US Dollars</v>
      </c>
      <c r="S15" s="228" t="str">
        <f t="shared" si="3"/>
        <v>US Dollars</v>
      </c>
      <c r="T15" s="283">
        <f t="shared" si="4"/>
        <v>0</v>
      </c>
      <c r="U15" s="283">
        <f t="shared" si="5"/>
        <v>0</v>
      </c>
    </row>
    <row r="16" spans="1:52" ht="33" customHeight="1" outlineLevel="1">
      <c r="A16" s="427"/>
      <c r="B16" s="284" t="s">
        <v>367</v>
      </c>
      <c r="C16" s="281" t="s">
        <v>287</v>
      </c>
      <c r="D16" s="228" t="str">
        <f>B5</f>
        <v>US Dollars</v>
      </c>
      <c r="E16" s="228" t="str">
        <f>B5</f>
        <v>US Dollars</v>
      </c>
      <c r="F16" s="228" t="str">
        <f>B5</f>
        <v>US Dollars</v>
      </c>
      <c r="G16" s="228" t="str">
        <f>B5</f>
        <v>US Dollars</v>
      </c>
      <c r="H16" s="282">
        <f t="shared" si="6"/>
        <v>0</v>
      </c>
      <c r="I16" s="228" t="str">
        <f t="shared" si="7"/>
        <v>US Dollars</v>
      </c>
      <c r="J16" s="228" t="str">
        <f t="shared" si="1"/>
        <v>US Dollars</v>
      </c>
      <c r="K16" s="228" t="str">
        <f t="shared" si="1"/>
        <v>US Dollars</v>
      </c>
      <c r="L16" s="228" t="str">
        <f t="shared" si="1"/>
        <v>US Dollars</v>
      </c>
      <c r="M16" s="282">
        <f t="shared" si="2"/>
        <v>0</v>
      </c>
      <c r="N16" s="228" t="str">
        <f t="shared" si="8"/>
        <v>US Dollars</v>
      </c>
      <c r="O16" s="228" t="str">
        <f t="shared" si="3"/>
        <v>US Dollars</v>
      </c>
      <c r="P16" s="228" t="str">
        <f t="shared" si="3"/>
        <v>US Dollars</v>
      </c>
      <c r="Q16" s="228" t="str">
        <f t="shared" si="3"/>
        <v>US Dollars</v>
      </c>
      <c r="R16" s="228" t="str">
        <f t="shared" si="3"/>
        <v>US Dollars</v>
      </c>
      <c r="S16" s="228" t="str">
        <f t="shared" si="3"/>
        <v>US Dollars</v>
      </c>
      <c r="T16" s="283">
        <f t="shared" si="4"/>
        <v>0</v>
      </c>
      <c r="U16" s="283">
        <f t="shared" si="5"/>
        <v>0</v>
      </c>
    </row>
    <row r="17" spans="1:21" s="78" customFormat="1" ht="33" customHeight="1" outlineLevel="1">
      <c r="A17" s="427"/>
      <c r="B17" s="284" t="s">
        <v>368</v>
      </c>
      <c r="C17" s="281" t="s">
        <v>288</v>
      </c>
      <c r="D17" s="228" t="str">
        <f>B5</f>
        <v>US Dollars</v>
      </c>
      <c r="E17" s="228" t="str">
        <f>B5</f>
        <v>US Dollars</v>
      </c>
      <c r="F17" s="228" t="str">
        <f>B5</f>
        <v>US Dollars</v>
      </c>
      <c r="G17" s="228" t="str">
        <f>B5</f>
        <v>US Dollars</v>
      </c>
      <c r="H17" s="282">
        <f t="shared" si="6"/>
        <v>0</v>
      </c>
      <c r="I17" s="228" t="str">
        <f t="shared" si="7"/>
        <v>US Dollars</v>
      </c>
      <c r="J17" s="228" t="str">
        <f t="shared" si="1"/>
        <v>US Dollars</v>
      </c>
      <c r="K17" s="228" t="str">
        <f t="shared" si="1"/>
        <v>US Dollars</v>
      </c>
      <c r="L17" s="228" t="str">
        <f t="shared" si="1"/>
        <v>US Dollars</v>
      </c>
      <c r="M17" s="282">
        <f t="shared" si="2"/>
        <v>0</v>
      </c>
      <c r="N17" s="228" t="str">
        <f t="shared" si="8"/>
        <v>US Dollars</v>
      </c>
      <c r="O17" s="228">
        <v>19028</v>
      </c>
      <c r="P17" s="228">
        <v>379972</v>
      </c>
      <c r="Q17" s="228" t="str">
        <f t="shared" si="3"/>
        <v>US Dollars</v>
      </c>
      <c r="R17" s="228">
        <v>2500</v>
      </c>
      <c r="S17" s="228" t="str">
        <f t="shared" si="3"/>
        <v>US Dollars</v>
      </c>
      <c r="T17" s="283">
        <f t="shared" si="4"/>
        <v>401500</v>
      </c>
      <c r="U17" s="283">
        <f t="shared" si="5"/>
        <v>401500</v>
      </c>
    </row>
    <row r="18" spans="1:21" s="78" customFormat="1" ht="33" customHeight="1" outlineLevel="1">
      <c r="A18" s="427"/>
      <c r="B18" s="284" t="s">
        <v>369</v>
      </c>
      <c r="C18" s="281" t="s">
        <v>289</v>
      </c>
      <c r="D18" s="228" t="str">
        <f>B5</f>
        <v>US Dollars</v>
      </c>
      <c r="E18" s="228" t="str">
        <f>B5</f>
        <v>US Dollars</v>
      </c>
      <c r="F18" s="228" t="str">
        <f>B5</f>
        <v>US Dollars</v>
      </c>
      <c r="G18" s="228" t="str">
        <f>B5</f>
        <v>US Dollars</v>
      </c>
      <c r="H18" s="282">
        <f t="shared" si="6"/>
        <v>0</v>
      </c>
      <c r="I18" s="228" t="str">
        <f t="shared" si="7"/>
        <v>US Dollars</v>
      </c>
      <c r="J18" s="228" t="str">
        <f t="shared" si="1"/>
        <v>US Dollars</v>
      </c>
      <c r="K18" s="228" t="str">
        <f t="shared" si="1"/>
        <v>US Dollars</v>
      </c>
      <c r="L18" s="228" t="str">
        <f t="shared" si="1"/>
        <v>US Dollars</v>
      </c>
      <c r="M18" s="282">
        <f t="shared" si="2"/>
        <v>0</v>
      </c>
      <c r="N18" s="228" t="str">
        <f t="shared" si="8"/>
        <v>US Dollars</v>
      </c>
      <c r="O18" s="228">
        <v>35677</v>
      </c>
      <c r="P18" s="228">
        <v>244060</v>
      </c>
      <c r="Q18" s="228" t="str">
        <f t="shared" si="3"/>
        <v>US Dollars</v>
      </c>
      <c r="R18" s="228">
        <v>2500</v>
      </c>
      <c r="S18" s="228" t="str">
        <f t="shared" si="3"/>
        <v>US Dollars</v>
      </c>
      <c r="T18" s="283">
        <f t="shared" si="4"/>
        <v>282237</v>
      </c>
      <c r="U18" s="283">
        <f t="shared" si="5"/>
        <v>282237</v>
      </c>
    </row>
    <row r="19" spans="1:21" s="78" customFormat="1" ht="33" customHeight="1" outlineLevel="1">
      <c r="A19" s="427"/>
      <c r="B19" s="284" t="s">
        <v>370</v>
      </c>
      <c r="C19" s="281"/>
      <c r="D19" s="228" t="str">
        <f>B5</f>
        <v>US Dollars</v>
      </c>
      <c r="E19" s="228" t="str">
        <f>B5</f>
        <v>US Dollars</v>
      </c>
      <c r="F19" s="228" t="str">
        <f>B5</f>
        <v>US Dollars</v>
      </c>
      <c r="G19" s="228" t="str">
        <f>B5</f>
        <v>US Dollars</v>
      </c>
      <c r="H19" s="282">
        <f t="shared" si="6"/>
        <v>0</v>
      </c>
      <c r="I19" s="228" t="str">
        <f t="shared" si="7"/>
        <v>US Dollars</v>
      </c>
      <c r="J19" s="228" t="str">
        <f t="shared" si="1"/>
        <v>US Dollars</v>
      </c>
      <c r="K19" s="228" t="str">
        <f t="shared" si="1"/>
        <v>US Dollars</v>
      </c>
      <c r="L19" s="228" t="str">
        <f t="shared" si="1"/>
        <v>US Dollars</v>
      </c>
      <c r="M19" s="282">
        <f t="shared" si="2"/>
        <v>0</v>
      </c>
      <c r="N19" s="228" t="str">
        <f t="shared" si="8"/>
        <v>US Dollars</v>
      </c>
      <c r="O19" s="228" t="str">
        <f t="shared" si="3"/>
        <v>US Dollars</v>
      </c>
      <c r="P19" s="228" t="str">
        <f t="shared" si="3"/>
        <v>US Dollars</v>
      </c>
      <c r="Q19" s="228" t="str">
        <f t="shared" si="3"/>
        <v>US Dollars</v>
      </c>
      <c r="R19" s="228" t="str">
        <f t="shared" si="3"/>
        <v>US Dollars</v>
      </c>
      <c r="S19" s="228" t="str">
        <f t="shared" si="3"/>
        <v>US Dollars</v>
      </c>
      <c r="T19" s="283">
        <f t="shared" si="4"/>
        <v>0</v>
      </c>
      <c r="U19" s="283">
        <f t="shared" si="5"/>
        <v>0</v>
      </c>
    </row>
    <row r="20" spans="1:21" s="78" customFormat="1" ht="42" customHeight="1" outlineLevel="1">
      <c r="A20" s="427"/>
      <c r="B20" s="285" t="s">
        <v>372</v>
      </c>
      <c r="C20" s="281" t="s">
        <v>450</v>
      </c>
      <c r="D20" s="228" t="str">
        <f>B5</f>
        <v>US Dollars</v>
      </c>
      <c r="E20" s="228" t="str">
        <f>B5</f>
        <v>US Dollars</v>
      </c>
      <c r="F20" s="228" t="str">
        <f>B5</f>
        <v>US Dollars</v>
      </c>
      <c r="G20" s="228" t="str">
        <f>B5</f>
        <v>US Dollars</v>
      </c>
      <c r="H20" s="282">
        <f t="shared" si="6"/>
        <v>0</v>
      </c>
      <c r="I20" s="228" t="str">
        <f t="shared" si="7"/>
        <v>US Dollars</v>
      </c>
      <c r="J20" s="228" t="str">
        <f t="shared" si="1"/>
        <v>US Dollars</v>
      </c>
      <c r="K20" s="228" t="str">
        <f t="shared" si="1"/>
        <v>US Dollars</v>
      </c>
      <c r="L20" s="228" t="str">
        <f t="shared" si="1"/>
        <v>US Dollars</v>
      </c>
      <c r="M20" s="282">
        <f t="shared" si="2"/>
        <v>0</v>
      </c>
      <c r="N20" s="228" t="str">
        <f t="shared" si="8"/>
        <v>US Dollars</v>
      </c>
      <c r="O20" s="228">
        <v>13735</v>
      </c>
      <c r="P20" s="228" t="str">
        <f t="shared" si="3"/>
        <v>US Dollars</v>
      </c>
      <c r="Q20" s="228" t="str">
        <f t="shared" si="3"/>
        <v>US Dollars</v>
      </c>
      <c r="R20" s="228">
        <v>1500</v>
      </c>
      <c r="S20" s="228" t="str">
        <f t="shared" si="3"/>
        <v>US Dollars</v>
      </c>
      <c r="T20" s="283">
        <f t="shared" si="4"/>
        <v>15235</v>
      </c>
      <c r="U20" s="283">
        <f t="shared" si="5"/>
        <v>15235</v>
      </c>
    </row>
    <row r="21" spans="1:21" s="78" customFormat="1" ht="33" customHeight="1" outlineLevel="1">
      <c r="A21" s="427"/>
      <c r="B21" s="284" t="s">
        <v>373</v>
      </c>
      <c r="C21" s="281" t="s">
        <v>290</v>
      </c>
      <c r="D21" s="228" t="str">
        <f>B5</f>
        <v>US Dollars</v>
      </c>
      <c r="E21" s="228" t="str">
        <f>B5</f>
        <v>US Dollars</v>
      </c>
      <c r="F21" s="228" t="str">
        <f>B5</f>
        <v>US Dollars</v>
      </c>
      <c r="G21" s="228" t="str">
        <f>B5</f>
        <v>US Dollars</v>
      </c>
      <c r="H21" s="282">
        <f t="shared" si="6"/>
        <v>0</v>
      </c>
      <c r="I21" s="228" t="str">
        <f t="shared" si="7"/>
        <v>US Dollars</v>
      </c>
      <c r="J21" s="228" t="str">
        <f t="shared" si="1"/>
        <v>US Dollars</v>
      </c>
      <c r="K21" s="228" t="str">
        <f t="shared" si="1"/>
        <v>US Dollars</v>
      </c>
      <c r="L21" s="228" t="str">
        <f t="shared" si="1"/>
        <v>US Dollars</v>
      </c>
      <c r="M21" s="282">
        <f t="shared" si="2"/>
        <v>0</v>
      </c>
      <c r="N21" s="228" t="str">
        <f t="shared" si="8"/>
        <v>US Dollars</v>
      </c>
      <c r="O21" s="228">
        <v>5393</v>
      </c>
      <c r="P21" s="228" t="str">
        <f t="shared" si="3"/>
        <v>US Dollars</v>
      </c>
      <c r="Q21" s="228" t="str">
        <f t="shared" si="3"/>
        <v>US Dollars</v>
      </c>
      <c r="R21" s="228">
        <v>6000</v>
      </c>
      <c r="S21" s="228" t="str">
        <f t="shared" si="3"/>
        <v>US Dollars</v>
      </c>
      <c r="T21" s="283">
        <f t="shared" si="4"/>
        <v>11393</v>
      </c>
      <c r="U21" s="283">
        <f t="shared" si="5"/>
        <v>11393</v>
      </c>
    </row>
    <row r="22" spans="1:21" s="78" customFormat="1" ht="33" customHeight="1" outlineLevel="1">
      <c r="A22" s="427"/>
      <c r="B22" s="284" t="s">
        <v>374</v>
      </c>
      <c r="C22" s="281" t="s">
        <v>375</v>
      </c>
      <c r="D22" s="228" t="str">
        <f>B5</f>
        <v>US Dollars</v>
      </c>
      <c r="E22" s="228" t="str">
        <f>B5</f>
        <v>US Dollars</v>
      </c>
      <c r="F22" s="228" t="str">
        <f>B5</f>
        <v>US Dollars</v>
      </c>
      <c r="G22" s="228" t="str">
        <f>B5</f>
        <v>US Dollars</v>
      </c>
      <c r="H22" s="282">
        <f t="shared" si="6"/>
        <v>0</v>
      </c>
      <c r="I22" s="228" t="str">
        <f t="shared" si="7"/>
        <v>US Dollars</v>
      </c>
      <c r="J22" s="228" t="str">
        <f t="shared" si="1"/>
        <v>US Dollars</v>
      </c>
      <c r="K22" s="228" t="str">
        <f t="shared" si="1"/>
        <v>US Dollars</v>
      </c>
      <c r="L22" s="228" t="str">
        <f t="shared" si="1"/>
        <v>US Dollars</v>
      </c>
      <c r="M22" s="282">
        <f t="shared" si="2"/>
        <v>0</v>
      </c>
      <c r="N22" s="228" t="str">
        <f t="shared" si="8"/>
        <v>US Dollars</v>
      </c>
      <c r="O22" s="228" t="str">
        <f t="shared" si="3"/>
        <v>US Dollars</v>
      </c>
      <c r="P22" s="228" t="str">
        <f t="shared" si="3"/>
        <v>US Dollars</v>
      </c>
      <c r="Q22" s="228" t="str">
        <f t="shared" si="3"/>
        <v>US Dollars</v>
      </c>
      <c r="R22" s="228" t="str">
        <f t="shared" si="3"/>
        <v>US Dollars</v>
      </c>
      <c r="S22" s="228">
        <v>2283</v>
      </c>
      <c r="T22" s="283">
        <f t="shared" si="4"/>
        <v>2283</v>
      </c>
      <c r="U22" s="283">
        <f t="shared" si="5"/>
        <v>2283</v>
      </c>
    </row>
    <row r="23" spans="1:21" s="78" customFormat="1" ht="33" customHeight="1" outlineLevel="1">
      <c r="A23" s="427"/>
      <c r="B23" s="284" t="s">
        <v>376</v>
      </c>
      <c r="C23" s="281"/>
      <c r="D23" s="228" t="str">
        <f>B5</f>
        <v>US Dollars</v>
      </c>
      <c r="E23" s="228" t="str">
        <f>B5</f>
        <v>US Dollars</v>
      </c>
      <c r="F23" s="228" t="str">
        <f>B5</f>
        <v>US Dollars</v>
      </c>
      <c r="G23" s="228" t="str">
        <f>B5</f>
        <v>US Dollars</v>
      </c>
      <c r="H23" s="282">
        <f t="shared" si="6"/>
        <v>0</v>
      </c>
      <c r="I23" s="228" t="str">
        <f t="shared" si="7"/>
        <v>US Dollars</v>
      </c>
      <c r="J23" s="228" t="str">
        <f t="shared" si="1"/>
        <v>US Dollars</v>
      </c>
      <c r="K23" s="228" t="str">
        <f t="shared" si="1"/>
        <v>US Dollars</v>
      </c>
      <c r="L23" s="228" t="str">
        <f t="shared" si="1"/>
        <v>US Dollars</v>
      </c>
      <c r="M23" s="282">
        <f t="shared" si="2"/>
        <v>0</v>
      </c>
      <c r="N23" s="228" t="str">
        <f t="shared" si="8"/>
        <v>US Dollars</v>
      </c>
      <c r="O23" s="228" t="str">
        <f t="shared" si="3"/>
        <v>US Dollars</v>
      </c>
      <c r="P23" s="228" t="str">
        <f t="shared" si="3"/>
        <v>US Dollars</v>
      </c>
      <c r="Q23" s="228" t="str">
        <f t="shared" si="3"/>
        <v>US Dollars</v>
      </c>
      <c r="R23" s="228" t="str">
        <f t="shared" si="3"/>
        <v>US Dollars</v>
      </c>
      <c r="S23" s="228" t="str">
        <f t="shared" si="3"/>
        <v>US Dollars</v>
      </c>
      <c r="T23" s="283">
        <f t="shared" si="4"/>
        <v>0</v>
      </c>
      <c r="U23" s="283">
        <f t="shared" si="5"/>
        <v>0</v>
      </c>
    </row>
    <row r="24" spans="1:21" s="78" customFormat="1" ht="57.75" customHeight="1">
      <c r="A24" s="429" t="s">
        <v>443</v>
      </c>
      <c r="B24" s="277" t="s">
        <v>14</v>
      </c>
      <c r="C24" s="278" t="s">
        <v>16</v>
      </c>
      <c r="D24" s="279">
        <f>SUMIFS(D25:D26,D25:D26,"&lt;&gt;Local Currency", D25:D26,"&lt;&gt;US Dollars" )</f>
        <v>2356266</v>
      </c>
      <c r="E24" s="279">
        <f t="shared" ref="E24:U24" si="9">SUMIFS(E25:E26,E25:E26,"&lt;&gt;Local Currency", E25:E26,"&lt;&gt;US Dollars" )</f>
        <v>117033</v>
      </c>
      <c r="F24" s="279">
        <f t="shared" si="9"/>
        <v>0</v>
      </c>
      <c r="G24" s="279">
        <f t="shared" si="9"/>
        <v>0</v>
      </c>
      <c r="H24" s="279">
        <f t="shared" si="9"/>
        <v>2473299</v>
      </c>
      <c r="I24" s="279">
        <f t="shared" si="9"/>
        <v>0</v>
      </c>
      <c r="J24" s="279">
        <f t="shared" si="9"/>
        <v>1774080</v>
      </c>
      <c r="K24" s="279">
        <f t="shared" si="9"/>
        <v>0</v>
      </c>
      <c r="L24" s="279">
        <f t="shared" si="9"/>
        <v>0</v>
      </c>
      <c r="M24" s="279">
        <f t="shared" si="9"/>
        <v>1774080</v>
      </c>
      <c r="N24" s="279">
        <f t="shared" si="9"/>
        <v>0</v>
      </c>
      <c r="O24" s="279">
        <f t="shared" si="9"/>
        <v>64219</v>
      </c>
      <c r="P24" s="279">
        <f t="shared" si="9"/>
        <v>2547681</v>
      </c>
      <c r="Q24" s="279">
        <f t="shared" si="9"/>
        <v>0</v>
      </c>
      <c r="R24" s="279">
        <f t="shared" si="9"/>
        <v>0</v>
      </c>
      <c r="S24" s="279">
        <f t="shared" si="9"/>
        <v>6020</v>
      </c>
      <c r="T24" s="279">
        <f t="shared" si="9"/>
        <v>2617920</v>
      </c>
      <c r="U24" s="279">
        <f t="shared" si="9"/>
        <v>6865299</v>
      </c>
    </row>
    <row r="25" spans="1:21" s="78" customFormat="1" ht="55.5" customHeight="1" outlineLevel="1">
      <c r="A25" s="429"/>
      <c r="B25" s="280" t="s">
        <v>378</v>
      </c>
      <c r="C25" s="286"/>
      <c r="D25" s="228" t="str">
        <f>B5</f>
        <v>US Dollars</v>
      </c>
      <c r="E25" s="228" t="str">
        <f>B5</f>
        <v>US Dollars</v>
      </c>
      <c r="F25" s="228" t="str">
        <f>B5</f>
        <v>US Dollars</v>
      </c>
      <c r="G25" s="228" t="str">
        <f>B5</f>
        <v>US Dollars</v>
      </c>
      <c r="H25" s="282">
        <f t="shared" si="6"/>
        <v>0</v>
      </c>
      <c r="I25" s="228" t="str">
        <f>$B$5</f>
        <v>US Dollars</v>
      </c>
      <c r="J25" s="228" t="str">
        <f t="shared" ref="J25:L26" si="10">$B$5</f>
        <v>US Dollars</v>
      </c>
      <c r="K25" s="228" t="str">
        <f t="shared" si="10"/>
        <v>US Dollars</v>
      </c>
      <c r="L25" s="228" t="str">
        <f t="shared" si="10"/>
        <v>US Dollars</v>
      </c>
      <c r="M25" s="282">
        <f t="shared" si="2"/>
        <v>0</v>
      </c>
      <c r="N25" s="228" t="str">
        <f>$B$5</f>
        <v>US Dollars</v>
      </c>
      <c r="O25" s="228">
        <v>64219</v>
      </c>
      <c r="P25" s="228">
        <v>615863</v>
      </c>
      <c r="Q25" s="228" t="str">
        <f t="shared" ref="O25:S26" si="11">$B$5</f>
        <v>US Dollars</v>
      </c>
      <c r="R25" s="228" t="str">
        <f t="shared" si="11"/>
        <v>US Dollars</v>
      </c>
      <c r="S25" s="228">
        <v>6020</v>
      </c>
      <c r="T25" s="283">
        <f t="shared" si="4"/>
        <v>686102</v>
      </c>
      <c r="U25" s="283">
        <f t="shared" si="5"/>
        <v>686102</v>
      </c>
    </row>
    <row r="26" spans="1:21" s="78" customFormat="1" ht="30.75" customHeight="1" outlineLevel="1">
      <c r="A26" s="429"/>
      <c r="B26" s="280" t="s">
        <v>277</v>
      </c>
      <c r="C26" s="286"/>
      <c r="D26" s="228">
        <v>2356266</v>
      </c>
      <c r="E26" s="228">
        <v>117033</v>
      </c>
      <c r="F26" s="228" t="str">
        <f>B5</f>
        <v>US Dollars</v>
      </c>
      <c r="G26" s="228" t="str">
        <f>B5</f>
        <v>US Dollars</v>
      </c>
      <c r="H26" s="282">
        <f t="shared" si="6"/>
        <v>2473299</v>
      </c>
      <c r="I26" s="228" t="str">
        <f>$B$5</f>
        <v>US Dollars</v>
      </c>
      <c r="J26" s="228">
        <v>1774080</v>
      </c>
      <c r="K26" s="228" t="str">
        <f t="shared" si="10"/>
        <v>US Dollars</v>
      </c>
      <c r="L26" s="228" t="str">
        <f t="shared" si="10"/>
        <v>US Dollars</v>
      </c>
      <c r="M26" s="282">
        <f t="shared" si="2"/>
        <v>1774080</v>
      </c>
      <c r="N26" s="228" t="str">
        <f>$B$5</f>
        <v>US Dollars</v>
      </c>
      <c r="O26" s="228" t="str">
        <f t="shared" si="11"/>
        <v>US Dollars</v>
      </c>
      <c r="P26" s="228">
        <v>1931818</v>
      </c>
      <c r="Q26" s="228" t="str">
        <f t="shared" si="11"/>
        <v>US Dollars</v>
      </c>
      <c r="R26" s="228" t="str">
        <f t="shared" si="11"/>
        <v>US Dollars</v>
      </c>
      <c r="S26" s="228" t="str">
        <f t="shared" si="11"/>
        <v>US Dollars</v>
      </c>
      <c r="T26" s="283">
        <f t="shared" si="4"/>
        <v>1931818</v>
      </c>
      <c r="U26" s="283">
        <f t="shared" si="5"/>
        <v>6179197</v>
      </c>
    </row>
    <row r="27" spans="1:21" s="78" customFormat="1" ht="69" customHeight="1">
      <c r="A27" s="429" t="s">
        <v>444</v>
      </c>
      <c r="B27" s="277" t="s">
        <v>296</v>
      </c>
      <c r="C27" s="278" t="s">
        <v>406</v>
      </c>
      <c r="D27" s="279">
        <f>SUMIFS(D28:D29,D28:D29,"&lt;&gt;Local Currency", D28:D29,"&lt;&gt;US Dollars" )</f>
        <v>112247</v>
      </c>
      <c r="E27" s="279">
        <f t="shared" ref="E27:U27" si="12">SUMIFS(E28:E29,E28:E29,"&lt;&gt;Local Currency", E28:E29,"&lt;&gt;US Dollars" )</f>
        <v>0</v>
      </c>
      <c r="F27" s="279">
        <f t="shared" si="12"/>
        <v>0</v>
      </c>
      <c r="G27" s="279">
        <f t="shared" si="12"/>
        <v>0</v>
      </c>
      <c r="H27" s="279">
        <f t="shared" si="12"/>
        <v>112247</v>
      </c>
      <c r="I27" s="279">
        <f t="shared" si="12"/>
        <v>0</v>
      </c>
      <c r="J27" s="279">
        <f t="shared" si="12"/>
        <v>0</v>
      </c>
      <c r="K27" s="279">
        <f t="shared" si="12"/>
        <v>0</v>
      </c>
      <c r="L27" s="279">
        <f t="shared" si="12"/>
        <v>0</v>
      </c>
      <c r="M27" s="279">
        <f t="shared" si="12"/>
        <v>0</v>
      </c>
      <c r="N27" s="279">
        <f t="shared" si="12"/>
        <v>0</v>
      </c>
      <c r="O27" s="279">
        <f t="shared" si="12"/>
        <v>0</v>
      </c>
      <c r="P27" s="279">
        <f t="shared" si="12"/>
        <v>0</v>
      </c>
      <c r="Q27" s="279">
        <f t="shared" si="12"/>
        <v>0</v>
      </c>
      <c r="R27" s="279">
        <f t="shared" si="12"/>
        <v>0</v>
      </c>
      <c r="S27" s="279">
        <f t="shared" si="12"/>
        <v>0</v>
      </c>
      <c r="T27" s="279">
        <f t="shared" si="12"/>
        <v>0</v>
      </c>
      <c r="U27" s="279">
        <f t="shared" si="12"/>
        <v>112247</v>
      </c>
    </row>
    <row r="28" spans="1:21" s="78" customFormat="1" ht="30.75" customHeight="1" outlineLevel="1">
      <c r="A28" s="429"/>
      <c r="B28" s="280" t="s">
        <v>380</v>
      </c>
      <c r="C28" s="281"/>
      <c r="D28" s="228" t="str">
        <f>B5</f>
        <v>US Dollars</v>
      </c>
      <c r="E28" s="228" t="str">
        <f>B5</f>
        <v>US Dollars</v>
      </c>
      <c r="F28" s="228" t="str">
        <f>B5</f>
        <v>US Dollars</v>
      </c>
      <c r="G28" s="228" t="str">
        <f>B5</f>
        <v>US Dollars</v>
      </c>
      <c r="H28" s="282">
        <f t="shared" si="6"/>
        <v>0</v>
      </c>
      <c r="I28" s="228" t="str">
        <f>$B$5</f>
        <v>US Dollars</v>
      </c>
      <c r="J28" s="228" t="str">
        <f t="shared" ref="J28:L29" si="13">$B$5</f>
        <v>US Dollars</v>
      </c>
      <c r="K28" s="228" t="str">
        <f t="shared" si="13"/>
        <v>US Dollars</v>
      </c>
      <c r="L28" s="228" t="str">
        <f t="shared" si="13"/>
        <v>US Dollars</v>
      </c>
      <c r="M28" s="282">
        <f t="shared" si="2"/>
        <v>0</v>
      </c>
      <c r="N28" s="228" t="str">
        <f>$B$5</f>
        <v>US Dollars</v>
      </c>
      <c r="O28" s="228" t="str">
        <f t="shared" ref="O28:S29" si="14">$B$5</f>
        <v>US Dollars</v>
      </c>
      <c r="P28" s="228" t="str">
        <f t="shared" si="14"/>
        <v>US Dollars</v>
      </c>
      <c r="Q28" s="228" t="str">
        <f t="shared" si="14"/>
        <v>US Dollars</v>
      </c>
      <c r="R28" s="228" t="str">
        <f t="shared" si="14"/>
        <v>US Dollars</v>
      </c>
      <c r="S28" s="228" t="str">
        <f t="shared" si="14"/>
        <v>US Dollars</v>
      </c>
      <c r="T28" s="283">
        <f t="shared" si="4"/>
        <v>0</v>
      </c>
      <c r="U28" s="283">
        <f t="shared" si="5"/>
        <v>0</v>
      </c>
    </row>
    <row r="29" spans="1:21" s="78" customFormat="1" ht="30.75" customHeight="1" outlineLevel="1">
      <c r="A29" s="429"/>
      <c r="B29" s="280" t="s">
        <v>381</v>
      </c>
      <c r="C29" s="281"/>
      <c r="D29" s="228">
        <v>112247</v>
      </c>
      <c r="E29" s="228" t="str">
        <f>B5</f>
        <v>US Dollars</v>
      </c>
      <c r="F29" s="228" t="str">
        <f>B5</f>
        <v>US Dollars</v>
      </c>
      <c r="G29" s="228" t="str">
        <f>B5</f>
        <v>US Dollars</v>
      </c>
      <c r="H29" s="282">
        <f t="shared" si="6"/>
        <v>112247</v>
      </c>
      <c r="I29" s="228" t="str">
        <f>$B$5</f>
        <v>US Dollars</v>
      </c>
      <c r="J29" s="228" t="str">
        <f t="shared" si="13"/>
        <v>US Dollars</v>
      </c>
      <c r="K29" s="228" t="str">
        <f t="shared" si="13"/>
        <v>US Dollars</v>
      </c>
      <c r="L29" s="228" t="str">
        <f t="shared" si="13"/>
        <v>US Dollars</v>
      </c>
      <c r="M29" s="282">
        <f t="shared" si="2"/>
        <v>0</v>
      </c>
      <c r="N29" s="228" t="str">
        <f>$B$5</f>
        <v>US Dollars</v>
      </c>
      <c r="O29" s="228" t="str">
        <f t="shared" si="14"/>
        <v>US Dollars</v>
      </c>
      <c r="P29" s="228" t="str">
        <f t="shared" si="14"/>
        <v>US Dollars</v>
      </c>
      <c r="Q29" s="228" t="str">
        <f t="shared" si="14"/>
        <v>US Dollars</v>
      </c>
      <c r="R29" s="228" t="str">
        <f t="shared" si="14"/>
        <v>US Dollars</v>
      </c>
      <c r="S29" s="228" t="str">
        <f t="shared" si="14"/>
        <v>US Dollars</v>
      </c>
      <c r="T29" s="283">
        <f t="shared" si="4"/>
        <v>0</v>
      </c>
      <c r="U29" s="283">
        <f t="shared" si="5"/>
        <v>112247</v>
      </c>
    </row>
    <row r="30" spans="1:21" s="78" customFormat="1" ht="53.25" customHeight="1">
      <c r="A30" s="432" t="s">
        <v>445</v>
      </c>
      <c r="B30" s="277" t="s">
        <v>297</v>
      </c>
      <c r="C30" s="278"/>
      <c r="D30" s="279">
        <f>SUMIFS(D31:D37,D31:D37,"&lt;&gt;Local Currency", D31:D37,"&lt;&gt;US Dollars" )</f>
        <v>3968774</v>
      </c>
      <c r="E30" s="279">
        <f t="shared" ref="E30:U30" si="15">SUMIFS(E31:E37,E31:E37,"&lt;&gt;Local Currency", E31:E37,"&lt;&gt;US Dollars" )</f>
        <v>0</v>
      </c>
      <c r="F30" s="279">
        <f t="shared" si="15"/>
        <v>0</v>
      </c>
      <c r="G30" s="279">
        <f t="shared" si="15"/>
        <v>0</v>
      </c>
      <c r="H30" s="279">
        <f t="shared" si="15"/>
        <v>3968774</v>
      </c>
      <c r="I30" s="279">
        <f t="shared" si="15"/>
        <v>0</v>
      </c>
      <c r="J30" s="279">
        <f t="shared" si="15"/>
        <v>0</v>
      </c>
      <c r="K30" s="279">
        <f t="shared" si="15"/>
        <v>0</v>
      </c>
      <c r="L30" s="279">
        <f t="shared" si="15"/>
        <v>0</v>
      </c>
      <c r="M30" s="279">
        <f t="shared" si="15"/>
        <v>0</v>
      </c>
      <c r="N30" s="279">
        <f t="shared" si="15"/>
        <v>0</v>
      </c>
      <c r="O30" s="279">
        <f t="shared" si="15"/>
        <v>53430</v>
      </c>
      <c r="P30" s="279">
        <f t="shared" si="15"/>
        <v>2099528</v>
      </c>
      <c r="Q30" s="279">
        <f t="shared" si="15"/>
        <v>0</v>
      </c>
      <c r="R30" s="279">
        <f t="shared" si="15"/>
        <v>187906</v>
      </c>
      <c r="S30" s="279">
        <f t="shared" si="15"/>
        <v>6020</v>
      </c>
      <c r="T30" s="279">
        <f t="shared" si="15"/>
        <v>2346884</v>
      </c>
      <c r="U30" s="279">
        <f t="shared" si="15"/>
        <v>6315658</v>
      </c>
    </row>
    <row r="31" spans="1:21" s="78" customFormat="1" ht="30.75" customHeight="1" outlineLevel="1">
      <c r="A31" s="433"/>
      <c r="B31" s="280" t="s">
        <v>279</v>
      </c>
      <c r="C31" s="286" t="s">
        <v>24</v>
      </c>
      <c r="D31" s="228">
        <v>441360</v>
      </c>
      <c r="E31" s="228" t="str">
        <f>B5</f>
        <v>US Dollars</v>
      </c>
      <c r="F31" s="228" t="str">
        <f>B5</f>
        <v>US Dollars</v>
      </c>
      <c r="G31" s="228" t="str">
        <f>B5</f>
        <v>US Dollars</v>
      </c>
      <c r="H31" s="282">
        <f t="shared" si="6"/>
        <v>441360</v>
      </c>
      <c r="I31" s="228" t="str">
        <f>$B$5</f>
        <v>US Dollars</v>
      </c>
      <c r="J31" s="228" t="str">
        <f t="shared" ref="J31:L37" si="16">$B$5</f>
        <v>US Dollars</v>
      </c>
      <c r="K31" s="228" t="str">
        <f t="shared" si="16"/>
        <v>US Dollars</v>
      </c>
      <c r="L31" s="228" t="str">
        <f t="shared" si="16"/>
        <v>US Dollars</v>
      </c>
      <c r="M31" s="282">
        <f t="shared" si="2"/>
        <v>0</v>
      </c>
      <c r="N31" s="228" t="str">
        <f>$B$5</f>
        <v>US Dollars</v>
      </c>
      <c r="O31" s="228">
        <v>53430</v>
      </c>
      <c r="P31" s="228" t="str">
        <f t="shared" ref="O31:S37" si="17">$B$5</f>
        <v>US Dollars</v>
      </c>
      <c r="Q31" s="228" t="str">
        <f t="shared" si="17"/>
        <v>US Dollars</v>
      </c>
      <c r="R31" s="228">
        <v>187906</v>
      </c>
      <c r="S31" s="228">
        <v>6020</v>
      </c>
      <c r="T31" s="283">
        <f t="shared" si="4"/>
        <v>247356</v>
      </c>
      <c r="U31" s="283">
        <f t="shared" si="5"/>
        <v>688716</v>
      </c>
    </row>
    <row r="32" spans="1:21" s="78" customFormat="1" ht="39" customHeight="1" outlineLevel="1">
      <c r="A32" s="433"/>
      <c r="B32" s="280" t="s">
        <v>383</v>
      </c>
      <c r="C32" s="286" t="s">
        <v>451</v>
      </c>
      <c r="D32" s="228">
        <v>1794631</v>
      </c>
      <c r="E32" s="228" t="str">
        <f>B5</f>
        <v>US Dollars</v>
      </c>
      <c r="F32" s="228" t="str">
        <f>B5</f>
        <v>US Dollars</v>
      </c>
      <c r="G32" s="228" t="str">
        <f>B5</f>
        <v>US Dollars</v>
      </c>
      <c r="H32" s="282">
        <f t="shared" si="6"/>
        <v>1794631</v>
      </c>
      <c r="I32" s="228" t="str">
        <f t="shared" ref="I32:I37" si="18">$B$5</f>
        <v>US Dollars</v>
      </c>
      <c r="J32" s="228" t="str">
        <f t="shared" si="16"/>
        <v>US Dollars</v>
      </c>
      <c r="K32" s="228" t="str">
        <f t="shared" si="16"/>
        <v>US Dollars</v>
      </c>
      <c r="L32" s="228" t="str">
        <f t="shared" si="16"/>
        <v>US Dollars</v>
      </c>
      <c r="M32" s="282">
        <f t="shared" si="2"/>
        <v>0</v>
      </c>
      <c r="N32" s="228" t="str">
        <f t="shared" ref="N32:N37" si="19">$B$5</f>
        <v>US Dollars</v>
      </c>
      <c r="O32" s="228" t="str">
        <f t="shared" si="17"/>
        <v>US Dollars</v>
      </c>
      <c r="P32" s="228">
        <v>58829</v>
      </c>
      <c r="Q32" s="228" t="str">
        <f t="shared" si="17"/>
        <v>US Dollars</v>
      </c>
      <c r="R32" s="228" t="str">
        <f t="shared" si="17"/>
        <v>US Dollars</v>
      </c>
      <c r="S32" s="228" t="str">
        <f t="shared" si="17"/>
        <v>US Dollars</v>
      </c>
      <c r="T32" s="283">
        <f t="shared" si="4"/>
        <v>58829</v>
      </c>
      <c r="U32" s="283">
        <f t="shared" si="5"/>
        <v>1853460</v>
      </c>
    </row>
    <row r="33" spans="1:21" s="78" customFormat="1" ht="30.75" customHeight="1" outlineLevel="1">
      <c r="A33" s="433"/>
      <c r="B33" s="280" t="s">
        <v>385</v>
      </c>
      <c r="C33" s="286"/>
      <c r="D33" s="228" t="str">
        <f>B5</f>
        <v>US Dollars</v>
      </c>
      <c r="E33" s="228" t="str">
        <f>B5</f>
        <v>US Dollars</v>
      </c>
      <c r="F33" s="228" t="str">
        <f>B5</f>
        <v>US Dollars</v>
      </c>
      <c r="G33" s="228" t="str">
        <f>B5</f>
        <v>US Dollars</v>
      </c>
      <c r="H33" s="282">
        <f t="shared" si="6"/>
        <v>0</v>
      </c>
      <c r="I33" s="228" t="str">
        <f t="shared" si="18"/>
        <v>US Dollars</v>
      </c>
      <c r="J33" s="228" t="str">
        <f t="shared" si="16"/>
        <v>US Dollars</v>
      </c>
      <c r="K33" s="228" t="str">
        <f t="shared" si="16"/>
        <v>US Dollars</v>
      </c>
      <c r="L33" s="228" t="str">
        <f t="shared" si="16"/>
        <v>US Dollars</v>
      </c>
      <c r="M33" s="282">
        <f t="shared" si="2"/>
        <v>0</v>
      </c>
      <c r="N33" s="228" t="str">
        <f t="shared" si="19"/>
        <v>US Dollars</v>
      </c>
      <c r="O33" s="228" t="str">
        <f t="shared" si="17"/>
        <v>US Dollars</v>
      </c>
      <c r="P33" s="228">
        <v>1623540</v>
      </c>
      <c r="Q33" s="228" t="str">
        <f t="shared" si="17"/>
        <v>US Dollars</v>
      </c>
      <c r="R33" s="228" t="str">
        <f t="shared" si="17"/>
        <v>US Dollars</v>
      </c>
      <c r="S33" s="228" t="str">
        <f t="shared" si="17"/>
        <v>US Dollars</v>
      </c>
      <c r="T33" s="283">
        <f t="shared" si="4"/>
        <v>1623540</v>
      </c>
      <c r="U33" s="283">
        <f t="shared" si="5"/>
        <v>1623540</v>
      </c>
    </row>
    <row r="34" spans="1:21" s="78" customFormat="1" ht="30.75" customHeight="1" outlineLevel="1">
      <c r="A34" s="433"/>
      <c r="B34" s="280" t="s">
        <v>386</v>
      </c>
      <c r="C34" s="286"/>
      <c r="D34" s="228" t="str">
        <f>B5</f>
        <v>US Dollars</v>
      </c>
      <c r="E34" s="228" t="str">
        <f>B5</f>
        <v>US Dollars</v>
      </c>
      <c r="F34" s="228" t="str">
        <f>B5</f>
        <v>US Dollars</v>
      </c>
      <c r="G34" s="228" t="str">
        <f>B5</f>
        <v>US Dollars</v>
      </c>
      <c r="H34" s="282">
        <f t="shared" si="6"/>
        <v>0</v>
      </c>
      <c r="I34" s="228" t="str">
        <f t="shared" si="18"/>
        <v>US Dollars</v>
      </c>
      <c r="J34" s="228" t="str">
        <f t="shared" si="16"/>
        <v>US Dollars</v>
      </c>
      <c r="K34" s="228" t="str">
        <f t="shared" si="16"/>
        <v>US Dollars</v>
      </c>
      <c r="L34" s="228" t="str">
        <f t="shared" si="16"/>
        <v>US Dollars</v>
      </c>
      <c r="M34" s="282">
        <f t="shared" si="2"/>
        <v>0</v>
      </c>
      <c r="N34" s="228" t="str">
        <f t="shared" si="19"/>
        <v>US Dollars</v>
      </c>
      <c r="O34" s="228" t="str">
        <f t="shared" si="17"/>
        <v>US Dollars</v>
      </c>
      <c r="P34" s="228">
        <v>16399</v>
      </c>
      <c r="Q34" s="228" t="str">
        <f t="shared" si="17"/>
        <v>US Dollars</v>
      </c>
      <c r="R34" s="228" t="str">
        <f t="shared" si="17"/>
        <v>US Dollars</v>
      </c>
      <c r="S34" s="228" t="str">
        <f t="shared" si="17"/>
        <v>US Dollars</v>
      </c>
      <c r="T34" s="283">
        <f t="shared" si="4"/>
        <v>16399</v>
      </c>
      <c r="U34" s="283">
        <f t="shared" si="5"/>
        <v>16399</v>
      </c>
    </row>
    <row r="35" spans="1:21" s="73" customFormat="1" ht="37.5" customHeight="1" outlineLevel="1">
      <c r="A35" s="433"/>
      <c r="B35" s="280" t="s">
        <v>278</v>
      </c>
      <c r="C35" s="286" t="s">
        <v>29</v>
      </c>
      <c r="D35" s="228">
        <v>269491</v>
      </c>
      <c r="E35" s="228" t="str">
        <f>B5</f>
        <v>US Dollars</v>
      </c>
      <c r="F35" s="228" t="str">
        <f>B5</f>
        <v>US Dollars</v>
      </c>
      <c r="G35" s="228" t="str">
        <f>B5</f>
        <v>US Dollars</v>
      </c>
      <c r="H35" s="282">
        <f t="shared" si="6"/>
        <v>269491</v>
      </c>
      <c r="I35" s="228" t="str">
        <f t="shared" si="18"/>
        <v>US Dollars</v>
      </c>
      <c r="J35" s="228" t="str">
        <f t="shared" si="16"/>
        <v>US Dollars</v>
      </c>
      <c r="K35" s="228" t="str">
        <f t="shared" si="16"/>
        <v>US Dollars</v>
      </c>
      <c r="L35" s="228" t="str">
        <f t="shared" si="16"/>
        <v>US Dollars</v>
      </c>
      <c r="M35" s="282">
        <f t="shared" si="2"/>
        <v>0</v>
      </c>
      <c r="N35" s="228" t="str">
        <f t="shared" si="19"/>
        <v>US Dollars</v>
      </c>
      <c r="O35" s="228" t="str">
        <f t="shared" si="17"/>
        <v>US Dollars</v>
      </c>
      <c r="P35" s="228">
        <v>400760</v>
      </c>
      <c r="Q35" s="228" t="str">
        <f t="shared" si="17"/>
        <v>US Dollars</v>
      </c>
      <c r="R35" s="228" t="str">
        <f t="shared" si="17"/>
        <v>US Dollars</v>
      </c>
      <c r="S35" s="228" t="str">
        <f t="shared" si="17"/>
        <v>US Dollars</v>
      </c>
      <c r="T35" s="283">
        <f t="shared" si="4"/>
        <v>400760</v>
      </c>
      <c r="U35" s="283">
        <f t="shared" si="5"/>
        <v>670251</v>
      </c>
    </row>
    <row r="36" spans="1:21" s="73" customFormat="1" ht="43.5" customHeight="1" outlineLevel="1">
      <c r="A36" s="433"/>
      <c r="B36" s="280" t="s">
        <v>421</v>
      </c>
      <c r="C36" s="286"/>
      <c r="D36" s="228" t="str">
        <f>B5</f>
        <v>US Dollars</v>
      </c>
      <c r="E36" s="228" t="str">
        <f>B5</f>
        <v>US Dollars</v>
      </c>
      <c r="F36" s="228" t="str">
        <f>B5</f>
        <v>US Dollars</v>
      </c>
      <c r="G36" s="228" t="str">
        <f>B5</f>
        <v>US Dollars</v>
      </c>
      <c r="H36" s="282">
        <f t="shared" si="6"/>
        <v>0</v>
      </c>
      <c r="I36" s="228" t="str">
        <f t="shared" si="18"/>
        <v>US Dollars</v>
      </c>
      <c r="J36" s="228" t="str">
        <f t="shared" si="16"/>
        <v>US Dollars</v>
      </c>
      <c r="K36" s="228" t="str">
        <f t="shared" si="16"/>
        <v>US Dollars</v>
      </c>
      <c r="L36" s="228" t="str">
        <f t="shared" si="16"/>
        <v>US Dollars</v>
      </c>
      <c r="M36" s="282">
        <f t="shared" si="2"/>
        <v>0</v>
      </c>
      <c r="N36" s="228" t="str">
        <f t="shared" si="19"/>
        <v>US Dollars</v>
      </c>
      <c r="O36" s="228" t="str">
        <f t="shared" si="17"/>
        <v>US Dollars</v>
      </c>
      <c r="P36" s="228" t="str">
        <f t="shared" si="17"/>
        <v>US Dollars</v>
      </c>
      <c r="Q36" s="228" t="str">
        <f t="shared" si="17"/>
        <v>US Dollars</v>
      </c>
      <c r="R36" s="228" t="str">
        <f t="shared" si="17"/>
        <v>US Dollars</v>
      </c>
      <c r="S36" s="228" t="str">
        <f t="shared" si="17"/>
        <v>US Dollars</v>
      </c>
      <c r="T36" s="283">
        <f t="shared" si="4"/>
        <v>0</v>
      </c>
      <c r="U36" s="283">
        <f t="shared" si="5"/>
        <v>0</v>
      </c>
    </row>
    <row r="37" spans="1:21" s="73" customFormat="1" ht="45.75" customHeight="1" outlineLevel="1">
      <c r="A37" s="434"/>
      <c r="B37" s="280" t="s">
        <v>452</v>
      </c>
      <c r="C37" s="286"/>
      <c r="D37" s="228">
        <v>1463292</v>
      </c>
      <c r="E37" s="228" t="str">
        <f>B5</f>
        <v>US Dollars</v>
      </c>
      <c r="F37" s="228" t="str">
        <f>B5</f>
        <v>US Dollars</v>
      </c>
      <c r="G37" s="228" t="str">
        <f>B5</f>
        <v>US Dollars</v>
      </c>
      <c r="H37" s="282">
        <f t="shared" si="6"/>
        <v>1463292</v>
      </c>
      <c r="I37" s="228" t="str">
        <f t="shared" si="18"/>
        <v>US Dollars</v>
      </c>
      <c r="J37" s="228" t="str">
        <f t="shared" si="16"/>
        <v>US Dollars</v>
      </c>
      <c r="K37" s="228" t="str">
        <f t="shared" si="16"/>
        <v>US Dollars</v>
      </c>
      <c r="L37" s="228" t="str">
        <f t="shared" si="16"/>
        <v>US Dollars</v>
      </c>
      <c r="M37" s="282">
        <f t="shared" si="2"/>
        <v>0</v>
      </c>
      <c r="N37" s="228" t="str">
        <f t="shared" si="19"/>
        <v>US Dollars</v>
      </c>
      <c r="O37" s="228" t="str">
        <f t="shared" si="17"/>
        <v>US Dollars</v>
      </c>
      <c r="P37" s="228" t="str">
        <f t="shared" si="17"/>
        <v>US Dollars</v>
      </c>
      <c r="Q37" s="228" t="str">
        <f t="shared" si="17"/>
        <v>US Dollars</v>
      </c>
      <c r="R37" s="228" t="str">
        <f t="shared" si="17"/>
        <v>US Dollars</v>
      </c>
      <c r="S37" s="228" t="str">
        <f t="shared" si="17"/>
        <v>US Dollars</v>
      </c>
      <c r="T37" s="283">
        <f t="shared" si="4"/>
        <v>0</v>
      </c>
      <c r="U37" s="283">
        <f t="shared" si="5"/>
        <v>1463292</v>
      </c>
    </row>
    <row r="38" spans="1:21" s="73" customFormat="1" ht="49.5" customHeight="1">
      <c r="A38" s="429" t="s">
        <v>446</v>
      </c>
      <c r="B38" s="277" t="s">
        <v>388</v>
      </c>
      <c r="C38" s="287"/>
      <c r="D38" s="279">
        <f>SUMIFS(D39:D40,D39:D40,"&lt;&gt;Local Currency", D39:D40,"&lt;&gt;US Dollars" )</f>
        <v>0</v>
      </c>
      <c r="E38" s="279">
        <f t="shared" ref="E38:U38" si="20">SUMIFS(E39:E40,E39:E40,"&lt;&gt;Local Currency", E39:E40,"&lt;&gt;US Dollars" )</f>
        <v>0</v>
      </c>
      <c r="F38" s="279">
        <f t="shared" si="20"/>
        <v>0</v>
      </c>
      <c r="G38" s="279">
        <f t="shared" si="20"/>
        <v>0</v>
      </c>
      <c r="H38" s="279">
        <f t="shared" si="20"/>
        <v>0</v>
      </c>
      <c r="I38" s="279">
        <f t="shared" si="20"/>
        <v>0</v>
      </c>
      <c r="J38" s="279">
        <f t="shared" si="20"/>
        <v>0</v>
      </c>
      <c r="K38" s="279">
        <f t="shared" si="20"/>
        <v>0</v>
      </c>
      <c r="L38" s="279">
        <f t="shared" si="20"/>
        <v>0</v>
      </c>
      <c r="M38" s="279">
        <f t="shared" si="20"/>
        <v>0</v>
      </c>
      <c r="N38" s="279">
        <f t="shared" si="20"/>
        <v>0</v>
      </c>
      <c r="O38" s="279">
        <f t="shared" si="20"/>
        <v>0</v>
      </c>
      <c r="P38" s="279">
        <f t="shared" si="20"/>
        <v>0</v>
      </c>
      <c r="Q38" s="279">
        <f t="shared" si="20"/>
        <v>0</v>
      </c>
      <c r="R38" s="279">
        <f t="shared" si="20"/>
        <v>0</v>
      </c>
      <c r="S38" s="279">
        <f t="shared" si="20"/>
        <v>0</v>
      </c>
      <c r="T38" s="279">
        <f t="shared" si="20"/>
        <v>0</v>
      </c>
      <c r="U38" s="279">
        <f t="shared" si="20"/>
        <v>0</v>
      </c>
    </row>
    <row r="39" spans="1:21" s="73" customFormat="1" ht="36.75" customHeight="1" outlineLevel="1">
      <c r="A39" s="429"/>
      <c r="B39" s="280" t="s">
        <v>280</v>
      </c>
      <c r="C39" s="286"/>
      <c r="D39" s="228" t="str">
        <f>B5</f>
        <v>US Dollars</v>
      </c>
      <c r="E39" s="228" t="str">
        <f>B5</f>
        <v>US Dollars</v>
      </c>
      <c r="F39" s="228" t="str">
        <f>B5</f>
        <v>US Dollars</v>
      </c>
      <c r="G39" s="228" t="str">
        <f>B5</f>
        <v>US Dollars</v>
      </c>
      <c r="H39" s="282">
        <f t="shared" si="6"/>
        <v>0</v>
      </c>
      <c r="I39" s="228" t="str">
        <f>$B$5</f>
        <v>US Dollars</v>
      </c>
      <c r="J39" s="228" t="str">
        <f t="shared" ref="J39:L40" si="21">$B$5</f>
        <v>US Dollars</v>
      </c>
      <c r="K39" s="228" t="str">
        <f t="shared" si="21"/>
        <v>US Dollars</v>
      </c>
      <c r="L39" s="228" t="str">
        <f t="shared" si="21"/>
        <v>US Dollars</v>
      </c>
      <c r="M39" s="282">
        <f t="shared" si="2"/>
        <v>0</v>
      </c>
      <c r="N39" s="228" t="str">
        <f>$B$5</f>
        <v>US Dollars</v>
      </c>
      <c r="O39" s="228" t="str">
        <f t="shared" ref="O39:S40" si="22">$B$5</f>
        <v>US Dollars</v>
      </c>
      <c r="P39" s="228" t="str">
        <f t="shared" si="22"/>
        <v>US Dollars</v>
      </c>
      <c r="Q39" s="228" t="str">
        <f t="shared" si="22"/>
        <v>US Dollars</v>
      </c>
      <c r="R39" s="228" t="str">
        <f t="shared" si="22"/>
        <v>US Dollars</v>
      </c>
      <c r="S39" s="228" t="str">
        <f t="shared" si="22"/>
        <v>US Dollars</v>
      </c>
      <c r="T39" s="283">
        <f t="shared" si="4"/>
        <v>0</v>
      </c>
      <c r="U39" s="283">
        <f t="shared" si="5"/>
        <v>0</v>
      </c>
    </row>
    <row r="40" spans="1:21" s="73" customFormat="1" ht="30.75" customHeight="1" outlineLevel="1">
      <c r="A40" s="429"/>
      <c r="B40" s="280" t="s">
        <v>32</v>
      </c>
      <c r="C40" s="286"/>
      <c r="D40" s="228" t="str">
        <f>B5</f>
        <v>US Dollars</v>
      </c>
      <c r="E40" s="228" t="str">
        <f>B5</f>
        <v>US Dollars</v>
      </c>
      <c r="F40" s="228" t="str">
        <f>B5</f>
        <v>US Dollars</v>
      </c>
      <c r="G40" s="228" t="str">
        <f>B5</f>
        <v>US Dollars</v>
      </c>
      <c r="H40" s="282">
        <f t="shared" si="6"/>
        <v>0</v>
      </c>
      <c r="I40" s="228" t="str">
        <f>$B$5</f>
        <v>US Dollars</v>
      </c>
      <c r="J40" s="228" t="str">
        <f t="shared" si="21"/>
        <v>US Dollars</v>
      </c>
      <c r="K40" s="228" t="str">
        <f t="shared" si="21"/>
        <v>US Dollars</v>
      </c>
      <c r="L40" s="228" t="str">
        <f t="shared" si="21"/>
        <v>US Dollars</v>
      </c>
      <c r="M40" s="282">
        <f t="shared" si="2"/>
        <v>0</v>
      </c>
      <c r="N40" s="228" t="str">
        <f>$B$5</f>
        <v>US Dollars</v>
      </c>
      <c r="O40" s="228" t="str">
        <f t="shared" si="22"/>
        <v>US Dollars</v>
      </c>
      <c r="P40" s="228" t="str">
        <f t="shared" si="22"/>
        <v>US Dollars</v>
      </c>
      <c r="Q40" s="228" t="str">
        <f t="shared" si="22"/>
        <v>US Dollars</v>
      </c>
      <c r="R40" s="228" t="str">
        <f t="shared" si="22"/>
        <v>US Dollars</v>
      </c>
      <c r="S40" s="228" t="str">
        <f t="shared" si="22"/>
        <v>US Dollars</v>
      </c>
      <c r="T40" s="283">
        <f t="shared" si="4"/>
        <v>0</v>
      </c>
      <c r="U40" s="283">
        <f t="shared" si="5"/>
        <v>0</v>
      </c>
    </row>
    <row r="41" spans="1:21" s="73" customFormat="1" ht="78.75" customHeight="1">
      <c r="A41" s="429" t="s">
        <v>447</v>
      </c>
      <c r="B41" s="277" t="s">
        <v>298</v>
      </c>
      <c r="C41" s="287"/>
      <c r="D41" s="279">
        <f>SUMIFS(D42:D45,D42:D45,"&lt;&gt;Local Currency", D42:D45,"&lt;&gt;US Dollars" )</f>
        <v>1004571</v>
      </c>
      <c r="E41" s="279">
        <f t="shared" ref="E41:U41" si="23">SUMIFS(E42:E45,E42:E45,"&lt;&gt;Local Currency", E42:E45,"&lt;&gt;US Dollars" )</f>
        <v>0</v>
      </c>
      <c r="F41" s="279">
        <f t="shared" si="23"/>
        <v>0</v>
      </c>
      <c r="G41" s="279">
        <f t="shared" si="23"/>
        <v>0</v>
      </c>
      <c r="H41" s="279">
        <f t="shared" si="23"/>
        <v>1004571</v>
      </c>
      <c r="I41" s="279">
        <f t="shared" si="23"/>
        <v>0</v>
      </c>
      <c r="J41" s="279">
        <f t="shared" si="23"/>
        <v>0</v>
      </c>
      <c r="K41" s="279">
        <f t="shared" si="23"/>
        <v>0</v>
      </c>
      <c r="L41" s="279">
        <f t="shared" si="23"/>
        <v>0</v>
      </c>
      <c r="M41" s="279">
        <f t="shared" si="23"/>
        <v>0</v>
      </c>
      <c r="N41" s="279">
        <f t="shared" si="23"/>
        <v>0</v>
      </c>
      <c r="O41" s="279">
        <f t="shared" si="23"/>
        <v>81782</v>
      </c>
      <c r="P41" s="279">
        <f t="shared" si="23"/>
        <v>460132</v>
      </c>
      <c r="Q41" s="279">
        <f t="shared" si="23"/>
        <v>0</v>
      </c>
      <c r="R41" s="279">
        <f t="shared" si="23"/>
        <v>0</v>
      </c>
      <c r="S41" s="279">
        <f t="shared" si="23"/>
        <v>112517</v>
      </c>
      <c r="T41" s="279">
        <f t="shared" si="23"/>
        <v>654431</v>
      </c>
      <c r="U41" s="279">
        <f t="shared" si="23"/>
        <v>1659002</v>
      </c>
    </row>
    <row r="42" spans="1:21" s="73" customFormat="1" ht="44.25" customHeight="1" outlineLevel="1">
      <c r="A42" s="429"/>
      <c r="B42" s="280" t="s">
        <v>390</v>
      </c>
      <c r="C42" s="286" t="s">
        <v>391</v>
      </c>
      <c r="D42" s="228" t="str">
        <f>B5</f>
        <v>US Dollars</v>
      </c>
      <c r="E42" s="228" t="str">
        <f>B5</f>
        <v>US Dollars</v>
      </c>
      <c r="F42" s="228" t="str">
        <f>B5</f>
        <v>US Dollars</v>
      </c>
      <c r="G42" s="228" t="str">
        <f>B5</f>
        <v>US Dollars</v>
      </c>
      <c r="H42" s="282">
        <f t="shared" si="6"/>
        <v>0</v>
      </c>
      <c r="I42" s="228" t="str">
        <f>$B$5</f>
        <v>US Dollars</v>
      </c>
      <c r="J42" s="228" t="str">
        <f t="shared" ref="J42:L45" si="24">$B$5</f>
        <v>US Dollars</v>
      </c>
      <c r="K42" s="228" t="str">
        <f t="shared" si="24"/>
        <v>US Dollars</v>
      </c>
      <c r="L42" s="228" t="str">
        <f t="shared" si="24"/>
        <v>US Dollars</v>
      </c>
      <c r="M42" s="282">
        <f t="shared" si="2"/>
        <v>0</v>
      </c>
      <c r="N42" s="228" t="str">
        <f>$B$5</f>
        <v>US Dollars</v>
      </c>
      <c r="O42" s="228">
        <v>29435</v>
      </c>
      <c r="P42" s="228">
        <v>237925</v>
      </c>
      <c r="Q42" s="228" t="str">
        <f t="shared" ref="O42:S45" si="25">$B$5</f>
        <v>US Dollars</v>
      </c>
      <c r="R42" s="228" t="str">
        <f t="shared" si="25"/>
        <v>US Dollars</v>
      </c>
      <c r="S42" s="228">
        <v>97626</v>
      </c>
      <c r="T42" s="283">
        <f t="shared" si="4"/>
        <v>364986</v>
      </c>
      <c r="U42" s="283">
        <f t="shared" si="5"/>
        <v>364986</v>
      </c>
    </row>
    <row r="43" spans="1:21" s="73" customFormat="1" ht="30.75" customHeight="1" outlineLevel="1">
      <c r="A43" s="429"/>
      <c r="B43" s="280" t="s">
        <v>37</v>
      </c>
      <c r="C43" s="286" t="s">
        <v>294</v>
      </c>
      <c r="D43" s="228">
        <v>759342</v>
      </c>
      <c r="E43" s="228" t="str">
        <f>B5</f>
        <v>US Dollars</v>
      </c>
      <c r="F43" s="228" t="str">
        <f>B5</f>
        <v>US Dollars</v>
      </c>
      <c r="G43" s="228" t="str">
        <f>B5</f>
        <v>US Dollars</v>
      </c>
      <c r="H43" s="282">
        <f t="shared" si="6"/>
        <v>759342</v>
      </c>
      <c r="I43" s="228" t="str">
        <f t="shared" ref="I43:I45" si="26">$B$5</f>
        <v>US Dollars</v>
      </c>
      <c r="J43" s="228" t="str">
        <f t="shared" si="24"/>
        <v>US Dollars</v>
      </c>
      <c r="K43" s="228" t="str">
        <f t="shared" si="24"/>
        <v>US Dollars</v>
      </c>
      <c r="L43" s="228" t="str">
        <f t="shared" si="24"/>
        <v>US Dollars</v>
      </c>
      <c r="M43" s="282">
        <f t="shared" si="2"/>
        <v>0</v>
      </c>
      <c r="N43" s="228" t="str">
        <f t="shared" ref="N43:N45" si="27">$B$5</f>
        <v>US Dollars</v>
      </c>
      <c r="O43" s="228">
        <v>47307</v>
      </c>
      <c r="P43" s="228">
        <v>85468</v>
      </c>
      <c r="Q43" s="228" t="str">
        <f t="shared" si="25"/>
        <v>US Dollars</v>
      </c>
      <c r="R43" s="228" t="str">
        <f t="shared" si="25"/>
        <v>US Dollars</v>
      </c>
      <c r="S43" s="228" t="str">
        <f t="shared" si="25"/>
        <v>US Dollars</v>
      </c>
      <c r="T43" s="283">
        <f t="shared" si="4"/>
        <v>132775</v>
      </c>
      <c r="U43" s="283">
        <f t="shared" si="5"/>
        <v>892117</v>
      </c>
    </row>
    <row r="44" spans="1:21" s="73" customFormat="1" ht="30.75" customHeight="1" outlineLevel="1">
      <c r="A44" s="429"/>
      <c r="B44" s="280" t="s">
        <v>281</v>
      </c>
      <c r="C44" s="286" t="s">
        <v>39</v>
      </c>
      <c r="D44" s="228" t="str">
        <f>B5</f>
        <v>US Dollars</v>
      </c>
      <c r="E44" s="228" t="str">
        <f>B5</f>
        <v>US Dollars</v>
      </c>
      <c r="F44" s="228" t="str">
        <f>B5</f>
        <v>US Dollars</v>
      </c>
      <c r="G44" s="228" t="str">
        <f>B5</f>
        <v>US Dollars</v>
      </c>
      <c r="H44" s="282">
        <f t="shared" si="6"/>
        <v>0</v>
      </c>
      <c r="I44" s="228" t="str">
        <f t="shared" si="26"/>
        <v>US Dollars</v>
      </c>
      <c r="J44" s="228" t="str">
        <f t="shared" si="24"/>
        <v>US Dollars</v>
      </c>
      <c r="K44" s="228" t="str">
        <f t="shared" si="24"/>
        <v>US Dollars</v>
      </c>
      <c r="L44" s="228" t="str">
        <f t="shared" si="24"/>
        <v>US Dollars</v>
      </c>
      <c r="M44" s="282">
        <f t="shared" si="2"/>
        <v>0</v>
      </c>
      <c r="N44" s="228" t="str">
        <f t="shared" si="27"/>
        <v>US Dollars</v>
      </c>
      <c r="O44" s="228" t="str">
        <f t="shared" si="25"/>
        <v>US Dollars</v>
      </c>
      <c r="P44" s="228" t="str">
        <f t="shared" si="25"/>
        <v>US Dollars</v>
      </c>
      <c r="Q44" s="228" t="str">
        <f t="shared" si="25"/>
        <v>US Dollars</v>
      </c>
      <c r="R44" s="228" t="str">
        <f t="shared" si="25"/>
        <v>US Dollars</v>
      </c>
      <c r="S44" s="228" t="str">
        <f t="shared" si="25"/>
        <v>US Dollars</v>
      </c>
      <c r="T44" s="283">
        <f t="shared" si="4"/>
        <v>0</v>
      </c>
      <c r="U44" s="283">
        <f t="shared" si="5"/>
        <v>0</v>
      </c>
    </row>
    <row r="45" spans="1:21" s="73" customFormat="1" ht="43.5" customHeight="1" outlineLevel="1">
      <c r="A45" s="429"/>
      <c r="B45" s="280" t="s">
        <v>282</v>
      </c>
      <c r="C45" s="286" t="s">
        <v>41</v>
      </c>
      <c r="D45" s="228">
        <v>245229</v>
      </c>
      <c r="E45" s="228" t="str">
        <f>B5</f>
        <v>US Dollars</v>
      </c>
      <c r="F45" s="228" t="str">
        <f>B5</f>
        <v>US Dollars</v>
      </c>
      <c r="G45" s="228" t="str">
        <f>B5</f>
        <v>US Dollars</v>
      </c>
      <c r="H45" s="282">
        <f t="shared" si="6"/>
        <v>245229</v>
      </c>
      <c r="I45" s="228" t="str">
        <f t="shared" si="26"/>
        <v>US Dollars</v>
      </c>
      <c r="J45" s="228" t="str">
        <f t="shared" si="24"/>
        <v>US Dollars</v>
      </c>
      <c r="K45" s="228" t="str">
        <f t="shared" si="24"/>
        <v>US Dollars</v>
      </c>
      <c r="L45" s="228" t="str">
        <f t="shared" si="24"/>
        <v>US Dollars</v>
      </c>
      <c r="M45" s="282">
        <f t="shared" si="2"/>
        <v>0</v>
      </c>
      <c r="N45" s="228" t="str">
        <f t="shared" si="27"/>
        <v>US Dollars</v>
      </c>
      <c r="O45" s="228">
        <v>5040</v>
      </c>
      <c r="P45" s="228">
        <v>136739</v>
      </c>
      <c r="Q45" s="228" t="str">
        <f t="shared" si="25"/>
        <v>US Dollars</v>
      </c>
      <c r="R45" s="228" t="str">
        <f t="shared" si="25"/>
        <v>US Dollars</v>
      </c>
      <c r="S45" s="228">
        <v>14891</v>
      </c>
      <c r="T45" s="283">
        <f t="shared" si="4"/>
        <v>156670</v>
      </c>
      <c r="U45" s="283">
        <f t="shared" si="5"/>
        <v>401899</v>
      </c>
    </row>
    <row r="46" spans="1:21" s="73" customFormat="1" ht="142.5" customHeight="1">
      <c r="A46" s="427" t="s">
        <v>448</v>
      </c>
      <c r="B46" s="277" t="s">
        <v>299</v>
      </c>
      <c r="C46" s="287"/>
      <c r="D46" s="279">
        <f>SUMIFS(D47:D50,D47:D50,"&lt;&gt;Local Currency", D47:D50,"&lt;&gt;US Dollars" )</f>
        <v>0</v>
      </c>
      <c r="E46" s="279">
        <f t="shared" ref="E46:U46" si="28">SUMIFS(E47:E50,E47:E50,"&lt;&gt;Local Currency", E47:E50,"&lt;&gt;US Dollars" )</f>
        <v>0</v>
      </c>
      <c r="F46" s="279">
        <f t="shared" si="28"/>
        <v>0</v>
      </c>
      <c r="G46" s="279">
        <f t="shared" si="28"/>
        <v>0</v>
      </c>
      <c r="H46" s="279">
        <f t="shared" si="28"/>
        <v>0</v>
      </c>
      <c r="I46" s="279">
        <f t="shared" si="28"/>
        <v>0</v>
      </c>
      <c r="J46" s="279">
        <f t="shared" si="28"/>
        <v>0</v>
      </c>
      <c r="K46" s="279">
        <f t="shared" si="28"/>
        <v>0</v>
      </c>
      <c r="L46" s="279">
        <f t="shared" si="28"/>
        <v>0</v>
      </c>
      <c r="M46" s="279">
        <f t="shared" si="28"/>
        <v>0</v>
      </c>
      <c r="N46" s="279">
        <f t="shared" si="28"/>
        <v>0</v>
      </c>
      <c r="O46" s="279">
        <f t="shared" si="28"/>
        <v>29555</v>
      </c>
      <c r="P46" s="279">
        <f t="shared" si="28"/>
        <v>0</v>
      </c>
      <c r="Q46" s="279">
        <f t="shared" si="28"/>
        <v>0</v>
      </c>
      <c r="R46" s="279">
        <f t="shared" si="28"/>
        <v>0</v>
      </c>
      <c r="S46" s="279">
        <f t="shared" si="28"/>
        <v>255230</v>
      </c>
      <c r="T46" s="279">
        <f t="shared" si="28"/>
        <v>284785</v>
      </c>
      <c r="U46" s="279">
        <f t="shared" si="28"/>
        <v>284785</v>
      </c>
    </row>
    <row r="47" spans="1:21" s="73" customFormat="1" ht="30.75" customHeight="1" outlineLevel="1">
      <c r="A47" s="428"/>
      <c r="B47" s="280" t="s">
        <v>43</v>
      </c>
      <c r="C47" s="286" t="s">
        <v>292</v>
      </c>
      <c r="D47" s="228" t="str">
        <f>B5</f>
        <v>US Dollars</v>
      </c>
      <c r="E47" s="228" t="str">
        <f>B5</f>
        <v>US Dollars</v>
      </c>
      <c r="F47" s="228" t="str">
        <f>B5</f>
        <v>US Dollars</v>
      </c>
      <c r="G47" s="228" t="str">
        <f>B5</f>
        <v>US Dollars</v>
      </c>
      <c r="H47" s="282">
        <f t="shared" si="6"/>
        <v>0</v>
      </c>
      <c r="I47" s="228" t="str">
        <f>$B$5</f>
        <v>US Dollars</v>
      </c>
      <c r="J47" s="228" t="str">
        <f t="shared" ref="J47:L50" si="29">$B$5</f>
        <v>US Dollars</v>
      </c>
      <c r="K47" s="228" t="str">
        <f t="shared" si="29"/>
        <v>US Dollars</v>
      </c>
      <c r="L47" s="228" t="str">
        <f t="shared" si="29"/>
        <v>US Dollars</v>
      </c>
      <c r="M47" s="282">
        <f t="shared" si="2"/>
        <v>0</v>
      </c>
      <c r="N47" s="228" t="str">
        <f>$B$5</f>
        <v>US Dollars</v>
      </c>
      <c r="O47" s="228">
        <v>11822</v>
      </c>
      <c r="P47" s="228"/>
      <c r="Q47" s="228" t="str">
        <f t="shared" ref="O47:S50" si="30">$B$5</f>
        <v>US Dollars</v>
      </c>
      <c r="R47" s="228" t="str">
        <f t="shared" si="30"/>
        <v>US Dollars</v>
      </c>
      <c r="S47" s="228">
        <v>255230</v>
      </c>
      <c r="T47" s="283">
        <f t="shared" si="4"/>
        <v>267052</v>
      </c>
      <c r="U47" s="283">
        <f t="shared" si="5"/>
        <v>267052</v>
      </c>
    </row>
    <row r="48" spans="1:21" s="73" customFormat="1" ht="30.75" customHeight="1" outlineLevel="1">
      <c r="A48" s="428"/>
      <c r="B48" s="280" t="s">
        <v>45</v>
      </c>
      <c r="C48" s="286" t="s">
        <v>291</v>
      </c>
      <c r="D48" s="228" t="str">
        <f>B5</f>
        <v>US Dollars</v>
      </c>
      <c r="E48" s="228" t="str">
        <f>B5</f>
        <v>US Dollars</v>
      </c>
      <c r="F48" s="228" t="str">
        <f>B5</f>
        <v>US Dollars</v>
      </c>
      <c r="G48" s="228" t="str">
        <f>B5</f>
        <v>US Dollars</v>
      </c>
      <c r="H48" s="282">
        <f t="shared" si="6"/>
        <v>0</v>
      </c>
      <c r="I48" s="228" t="str">
        <f t="shared" ref="I48:I50" si="31">$B$5</f>
        <v>US Dollars</v>
      </c>
      <c r="J48" s="228" t="str">
        <f t="shared" si="29"/>
        <v>US Dollars</v>
      </c>
      <c r="K48" s="228" t="str">
        <f t="shared" si="29"/>
        <v>US Dollars</v>
      </c>
      <c r="L48" s="228" t="str">
        <f t="shared" si="29"/>
        <v>US Dollars</v>
      </c>
      <c r="M48" s="282">
        <f t="shared" si="2"/>
        <v>0</v>
      </c>
      <c r="N48" s="228" t="str">
        <f t="shared" ref="N48:N50" si="32">$B$5</f>
        <v>US Dollars</v>
      </c>
      <c r="O48" s="228" t="str">
        <f t="shared" si="30"/>
        <v>US Dollars</v>
      </c>
      <c r="P48" s="228" t="str">
        <f t="shared" si="30"/>
        <v>US Dollars</v>
      </c>
      <c r="Q48" s="228" t="str">
        <f t="shared" si="30"/>
        <v>US Dollars</v>
      </c>
      <c r="R48" s="228" t="str">
        <f t="shared" si="30"/>
        <v>US Dollars</v>
      </c>
      <c r="S48" s="228" t="str">
        <f t="shared" si="30"/>
        <v>US Dollars</v>
      </c>
      <c r="T48" s="283">
        <f t="shared" si="4"/>
        <v>0</v>
      </c>
      <c r="U48" s="283">
        <f t="shared" si="5"/>
        <v>0</v>
      </c>
    </row>
    <row r="49" spans="1:21" s="73" customFormat="1" ht="30.75" customHeight="1" outlineLevel="1">
      <c r="A49" s="428"/>
      <c r="B49" s="280" t="s">
        <v>46</v>
      </c>
      <c r="C49" s="286"/>
      <c r="D49" s="228" t="str">
        <f>B5</f>
        <v>US Dollars</v>
      </c>
      <c r="E49" s="228" t="str">
        <f>B5</f>
        <v>US Dollars</v>
      </c>
      <c r="F49" s="228" t="str">
        <f>B5</f>
        <v>US Dollars</v>
      </c>
      <c r="G49" s="228" t="str">
        <f>B5</f>
        <v>US Dollars</v>
      </c>
      <c r="H49" s="282">
        <f t="shared" si="6"/>
        <v>0</v>
      </c>
      <c r="I49" s="228" t="str">
        <f t="shared" si="31"/>
        <v>US Dollars</v>
      </c>
      <c r="J49" s="228" t="str">
        <f t="shared" si="29"/>
        <v>US Dollars</v>
      </c>
      <c r="K49" s="228" t="str">
        <f t="shared" si="29"/>
        <v>US Dollars</v>
      </c>
      <c r="L49" s="228" t="str">
        <f t="shared" si="29"/>
        <v>US Dollars</v>
      </c>
      <c r="M49" s="282">
        <f t="shared" si="2"/>
        <v>0</v>
      </c>
      <c r="N49" s="228" t="str">
        <f t="shared" si="32"/>
        <v>US Dollars</v>
      </c>
      <c r="O49" s="228" t="str">
        <f t="shared" si="30"/>
        <v>US Dollars</v>
      </c>
      <c r="P49" s="228" t="str">
        <f t="shared" si="30"/>
        <v>US Dollars</v>
      </c>
      <c r="Q49" s="228" t="str">
        <f t="shared" si="30"/>
        <v>US Dollars</v>
      </c>
      <c r="R49" s="228" t="str">
        <f t="shared" si="30"/>
        <v>US Dollars</v>
      </c>
      <c r="S49" s="228" t="str">
        <f t="shared" si="30"/>
        <v>US Dollars</v>
      </c>
      <c r="T49" s="283">
        <f t="shared" si="4"/>
        <v>0</v>
      </c>
      <c r="U49" s="283">
        <f t="shared" si="5"/>
        <v>0</v>
      </c>
    </row>
    <row r="50" spans="1:21" s="73" customFormat="1" ht="39" customHeight="1" outlineLevel="1">
      <c r="A50" s="428"/>
      <c r="B50" s="280" t="s">
        <v>453</v>
      </c>
      <c r="C50" s="286" t="s">
        <v>394</v>
      </c>
      <c r="D50" s="228" t="str">
        <f>B5</f>
        <v>US Dollars</v>
      </c>
      <c r="E50" s="228" t="str">
        <f>B5</f>
        <v>US Dollars</v>
      </c>
      <c r="F50" s="228" t="str">
        <f>B5</f>
        <v>US Dollars</v>
      </c>
      <c r="G50" s="228" t="str">
        <f>B5</f>
        <v>US Dollars</v>
      </c>
      <c r="H50" s="282">
        <f t="shared" si="6"/>
        <v>0</v>
      </c>
      <c r="I50" s="228" t="str">
        <f t="shared" si="31"/>
        <v>US Dollars</v>
      </c>
      <c r="J50" s="228" t="str">
        <f t="shared" si="29"/>
        <v>US Dollars</v>
      </c>
      <c r="K50" s="228" t="str">
        <f t="shared" si="29"/>
        <v>US Dollars</v>
      </c>
      <c r="L50" s="228" t="str">
        <f t="shared" si="29"/>
        <v>US Dollars</v>
      </c>
      <c r="M50" s="282">
        <f t="shared" si="2"/>
        <v>0</v>
      </c>
      <c r="N50" s="228" t="str">
        <f t="shared" si="32"/>
        <v>US Dollars</v>
      </c>
      <c r="O50" s="228">
        <v>17733</v>
      </c>
      <c r="P50" s="228"/>
      <c r="Q50" s="228" t="str">
        <f t="shared" si="30"/>
        <v>US Dollars</v>
      </c>
      <c r="R50" s="228" t="str">
        <f t="shared" si="30"/>
        <v>US Dollars</v>
      </c>
      <c r="S50" s="228" t="str">
        <f t="shared" si="30"/>
        <v>US Dollars</v>
      </c>
      <c r="T50" s="283">
        <f t="shared" si="4"/>
        <v>17733</v>
      </c>
      <c r="U50" s="283">
        <f t="shared" si="5"/>
        <v>17733</v>
      </c>
    </row>
    <row r="51" spans="1:21" s="73" customFormat="1" ht="171" customHeight="1">
      <c r="A51" s="429" t="s">
        <v>449</v>
      </c>
      <c r="B51" s="277" t="s">
        <v>300</v>
      </c>
      <c r="C51" s="278"/>
      <c r="D51" s="279">
        <f>SUMIFS(D52:D56,D52:D56,"&lt;&gt;Local Currency", D52:D56,"&lt;&gt;US Dollars" )</f>
        <v>607891</v>
      </c>
      <c r="E51" s="279">
        <f t="shared" ref="E51:U51" si="33">SUMIFS(E52:E56,E52:E56,"&lt;&gt;Local Currency", E52:E56,"&lt;&gt;US Dollars" )</f>
        <v>0</v>
      </c>
      <c r="F51" s="279">
        <f t="shared" si="33"/>
        <v>0</v>
      </c>
      <c r="G51" s="279">
        <f t="shared" si="33"/>
        <v>0</v>
      </c>
      <c r="H51" s="279">
        <f t="shared" si="33"/>
        <v>607891</v>
      </c>
      <c r="I51" s="279">
        <f t="shared" si="33"/>
        <v>0</v>
      </c>
      <c r="J51" s="279">
        <f t="shared" si="33"/>
        <v>0</v>
      </c>
      <c r="K51" s="279">
        <f t="shared" si="33"/>
        <v>0</v>
      </c>
      <c r="L51" s="279">
        <f t="shared" si="33"/>
        <v>0</v>
      </c>
      <c r="M51" s="279">
        <f t="shared" si="33"/>
        <v>0</v>
      </c>
      <c r="N51" s="279">
        <f t="shared" si="33"/>
        <v>0</v>
      </c>
      <c r="O51" s="279">
        <f t="shared" si="33"/>
        <v>227811</v>
      </c>
      <c r="P51" s="279">
        <f t="shared" si="33"/>
        <v>139282</v>
      </c>
      <c r="Q51" s="279">
        <f t="shared" si="33"/>
        <v>0</v>
      </c>
      <c r="R51" s="279">
        <f t="shared" si="33"/>
        <v>1000</v>
      </c>
      <c r="S51" s="279">
        <f t="shared" si="33"/>
        <v>2660</v>
      </c>
      <c r="T51" s="279">
        <f t="shared" si="33"/>
        <v>370753</v>
      </c>
      <c r="U51" s="279">
        <f t="shared" si="33"/>
        <v>978644</v>
      </c>
    </row>
    <row r="52" spans="1:21" s="73" customFormat="1" ht="30.75" customHeight="1" outlineLevel="1">
      <c r="A52" s="429"/>
      <c r="B52" s="280" t="s">
        <v>283</v>
      </c>
      <c r="C52" s="286" t="s">
        <v>410</v>
      </c>
      <c r="D52" s="228" t="str">
        <f>B5</f>
        <v>US Dollars</v>
      </c>
      <c r="E52" s="228" t="str">
        <f>B5</f>
        <v>US Dollars</v>
      </c>
      <c r="F52" s="228" t="str">
        <f>B5</f>
        <v>US Dollars</v>
      </c>
      <c r="G52" s="228" t="str">
        <f>B5</f>
        <v>US Dollars</v>
      </c>
      <c r="H52" s="282">
        <f t="shared" ref="H52:H63" si="34">SUMIFS(D52:G52,D52:G52,"&lt;&gt;Local Currency", D52:G52,"&lt;&gt;US Dollars" )</f>
        <v>0</v>
      </c>
      <c r="I52" s="228" t="str">
        <f>B5</f>
        <v>US Dollars</v>
      </c>
      <c r="J52" s="228" t="str">
        <f>B5</f>
        <v>US Dollars</v>
      </c>
      <c r="K52" s="228" t="str">
        <f>B5</f>
        <v>US Dollars</v>
      </c>
      <c r="L52" s="228" t="str">
        <f>B5</f>
        <v>US Dollars</v>
      </c>
      <c r="M52" s="282">
        <f t="shared" ref="M52:M63" si="35">SUMIFS(I52:L52,I52:L52,"&lt;&gt;Local Currency", I52:L52,"&lt;&gt;US Dollars" )</f>
        <v>0</v>
      </c>
      <c r="N52" s="228" t="str">
        <f>B5</f>
        <v>US Dollars</v>
      </c>
      <c r="O52" s="228" t="str">
        <f>B5</f>
        <v>US Dollars</v>
      </c>
      <c r="P52" s="228" t="str">
        <f>B5</f>
        <v>US Dollars</v>
      </c>
      <c r="Q52" s="228" t="str">
        <f>B5</f>
        <v>US Dollars</v>
      </c>
      <c r="R52" s="228" t="str">
        <f>B5</f>
        <v>US Dollars</v>
      </c>
      <c r="S52" s="228">
        <v>2660</v>
      </c>
      <c r="T52" s="283">
        <f t="shared" ref="T52:T63" si="36">SUMIFS(N52:S52,N52:S52,"&lt;&gt;Local Currency", N52:S52,"&lt;&gt;US Dollars" )</f>
        <v>2660</v>
      </c>
      <c r="U52" s="283">
        <f t="shared" ref="U52:U63" si="37">H52+M52+T52</f>
        <v>2660</v>
      </c>
    </row>
    <row r="53" spans="1:21" s="73" customFormat="1" ht="30.75" customHeight="1" outlineLevel="1">
      <c r="A53" s="429"/>
      <c r="B53" s="280" t="s">
        <v>55</v>
      </c>
      <c r="C53" s="286" t="s">
        <v>56</v>
      </c>
      <c r="D53" s="228" t="str">
        <f>B5</f>
        <v>US Dollars</v>
      </c>
      <c r="E53" s="228" t="str">
        <f>B5</f>
        <v>US Dollars</v>
      </c>
      <c r="F53" s="228" t="str">
        <f>B5</f>
        <v>US Dollars</v>
      </c>
      <c r="G53" s="228" t="str">
        <f>B5</f>
        <v>US Dollars</v>
      </c>
      <c r="H53" s="282">
        <f t="shared" si="34"/>
        <v>0</v>
      </c>
      <c r="I53" s="228" t="str">
        <f>B5</f>
        <v>US Dollars</v>
      </c>
      <c r="J53" s="228" t="str">
        <f>B5</f>
        <v>US Dollars</v>
      </c>
      <c r="K53" s="228" t="str">
        <f>B5</f>
        <v>US Dollars</v>
      </c>
      <c r="L53" s="228" t="str">
        <f>B5</f>
        <v>US Dollars</v>
      </c>
      <c r="M53" s="282">
        <f t="shared" si="35"/>
        <v>0</v>
      </c>
      <c r="N53" s="228" t="str">
        <f>B5</f>
        <v>US Dollars</v>
      </c>
      <c r="O53" s="228" t="str">
        <f>B5</f>
        <v>US Dollars</v>
      </c>
      <c r="P53" s="228" t="str">
        <f>B5</f>
        <v>US Dollars</v>
      </c>
      <c r="Q53" s="228" t="str">
        <f>B5</f>
        <v>US Dollars</v>
      </c>
      <c r="R53" s="228" t="str">
        <f>B5</f>
        <v>US Dollars</v>
      </c>
      <c r="S53" s="228" t="str">
        <f>B5</f>
        <v>US Dollars</v>
      </c>
      <c r="T53" s="283">
        <f t="shared" si="36"/>
        <v>0</v>
      </c>
      <c r="U53" s="283">
        <f t="shared" si="37"/>
        <v>0</v>
      </c>
    </row>
    <row r="54" spans="1:21" s="73" customFormat="1" ht="30.75" customHeight="1" outlineLevel="1">
      <c r="A54" s="429"/>
      <c r="B54" s="280" t="s">
        <v>57</v>
      </c>
      <c r="C54" s="286" t="s">
        <v>58</v>
      </c>
      <c r="D54" s="228" t="str">
        <f>B5</f>
        <v>US Dollars</v>
      </c>
      <c r="E54" s="228" t="str">
        <f>B5</f>
        <v>US Dollars</v>
      </c>
      <c r="F54" s="228" t="str">
        <f>B5</f>
        <v>US Dollars</v>
      </c>
      <c r="G54" s="228" t="str">
        <f>B5</f>
        <v>US Dollars</v>
      </c>
      <c r="H54" s="282">
        <f t="shared" si="34"/>
        <v>0</v>
      </c>
      <c r="I54" s="228" t="str">
        <f>B5</f>
        <v>US Dollars</v>
      </c>
      <c r="J54" s="228" t="str">
        <f>B5</f>
        <v>US Dollars</v>
      </c>
      <c r="K54" s="228" t="str">
        <f>B5</f>
        <v>US Dollars</v>
      </c>
      <c r="L54" s="228" t="str">
        <f>B5</f>
        <v>US Dollars</v>
      </c>
      <c r="M54" s="282">
        <f t="shared" si="35"/>
        <v>0</v>
      </c>
      <c r="N54" s="228" t="str">
        <f>B5</f>
        <v>US Dollars</v>
      </c>
      <c r="O54" s="228">
        <v>21502</v>
      </c>
      <c r="P54" s="228" t="str">
        <f>B5</f>
        <v>US Dollars</v>
      </c>
      <c r="Q54" s="228" t="str">
        <f>B5</f>
        <v>US Dollars</v>
      </c>
      <c r="R54" s="228" t="str">
        <f>B5</f>
        <v>US Dollars</v>
      </c>
      <c r="S54" s="228" t="str">
        <f>B5</f>
        <v>US Dollars</v>
      </c>
      <c r="T54" s="283">
        <f t="shared" si="36"/>
        <v>21502</v>
      </c>
      <c r="U54" s="283">
        <f t="shared" si="37"/>
        <v>21502</v>
      </c>
    </row>
    <row r="55" spans="1:21" s="73" customFormat="1" ht="30.75" customHeight="1" outlineLevel="1">
      <c r="A55" s="429"/>
      <c r="B55" s="280" t="s">
        <v>350</v>
      </c>
      <c r="C55" s="286" t="s">
        <v>293</v>
      </c>
      <c r="D55" s="228" t="str">
        <f>B5</f>
        <v>US Dollars</v>
      </c>
      <c r="E55" s="228" t="str">
        <f>B5</f>
        <v>US Dollars</v>
      </c>
      <c r="F55" s="228" t="str">
        <f>B5</f>
        <v>US Dollars</v>
      </c>
      <c r="G55" s="228" t="str">
        <f>B5</f>
        <v>US Dollars</v>
      </c>
      <c r="H55" s="282">
        <f t="shared" si="34"/>
        <v>0</v>
      </c>
      <c r="I55" s="228" t="str">
        <f>B5</f>
        <v>US Dollars</v>
      </c>
      <c r="J55" s="228" t="str">
        <f>B5</f>
        <v>US Dollars</v>
      </c>
      <c r="K55" s="228" t="str">
        <f>B5</f>
        <v>US Dollars</v>
      </c>
      <c r="L55" s="228" t="str">
        <f>B5</f>
        <v>US Dollars</v>
      </c>
      <c r="M55" s="282">
        <f t="shared" si="35"/>
        <v>0</v>
      </c>
      <c r="N55" s="228" t="str">
        <f>B5</f>
        <v>US Dollars</v>
      </c>
      <c r="O55" s="228">
        <v>206309</v>
      </c>
      <c r="P55" s="228">
        <v>139282</v>
      </c>
      <c r="Q55" s="228" t="str">
        <f>B5</f>
        <v>US Dollars</v>
      </c>
      <c r="R55" s="228" t="str">
        <f>B5</f>
        <v>US Dollars</v>
      </c>
      <c r="S55" s="228" t="str">
        <f>B5</f>
        <v>US Dollars</v>
      </c>
      <c r="T55" s="283">
        <f t="shared" si="36"/>
        <v>345591</v>
      </c>
      <c r="U55" s="283">
        <f t="shared" si="37"/>
        <v>345591</v>
      </c>
    </row>
    <row r="56" spans="1:21" s="73" customFormat="1" ht="42" customHeight="1" outlineLevel="1">
      <c r="A56" s="429"/>
      <c r="B56" s="280" t="s">
        <v>351</v>
      </c>
      <c r="C56" s="286" t="s">
        <v>396</v>
      </c>
      <c r="D56" s="228">
        <v>607891</v>
      </c>
      <c r="E56" s="228" t="str">
        <f>B5</f>
        <v>US Dollars</v>
      </c>
      <c r="F56" s="228" t="str">
        <f>B5</f>
        <v>US Dollars</v>
      </c>
      <c r="G56" s="228" t="str">
        <f>B5</f>
        <v>US Dollars</v>
      </c>
      <c r="H56" s="282">
        <f t="shared" si="34"/>
        <v>607891</v>
      </c>
      <c r="I56" s="228" t="str">
        <f>B5</f>
        <v>US Dollars</v>
      </c>
      <c r="J56" s="228" t="str">
        <f>B5</f>
        <v>US Dollars</v>
      </c>
      <c r="K56" s="228" t="str">
        <f>B5</f>
        <v>US Dollars</v>
      </c>
      <c r="L56" s="228" t="str">
        <f>B5</f>
        <v>US Dollars</v>
      </c>
      <c r="M56" s="282">
        <f t="shared" si="35"/>
        <v>0</v>
      </c>
      <c r="N56" s="228" t="str">
        <f>B5</f>
        <v>US Dollars</v>
      </c>
      <c r="O56" s="228" t="str">
        <f>B5</f>
        <v>US Dollars</v>
      </c>
      <c r="P56" s="228" t="str">
        <f>B5</f>
        <v>US Dollars</v>
      </c>
      <c r="Q56" s="228" t="str">
        <f>B5</f>
        <v>US Dollars</v>
      </c>
      <c r="R56" s="228">
        <v>1000</v>
      </c>
      <c r="S56" s="228" t="str">
        <f>B5</f>
        <v>US Dollars</v>
      </c>
      <c r="T56" s="283">
        <f t="shared" si="36"/>
        <v>1000</v>
      </c>
      <c r="U56" s="283">
        <f t="shared" si="37"/>
        <v>608891</v>
      </c>
    </row>
    <row r="57" spans="1:21" s="73" customFormat="1" ht="18.75">
      <c r="A57" s="430"/>
      <c r="B57" s="288" t="s">
        <v>397</v>
      </c>
      <c r="C57" s="278"/>
      <c r="D57" s="279">
        <f>SUMIFS(D61:D63,D61:D63,"&lt;&gt;Local Currency", D61:D63,"&lt;&gt;US Dollars" )</f>
        <v>0</v>
      </c>
      <c r="E57" s="279">
        <f t="shared" ref="E57:U57" si="38">SUMIFS(E61:E63,E61:E63,"&lt;&gt;Local Currency", E61:E63,"&lt;&gt;US Dollars" )</f>
        <v>0</v>
      </c>
      <c r="F57" s="279">
        <f t="shared" si="38"/>
        <v>0</v>
      </c>
      <c r="G57" s="279">
        <f t="shared" si="38"/>
        <v>0</v>
      </c>
      <c r="H57" s="279">
        <f t="shared" si="38"/>
        <v>0</v>
      </c>
      <c r="I57" s="279">
        <f t="shared" si="38"/>
        <v>0</v>
      </c>
      <c r="J57" s="279">
        <f t="shared" si="38"/>
        <v>0</v>
      </c>
      <c r="K57" s="279">
        <f t="shared" si="38"/>
        <v>0</v>
      </c>
      <c r="L57" s="279">
        <f t="shared" si="38"/>
        <v>0</v>
      </c>
      <c r="M57" s="279">
        <f t="shared" si="38"/>
        <v>0</v>
      </c>
      <c r="N57" s="279">
        <f t="shared" si="38"/>
        <v>0</v>
      </c>
      <c r="O57" s="279">
        <f t="shared" si="38"/>
        <v>4325</v>
      </c>
      <c r="P57" s="279">
        <f t="shared" si="38"/>
        <v>0</v>
      </c>
      <c r="Q57" s="279">
        <f t="shared" si="38"/>
        <v>0</v>
      </c>
      <c r="R57" s="279">
        <f t="shared" si="38"/>
        <v>0</v>
      </c>
      <c r="S57" s="279">
        <f t="shared" si="38"/>
        <v>9272</v>
      </c>
      <c r="T57" s="279">
        <f t="shared" si="38"/>
        <v>13597</v>
      </c>
      <c r="U57" s="279">
        <f t="shared" si="38"/>
        <v>13597</v>
      </c>
    </row>
    <row r="58" spans="1:21" s="73" customFormat="1" ht="71.25" hidden="1" customHeight="1" outlineLevel="1">
      <c r="A58" s="430"/>
      <c r="B58" s="289" t="s">
        <v>415</v>
      </c>
      <c r="C58" s="281" t="s">
        <v>407</v>
      </c>
      <c r="D58" s="228" t="str">
        <f>B5</f>
        <v>US Dollars</v>
      </c>
      <c r="E58" s="228" t="str">
        <f>B5</f>
        <v>US Dollars</v>
      </c>
      <c r="F58" s="228" t="str">
        <f>B5</f>
        <v>US Dollars</v>
      </c>
      <c r="G58" s="228" t="str">
        <f>B5</f>
        <v>US Dollars</v>
      </c>
      <c r="H58" s="282">
        <f t="shared" si="34"/>
        <v>0</v>
      </c>
      <c r="I58" s="228" t="str">
        <f>B5</f>
        <v>US Dollars</v>
      </c>
      <c r="J58" s="228" t="str">
        <f>B5</f>
        <v>US Dollars</v>
      </c>
      <c r="K58" s="228" t="str">
        <f>B5</f>
        <v>US Dollars</v>
      </c>
      <c r="L58" s="228" t="str">
        <f>B5</f>
        <v>US Dollars</v>
      </c>
      <c r="M58" s="282">
        <f t="shared" si="35"/>
        <v>0</v>
      </c>
      <c r="N58" s="228" t="str">
        <f>B5</f>
        <v>US Dollars</v>
      </c>
      <c r="O58" s="228" t="str">
        <f>B5</f>
        <v>US Dollars</v>
      </c>
      <c r="P58" s="228" t="str">
        <f>B5</f>
        <v>US Dollars</v>
      </c>
      <c r="Q58" s="228" t="str">
        <f>B5</f>
        <v>US Dollars</v>
      </c>
      <c r="R58" s="228" t="str">
        <f>B5</f>
        <v>US Dollars</v>
      </c>
      <c r="S58" s="228" t="str">
        <f>B5</f>
        <v>US Dollars</v>
      </c>
      <c r="T58" s="290">
        <f t="shared" si="36"/>
        <v>0</v>
      </c>
      <c r="U58" s="290">
        <f t="shared" si="37"/>
        <v>0</v>
      </c>
    </row>
    <row r="59" spans="1:21" s="73" customFormat="1" ht="45" hidden="1" customHeight="1" outlineLevel="1">
      <c r="A59" s="430"/>
      <c r="B59" s="289" t="s">
        <v>399</v>
      </c>
      <c r="C59" s="281" t="s">
        <v>416</v>
      </c>
      <c r="D59" s="228" t="str">
        <f>B5</f>
        <v>US Dollars</v>
      </c>
      <c r="E59" s="228" t="str">
        <f>B5</f>
        <v>US Dollars</v>
      </c>
      <c r="F59" s="228" t="str">
        <f>B5</f>
        <v>US Dollars</v>
      </c>
      <c r="G59" s="228" t="str">
        <f>B5</f>
        <v>US Dollars</v>
      </c>
      <c r="H59" s="282">
        <f t="shared" si="34"/>
        <v>0</v>
      </c>
      <c r="I59" s="228" t="str">
        <f>B5</f>
        <v>US Dollars</v>
      </c>
      <c r="J59" s="228" t="str">
        <f>B5</f>
        <v>US Dollars</v>
      </c>
      <c r="K59" s="228" t="str">
        <f>B5</f>
        <v>US Dollars</v>
      </c>
      <c r="L59" s="228" t="str">
        <f>B5</f>
        <v>US Dollars</v>
      </c>
      <c r="M59" s="282">
        <f t="shared" si="35"/>
        <v>0</v>
      </c>
      <c r="N59" s="228" t="str">
        <f>B5</f>
        <v>US Dollars</v>
      </c>
      <c r="O59" s="228" t="str">
        <f>B5</f>
        <v>US Dollars</v>
      </c>
      <c r="P59" s="228" t="str">
        <f>B5</f>
        <v>US Dollars</v>
      </c>
      <c r="Q59" s="228" t="str">
        <f>B5</f>
        <v>US Dollars</v>
      </c>
      <c r="R59" s="228" t="str">
        <f>B5</f>
        <v>US Dollars</v>
      </c>
      <c r="S59" s="228" t="str">
        <f>B5</f>
        <v>US Dollars</v>
      </c>
      <c r="T59" s="290">
        <f t="shared" si="36"/>
        <v>0</v>
      </c>
      <c r="U59" s="290">
        <f t="shared" si="37"/>
        <v>0</v>
      </c>
    </row>
    <row r="60" spans="1:21" s="73" customFormat="1" ht="61.5" hidden="1" customHeight="1" outlineLevel="1" thickBot="1">
      <c r="A60" s="430"/>
      <c r="B60" s="289" t="s">
        <v>400</v>
      </c>
      <c r="C60" s="281"/>
      <c r="D60" s="228" t="str">
        <f>B5</f>
        <v>US Dollars</v>
      </c>
      <c r="E60" s="228" t="str">
        <f>B5</f>
        <v>US Dollars</v>
      </c>
      <c r="F60" s="228" t="str">
        <f>B5</f>
        <v>US Dollars</v>
      </c>
      <c r="G60" s="228" t="str">
        <f>B5</f>
        <v>US Dollars</v>
      </c>
      <c r="H60" s="282">
        <f t="shared" si="34"/>
        <v>0</v>
      </c>
      <c r="I60" s="228" t="str">
        <f>B5</f>
        <v>US Dollars</v>
      </c>
      <c r="J60" s="228" t="str">
        <f>B5</f>
        <v>US Dollars</v>
      </c>
      <c r="K60" s="228" t="str">
        <f>B5</f>
        <v>US Dollars</v>
      </c>
      <c r="L60" s="228" t="str">
        <f>B5</f>
        <v>US Dollars</v>
      </c>
      <c r="M60" s="282">
        <f t="shared" si="35"/>
        <v>0</v>
      </c>
      <c r="N60" s="228" t="str">
        <f>B5</f>
        <v>US Dollars</v>
      </c>
      <c r="O60" s="228" t="str">
        <f>B5</f>
        <v>US Dollars</v>
      </c>
      <c r="P60" s="228" t="str">
        <f>B5</f>
        <v>US Dollars</v>
      </c>
      <c r="Q60" s="228" t="str">
        <f>B5</f>
        <v>US Dollars</v>
      </c>
      <c r="R60" s="228" t="str">
        <f>B5</f>
        <v>US Dollars</v>
      </c>
      <c r="S60" s="228" t="str">
        <f>B5</f>
        <v>US Dollars</v>
      </c>
      <c r="T60" s="290">
        <f t="shared" si="36"/>
        <v>0</v>
      </c>
      <c r="U60" s="290">
        <f t="shared" si="37"/>
        <v>0</v>
      </c>
    </row>
    <row r="61" spans="1:21" s="73" customFormat="1" ht="56.25" outlineLevel="1">
      <c r="A61" s="291"/>
      <c r="B61" s="280" t="s">
        <v>415</v>
      </c>
      <c r="C61" s="286" t="s">
        <v>407</v>
      </c>
      <c r="D61" s="228" t="str">
        <f>$B$5</f>
        <v>US Dollars</v>
      </c>
      <c r="E61" s="228" t="str">
        <f t="shared" ref="E61:G63" si="39">$B$5</f>
        <v>US Dollars</v>
      </c>
      <c r="F61" s="228" t="str">
        <f t="shared" si="39"/>
        <v>US Dollars</v>
      </c>
      <c r="G61" s="228" t="str">
        <f t="shared" si="39"/>
        <v>US Dollars</v>
      </c>
      <c r="H61" s="282">
        <f t="shared" si="34"/>
        <v>0</v>
      </c>
      <c r="I61" s="228" t="str">
        <f>$B$5</f>
        <v>US Dollars</v>
      </c>
      <c r="J61" s="228" t="str">
        <f t="shared" ref="J61:L63" si="40">$B$5</f>
        <v>US Dollars</v>
      </c>
      <c r="K61" s="228" t="str">
        <f t="shared" si="40"/>
        <v>US Dollars</v>
      </c>
      <c r="L61" s="228" t="str">
        <f t="shared" si="40"/>
        <v>US Dollars</v>
      </c>
      <c r="M61" s="282">
        <f t="shared" si="35"/>
        <v>0</v>
      </c>
      <c r="N61" s="228" t="str">
        <f>$B$5</f>
        <v>US Dollars</v>
      </c>
      <c r="O61" s="228" t="str">
        <f t="shared" ref="O61:S63" si="41">$B$5</f>
        <v>US Dollars</v>
      </c>
      <c r="P61" s="228" t="str">
        <f t="shared" si="41"/>
        <v>US Dollars</v>
      </c>
      <c r="Q61" s="228" t="str">
        <f t="shared" si="41"/>
        <v>US Dollars</v>
      </c>
      <c r="R61" s="228" t="str">
        <f t="shared" si="41"/>
        <v>US Dollars</v>
      </c>
      <c r="S61" s="228">
        <v>1575</v>
      </c>
      <c r="T61" s="283">
        <f t="shared" si="36"/>
        <v>1575</v>
      </c>
      <c r="U61" s="283">
        <f t="shared" si="37"/>
        <v>1575</v>
      </c>
    </row>
    <row r="62" spans="1:21" s="73" customFormat="1" ht="37.5" outlineLevel="1">
      <c r="A62" s="291"/>
      <c r="B62" s="280" t="s">
        <v>399</v>
      </c>
      <c r="C62" s="286" t="s">
        <v>416</v>
      </c>
      <c r="D62" s="228" t="str">
        <f t="shared" ref="D62:D63" si="42">$B$5</f>
        <v>US Dollars</v>
      </c>
      <c r="E62" s="228" t="str">
        <f t="shared" si="39"/>
        <v>US Dollars</v>
      </c>
      <c r="F62" s="228" t="str">
        <f t="shared" si="39"/>
        <v>US Dollars</v>
      </c>
      <c r="G62" s="228" t="str">
        <f t="shared" si="39"/>
        <v>US Dollars</v>
      </c>
      <c r="H62" s="282">
        <f t="shared" si="34"/>
        <v>0</v>
      </c>
      <c r="I62" s="228" t="str">
        <f t="shared" ref="I62:I63" si="43">$B$5</f>
        <v>US Dollars</v>
      </c>
      <c r="J62" s="228" t="str">
        <f t="shared" si="40"/>
        <v>US Dollars</v>
      </c>
      <c r="K62" s="228" t="str">
        <f t="shared" si="40"/>
        <v>US Dollars</v>
      </c>
      <c r="L62" s="228" t="str">
        <f t="shared" si="40"/>
        <v>US Dollars</v>
      </c>
      <c r="M62" s="282">
        <f t="shared" si="35"/>
        <v>0</v>
      </c>
      <c r="N62" s="228" t="str">
        <f t="shared" ref="N62:N63" si="44">$B$5</f>
        <v>US Dollars</v>
      </c>
      <c r="O62" s="228">
        <v>4325</v>
      </c>
      <c r="P62" s="228" t="str">
        <f t="shared" si="41"/>
        <v>US Dollars</v>
      </c>
      <c r="Q62" s="228" t="str">
        <f t="shared" si="41"/>
        <v>US Dollars</v>
      </c>
      <c r="R62" s="228" t="str">
        <f t="shared" si="41"/>
        <v>US Dollars</v>
      </c>
      <c r="S62" s="228">
        <v>7697</v>
      </c>
      <c r="T62" s="283">
        <f t="shared" si="36"/>
        <v>12022</v>
      </c>
      <c r="U62" s="283">
        <f t="shared" si="37"/>
        <v>12022</v>
      </c>
    </row>
    <row r="63" spans="1:21" s="73" customFormat="1" ht="56.25" outlineLevel="1">
      <c r="A63" s="291"/>
      <c r="B63" s="280" t="s">
        <v>400</v>
      </c>
      <c r="C63" s="281"/>
      <c r="D63" s="228" t="str">
        <f t="shared" si="42"/>
        <v>US Dollars</v>
      </c>
      <c r="E63" s="228" t="str">
        <f t="shared" si="39"/>
        <v>US Dollars</v>
      </c>
      <c r="F63" s="228" t="str">
        <f t="shared" si="39"/>
        <v>US Dollars</v>
      </c>
      <c r="G63" s="228" t="str">
        <f t="shared" si="39"/>
        <v>US Dollars</v>
      </c>
      <c r="H63" s="282">
        <f t="shared" si="34"/>
        <v>0</v>
      </c>
      <c r="I63" s="228" t="str">
        <f t="shared" si="43"/>
        <v>US Dollars</v>
      </c>
      <c r="J63" s="228" t="str">
        <f t="shared" si="40"/>
        <v>US Dollars</v>
      </c>
      <c r="K63" s="228" t="str">
        <f t="shared" si="40"/>
        <v>US Dollars</v>
      </c>
      <c r="L63" s="228" t="str">
        <f t="shared" si="40"/>
        <v>US Dollars</v>
      </c>
      <c r="M63" s="282">
        <f t="shared" si="35"/>
        <v>0</v>
      </c>
      <c r="N63" s="228" t="str">
        <f t="shared" si="44"/>
        <v>US Dollars</v>
      </c>
      <c r="O63" s="228" t="str">
        <f t="shared" si="41"/>
        <v>US Dollars</v>
      </c>
      <c r="P63" s="228" t="str">
        <f t="shared" si="41"/>
        <v>US Dollars</v>
      </c>
      <c r="Q63" s="228" t="str">
        <f t="shared" si="41"/>
        <v>US Dollars</v>
      </c>
      <c r="R63" s="228" t="str">
        <f t="shared" si="41"/>
        <v>US Dollars</v>
      </c>
      <c r="S63" s="228" t="str">
        <f t="shared" si="41"/>
        <v>US Dollars</v>
      </c>
      <c r="T63" s="283">
        <f t="shared" si="36"/>
        <v>0</v>
      </c>
      <c r="U63" s="283">
        <f t="shared" si="37"/>
        <v>0</v>
      </c>
    </row>
    <row r="64" spans="1:21" s="73" customFormat="1">
      <c r="A64" s="292"/>
      <c r="B64" s="293" t="s">
        <v>262</v>
      </c>
      <c r="C64" s="294"/>
      <c r="D64" s="295">
        <f t="shared" ref="D64:G64" si="45">D57+D51+D46+D41+D38+D30+D27+D24+D12</f>
        <v>8049749</v>
      </c>
      <c r="E64" s="295">
        <f t="shared" si="45"/>
        <v>117033</v>
      </c>
      <c r="F64" s="295">
        <f t="shared" si="45"/>
        <v>0</v>
      </c>
      <c r="G64" s="295">
        <f t="shared" si="45"/>
        <v>0</v>
      </c>
      <c r="H64" s="295">
        <f>H57+H51+H46+H41+H38+H30+H27+H24+H12</f>
        <v>8166782</v>
      </c>
      <c r="I64" s="295">
        <f t="shared" ref="I64:L64" si="46">I57+I51+I46+I41+I38+I30+I27+I24+I12</f>
        <v>0</v>
      </c>
      <c r="J64" s="295">
        <f t="shared" si="46"/>
        <v>1774080</v>
      </c>
      <c r="K64" s="295">
        <f t="shared" si="46"/>
        <v>0</v>
      </c>
      <c r="L64" s="295">
        <f t="shared" si="46"/>
        <v>0</v>
      </c>
      <c r="M64" s="295">
        <f>M57+M51+M46+M41+M38+M30+M27+M24+M12</f>
        <v>1774080</v>
      </c>
      <c r="N64" s="295">
        <f t="shared" ref="N64:S64" si="47">N57+N51+N46+N41+N38+N30+N27+N24+N12</f>
        <v>0</v>
      </c>
      <c r="O64" s="295">
        <f t="shared" si="47"/>
        <v>534955</v>
      </c>
      <c r="P64" s="295">
        <f t="shared" si="47"/>
        <v>5870655</v>
      </c>
      <c r="Q64" s="295">
        <f t="shared" si="47"/>
        <v>0</v>
      </c>
      <c r="R64" s="295">
        <f t="shared" si="47"/>
        <v>221406</v>
      </c>
      <c r="S64" s="295">
        <f t="shared" si="47"/>
        <v>394641</v>
      </c>
      <c r="T64" s="296">
        <f>T57+T51+T46+T41+T38+T30+T27+T24+T12</f>
        <v>7021657</v>
      </c>
      <c r="U64" s="296">
        <f>U57+U51+U46+U41+U38+U30+U27+U24+U12</f>
        <v>16962519</v>
      </c>
    </row>
    <row r="65" spans="1:21" s="73" customFormat="1">
      <c r="A65" s="292"/>
      <c r="B65" s="297" t="s">
        <v>413</v>
      </c>
      <c r="C65" s="298"/>
      <c r="D65" s="299">
        <f t="shared" ref="D65:G65" si="48">D64-D57</f>
        <v>8049749</v>
      </c>
      <c r="E65" s="299">
        <f t="shared" si="48"/>
        <v>117033</v>
      </c>
      <c r="F65" s="299">
        <f t="shared" si="48"/>
        <v>0</v>
      </c>
      <c r="G65" s="299">
        <f t="shared" si="48"/>
        <v>0</v>
      </c>
      <c r="H65" s="299">
        <f>H64-H57</f>
        <v>8166782</v>
      </c>
      <c r="I65" s="299">
        <f t="shared" ref="I65:L65" si="49">I64-I57</f>
        <v>0</v>
      </c>
      <c r="J65" s="299">
        <f t="shared" si="49"/>
        <v>1774080</v>
      </c>
      <c r="K65" s="299">
        <f t="shared" si="49"/>
        <v>0</v>
      </c>
      <c r="L65" s="299">
        <f t="shared" si="49"/>
        <v>0</v>
      </c>
      <c r="M65" s="299">
        <f>M64-M57</f>
        <v>1774080</v>
      </c>
      <c r="N65" s="299">
        <f t="shared" ref="N65:U65" si="50">N64-N57</f>
        <v>0</v>
      </c>
      <c r="O65" s="299">
        <f t="shared" si="50"/>
        <v>530630</v>
      </c>
      <c r="P65" s="299">
        <f t="shared" si="50"/>
        <v>5870655</v>
      </c>
      <c r="Q65" s="299">
        <f t="shared" si="50"/>
        <v>0</v>
      </c>
      <c r="R65" s="299">
        <f t="shared" si="50"/>
        <v>221406</v>
      </c>
      <c r="S65" s="299">
        <f t="shared" si="50"/>
        <v>385369</v>
      </c>
      <c r="T65" s="299">
        <f t="shared" si="50"/>
        <v>7008060</v>
      </c>
      <c r="U65" s="299">
        <f t="shared" si="50"/>
        <v>16948922</v>
      </c>
    </row>
    <row r="66" spans="1:21" s="73" customFormat="1">
      <c r="A66" s="302"/>
      <c r="B66" s="303"/>
      <c r="C66" s="304"/>
      <c r="D66" s="305"/>
      <c r="E66" s="305"/>
      <c r="F66" s="305"/>
      <c r="G66" s="305"/>
      <c r="H66" s="305"/>
      <c r="I66" s="305"/>
      <c r="J66" s="305"/>
      <c r="K66" s="305"/>
      <c r="L66" s="305"/>
      <c r="M66" s="305"/>
      <c r="N66" s="306"/>
      <c r="O66" s="306"/>
      <c r="P66" s="306"/>
      <c r="Q66" s="306"/>
      <c r="R66" s="306"/>
      <c r="S66" s="306"/>
      <c r="T66" s="306"/>
      <c r="U66" s="306"/>
    </row>
    <row r="67" spans="1:21" s="73" customFormat="1">
      <c r="A67" s="302"/>
      <c r="B67" s="303"/>
      <c r="C67" s="304"/>
      <c r="D67" s="305"/>
      <c r="E67" s="305"/>
      <c r="F67" s="305"/>
      <c r="G67" s="305"/>
      <c r="H67" s="305"/>
      <c r="I67" s="305"/>
      <c r="J67" s="305"/>
      <c r="K67" s="305"/>
      <c r="L67" s="305"/>
      <c r="M67" s="305"/>
      <c r="N67" s="306"/>
      <c r="O67" s="306"/>
      <c r="P67" s="306"/>
      <c r="Q67" s="306"/>
      <c r="R67" s="306"/>
      <c r="S67" s="306"/>
      <c r="T67" s="306"/>
      <c r="U67" s="306"/>
    </row>
    <row r="68" spans="1:21" s="73" customFormat="1" ht="52.5" customHeight="1">
      <c r="A68" s="446" t="s">
        <v>414</v>
      </c>
      <c r="B68" s="446"/>
      <c r="C68" s="446"/>
      <c r="D68" s="446"/>
      <c r="E68" s="446"/>
      <c r="F68" s="446"/>
      <c r="G68" s="446"/>
      <c r="H68" s="446"/>
      <c r="I68" s="446"/>
      <c r="J68" s="305"/>
      <c r="K68" s="305"/>
      <c r="L68" s="305"/>
      <c r="M68" s="305"/>
      <c r="N68" s="306"/>
      <c r="O68" s="306"/>
      <c r="P68" s="306"/>
      <c r="Q68" s="306"/>
      <c r="R68" s="306"/>
      <c r="S68" s="306"/>
      <c r="T68" s="306"/>
      <c r="U68" s="306"/>
    </row>
    <row r="69" spans="1:21" s="73" customFormat="1">
      <c r="A69" s="85"/>
      <c r="B69" s="221"/>
      <c r="C69" s="222"/>
      <c r="D69" s="223"/>
      <c r="E69" s="223"/>
      <c r="F69" s="223"/>
      <c r="G69" s="223"/>
      <c r="H69" s="223"/>
      <c r="I69" s="223"/>
      <c r="J69" s="223"/>
      <c r="K69" s="223"/>
      <c r="L69" s="223"/>
      <c r="M69" s="223"/>
      <c r="N69" s="224"/>
      <c r="O69" s="224"/>
      <c r="P69" s="224"/>
      <c r="Q69" s="224"/>
      <c r="R69" s="224"/>
      <c r="S69" s="224"/>
      <c r="T69" s="224"/>
      <c r="U69" s="224"/>
    </row>
    <row r="70" spans="1:21" s="73" customFormat="1" ht="18.75">
      <c r="A70" s="85"/>
      <c r="B70" s="423" t="s">
        <v>677</v>
      </c>
      <c r="C70" s="424" t="s">
        <v>363</v>
      </c>
      <c r="D70" s="420" t="s">
        <v>268</v>
      </c>
      <c r="E70" s="420"/>
      <c r="F70" s="420"/>
      <c r="G70" s="420"/>
      <c r="H70" s="420"/>
      <c r="I70" s="420" t="s">
        <v>269</v>
      </c>
      <c r="J70" s="420"/>
      <c r="K70" s="420"/>
      <c r="L70" s="420"/>
      <c r="M70" s="420"/>
      <c r="N70" s="420" t="s">
        <v>270</v>
      </c>
      <c r="O70" s="420"/>
      <c r="P70" s="420"/>
      <c r="Q70" s="420"/>
      <c r="R70" s="420"/>
      <c r="S70" s="420"/>
      <c r="T70" s="420"/>
      <c r="U70" s="420" t="s">
        <v>262</v>
      </c>
    </row>
    <row r="71" spans="1:21" s="73" customFormat="1" ht="18.75">
      <c r="A71" s="85"/>
      <c r="B71" s="423"/>
      <c r="C71" s="424"/>
      <c r="D71" s="421" t="s">
        <v>263</v>
      </c>
      <c r="E71" s="421" t="s">
        <v>264</v>
      </c>
      <c r="F71" s="421" t="s">
        <v>352</v>
      </c>
      <c r="G71" s="421" t="s">
        <v>199</v>
      </c>
      <c r="H71" s="421" t="s">
        <v>184</v>
      </c>
      <c r="I71" s="421" t="s">
        <v>265</v>
      </c>
      <c r="J71" s="421" t="s">
        <v>202</v>
      </c>
      <c r="K71" s="421" t="s">
        <v>266</v>
      </c>
      <c r="L71" s="421" t="s">
        <v>267</v>
      </c>
      <c r="M71" s="421" t="s">
        <v>187</v>
      </c>
      <c r="N71" s="422" t="s">
        <v>272</v>
      </c>
      <c r="O71" s="422"/>
      <c r="P71" s="422" t="s">
        <v>273</v>
      </c>
      <c r="Q71" s="422"/>
      <c r="R71" s="422"/>
      <c r="S71" s="421" t="s">
        <v>275</v>
      </c>
      <c r="T71" s="421" t="s">
        <v>276</v>
      </c>
      <c r="U71" s="420"/>
    </row>
    <row r="72" spans="1:21" s="73" customFormat="1" ht="159.75">
      <c r="A72" s="85"/>
      <c r="B72" s="423"/>
      <c r="C72" s="424"/>
      <c r="D72" s="421"/>
      <c r="E72" s="421"/>
      <c r="F72" s="421"/>
      <c r="G72" s="421"/>
      <c r="H72" s="421"/>
      <c r="I72" s="421"/>
      <c r="J72" s="421"/>
      <c r="K72" s="421"/>
      <c r="L72" s="421"/>
      <c r="M72" s="421"/>
      <c r="N72" s="312" t="s">
        <v>193</v>
      </c>
      <c r="O72" s="313" t="s">
        <v>271</v>
      </c>
      <c r="P72" s="313" t="s">
        <v>195</v>
      </c>
      <c r="Q72" s="313" t="s">
        <v>284</v>
      </c>
      <c r="R72" s="313" t="s">
        <v>274</v>
      </c>
      <c r="S72" s="421"/>
      <c r="T72" s="421"/>
      <c r="U72" s="420"/>
    </row>
    <row r="73" spans="1:21" s="73" customFormat="1">
      <c r="A73" s="85"/>
      <c r="B73" s="314"/>
      <c r="C73" s="315"/>
      <c r="D73" s="316"/>
      <c r="E73" s="316"/>
      <c r="F73" s="316"/>
      <c r="G73" s="316"/>
      <c r="H73" s="316"/>
      <c r="I73" s="316"/>
      <c r="J73" s="316"/>
      <c r="K73" s="316"/>
      <c r="L73" s="316"/>
      <c r="M73" s="316"/>
      <c r="N73" s="317"/>
      <c r="O73" s="317"/>
      <c r="P73" s="317"/>
      <c r="Q73" s="317"/>
      <c r="R73" s="317"/>
      <c r="S73" s="317"/>
      <c r="T73" s="317"/>
      <c r="U73" s="317"/>
    </row>
    <row r="74" spans="1:21" s="73" customFormat="1">
      <c r="A74" s="85"/>
      <c r="B74" s="314"/>
      <c r="C74" s="315"/>
      <c r="D74" s="316"/>
      <c r="E74" s="316"/>
      <c r="F74" s="316"/>
      <c r="G74" s="316"/>
      <c r="H74" s="316"/>
      <c r="I74" s="316"/>
      <c r="J74" s="316"/>
      <c r="K74" s="316"/>
      <c r="L74" s="316"/>
      <c r="M74" s="316"/>
      <c r="N74" s="317"/>
      <c r="O74" s="317"/>
      <c r="P74" s="317"/>
      <c r="Q74" s="317"/>
      <c r="R74" s="317"/>
      <c r="S74" s="317"/>
      <c r="T74" s="317"/>
      <c r="U74" s="317"/>
    </row>
    <row r="75" spans="1:21" s="73" customFormat="1">
      <c r="A75" s="85"/>
      <c r="B75" s="314"/>
      <c r="C75" s="315"/>
      <c r="D75" s="316"/>
      <c r="E75" s="316"/>
      <c r="F75" s="316"/>
      <c r="G75" s="316"/>
      <c r="H75" s="316"/>
      <c r="I75" s="316"/>
      <c r="J75" s="316"/>
      <c r="K75" s="316"/>
      <c r="L75" s="316"/>
      <c r="M75" s="316"/>
      <c r="N75" s="317"/>
      <c r="O75" s="317"/>
      <c r="P75" s="317"/>
      <c r="Q75" s="317"/>
      <c r="R75" s="317"/>
      <c r="S75" s="317"/>
      <c r="T75" s="317"/>
      <c r="U75" s="317"/>
    </row>
    <row r="76" spans="1:21" s="73" customFormat="1">
      <c r="A76" s="85"/>
      <c r="B76" s="314"/>
      <c r="C76" s="315"/>
      <c r="D76" s="316"/>
      <c r="E76" s="316"/>
      <c r="F76" s="316"/>
      <c r="G76" s="316"/>
      <c r="H76" s="316"/>
      <c r="I76" s="316"/>
      <c r="J76" s="316"/>
      <c r="K76" s="316"/>
      <c r="L76" s="316"/>
      <c r="M76" s="316"/>
      <c r="N76" s="317"/>
      <c r="O76" s="317"/>
      <c r="P76" s="317"/>
      <c r="Q76" s="317"/>
      <c r="R76" s="317"/>
      <c r="S76" s="317"/>
      <c r="T76" s="317"/>
      <c r="U76" s="317"/>
    </row>
    <row r="77" spans="1:21" s="73" customFormat="1">
      <c r="A77" s="85"/>
      <c r="B77" s="314"/>
      <c r="C77" s="315"/>
      <c r="D77" s="316"/>
      <c r="E77" s="316"/>
      <c r="F77" s="316"/>
      <c r="G77" s="316"/>
      <c r="H77" s="316"/>
      <c r="I77" s="316"/>
      <c r="J77" s="316"/>
      <c r="K77" s="316"/>
      <c r="L77" s="316"/>
      <c r="M77" s="316"/>
      <c r="N77" s="317"/>
      <c r="O77" s="317"/>
      <c r="P77" s="317"/>
      <c r="Q77" s="317"/>
      <c r="R77" s="317"/>
      <c r="S77" s="317"/>
      <c r="T77" s="317"/>
      <c r="U77" s="317"/>
    </row>
    <row r="78" spans="1:21" s="73" customFormat="1">
      <c r="A78" s="85"/>
      <c r="B78" s="314"/>
      <c r="C78" s="315"/>
      <c r="D78" s="316"/>
      <c r="E78" s="316"/>
      <c r="F78" s="316"/>
      <c r="G78" s="316"/>
      <c r="H78" s="316"/>
      <c r="I78" s="316"/>
      <c r="J78" s="316"/>
      <c r="K78" s="316"/>
      <c r="L78" s="316"/>
      <c r="M78" s="316"/>
      <c r="N78" s="317"/>
      <c r="O78" s="317"/>
      <c r="P78" s="317"/>
      <c r="Q78" s="317"/>
      <c r="R78" s="317"/>
      <c r="S78" s="317"/>
      <c r="T78" s="317"/>
      <c r="U78" s="317"/>
    </row>
    <row r="79" spans="1:21" s="73" customFormat="1">
      <c r="A79" s="85"/>
      <c r="B79" s="314"/>
      <c r="C79" s="315"/>
      <c r="D79" s="316"/>
      <c r="E79" s="316"/>
      <c r="F79" s="316"/>
      <c r="G79" s="316"/>
      <c r="H79" s="316"/>
      <c r="I79" s="316"/>
      <c r="J79" s="316"/>
      <c r="K79" s="316"/>
      <c r="L79" s="316"/>
      <c r="M79" s="316"/>
      <c r="N79" s="317"/>
      <c r="O79" s="317"/>
      <c r="P79" s="317"/>
      <c r="Q79" s="317"/>
      <c r="R79" s="317"/>
      <c r="S79" s="317"/>
      <c r="T79" s="317"/>
      <c r="U79" s="317"/>
    </row>
    <row r="80" spans="1:21" s="73" customFormat="1">
      <c r="A80" s="85"/>
      <c r="B80" s="314"/>
      <c r="C80" s="315"/>
      <c r="D80" s="316"/>
      <c r="E80" s="316"/>
      <c r="F80" s="316"/>
      <c r="G80" s="316"/>
      <c r="H80" s="316"/>
      <c r="I80" s="316"/>
      <c r="J80" s="316"/>
      <c r="K80" s="316"/>
      <c r="L80" s="316"/>
      <c r="M80" s="316"/>
      <c r="N80" s="317"/>
      <c r="O80" s="317"/>
      <c r="P80" s="317"/>
      <c r="Q80" s="317"/>
      <c r="R80" s="317"/>
      <c r="S80" s="317"/>
      <c r="T80" s="317"/>
      <c r="U80" s="317"/>
    </row>
    <row r="81" spans="1:21" s="73" customFormat="1">
      <c r="A81" s="85"/>
      <c r="B81" s="314"/>
      <c r="C81" s="315"/>
      <c r="D81" s="316"/>
      <c r="E81" s="316"/>
      <c r="F81" s="316"/>
      <c r="G81" s="316"/>
      <c r="H81" s="316"/>
      <c r="I81" s="316"/>
      <c r="J81" s="316"/>
      <c r="K81" s="316"/>
      <c r="L81" s="316"/>
      <c r="M81" s="316"/>
      <c r="N81" s="317"/>
      <c r="O81" s="317"/>
      <c r="P81" s="317"/>
      <c r="Q81" s="317"/>
      <c r="R81" s="317"/>
      <c r="S81" s="317"/>
      <c r="T81" s="317"/>
      <c r="U81" s="317"/>
    </row>
    <row r="82" spans="1:21" s="73" customFormat="1">
      <c r="A82" s="85"/>
      <c r="B82" s="318"/>
      <c r="C82" s="319"/>
      <c r="D82" s="320"/>
      <c r="E82" s="320"/>
      <c r="F82" s="320"/>
      <c r="G82" s="320"/>
      <c r="H82" s="320"/>
      <c r="I82" s="320"/>
      <c r="J82" s="320"/>
      <c r="K82" s="320"/>
      <c r="L82" s="320"/>
      <c r="M82" s="320"/>
      <c r="N82" s="321"/>
      <c r="O82" s="321"/>
      <c r="P82" s="321"/>
      <c r="Q82" s="321"/>
      <c r="R82" s="321"/>
      <c r="S82" s="321"/>
      <c r="T82" s="321"/>
      <c r="U82" s="321"/>
    </row>
    <row r="83" spans="1:21" s="73" customFormat="1">
      <c r="A83" s="85"/>
      <c r="B83" s="318"/>
      <c r="C83" s="319"/>
      <c r="D83" s="320"/>
      <c r="E83" s="320"/>
      <c r="F83" s="320"/>
      <c r="G83" s="320"/>
      <c r="H83" s="320"/>
      <c r="I83" s="320"/>
      <c r="J83" s="320"/>
      <c r="K83" s="320"/>
      <c r="L83" s="320"/>
      <c r="M83" s="320"/>
      <c r="N83" s="321"/>
      <c r="O83" s="321"/>
      <c r="P83" s="321"/>
      <c r="Q83" s="321"/>
      <c r="R83" s="321"/>
      <c r="S83" s="321"/>
      <c r="T83" s="321"/>
      <c r="U83" s="321"/>
    </row>
    <row r="84" spans="1:21" s="73" customFormat="1">
      <c r="A84" s="85"/>
      <c r="B84" s="318"/>
      <c r="C84" s="319"/>
      <c r="D84" s="320"/>
      <c r="E84" s="320"/>
      <c r="F84" s="320"/>
      <c r="G84" s="320"/>
      <c r="H84" s="320"/>
      <c r="I84" s="320"/>
      <c r="J84" s="320"/>
      <c r="K84" s="320"/>
      <c r="L84" s="320"/>
      <c r="M84" s="320"/>
      <c r="N84" s="321"/>
      <c r="O84" s="321"/>
      <c r="P84" s="321"/>
      <c r="Q84" s="321"/>
      <c r="R84" s="321"/>
      <c r="S84" s="321"/>
      <c r="T84" s="321"/>
      <c r="U84" s="321"/>
    </row>
    <row r="85" spans="1:21" s="73" customFormat="1">
      <c r="A85" s="85"/>
      <c r="B85" s="318"/>
      <c r="C85" s="319"/>
      <c r="D85" s="320"/>
      <c r="E85" s="320"/>
      <c r="F85" s="320"/>
      <c r="G85" s="320"/>
      <c r="H85" s="320"/>
      <c r="I85" s="320"/>
      <c r="J85" s="320"/>
      <c r="K85" s="320"/>
      <c r="L85" s="320"/>
      <c r="M85" s="320"/>
      <c r="N85" s="321"/>
      <c r="O85" s="321"/>
      <c r="P85" s="321"/>
      <c r="Q85" s="321"/>
      <c r="R85" s="321"/>
      <c r="S85" s="321"/>
      <c r="T85" s="321"/>
      <c r="U85" s="321"/>
    </row>
    <row r="86" spans="1:21" s="73" customFormat="1">
      <c r="A86" s="85"/>
      <c r="B86" s="318"/>
      <c r="C86" s="319"/>
      <c r="D86" s="320"/>
      <c r="E86" s="320"/>
      <c r="F86" s="320"/>
      <c r="G86" s="320"/>
      <c r="H86" s="320"/>
      <c r="I86" s="320"/>
      <c r="J86" s="320"/>
      <c r="K86" s="320"/>
      <c r="L86" s="320"/>
      <c r="M86" s="320"/>
      <c r="N86" s="321"/>
      <c r="O86" s="321"/>
      <c r="P86" s="321"/>
      <c r="Q86" s="321"/>
      <c r="R86" s="321"/>
      <c r="S86" s="321"/>
      <c r="T86" s="321"/>
      <c r="U86" s="321"/>
    </row>
    <row r="87" spans="1:21" s="73" customFormat="1">
      <c r="A87" s="85"/>
      <c r="B87" s="318"/>
      <c r="C87" s="319"/>
      <c r="D87" s="320"/>
      <c r="E87" s="320"/>
      <c r="F87" s="320"/>
      <c r="G87" s="320"/>
      <c r="H87" s="320"/>
      <c r="I87" s="320"/>
      <c r="J87" s="320"/>
      <c r="K87" s="320"/>
      <c r="L87" s="320"/>
      <c r="M87" s="320"/>
      <c r="N87" s="321"/>
      <c r="O87" s="321"/>
      <c r="P87" s="321"/>
      <c r="Q87" s="321"/>
      <c r="R87" s="321"/>
      <c r="S87" s="321"/>
      <c r="T87" s="321"/>
      <c r="U87" s="321"/>
    </row>
    <row r="88" spans="1:21" s="73" customFormat="1">
      <c r="A88" s="85"/>
      <c r="B88" s="318"/>
      <c r="C88" s="319"/>
      <c r="D88" s="320"/>
      <c r="E88" s="320"/>
      <c r="F88" s="320"/>
      <c r="G88" s="320"/>
      <c r="H88" s="320"/>
      <c r="I88" s="320"/>
      <c r="J88" s="320"/>
      <c r="K88" s="320"/>
      <c r="L88" s="320"/>
      <c r="M88" s="320"/>
      <c r="N88" s="321"/>
      <c r="O88" s="321"/>
      <c r="P88" s="321"/>
      <c r="Q88" s="321"/>
      <c r="R88" s="321"/>
      <c r="S88" s="321"/>
      <c r="T88" s="321"/>
      <c r="U88" s="321"/>
    </row>
    <row r="89" spans="1:21" s="73" customFormat="1">
      <c r="A89" s="85"/>
      <c r="B89" s="318"/>
      <c r="C89" s="319"/>
      <c r="D89" s="320"/>
      <c r="E89" s="320"/>
      <c r="F89" s="320"/>
      <c r="G89" s="320"/>
      <c r="H89" s="320"/>
      <c r="I89" s="320"/>
      <c r="J89" s="320"/>
      <c r="K89" s="320"/>
      <c r="L89" s="320"/>
      <c r="M89" s="320"/>
      <c r="N89" s="321"/>
      <c r="O89" s="321"/>
      <c r="P89" s="321"/>
      <c r="Q89" s="321"/>
      <c r="R89" s="321"/>
      <c r="S89" s="321"/>
      <c r="T89" s="321"/>
      <c r="U89" s="321"/>
    </row>
    <row r="90" spans="1:21" s="73" customFormat="1">
      <c r="A90" s="85"/>
      <c r="B90" s="318"/>
      <c r="C90" s="319"/>
      <c r="D90" s="320"/>
      <c r="E90" s="320"/>
      <c r="F90" s="320"/>
      <c r="G90" s="320"/>
      <c r="H90" s="320"/>
      <c r="I90" s="320"/>
      <c r="J90" s="320"/>
      <c r="K90" s="320"/>
      <c r="L90" s="320"/>
      <c r="M90" s="320"/>
      <c r="N90" s="321"/>
      <c r="O90" s="321"/>
      <c r="P90" s="321"/>
      <c r="Q90" s="321"/>
      <c r="R90" s="321"/>
      <c r="S90" s="321"/>
      <c r="T90" s="321"/>
      <c r="U90" s="321"/>
    </row>
    <row r="91" spans="1:21" s="73" customFormat="1">
      <c r="A91" s="85"/>
      <c r="B91" s="79"/>
      <c r="C91" s="86"/>
      <c r="D91" s="80"/>
      <c r="E91" s="80"/>
      <c r="F91" s="80"/>
      <c r="G91" s="80"/>
      <c r="H91" s="80"/>
      <c r="I91" s="80"/>
      <c r="J91" s="80"/>
      <c r="K91" s="80"/>
      <c r="L91" s="80"/>
      <c r="M91" s="80"/>
      <c r="N91" s="81"/>
      <c r="O91" s="81"/>
      <c r="P91" s="81"/>
      <c r="Q91" s="81"/>
      <c r="R91" s="81"/>
      <c r="S91" s="81"/>
      <c r="T91" s="81"/>
      <c r="U91" s="81"/>
    </row>
    <row r="92" spans="1:21" s="73" customFormat="1">
      <c r="A92" s="85"/>
      <c r="B92" s="79"/>
      <c r="C92" s="86"/>
      <c r="D92" s="80"/>
      <c r="E92" s="80"/>
      <c r="F92" s="80"/>
      <c r="G92" s="80"/>
      <c r="H92" s="80"/>
      <c r="I92" s="80"/>
      <c r="J92" s="80"/>
      <c r="K92" s="80"/>
      <c r="L92" s="80"/>
      <c r="M92" s="80"/>
      <c r="N92" s="81"/>
      <c r="O92" s="81"/>
      <c r="P92" s="81"/>
      <c r="Q92" s="81"/>
      <c r="R92" s="81"/>
      <c r="S92" s="81"/>
      <c r="T92" s="81"/>
      <c r="U92" s="81"/>
    </row>
    <row r="93" spans="1:21" s="73" customFormat="1">
      <c r="A93" s="85"/>
      <c r="B93" s="79"/>
      <c r="C93" s="86"/>
      <c r="D93" s="80"/>
      <c r="E93" s="80"/>
      <c r="F93" s="80"/>
      <c r="G93" s="80"/>
      <c r="H93" s="80"/>
      <c r="I93" s="80"/>
      <c r="J93" s="80"/>
      <c r="K93" s="80"/>
      <c r="L93" s="80"/>
      <c r="M93" s="80"/>
      <c r="N93" s="81"/>
      <c r="O93" s="81"/>
      <c r="P93" s="81"/>
      <c r="Q93" s="81"/>
      <c r="R93" s="81"/>
      <c r="S93" s="81"/>
      <c r="T93" s="81"/>
      <c r="U93" s="81"/>
    </row>
    <row r="94" spans="1:21" s="73" customFormat="1">
      <c r="A94" s="85"/>
      <c r="B94" s="79"/>
      <c r="C94" s="86"/>
      <c r="D94" s="80"/>
      <c r="E94" s="80"/>
      <c r="F94" s="80"/>
      <c r="G94" s="80"/>
      <c r="H94" s="80"/>
      <c r="I94" s="80"/>
      <c r="J94" s="80"/>
      <c r="K94" s="80"/>
      <c r="L94" s="80"/>
      <c r="M94" s="80"/>
      <c r="N94" s="81"/>
      <c r="O94" s="81"/>
      <c r="P94" s="81"/>
      <c r="Q94" s="81"/>
      <c r="R94" s="81"/>
      <c r="S94" s="81"/>
      <c r="T94" s="81"/>
      <c r="U94" s="81"/>
    </row>
    <row r="95" spans="1:21" s="73" customFormat="1">
      <c r="A95" s="85"/>
      <c r="B95" s="79"/>
      <c r="C95" s="86"/>
      <c r="D95" s="80"/>
      <c r="E95" s="80"/>
      <c r="F95" s="80"/>
      <c r="G95" s="80"/>
      <c r="H95" s="80"/>
      <c r="I95" s="80"/>
      <c r="J95" s="80"/>
      <c r="K95" s="80"/>
      <c r="L95" s="80"/>
      <c r="M95" s="80"/>
      <c r="N95" s="81"/>
      <c r="O95" s="81"/>
      <c r="P95" s="81"/>
      <c r="Q95" s="81"/>
      <c r="R95" s="81"/>
      <c r="S95" s="81"/>
      <c r="T95" s="81"/>
      <c r="U95" s="81"/>
    </row>
    <row r="96" spans="1:21" s="73" customFormat="1">
      <c r="A96" s="85"/>
      <c r="B96" s="79"/>
      <c r="C96" s="86"/>
      <c r="D96" s="80"/>
      <c r="E96" s="80"/>
      <c r="F96" s="80"/>
      <c r="G96" s="80"/>
      <c r="H96" s="80"/>
      <c r="I96" s="80"/>
      <c r="J96" s="80"/>
      <c r="K96" s="80"/>
      <c r="L96" s="80"/>
      <c r="M96" s="80"/>
      <c r="N96" s="81"/>
      <c r="O96" s="81"/>
      <c r="P96" s="81"/>
      <c r="Q96" s="81"/>
      <c r="R96" s="81"/>
      <c r="S96" s="81"/>
      <c r="T96" s="81"/>
      <c r="U96" s="81"/>
    </row>
    <row r="97" spans="1:21" s="73" customFormat="1">
      <c r="A97" s="85"/>
      <c r="B97" s="79"/>
      <c r="C97" s="86"/>
      <c r="D97" s="80"/>
      <c r="E97" s="80"/>
      <c r="F97" s="80"/>
      <c r="G97" s="80"/>
      <c r="H97" s="80"/>
      <c r="I97" s="80"/>
      <c r="J97" s="80"/>
      <c r="K97" s="80"/>
      <c r="L97" s="80"/>
      <c r="M97" s="80"/>
      <c r="N97" s="81"/>
      <c r="O97" s="81"/>
      <c r="P97" s="81"/>
      <c r="Q97" s="81"/>
      <c r="R97" s="81"/>
      <c r="S97" s="81"/>
      <c r="T97" s="81"/>
      <c r="U97" s="81"/>
    </row>
    <row r="98" spans="1:21" s="73" customFormat="1">
      <c r="A98" s="85"/>
      <c r="B98" s="79"/>
      <c r="C98" s="86"/>
      <c r="D98" s="80"/>
      <c r="E98" s="80"/>
      <c r="F98" s="80"/>
      <c r="G98" s="80"/>
      <c r="H98" s="80"/>
      <c r="I98" s="80"/>
      <c r="J98" s="80"/>
      <c r="K98" s="80"/>
      <c r="L98" s="80"/>
      <c r="M98" s="80"/>
      <c r="N98" s="81"/>
      <c r="O98" s="81"/>
      <c r="P98" s="81"/>
      <c r="Q98" s="81"/>
      <c r="R98" s="81"/>
      <c r="S98" s="81"/>
      <c r="T98" s="81"/>
      <c r="U98" s="81"/>
    </row>
    <row r="99" spans="1:21" s="73" customFormat="1">
      <c r="A99" s="85"/>
      <c r="B99" s="79"/>
      <c r="C99" s="86"/>
      <c r="D99" s="80"/>
      <c r="E99" s="80"/>
      <c r="F99" s="80"/>
      <c r="G99" s="80"/>
      <c r="H99" s="80"/>
      <c r="I99" s="80"/>
      <c r="J99" s="80"/>
      <c r="K99" s="80"/>
      <c r="L99" s="80"/>
      <c r="M99" s="80"/>
      <c r="N99" s="81"/>
      <c r="O99" s="81"/>
      <c r="P99" s="81"/>
      <c r="Q99" s="81"/>
      <c r="R99" s="81"/>
      <c r="S99" s="81"/>
      <c r="T99" s="81"/>
      <c r="U99" s="81"/>
    </row>
    <row r="100" spans="1:21" s="73" customFormat="1">
      <c r="A100" s="85"/>
      <c r="B100" s="79"/>
      <c r="C100" s="86"/>
      <c r="D100" s="80"/>
      <c r="E100" s="80"/>
      <c r="F100" s="80"/>
      <c r="G100" s="80"/>
      <c r="H100" s="80"/>
      <c r="I100" s="80"/>
      <c r="J100" s="80"/>
      <c r="K100" s="80"/>
      <c r="L100" s="80"/>
      <c r="M100" s="80"/>
      <c r="N100" s="81"/>
      <c r="O100" s="81"/>
      <c r="P100" s="81"/>
      <c r="Q100" s="81"/>
      <c r="R100" s="81"/>
      <c r="S100" s="81"/>
      <c r="T100" s="81"/>
      <c r="U100" s="81"/>
    </row>
    <row r="101" spans="1:21" s="73" customFormat="1">
      <c r="A101" s="85"/>
      <c r="B101" s="79"/>
      <c r="C101" s="86"/>
      <c r="D101" s="80"/>
      <c r="E101" s="80"/>
      <c r="F101" s="80"/>
      <c r="G101" s="80"/>
      <c r="H101" s="80"/>
      <c r="I101" s="80"/>
      <c r="J101" s="80"/>
      <c r="K101" s="80"/>
      <c r="L101" s="80"/>
      <c r="M101" s="80"/>
      <c r="N101" s="81"/>
      <c r="O101" s="81"/>
      <c r="P101" s="81"/>
      <c r="Q101" s="81"/>
      <c r="R101" s="81"/>
      <c r="S101" s="81"/>
      <c r="T101" s="81"/>
      <c r="U101" s="81"/>
    </row>
    <row r="102" spans="1:21" s="73" customFormat="1">
      <c r="A102" s="85"/>
      <c r="B102" s="79"/>
      <c r="C102" s="86"/>
      <c r="D102" s="80"/>
      <c r="E102" s="80"/>
      <c r="F102" s="80"/>
      <c r="G102" s="80"/>
      <c r="H102" s="80"/>
      <c r="I102" s="80"/>
      <c r="J102" s="80"/>
      <c r="K102" s="80"/>
      <c r="L102" s="80"/>
      <c r="M102" s="80"/>
      <c r="N102" s="81"/>
      <c r="O102" s="81"/>
      <c r="P102" s="81"/>
      <c r="Q102" s="81"/>
      <c r="R102" s="81"/>
      <c r="S102" s="81"/>
      <c r="T102" s="81"/>
      <c r="U102" s="81"/>
    </row>
    <row r="103" spans="1:21" s="73" customFormat="1">
      <c r="A103" s="85"/>
      <c r="B103" s="79"/>
      <c r="C103" s="86"/>
      <c r="D103" s="80"/>
      <c r="E103" s="80"/>
      <c r="F103" s="80"/>
      <c r="G103" s="80"/>
      <c r="H103" s="80"/>
      <c r="I103" s="80"/>
      <c r="J103" s="80"/>
      <c r="K103" s="80"/>
      <c r="L103" s="80"/>
      <c r="M103" s="80"/>
      <c r="N103" s="81"/>
      <c r="O103" s="81"/>
      <c r="P103" s="81"/>
      <c r="Q103" s="81"/>
      <c r="R103" s="81"/>
      <c r="S103" s="81"/>
      <c r="T103" s="81"/>
      <c r="U103" s="81"/>
    </row>
    <row r="104" spans="1:21" s="73" customFormat="1">
      <c r="A104" s="85"/>
      <c r="B104" s="79"/>
      <c r="C104" s="86"/>
      <c r="D104" s="80"/>
      <c r="E104" s="80"/>
      <c r="F104" s="80"/>
      <c r="G104" s="80"/>
      <c r="H104" s="80"/>
      <c r="I104" s="80"/>
      <c r="J104" s="80"/>
      <c r="K104" s="80"/>
      <c r="L104" s="80"/>
      <c r="M104" s="80"/>
      <c r="N104" s="81"/>
      <c r="O104" s="81"/>
      <c r="P104" s="81"/>
      <c r="Q104" s="81"/>
      <c r="R104" s="81"/>
      <c r="S104" s="81"/>
      <c r="T104" s="81"/>
      <c r="U104" s="81"/>
    </row>
    <row r="105" spans="1:21" s="73" customFormat="1">
      <c r="A105" s="85"/>
      <c r="B105" s="79"/>
      <c r="C105" s="86"/>
      <c r="D105" s="80"/>
      <c r="E105" s="80"/>
      <c r="F105" s="80"/>
      <c r="G105" s="80"/>
      <c r="H105" s="80"/>
      <c r="I105" s="80"/>
      <c r="J105" s="80"/>
      <c r="K105" s="80"/>
      <c r="L105" s="80"/>
      <c r="M105" s="80"/>
      <c r="N105" s="81"/>
      <c r="O105" s="81"/>
      <c r="P105" s="81"/>
      <c r="Q105" s="81"/>
      <c r="R105" s="81"/>
      <c r="S105" s="81"/>
      <c r="T105" s="81"/>
      <c r="U105" s="81"/>
    </row>
    <row r="106" spans="1:21" s="73" customFormat="1">
      <c r="A106" s="85"/>
      <c r="B106" s="79"/>
      <c r="C106" s="86"/>
      <c r="D106" s="80"/>
      <c r="E106" s="80"/>
      <c r="F106" s="80"/>
      <c r="G106" s="80"/>
      <c r="H106" s="80"/>
      <c r="I106" s="80"/>
      <c r="J106" s="80"/>
      <c r="K106" s="80"/>
      <c r="L106" s="80"/>
      <c r="M106" s="80"/>
      <c r="N106" s="81"/>
      <c r="O106" s="81"/>
      <c r="P106" s="81"/>
      <c r="Q106" s="81"/>
      <c r="R106" s="81"/>
      <c r="S106" s="81"/>
      <c r="T106" s="81"/>
      <c r="U106" s="81"/>
    </row>
    <row r="107" spans="1:21" s="73" customFormat="1">
      <c r="A107" s="85"/>
      <c r="B107" s="79"/>
      <c r="C107" s="86"/>
      <c r="D107" s="80"/>
      <c r="E107" s="80"/>
      <c r="F107" s="80"/>
      <c r="G107" s="80"/>
      <c r="H107" s="80"/>
      <c r="I107" s="80"/>
      <c r="J107" s="80"/>
      <c r="K107" s="80"/>
      <c r="L107" s="80"/>
      <c r="M107" s="80"/>
      <c r="N107" s="81"/>
      <c r="O107" s="81"/>
      <c r="P107" s="81"/>
      <c r="Q107" s="81"/>
      <c r="R107" s="81"/>
      <c r="S107" s="81"/>
      <c r="T107" s="81"/>
      <c r="U107" s="81"/>
    </row>
    <row r="108" spans="1:21" s="73" customFormat="1">
      <c r="A108" s="85"/>
      <c r="B108" s="79"/>
      <c r="C108" s="86"/>
      <c r="D108" s="80"/>
      <c r="E108" s="80"/>
      <c r="F108" s="80"/>
      <c r="G108" s="80"/>
      <c r="H108" s="80"/>
      <c r="I108" s="80"/>
      <c r="J108" s="80"/>
      <c r="K108" s="80"/>
      <c r="L108" s="80"/>
      <c r="M108" s="80"/>
      <c r="N108" s="81"/>
      <c r="O108" s="81"/>
      <c r="P108" s="81"/>
      <c r="Q108" s="81"/>
      <c r="R108" s="81"/>
      <c r="S108" s="81"/>
      <c r="T108" s="81"/>
      <c r="U108" s="81"/>
    </row>
    <row r="109" spans="1:21" s="73" customFormat="1">
      <c r="A109" s="85"/>
      <c r="B109" s="79"/>
      <c r="C109" s="86"/>
      <c r="D109" s="80"/>
      <c r="E109" s="80"/>
      <c r="F109" s="80"/>
      <c r="G109" s="80"/>
      <c r="H109" s="80"/>
      <c r="I109" s="80"/>
      <c r="J109" s="80"/>
      <c r="K109" s="80"/>
      <c r="L109" s="80"/>
      <c r="M109" s="80"/>
      <c r="N109" s="81"/>
      <c r="O109" s="81"/>
      <c r="P109" s="81"/>
      <c r="Q109" s="81"/>
      <c r="R109" s="81"/>
      <c r="S109" s="81"/>
      <c r="T109" s="81"/>
      <c r="U109" s="81"/>
    </row>
    <row r="110" spans="1:21" s="73" customFormat="1">
      <c r="A110" s="85"/>
      <c r="B110" s="79"/>
      <c r="C110" s="86"/>
      <c r="D110" s="80"/>
      <c r="E110" s="80"/>
      <c r="F110" s="80"/>
      <c r="G110" s="80"/>
      <c r="H110" s="80"/>
      <c r="I110" s="80"/>
      <c r="J110" s="80"/>
      <c r="K110" s="80"/>
      <c r="L110" s="80"/>
      <c r="M110" s="80"/>
      <c r="N110" s="81"/>
      <c r="O110" s="81"/>
      <c r="P110" s="81"/>
      <c r="Q110" s="81"/>
      <c r="R110" s="81"/>
      <c r="S110" s="81"/>
      <c r="T110" s="81"/>
      <c r="U110" s="81"/>
    </row>
    <row r="111" spans="1:21" s="73" customFormat="1">
      <c r="A111" s="85"/>
      <c r="B111" s="79"/>
      <c r="C111" s="86"/>
      <c r="D111" s="80"/>
      <c r="E111" s="80"/>
      <c r="F111" s="80"/>
      <c r="G111" s="80"/>
      <c r="H111" s="80"/>
      <c r="I111" s="80"/>
      <c r="J111" s="80"/>
      <c r="K111" s="80"/>
      <c r="L111" s="80"/>
      <c r="M111" s="80"/>
      <c r="N111" s="81"/>
      <c r="O111" s="81"/>
      <c r="P111" s="81"/>
      <c r="Q111" s="81"/>
      <c r="R111" s="81"/>
      <c r="S111" s="81"/>
      <c r="T111" s="81"/>
      <c r="U111" s="81"/>
    </row>
    <row r="112" spans="1:21" s="73" customFormat="1">
      <c r="A112" s="85"/>
      <c r="B112" s="79"/>
      <c r="C112" s="86"/>
      <c r="D112" s="80"/>
      <c r="E112" s="80"/>
      <c r="F112" s="80"/>
      <c r="G112" s="80"/>
      <c r="H112" s="80"/>
      <c r="I112" s="80"/>
      <c r="J112" s="80"/>
      <c r="K112" s="80"/>
      <c r="L112" s="80"/>
      <c r="M112" s="80"/>
      <c r="N112" s="81"/>
      <c r="O112" s="81"/>
      <c r="P112" s="81"/>
      <c r="Q112" s="81"/>
      <c r="R112" s="81"/>
      <c r="S112" s="81"/>
      <c r="T112" s="81"/>
      <c r="U112" s="81"/>
    </row>
    <row r="113" spans="1:21" s="73" customFormat="1">
      <c r="A113" s="85"/>
      <c r="B113" s="79"/>
      <c r="C113" s="86"/>
      <c r="D113" s="80"/>
      <c r="E113" s="80"/>
      <c r="F113" s="80"/>
      <c r="G113" s="80"/>
      <c r="H113" s="80"/>
      <c r="I113" s="80"/>
      <c r="J113" s="80"/>
      <c r="K113" s="80"/>
      <c r="L113" s="80"/>
      <c r="M113" s="80"/>
      <c r="N113" s="81"/>
      <c r="O113" s="81"/>
      <c r="P113" s="81"/>
      <c r="Q113" s="81"/>
      <c r="R113" s="81"/>
      <c r="S113" s="81"/>
      <c r="T113" s="81"/>
      <c r="U113" s="81"/>
    </row>
    <row r="114" spans="1:21" s="73" customFormat="1">
      <c r="A114" s="85"/>
      <c r="B114" s="79"/>
      <c r="C114" s="86"/>
      <c r="D114" s="80"/>
      <c r="E114" s="80"/>
      <c r="F114" s="80"/>
      <c r="G114" s="80"/>
      <c r="H114" s="80"/>
      <c r="I114" s="80"/>
      <c r="J114" s="80"/>
      <c r="K114" s="80"/>
      <c r="L114" s="80"/>
      <c r="M114" s="80"/>
      <c r="N114" s="81"/>
      <c r="O114" s="81"/>
      <c r="P114" s="81"/>
      <c r="Q114" s="81"/>
      <c r="R114" s="81"/>
      <c r="S114" s="81"/>
      <c r="T114" s="81"/>
      <c r="U114" s="81"/>
    </row>
    <row r="115" spans="1:21" s="73" customFormat="1">
      <c r="A115" s="85"/>
      <c r="B115" s="79"/>
      <c r="C115" s="86"/>
      <c r="D115" s="80"/>
      <c r="E115" s="80"/>
      <c r="F115" s="80"/>
      <c r="G115" s="80"/>
      <c r="H115" s="80"/>
      <c r="I115" s="80"/>
      <c r="J115" s="80"/>
      <c r="K115" s="80"/>
      <c r="L115" s="80"/>
      <c r="M115" s="80"/>
      <c r="N115" s="81"/>
      <c r="O115" s="81"/>
      <c r="P115" s="81"/>
      <c r="Q115" s="81"/>
      <c r="R115" s="81"/>
      <c r="S115" s="81"/>
      <c r="T115" s="81"/>
      <c r="U115" s="81"/>
    </row>
    <row r="116" spans="1:21" s="73" customFormat="1">
      <c r="A116" s="85"/>
      <c r="B116" s="79"/>
      <c r="C116" s="86"/>
      <c r="D116" s="80"/>
      <c r="E116" s="80"/>
      <c r="F116" s="80"/>
      <c r="G116" s="80"/>
      <c r="H116" s="80"/>
      <c r="I116" s="80"/>
      <c r="J116" s="80"/>
      <c r="K116" s="80"/>
      <c r="L116" s="80"/>
      <c r="M116" s="80"/>
      <c r="N116" s="81"/>
      <c r="O116" s="81"/>
      <c r="P116" s="81"/>
      <c r="Q116" s="81"/>
      <c r="R116" s="81"/>
      <c r="S116" s="81"/>
      <c r="T116" s="81"/>
      <c r="U116" s="81"/>
    </row>
    <row r="117" spans="1:21" s="73" customFormat="1">
      <c r="A117" s="85"/>
      <c r="B117" s="79"/>
      <c r="C117" s="86"/>
      <c r="D117" s="80"/>
      <c r="E117" s="80"/>
      <c r="F117" s="80"/>
      <c r="G117" s="80"/>
      <c r="H117" s="80"/>
      <c r="I117" s="80"/>
      <c r="J117" s="80"/>
      <c r="K117" s="80"/>
      <c r="L117" s="80"/>
      <c r="M117" s="80"/>
      <c r="N117" s="81"/>
      <c r="O117" s="81"/>
      <c r="P117" s="81"/>
      <c r="Q117" s="81"/>
      <c r="R117" s="81"/>
      <c r="S117" s="81"/>
      <c r="T117" s="81"/>
      <c r="U117" s="81"/>
    </row>
    <row r="118" spans="1:21" s="73" customFormat="1">
      <c r="A118" s="85"/>
      <c r="B118" s="79"/>
      <c r="C118" s="86"/>
      <c r="D118" s="80"/>
      <c r="E118" s="80"/>
      <c r="F118" s="80"/>
      <c r="G118" s="80"/>
      <c r="H118" s="80"/>
      <c r="I118" s="80"/>
      <c r="J118" s="80"/>
      <c r="K118" s="80"/>
      <c r="L118" s="80"/>
      <c r="M118" s="80"/>
      <c r="N118" s="81"/>
      <c r="O118" s="81"/>
      <c r="P118" s="81"/>
      <c r="Q118" s="81"/>
      <c r="R118" s="81"/>
      <c r="S118" s="81"/>
      <c r="T118" s="81"/>
      <c r="U118" s="81"/>
    </row>
    <row r="119" spans="1:21" s="73" customFormat="1">
      <c r="A119" s="85"/>
      <c r="B119" s="79"/>
      <c r="C119" s="86"/>
      <c r="D119" s="80"/>
      <c r="E119" s="80"/>
      <c r="F119" s="80"/>
      <c r="G119" s="80"/>
      <c r="H119" s="80"/>
      <c r="I119" s="80"/>
      <c r="J119" s="80"/>
      <c r="K119" s="80"/>
      <c r="L119" s="80"/>
      <c r="M119" s="80"/>
      <c r="N119" s="81"/>
      <c r="O119" s="81"/>
      <c r="P119" s="81"/>
      <c r="Q119" s="81"/>
      <c r="R119" s="81"/>
      <c r="S119" s="81"/>
      <c r="T119" s="81"/>
      <c r="U119" s="81"/>
    </row>
    <row r="120" spans="1:21" s="73" customFormat="1">
      <c r="A120" s="85"/>
      <c r="B120" s="79"/>
      <c r="C120" s="86"/>
      <c r="D120" s="80"/>
      <c r="E120" s="80"/>
      <c r="F120" s="80"/>
      <c r="G120" s="80"/>
      <c r="H120" s="80"/>
      <c r="I120" s="80"/>
      <c r="J120" s="80"/>
      <c r="K120" s="80"/>
      <c r="L120" s="80"/>
      <c r="M120" s="80"/>
      <c r="N120" s="81"/>
      <c r="O120" s="81"/>
      <c r="P120" s="81"/>
      <c r="Q120" s="81"/>
      <c r="R120" s="81"/>
      <c r="S120" s="81"/>
      <c r="T120" s="81"/>
      <c r="U120" s="81"/>
    </row>
    <row r="121" spans="1:21" s="73" customFormat="1">
      <c r="A121" s="85"/>
      <c r="B121" s="79"/>
      <c r="C121" s="86"/>
      <c r="D121" s="80"/>
      <c r="E121" s="80"/>
      <c r="F121" s="80"/>
      <c r="G121" s="80"/>
      <c r="H121" s="80"/>
      <c r="I121" s="80"/>
      <c r="J121" s="80"/>
      <c r="K121" s="80"/>
      <c r="L121" s="80"/>
      <c r="M121" s="80"/>
      <c r="N121" s="81"/>
      <c r="O121" s="81"/>
      <c r="P121" s="81"/>
      <c r="Q121" s="81"/>
      <c r="R121" s="81"/>
      <c r="S121" s="81"/>
      <c r="T121" s="81"/>
      <c r="U121" s="81"/>
    </row>
    <row r="122" spans="1:21" s="73" customFormat="1">
      <c r="A122" s="85"/>
      <c r="B122" s="79"/>
      <c r="C122" s="86"/>
      <c r="D122" s="80"/>
      <c r="E122" s="80"/>
      <c r="F122" s="80"/>
      <c r="G122" s="80"/>
      <c r="H122" s="80"/>
      <c r="I122" s="80"/>
      <c r="J122" s="80"/>
      <c r="K122" s="80"/>
      <c r="L122" s="80"/>
      <c r="M122" s="80"/>
      <c r="N122" s="81"/>
      <c r="O122" s="81"/>
      <c r="P122" s="81"/>
      <c r="Q122" s="81"/>
      <c r="R122" s="81"/>
      <c r="S122" s="81"/>
      <c r="T122" s="81"/>
      <c r="U122" s="81"/>
    </row>
    <row r="123" spans="1:21" s="73" customFormat="1">
      <c r="A123" s="85"/>
      <c r="B123" s="79"/>
      <c r="C123" s="86"/>
      <c r="D123" s="80"/>
      <c r="E123" s="80"/>
      <c r="F123" s="80"/>
      <c r="G123" s="80"/>
      <c r="H123" s="80"/>
      <c r="I123" s="80"/>
      <c r="J123" s="80"/>
      <c r="K123" s="80"/>
      <c r="L123" s="80"/>
      <c r="M123" s="80"/>
      <c r="N123" s="81"/>
      <c r="O123" s="81"/>
      <c r="P123" s="81"/>
      <c r="Q123" s="81"/>
      <c r="R123" s="81"/>
      <c r="S123" s="81"/>
      <c r="T123" s="81"/>
      <c r="U123" s="81"/>
    </row>
    <row r="124" spans="1:21" s="73" customFormat="1">
      <c r="A124" s="85"/>
      <c r="B124" s="79"/>
      <c r="C124" s="86"/>
      <c r="D124" s="80"/>
      <c r="E124" s="80"/>
      <c r="F124" s="80"/>
      <c r="G124" s="80"/>
      <c r="H124" s="80"/>
      <c r="I124" s="80"/>
      <c r="J124" s="80"/>
      <c r="K124" s="80"/>
      <c r="L124" s="80"/>
      <c r="M124" s="80"/>
      <c r="N124" s="81"/>
      <c r="O124" s="81"/>
      <c r="P124" s="81"/>
      <c r="Q124" s="81"/>
      <c r="R124" s="81"/>
      <c r="S124" s="81"/>
      <c r="T124" s="81"/>
      <c r="U124" s="81"/>
    </row>
    <row r="125" spans="1:21" s="73" customFormat="1">
      <c r="A125" s="85"/>
      <c r="B125" s="79"/>
      <c r="C125" s="86"/>
      <c r="D125" s="80"/>
      <c r="E125" s="80"/>
      <c r="F125" s="80"/>
      <c r="G125" s="80"/>
      <c r="H125" s="80"/>
      <c r="I125" s="80"/>
      <c r="J125" s="80"/>
      <c r="K125" s="80"/>
      <c r="L125" s="80"/>
      <c r="M125" s="80"/>
      <c r="N125" s="81"/>
      <c r="O125" s="81"/>
      <c r="P125" s="81"/>
      <c r="Q125" s="81"/>
      <c r="R125" s="81"/>
      <c r="S125" s="81"/>
      <c r="T125" s="81"/>
      <c r="U125" s="81"/>
    </row>
    <row r="126" spans="1:21" s="73" customFormat="1">
      <c r="A126" s="85"/>
      <c r="B126" s="79"/>
      <c r="C126" s="86"/>
      <c r="D126" s="80"/>
      <c r="E126" s="80"/>
      <c r="F126" s="80"/>
      <c r="G126" s="80"/>
      <c r="H126" s="80"/>
      <c r="I126" s="80"/>
      <c r="J126" s="80"/>
      <c r="K126" s="80"/>
      <c r="L126" s="80"/>
      <c r="M126" s="80"/>
      <c r="N126" s="81"/>
      <c r="O126" s="81"/>
      <c r="P126" s="81"/>
      <c r="Q126" s="81"/>
      <c r="R126" s="81"/>
      <c r="S126" s="81"/>
      <c r="T126" s="81"/>
      <c r="U126" s="81"/>
    </row>
    <row r="127" spans="1:21" s="73" customFormat="1">
      <c r="A127" s="85"/>
      <c r="B127" s="79"/>
      <c r="C127" s="86"/>
      <c r="D127" s="80"/>
      <c r="E127" s="80"/>
      <c r="F127" s="80"/>
      <c r="G127" s="80"/>
      <c r="H127" s="80"/>
      <c r="I127" s="80"/>
      <c r="J127" s="80"/>
      <c r="K127" s="80"/>
      <c r="L127" s="80"/>
      <c r="M127" s="80"/>
      <c r="N127" s="81"/>
      <c r="O127" s="81"/>
      <c r="P127" s="81"/>
      <c r="Q127" s="81"/>
      <c r="R127" s="81"/>
      <c r="S127" s="81"/>
      <c r="T127" s="81"/>
      <c r="U127" s="81"/>
    </row>
    <row r="128" spans="1:21" s="73" customFormat="1">
      <c r="A128" s="85"/>
      <c r="B128" s="79"/>
      <c r="C128" s="86"/>
      <c r="D128" s="80"/>
      <c r="E128" s="80"/>
      <c r="F128" s="80"/>
      <c r="G128" s="80"/>
      <c r="H128" s="80"/>
      <c r="I128" s="80"/>
      <c r="J128" s="80"/>
      <c r="K128" s="80"/>
      <c r="L128" s="80"/>
      <c r="M128" s="80"/>
      <c r="N128" s="81"/>
      <c r="O128" s="81"/>
      <c r="P128" s="81"/>
      <c r="Q128" s="81"/>
      <c r="R128" s="81"/>
      <c r="S128" s="81"/>
      <c r="T128" s="81"/>
      <c r="U128" s="81"/>
    </row>
    <row r="129" spans="1:21" s="73" customFormat="1">
      <c r="A129" s="85"/>
      <c r="B129" s="79"/>
      <c r="C129" s="86"/>
      <c r="D129" s="80"/>
      <c r="E129" s="80"/>
      <c r="F129" s="80"/>
      <c r="G129" s="80"/>
      <c r="H129" s="80"/>
      <c r="I129" s="80"/>
      <c r="J129" s="80"/>
      <c r="K129" s="80"/>
      <c r="L129" s="80"/>
      <c r="M129" s="80"/>
      <c r="N129" s="81"/>
      <c r="O129" s="81"/>
      <c r="P129" s="81"/>
      <c r="Q129" s="81"/>
      <c r="R129" s="81"/>
      <c r="S129" s="81"/>
      <c r="T129" s="81"/>
      <c r="U129" s="81"/>
    </row>
    <row r="130" spans="1:21" s="73" customFormat="1">
      <c r="A130" s="85"/>
      <c r="B130" s="79"/>
      <c r="C130" s="86"/>
      <c r="D130" s="80"/>
      <c r="E130" s="80"/>
      <c r="F130" s="80"/>
      <c r="G130" s="80"/>
      <c r="H130" s="80"/>
      <c r="I130" s="80"/>
      <c r="J130" s="80"/>
      <c r="K130" s="80"/>
      <c r="L130" s="80"/>
      <c r="M130" s="80"/>
      <c r="N130" s="81"/>
      <c r="O130" s="81"/>
      <c r="P130" s="81"/>
      <c r="Q130" s="81"/>
      <c r="R130" s="81"/>
      <c r="S130" s="81"/>
      <c r="T130" s="81"/>
      <c r="U130" s="81"/>
    </row>
    <row r="131" spans="1:21" s="73" customFormat="1">
      <c r="A131" s="85"/>
      <c r="B131" s="79"/>
      <c r="C131" s="86"/>
      <c r="D131" s="80"/>
      <c r="E131" s="80"/>
      <c r="F131" s="80"/>
      <c r="G131" s="80"/>
      <c r="H131" s="80"/>
      <c r="I131" s="80"/>
      <c r="J131" s="80"/>
      <c r="K131" s="80"/>
      <c r="L131" s="80"/>
      <c r="M131" s="80"/>
      <c r="N131" s="81"/>
      <c r="O131" s="81"/>
      <c r="P131" s="81"/>
      <c r="Q131" s="81"/>
      <c r="R131" s="81"/>
      <c r="S131" s="81"/>
      <c r="T131" s="81"/>
      <c r="U131" s="81"/>
    </row>
    <row r="132" spans="1:21" s="73" customFormat="1">
      <c r="A132" s="85"/>
      <c r="B132" s="79"/>
      <c r="C132" s="86"/>
      <c r="D132" s="80"/>
      <c r="E132" s="80"/>
      <c r="F132" s="80"/>
      <c r="G132" s="80"/>
      <c r="H132" s="80"/>
      <c r="I132" s="80"/>
      <c r="J132" s="80"/>
      <c r="K132" s="80"/>
      <c r="L132" s="80"/>
      <c r="M132" s="80"/>
      <c r="N132" s="81"/>
      <c r="O132" s="81"/>
      <c r="P132" s="81"/>
      <c r="Q132" s="81"/>
      <c r="R132" s="81"/>
      <c r="S132" s="81"/>
      <c r="T132" s="81"/>
      <c r="U132" s="81"/>
    </row>
    <row r="133" spans="1:21" s="73" customFormat="1">
      <c r="A133" s="85"/>
      <c r="B133" s="79"/>
      <c r="C133" s="86"/>
      <c r="D133" s="80"/>
      <c r="E133" s="80"/>
      <c r="F133" s="80"/>
      <c r="G133" s="80"/>
      <c r="H133" s="80"/>
      <c r="I133" s="80"/>
      <c r="J133" s="80"/>
      <c r="K133" s="80"/>
      <c r="L133" s="80"/>
      <c r="M133" s="80"/>
      <c r="N133" s="81"/>
      <c r="O133" s="81"/>
      <c r="P133" s="81"/>
      <c r="Q133" s="81"/>
      <c r="R133" s="81"/>
      <c r="S133" s="81"/>
      <c r="T133" s="81"/>
      <c r="U133" s="81"/>
    </row>
    <row r="134" spans="1:21" s="73" customFormat="1">
      <c r="A134" s="85"/>
      <c r="B134" s="79"/>
      <c r="C134" s="86"/>
      <c r="D134" s="80"/>
      <c r="E134" s="80"/>
      <c r="F134" s="80"/>
      <c r="G134" s="80"/>
      <c r="H134" s="80"/>
      <c r="I134" s="80"/>
      <c r="J134" s="80"/>
      <c r="K134" s="80"/>
      <c r="L134" s="80"/>
      <c r="M134" s="80"/>
      <c r="N134" s="81"/>
      <c r="O134" s="81"/>
      <c r="P134" s="81"/>
      <c r="Q134" s="81"/>
      <c r="R134" s="81"/>
      <c r="S134" s="81"/>
      <c r="T134" s="81"/>
      <c r="U134" s="81"/>
    </row>
    <row r="135" spans="1:21" s="73" customFormat="1">
      <c r="A135" s="85"/>
      <c r="B135" s="79"/>
      <c r="C135" s="86"/>
      <c r="D135" s="80"/>
      <c r="E135" s="80"/>
      <c r="F135" s="80"/>
      <c r="G135" s="80"/>
      <c r="H135" s="80"/>
      <c r="I135" s="80"/>
      <c r="J135" s="80"/>
      <c r="K135" s="80"/>
      <c r="L135" s="80"/>
      <c r="M135" s="80"/>
      <c r="N135" s="81"/>
      <c r="O135" s="81"/>
      <c r="P135" s="81"/>
      <c r="Q135" s="81"/>
      <c r="R135" s="81"/>
      <c r="S135" s="81"/>
      <c r="T135" s="81"/>
      <c r="U135" s="81"/>
    </row>
    <row r="136" spans="1:21" s="73" customFormat="1">
      <c r="A136" s="85"/>
      <c r="B136" s="79"/>
      <c r="C136" s="86"/>
      <c r="D136" s="80"/>
      <c r="E136" s="80"/>
      <c r="F136" s="80"/>
      <c r="G136" s="80"/>
      <c r="H136" s="80"/>
      <c r="I136" s="80"/>
      <c r="J136" s="80"/>
      <c r="K136" s="80"/>
      <c r="L136" s="80"/>
      <c r="M136" s="80"/>
      <c r="N136" s="81"/>
      <c r="O136" s="81"/>
      <c r="P136" s="81"/>
      <c r="Q136" s="81"/>
      <c r="R136" s="81"/>
      <c r="S136" s="81"/>
      <c r="T136" s="81"/>
      <c r="U136" s="81"/>
    </row>
    <row r="137" spans="1:21" s="73" customFormat="1">
      <c r="A137" s="85"/>
      <c r="B137" s="79"/>
      <c r="C137" s="86"/>
      <c r="D137" s="80"/>
      <c r="E137" s="80"/>
      <c r="F137" s="80"/>
      <c r="G137" s="80"/>
      <c r="H137" s="80"/>
      <c r="I137" s="80"/>
      <c r="J137" s="80"/>
      <c r="K137" s="80"/>
      <c r="L137" s="80"/>
      <c r="M137" s="80"/>
      <c r="N137" s="81"/>
      <c r="O137" s="81"/>
      <c r="P137" s="81"/>
      <c r="Q137" s="81"/>
      <c r="R137" s="81"/>
      <c r="S137" s="81"/>
      <c r="T137" s="81"/>
      <c r="U137" s="81"/>
    </row>
    <row r="138" spans="1:21" s="73" customFormat="1">
      <c r="A138" s="85"/>
      <c r="B138" s="79"/>
      <c r="C138" s="86"/>
      <c r="D138" s="80"/>
      <c r="E138" s="80"/>
      <c r="F138" s="80"/>
      <c r="G138" s="80"/>
      <c r="H138" s="80"/>
      <c r="I138" s="80"/>
      <c r="J138" s="80"/>
      <c r="K138" s="80"/>
      <c r="L138" s="80"/>
      <c r="M138" s="80"/>
      <c r="N138" s="81"/>
      <c r="O138" s="81"/>
      <c r="P138" s="81"/>
      <c r="Q138" s="81"/>
      <c r="R138" s="81"/>
      <c r="S138" s="81"/>
      <c r="T138" s="81"/>
      <c r="U138" s="81"/>
    </row>
    <row r="139" spans="1:21" s="73" customFormat="1">
      <c r="A139" s="85"/>
      <c r="B139" s="79"/>
      <c r="C139" s="86"/>
      <c r="D139" s="80"/>
      <c r="E139" s="80"/>
      <c r="F139" s="80"/>
      <c r="G139" s="80"/>
      <c r="H139" s="80"/>
      <c r="I139" s="80"/>
      <c r="J139" s="80"/>
      <c r="K139" s="80"/>
      <c r="L139" s="80"/>
      <c r="M139" s="80"/>
      <c r="N139" s="81"/>
      <c r="O139" s="81"/>
      <c r="P139" s="81"/>
      <c r="Q139" s="81"/>
      <c r="R139" s="81"/>
      <c r="S139" s="81"/>
      <c r="T139" s="81"/>
      <c r="U139" s="81"/>
    </row>
    <row r="140" spans="1:21" s="73" customFormat="1">
      <c r="A140" s="85"/>
      <c r="B140" s="79"/>
      <c r="C140" s="86"/>
      <c r="D140" s="80"/>
      <c r="E140" s="80"/>
      <c r="F140" s="80"/>
      <c r="G140" s="80"/>
      <c r="H140" s="80"/>
      <c r="I140" s="80"/>
      <c r="J140" s="80"/>
      <c r="K140" s="80"/>
      <c r="L140" s="80"/>
      <c r="M140" s="80"/>
      <c r="N140" s="81"/>
      <c r="O140" s="81"/>
      <c r="P140" s="81"/>
      <c r="Q140" s="81"/>
      <c r="R140" s="81"/>
      <c r="S140" s="81"/>
      <c r="T140" s="81"/>
      <c r="U140" s="81"/>
    </row>
    <row r="141" spans="1:21" s="73" customFormat="1">
      <c r="A141" s="85"/>
      <c r="B141" s="79"/>
      <c r="C141" s="86"/>
      <c r="D141" s="80"/>
      <c r="E141" s="80"/>
      <c r="F141" s="80"/>
      <c r="G141" s="80"/>
      <c r="H141" s="80"/>
      <c r="I141" s="80"/>
      <c r="J141" s="80"/>
      <c r="K141" s="80"/>
      <c r="L141" s="80"/>
      <c r="M141" s="80"/>
      <c r="N141" s="81"/>
      <c r="O141" s="81"/>
      <c r="P141" s="81"/>
      <c r="Q141" s="81"/>
      <c r="R141" s="81"/>
      <c r="S141" s="81"/>
      <c r="T141" s="81"/>
      <c r="U141" s="81"/>
    </row>
    <row r="142" spans="1:21" s="73" customFormat="1">
      <c r="A142" s="85"/>
      <c r="B142" s="79"/>
      <c r="C142" s="86"/>
      <c r="D142" s="80"/>
      <c r="E142" s="80"/>
      <c r="F142" s="80"/>
      <c r="G142" s="80"/>
      <c r="H142" s="80"/>
      <c r="I142" s="80"/>
      <c r="J142" s="80"/>
      <c r="K142" s="80"/>
      <c r="L142" s="80"/>
      <c r="M142" s="80"/>
      <c r="N142" s="81"/>
      <c r="O142" s="81"/>
      <c r="P142" s="81"/>
      <c r="Q142" s="81"/>
      <c r="R142" s="81"/>
      <c r="S142" s="81"/>
      <c r="T142" s="81"/>
      <c r="U142" s="81"/>
    </row>
    <row r="143" spans="1:21" s="73" customFormat="1">
      <c r="A143" s="85"/>
      <c r="B143" s="79"/>
      <c r="C143" s="86"/>
      <c r="D143" s="80"/>
      <c r="E143" s="80"/>
      <c r="F143" s="80"/>
      <c r="G143" s="80"/>
      <c r="H143" s="80"/>
      <c r="I143" s="80"/>
      <c r="J143" s="80"/>
      <c r="K143" s="80"/>
      <c r="L143" s="80"/>
      <c r="M143" s="80"/>
      <c r="N143" s="81"/>
      <c r="O143" s="81"/>
      <c r="P143" s="81"/>
      <c r="Q143" s="81"/>
      <c r="R143" s="81"/>
      <c r="S143" s="81"/>
      <c r="T143" s="81"/>
      <c r="U143" s="81"/>
    </row>
    <row r="144" spans="1:21" s="73" customFormat="1">
      <c r="A144" s="85"/>
      <c r="B144" s="79"/>
      <c r="C144" s="86"/>
      <c r="D144" s="80"/>
      <c r="E144" s="80"/>
      <c r="F144" s="80"/>
      <c r="G144" s="80"/>
      <c r="H144" s="80"/>
      <c r="I144" s="80"/>
      <c r="J144" s="80"/>
      <c r="K144" s="80"/>
      <c r="L144" s="80"/>
      <c r="M144" s="80"/>
      <c r="N144" s="81"/>
      <c r="O144" s="81"/>
      <c r="P144" s="81"/>
      <c r="Q144" s="81"/>
      <c r="R144" s="81"/>
      <c r="S144" s="81"/>
      <c r="T144" s="81"/>
      <c r="U144" s="81"/>
    </row>
    <row r="145" spans="1:21" s="73" customFormat="1">
      <c r="A145" s="85"/>
      <c r="B145" s="79"/>
      <c r="C145" s="86"/>
      <c r="D145" s="80"/>
      <c r="E145" s="80"/>
      <c r="F145" s="80"/>
      <c r="G145" s="80"/>
      <c r="H145" s="80"/>
      <c r="I145" s="80"/>
      <c r="J145" s="80"/>
      <c r="K145" s="80"/>
      <c r="L145" s="80"/>
      <c r="M145" s="80"/>
      <c r="N145" s="81"/>
      <c r="O145" s="81"/>
      <c r="P145" s="81"/>
      <c r="Q145" s="81"/>
      <c r="R145" s="81"/>
      <c r="S145" s="81"/>
      <c r="T145" s="81"/>
      <c r="U145" s="81"/>
    </row>
    <row r="146" spans="1:21" s="73" customFormat="1">
      <c r="A146" s="85"/>
      <c r="B146" s="79"/>
      <c r="C146" s="86"/>
      <c r="D146" s="80"/>
      <c r="E146" s="80"/>
      <c r="F146" s="80"/>
      <c r="G146" s="80"/>
      <c r="H146" s="80"/>
      <c r="I146" s="80"/>
      <c r="J146" s="80"/>
      <c r="K146" s="80"/>
      <c r="L146" s="80"/>
      <c r="M146" s="80"/>
      <c r="N146" s="81"/>
      <c r="O146" s="81"/>
      <c r="P146" s="81"/>
      <c r="Q146" s="81"/>
      <c r="R146" s="81"/>
      <c r="S146" s="81"/>
      <c r="T146" s="81"/>
      <c r="U146" s="81"/>
    </row>
    <row r="147" spans="1:21" s="73" customFormat="1">
      <c r="A147" s="85"/>
      <c r="B147" s="79"/>
      <c r="C147" s="86"/>
      <c r="D147" s="80"/>
      <c r="E147" s="80"/>
      <c r="F147" s="80"/>
      <c r="G147" s="80"/>
      <c r="H147" s="80"/>
      <c r="I147" s="80"/>
      <c r="J147" s="80"/>
      <c r="K147" s="80"/>
      <c r="L147" s="80"/>
      <c r="M147" s="80"/>
      <c r="N147" s="81"/>
      <c r="O147" s="81"/>
      <c r="P147" s="81"/>
      <c r="Q147" s="81"/>
      <c r="R147" s="81"/>
      <c r="S147" s="81"/>
      <c r="T147" s="81"/>
      <c r="U147" s="81"/>
    </row>
    <row r="148" spans="1:21" s="73" customFormat="1">
      <c r="A148" s="85"/>
      <c r="B148" s="79"/>
      <c r="C148" s="86"/>
      <c r="D148" s="80"/>
      <c r="E148" s="80"/>
      <c r="F148" s="80"/>
      <c r="G148" s="80"/>
      <c r="H148" s="80"/>
      <c r="I148" s="80"/>
      <c r="J148" s="80"/>
      <c r="K148" s="80"/>
      <c r="L148" s="80"/>
      <c r="M148" s="80"/>
      <c r="N148" s="81"/>
      <c r="O148" s="81"/>
      <c r="P148" s="81"/>
      <c r="Q148" s="81"/>
      <c r="R148" s="81"/>
      <c r="S148" s="81"/>
      <c r="T148" s="81"/>
      <c r="U148" s="81"/>
    </row>
    <row r="149" spans="1:21" s="73" customFormat="1">
      <c r="A149" s="85"/>
      <c r="B149" s="79"/>
      <c r="C149" s="86"/>
      <c r="D149" s="80"/>
      <c r="E149" s="80"/>
      <c r="F149" s="80"/>
      <c r="G149" s="80"/>
      <c r="H149" s="80"/>
      <c r="I149" s="80"/>
      <c r="J149" s="80"/>
      <c r="K149" s="80"/>
      <c r="L149" s="80"/>
      <c r="M149" s="80"/>
      <c r="N149" s="81"/>
      <c r="O149" s="81"/>
      <c r="P149" s="81"/>
      <c r="Q149" s="81"/>
      <c r="R149" s="81"/>
      <c r="S149" s="81"/>
      <c r="T149" s="81"/>
      <c r="U149" s="81"/>
    </row>
    <row r="150" spans="1:21" s="73" customFormat="1">
      <c r="A150" s="85"/>
      <c r="B150" s="79"/>
      <c r="C150" s="86"/>
      <c r="D150" s="80"/>
      <c r="E150" s="80"/>
      <c r="F150" s="80"/>
      <c r="G150" s="80"/>
      <c r="H150" s="80"/>
      <c r="I150" s="80"/>
      <c r="J150" s="80"/>
      <c r="K150" s="80"/>
      <c r="L150" s="80"/>
      <c r="M150" s="80"/>
      <c r="N150" s="81"/>
      <c r="O150" s="81"/>
      <c r="P150" s="81"/>
      <c r="Q150" s="81"/>
      <c r="R150" s="81"/>
      <c r="S150" s="81"/>
      <c r="T150" s="81"/>
      <c r="U150" s="81"/>
    </row>
    <row r="151" spans="1:21" s="73" customFormat="1">
      <c r="A151" s="85"/>
      <c r="B151" s="79"/>
      <c r="C151" s="86"/>
      <c r="D151" s="80"/>
      <c r="E151" s="80"/>
      <c r="F151" s="80"/>
      <c r="G151" s="80"/>
      <c r="H151" s="80"/>
      <c r="I151" s="80"/>
      <c r="J151" s="80"/>
      <c r="K151" s="80"/>
      <c r="L151" s="80"/>
      <c r="M151" s="80"/>
      <c r="N151" s="81"/>
      <c r="O151" s="81"/>
      <c r="P151" s="81"/>
      <c r="Q151" s="81"/>
      <c r="R151" s="81"/>
      <c r="S151" s="81"/>
      <c r="T151" s="81"/>
      <c r="U151" s="81"/>
    </row>
    <row r="152" spans="1:21" s="73" customFormat="1">
      <c r="A152" s="85"/>
      <c r="B152" s="79"/>
      <c r="C152" s="86"/>
      <c r="D152" s="80"/>
      <c r="E152" s="80"/>
      <c r="F152" s="80"/>
      <c r="G152" s="80"/>
      <c r="H152" s="80"/>
      <c r="I152" s="80"/>
      <c r="J152" s="80"/>
      <c r="K152" s="80"/>
      <c r="L152" s="80"/>
      <c r="M152" s="80"/>
      <c r="N152" s="81"/>
      <c r="O152" s="81"/>
      <c r="P152" s="81"/>
      <c r="Q152" s="81"/>
      <c r="R152" s="81"/>
      <c r="S152" s="81"/>
      <c r="T152" s="81"/>
      <c r="U152" s="81"/>
    </row>
    <row r="153" spans="1:21" s="73" customFormat="1">
      <c r="A153" s="85"/>
      <c r="B153" s="79"/>
      <c r="C153" s="86"/>
      <c r="D153" s="80"/>
      <c r="E153" s="80"/>
      <c r="F153" s="80"/>
      <c r="G153" s="80"/>
      <c r="H153" s="80"/>
      <c r="I153" s="80"/>
      <c r="J153" s="80"/>
      <c r="K153" s="80"/>
      <c r="L153" s="80"/>
      <c r="M153" s="80"/>
      <c r="N153" s="81"/>
      <c r="O153" s="81"/>
      <c r="P153" s="81"/>
      <c r="Q153" s="81"/>
      <c r="R153" s="81"/>
      <c r="S153" s="81"/>
      <c r="T153" s="81"/>
      <c r="U153" s="81"/>
    </row>
    <row r="154" spans="1:21" s="73" customFormat="1">
      <c r="A154" s="85"/>
      <c r="B154" s="79"/>
      <c r="C154" s="86"/>
      <c r="D154" s="80"/>
      <c r="E154" s="80"/>
      <c r="F154" s="80"/>
      <c r="G154" s="80"/>
      <c r="H154" s="80"/>
      <c r="I154" s="80"/>
      <c r="J154" s="80"/>
      <c r="K154" s="80"/>
      <c r="L154" s="80"/>
      <c r="M154" s="80"/>
      <c r="N154" s="81"/>
      <c r="O154" s="81"/>
      <c r="P154" s="81"/>
      <c r="Q154" s="81"/>
      <c r="R154" s="81"/>
      <c r="S154" s="81"/>
      <c r="T154" s="81"/>
      <c r="U154" s="81"/>
    </row>
    <row r="155" spans="1:21" s="73" customFormat="1">
      <c r="A155" s="85"/>
      <c r="B155" s="79"/>
      <c r="C155" s="86"/>
      <c r="D155" s="80"/>
      <c r="E155" s="80"/>
      <c r="F155" s="80"/>
      <c r="G155" s="80"/>
      <c r="H155" s="80"/>
      <c r="I155" s="80"/>
      <c r="J155" s="80"/>
      <c r="K155" s="80"/>
      <c r="L155" s="80"/>
      <c r="M155" s="80"/>
      <c r="N155" s="81"/>
      <c r="O155" s="81"/>
      <c r="P155" s="81"/>
      <c r="Q155" s="81"/>
      <c r="R155" s="81"/>
      <c r="S155" s="81"/>
      <c r="T155" s="81"/>
      <c r="U155" s="81"/>
    </row>
    <row r="156" spans="1:21" s="73" customFormat="1">
      <c r="A156" s="85"/>
      <c r="B156" s="79"/>
      <c r="C156" s="86"/>
      <c r="D156" s="80"/>
      <c r="E156" s="80"/>
      <c r="F156" s="80"/>
      <c r="G156" s="80"/>
      <c r="H156" s="80"/>
      <c r="I156" s="80"/>
      <c r="J156" s="80"/>
      <c r="K156" s="80"/>
      <c r="L156" s="80"/>
      <c r="M156" s="80"/>
      <c r="N156" s="81"/>
      <c r="O156" s="81"/>
      <c r="P156" s="81"/>
      <c r="Q156" s="81"/>
      <c r="R156" s="81"/>
      <c r="S156" s="81"/>
      <c r="T156" s="81"/>
      <c r="U156" s="81"/>
    </row>
    <row r="157" spans="1:21" s="73" customFormat="1">
      <c r="A157" s="85"/>
      <c r="B157" s="79"/>
      <c r="C157" s="86"/>
      <c r="D157" s="80"/>
      <c r="E157" s="80"/>
      <c r="F157" s="80"/>
      <c r="G157" s="80"/>
      <c r="H157" s="80"/>
      <c r="I157" s="80"/>
      <c r="J157" s="80"/>
      <c r="K157" s="80"/>
      <c r="L157" s="80"/>
      <c r="M157" s="80"/>
      <c r="N157" s="81"/>
      <c r="O157" s="81"/>
      <c r="P157" s="81"/>
      <c r="Q157" s="81"/>
      <c r="R157" s="81"/>
      <c r="S157" s="81"/>
      <c r="T157" s="81"/>
      <c r="U157" s="81"/>
    </row>
    <row r="158" spans="1:21" s="73" customFormat="1">
      <c r="A158" s="85"/>
      <c r="B158" s="79"/>
      <c r="C158" s="86"/>
      <c r="D158" s="80"/>
      <c r="E158" s="80"/>
      <c r="F158" s="80"/>
      <c r="G158" s="80"/>
      <c r="H158" s="80"/>
      <c r="I158" s="80"/>
      <c r="J158" s="80"/>
      <c r="K158" s="80"/>
      <c r="L158" s="80"/>
      <c r="M158" s="80"/>
      <c r="N158" s="81"/>
      <c r="O158" s="81"/>
      <c r="P158" s="81"/>
      <c r="Q158" s="81"/>
      <c r="R158" s="81"/>
      <c r="S158" s="81"/>
      <c r="T158" s="81"/>
      <c r="U158" s="81"/>
    </row>
    <row r="159" spans="1:21" s="73" customFormat="1">
      <c r="A159" s="85"/>
      <c r="B159" s="79"/>
      <c r="C159" s="86"/>
      <c r="D159" s="80"/>
      <c r="E159" s="80"/>
      <c r="F159" s="80"/>
      <c r="G159" s="80"/>
      <c r="H159" s="80"/>
      <c r="I159" s="80"/>
      <c r="J159" s="80"/>
      <c r="K159" s="80"/>
      <c r="L159" s="80"/>
      <c r="M159" s="80"/>
      <c r="N159" s="81"/>
      <c r="O159" s="81"/>
      <c r="P159" s="81"/>
      <c r="Q159" s="81"/>
      <c r="R159" s="81"/>
      <c r="S159" s="81"/>
      <c r="T159" s="81"/>
      <c r="U159" s="81"/>
    </row>
    <row r="160" spans="1:21" s="73" customFormat="1">
      <c r="A160" s="85"/>
      <c r="B160" s="79"/>
      <c r="C160" s="86"/>
      <c r="D160" s="80"/>
      <c r="E160" s="80"/>
      <c r="F160" s="80"/>
      <c r="G160" s="80"/>
      <c r="H160" s="80"/>
      <c r="I160" s="80"/>
      <c r="J160" s="80"/>
      <c r="K160" s="80"/>
      <c r="L160" s="80"/>
      <c r="M160" s="80"/>
      <c r="N160" s="81"/>
      <c r="O160" s="81"/>
      <c r="P160" s="81"/>
      <c r="Q160" s="81"/>
      <c r="R160" s="81"/>
      <c r="S160" s="81"/>
      <c r="T160" s="81"/>
      <c r="U160" s="81"/>
    </row>
    <row r="161" spans="1:21" s="73" customFormat="1">
      <c r="A161" s="85"/>
      <c r="B161" s="79"/>
      <c r="C161" s="86"/>
      <c r="D161" s="80"/>
      <c r="E161" s="80"/>
      <c r="F161" s="80"/>
      <c r="G161" s="80"/>
      <c r="H161" s="80"/>
      <c r="I161" s="80"/>
      <c r="J161" s="80"/>
      <c r="K161" s="80"/>
      <c r="L161" s="80"/>
      <c r="M161" s="80"/>
      <c r="N161" s="81"/>
      <c r="O161" s="81"/>
      <c r="P161" s="81"/>
      <c r="Q161" s="81"/>
      <c r="R161" s="81"/>
      <c r="S161" s="81"/>
      <c r="T161" s="81"/>
      <c r="U161" s="81"/>
    </row>
    <row r="162" spans="1:21" s="73" customFormat="1">
      <c r="A162" s="85"/>
      <c r="B162" s="79"/>
      <c r="C162" s="86"/>
      <c r="D162" s="80"/>
      <c r="E162" s="80"/>
      <c r="F162" s="80"/>
      <c r="G162" s="80"/>
      <c r="H162" s="80"/>
      <c r="I162" s="80"/>
      <c r="J162" s="80"/>
      <c r="K162" s="80"/>
      <c r="L162" s="80"/>
      <c r="M162" s="80"/>
      <c r="N162" s="81"/>
      <c r="O162" s="81"/>
      <c r="P162" s="81"/>
      <c r="Q162" s="81"/>
      <c r="R162" s="81"/>
      <c r="S162" s="81"/>
      <c r="T162" s="81"/>
      <c r="U162" s="81"/>
    </row>
    <row r="163" spans="1:21" s="73" customFormat="1">
      <c r="A163" s="85"/>
      <c r="B163" s="79"/>
      <c r="C163" s="86"/>
      <c r="D163" s="80"/>
      <c r="E163" s="80"/>
      <c r="F163" s="80"/>
      <c r="G163" s="80"/>
      <c r="H163" s="80"/>
      <c r="I163" s="80"/>
      <c r="J163" s="80"/>
      <c r="K163" s="80"/>
      <c r="L163" s="80"/>
      <c r="M163" s="80"/>
      <c r="N163" s="81"/>
      <c r="O163" s="81"/>
      <c r="P163" s="81"/>
      <c r="Q163" s="81"/>
      <c r="R163" s="81"/>
      <c r="S163" s="81"/>
      <c r="T163" s="81"/>
      <c r="U163" s="81"/>
    </row>
    <row r="164" spans="1:21" s="73" customFormat="1">
      <c r="A164" s="85"/>
      <c r="B164" s="79"/>
      <c r="C164" s="86"/>
      <c r="D164" s="80"/>
      <c r="E164" s="80"/>
      <c r="F164" s="80"/>
      <c r="G164" s="80"/>
      <c r="H164" s="80"/>
      <c r="I164" s="80"/>
      <c r="J164" s="80"/>
      <c r="K164" s="80"/>
      <c r="L164" s="80"/>
      <c r="M164" s="80"/>
      <c r="N164" s="81"/>
      <c r="O164" s="81"/>
      <c r="P164" s="81"/>
      <c r="Q164" s="81"/>
      <c r="R164" s="81"/>
      <c r="S164" s="81"/>
      <c r="T164" s="81"/>
      <c r="U164" s="81"/>
    </row>
    <row r="165" spans="1:21" s="73" customFormat="1">
      <c r="A165" s="85"/>
      <c r="B165" s="79"/>
      <c r="C165" s="86"/>
      <c r="D165" s="80"/>
      <c r="E165" s="80"/>
      <c r="F165" s="80"/>
      <c r="G165" s="80"/>
      <c r="H165" s="80"/>
      <c r="I165" s="80"/>
      <c r="J165" s="80"/>
      <c r="K165" s="80"/>
      <c r="L165" s="80"/>
      <c r="M165" s="80"/>
      <c r="N165" s="81"/>
      <c r="O165" s="81"/>
      <c r="P165" s="81"/>
      <c r="Q165" s="81"/>
      <c r="R165" s="81"/>
      <c r="S165" s="81"/>
      <c r="T165" s="81"/>
      <c r="U165" s="81"/>
    </row>
    <row r="166" spans="1:21" s="73" customFormat="1">
      <c r="A166" s="85"/>
      <c r="B166" s="79"/>
      <c r="C166" s="86"/>
      <c r="D166" s="80"/>
      <c r="E166" s="80"/>
      <c r="F166" s="80"/>
      <c r="G166" s="80"/>
      <c r="H166" s="80"/>
      <c r="I166" s="80"/>
      <c r="J166" s="80"/>
      <c r="K166" s="80"/>
      <c r="L166" s="80"/>
      <c r="M166" s="80"/>
      <c r="N166" s="81"/>
      <c r="O166" s="81"/>
      <c r="P166" s="81"/>
      <c r="Q166" s="81"/>
      <c r="R166" s="81"/>
      <c r="S166" s="81"/>
      <c r="T166" s="81"/>
      <c r="U166" s="81"/>
    </row>
    <row r="167" spans="1:21" s="73" customFormat="1">
      <c r="A167" s="85"/>
      <c r="B167" s="79"/>
      <c r="C167" s="86"/>
      <c r="D167" s="80"/>
      <c r="E167" s="80"/>
      <c r="F167" s="80"/>
      <c r="G167" s="80"/>
      <c r="H167" s="80"/>
      <c r="I167" s="80"/>
      <c r="J167" s="80"/>
      <c r="K167" s="80"/>
      <c r="L167" s="80"/>
      <c r="M167" s="80"/>
      <c r="N167" s="81"/>
      <c r="O167" s="81"/>
      <c r="P167" s="81"/>
      <c r="Q167" s="81"/>
      <c r="R167" s="81"/>
      <c r="S167" s="81"/>
      <c r="T167" s="81"/>
      <c r="U167" s="81"/>
    </row>
    <row r="168" spans="1:21" s="73" customFormat="1">
      <c r="A168" s="85"/>
      <c r="B168" s="79"/>
      <c r="C168" s="86"/>
      <c r="D168" s="80"/>
      <c r="E168" s="80"/>
      <c r="F168" s="80"/>
      <c r="G168" s="80"/>
      <c r="H168" s="80"/>
      <c r="I168" s="80"/>
      <c r="J168" s="80"/>
      <c r="K168" s="80"/>
      <c r="L168" s="80"/>
      <c r="M168" s="80"/>
      <c r="N168" s="81"/>
      <c r="O168" s="81"/>
      <c r="P168" s="81"/>
      <c r="Q168" s="81"/>
      <c r="R168" s="81"/>
      <c r="S168" s="81"/>
      <c r="T168" s="81"/>
      <c r="U168" s="81"/>
    </row>
    <row r="169" spans="1:21" s="73" customFormat="1">
      <c r="A169" s="85"/>
      <c r="B169" s="79"/>
      <c r="C169" s="86"/>
      <c r="D169" s="80"/>
      <c r="E169" s="80"/>
      <c r="F169" s="80"/>
      <c r="G169" s="80"/>
      <c r="H169" s="80"/>
      <c r="I169" s="80"/>
      <c r="J169" s="80"/>
      <c r="K169" s="80"/>
      <c r="L169" s="80"/>
      <c r="M169" s="80"/>
      <c r="N169" s="81"/>
      <c r="O169" s="81"/>
      <c r="P169" s="81"/>
      <c r="Q169" s="81"/>
      <c r="R169" s="81"/>
      <c r="S169" s="81"/>
      <c r="T169" s="81"/>
      <c r="U169" s="81"/>
    </row>
    <row r="170" spans="1:21" s="73" customFormat="1">
      <c r="A170" s="85"/>
      <c r="B170" s="79"/>
      <c r="C170" s="86"/>
      <c r="D170" s="80"/>
      <c r="E170" s="80"/>
      <c r="F170" s="80"/>
      <c r="G170" s="80"/>
      <c r="H170" s="80"/>
      <c r="I170" s="80"/>
      <c r="J170" s="80"/>
      <c r="K170" s="80"/>
      <c r="L170" s="80"/>
      <c r="M170" s="80"/>
      <c r="N170" s="81"/>
      <c r="O170" s="81"/>
      <c r="P170" s="81"/>
      <c r="Q170" s="81"/>
      <c r="R170" s="81"/>
      <c r="S170" s="81"/>
      <c r="T170" s="81"/>
      <c r="U170" s="81"/>
    </row>
    <row r="171" spans="1:21" s="73" customFormat="1">
      <c r="A171" s="85"/>
      <c r="B171" s="79"/>
      <c r="C171" s="86"/>
      <c r="D171" s="80"/>
      <c r="E171" s="80"/>
      <c r="F171" s="80"/>
      <c r="G171" s="80"/>
      <c r="H171" s="80"/>
      <c r="I171" s="80"/>
      <c r="J171" s="80"/>
      <c r="K171" s="80"/>
      <c r="L171" s="80"/>
      <c r="M171" s="80"/>
      <c r="N171" s="81"/>
      <c r="O171" s="81"/>
      <c r="P171" s="81"/>
      <c r="Q171" s="81"/>
      <c r="R171" s="81"/>
      <c r="S171" s="81"/>
      <c r="T171" s="81"/>
      <c r="U171" s="81"/>
    </row>
    <row r="172" spans="1:21" s="73" customFormat="1">
      <c r="A172" s="85"/>
      <c r="B172" s="79"/>
      <c r="C172" s="86"/>
      <c r="D172" s="80"/>
      <c r="E172" s="80"/>
      <c r="F172" s="80"/>
      <c r="G172" s="80"/>
      <c r="H172" s="80"/>
      <c r="I172" s="80"/>
      <c r="J172" s="80"/>
      <c r="K172" s="80"/>
      <c r="L172" s="80"/>
      <c r="M172" s="80"/>
      <c r="N172" s="81"/>
      <c r="O172" s="81"/>
      <c r="P172" s="81"/>
      <c r="Q172" s="81"/>
      <c r="R172" s="81"/>
      <c r="S172" s="81"/>
      <c r="T172" s="81"/>
      <c r="U172" s="81"/>
    </row>
    <row r="173" spans="1:21" s="73" customFormat="1">
      <c r="A173" s="85"/>
      <c r="B173" s="79"/>
      <c r="C173" s="86"/>
      <c r="D173" s="80"/>
      <c r="E173" s="80"/>
      <c r="F173" s="80"/>
      <c r="G173" s="80"/>
      <c r="H173" s="80"/>
      <c r="I173" s="80"/>
      <c r="J173" s="80"/>
      <c r="K173" s="80"/>
      <c r="L173" s="80"/>
      <c r="M173" s="80"/>
      <c r="N173" s="81"/>
      <c r="O173" s="81"/>
      <c r="P173" s="81"/>
      <c r="Q173" s="81"/>
      <c r="R173" s="81"/>
      <c r="S173" s="81"/>
      <c r="T173" s="81"/>
      <c r="U173" s="81"/>
    </row>
    <row r="174" spans="1:21" s="73" customFormat="1">
      <c r="A174" s="85"/>
      <c r="B174" s="79"/>
      <c r="C174" s="86"/>
      <c r="D174" s="80"/>
      <c r="E174" s="80"/>
      <c r="F174" s="80"/>
      <c r="G174" s="80"/>
      <c r="H174" s="80"/>
      <c r="I174" s="80"/>
      <c r="J174" s="80"/>
      <c r="K174" s="80"/>
      <c r="L174" s="80"/>
      <c r="M174" s="80"/>
      <c r="N174" s="81"/>
      <c r="O174" s="81"/>
      <c r="P174" s="81"/>
      <c r="Q174" s="81"/>
      <c r="R174" s="81"/>
      <c r="S174" s="81"/>
      <c r="T174" s="81"/>
      <c r="U174" s="81"/>
    </row>
    <row r="175" spans="1:21" s="73" customFormat="1">
      <c r="A175" s="85"/>
      <c r="B175" s="79"/>
      <c r="C175" s="86"/>
      <c r="D175" s="80"/>
      <c r="E175" s="80"/>
      <c r="F175" s="80"/>
      <c r="G175" s="80"/>
      <c r="H175" s="80"/>
      <c r="I175" s="80"/>
      <c r="J175" s="80"/>
      <c r="K175" s="80"/>
      <c r="L175" s="80"/>
      <c r="M175" s="80"/>
      <c r="N175" s="81"/>
      <c r="O175" s="81"/>
      <c r="P175" s="81"/>
      <c r="Q175" s="81"/>
      <c r="R175" s="81"/>
      <c r="S175" s="81"/>
      <c r="T175" s="81"/>
      <c r="U175" s="81"/>
    </row>
    <row r="176" spans="1:21" s="73" customFormat="1">
      <c r="A176" s="85"/>
      <c r="B176" s="79"/>
      <c r="C176" s="86"/>
      <c r="D176" s="80"/>
      <c r="E176" s="80"/>
      <c r="F176" s="80"/>
      <c r="G176" s="80"/>
      <c r="H176" s="80"/>
      <c r="I176" s="80"/>
      <c r="J176" s="80"/>
      <c r="K176" s="80"/>
      <c r="L176" s="80"/>
      <c r="M176" s="80"/>
      <c r="N176" s="81"/>
      <c r="O176" s="81"/>
      <c r="P176" s="81"/>
      <c r="Q176" s="81"/>
      <c r="R176" s="81"/>
      <c r="S176" s="81"/>
      <c r="T176" s="81"/>
      <c r="U176" s="81"/>
    </row>
    <row r="177" spans="1:21" s="73" customFormat="1">
      <c r="A177" s="85"/>
      <c r="B177" s="79"/>
      <c r="C177" s="86"/>
      <c r="D177" s="80"/>
      <c r="E177" s="80"/>
      <c r="F177" s="80"/>
      <c r="G177" s="80"/>
      <c r="H177" s="80"/>
      <c r="I177" s="80"/>
      <c r="J177" s="80"/>
      <c r="K177" s="80"/>
      <c r="L177" s="80"/>
      <c r="M177" s="80"/>
      <c r="N177" s="81"/>
      <c r="O177" s="81"/>
      <c r="P177" s="81"/>
      <c r="Q177" s="81"/>
      <c r="R177" s="81"/>
      <c r="S177" s="81"/>
      <c r="T177" s="81"/>
      <c r="U177" s="81"/>
    </row>
    <row r="178" spans="1:21" s="73" customFormat="1">
      <c r="A178" s="85"/>
      <c r="B178" s="79"/>
      <c r="C178" s="86"/>
      <c r="D178" s="80"/>
      <c r="E178" s="80"/>
      <c r="F178" s="80"/>
      <c r="G178" s="80"/>
      <c r="H178" s="80"/>
      <c r="I178" s="80"/>
      <c r="J178" s="80"/>
      <c r="K178" s="80"/>
      <c r="L178" s="80"/>
      <c r="M178" s="80"/>
      <c r="N178" s="81"/>
      <c r="O178" s="81"/>
      <c r="P178" s="81"/>
      <c r="Q178" s="81"/>
      <c r="R178" s="81"/>
      <c r="S178" s="81"/>
      <c r="T178" s="81"/>
      <c r="U178" s="81"/>
    </row>
    <row r="179" spans="1:21" s="73" customFormat="1">
      <c r="A179" s="85"/>
      <c r="B179" s="79"/>
      <c r="C179" s="86"/>
      <c r="D179" s="80"/>
      <c r="E179" s="80"/>
      <c r="F179" s="80"/>
      <c r="G179" s="80"/>
      <c r="H179" s="80"/>
      <c r="I179" s="80"/>
      <c r="J179" s="80"/>
      <c r="K179" s="80"/>
      <c r="L179" s="80"/>
      <c r="M179" s="80"/>
      <c r="N179" s="81"/>
      <c r="O179" s="81"/>
      <c r="P179" s="81"/>
      <c r="Q179" s="81"/>
      <c r="R179" s="81"/>
      <c r="S179" s="81"/>
      <c r="T179" s="81"/>
      <c r="U179" s="81"/>
    </row>
    <row r="180" spans="1:21" s="73" customFormat="1">
      <c r="A180" s="85"/>
      <c r="B180" s="79"/>
      <c r="C180" s="86"/>
      <c r="D180" s="80"/>
      <c r="E180" s="80"/>
      <c r="F180" s="80"/>
      <c r="G180" s="80"/>
      <c r="H180" s="80"/>
      <c r="I180" s="80"/>
      <c r="J180" s="80"/>
      <c r="K180" s="80"/>
      <c r="L180" s="80"/>
      <c r="M180" s="80"/>
      <c r="N180" s="81"/>
      <c r="O180" s="81"/>
      <c r="P180" s="81"/>
      <c r="Q180" s="81"/>
      <c r="R180" s="81"/>
      <c r="S180" s="81"/>
      <c r="T180" s="81"/>
      <c r="U180" s="81"/>
    </row>
    <row r="181" spans="1:21" s="73" customFormat="1">
      <c r="A181" s="85"/>
      <c r="B181" s="79"/>
      <c r="C181" s="86"/>
      <c r="D181" s="80"/>
      <c r="E181" s="80"/>
      <c r="F181" s="80"/>
      <c r="G181" s="80"/>
      <c r="H181" s="80"/>
      <c r="I181" s="80"/>
      <c r="J181" s="80"/>
      <c r="K181" s="80"/>
      <c r="L181" s="80"/>
      <c r="M181" s="80"/>
      <c r="N181" s="81"/>
      <c r="O181" s="81"/>
      <c r="P181" s="81"/>
      <c r="Q181" s="81"/>
      <c r="R181" s="81"/>
      <c r="S181" s="81"/>
      <c r="T181" s="81"/>
      <c r="U181" s="81"/>
    </row>
    <row r="182" spans="1:21" s="73" customFormat="1">
      <c r="A182" s="85"/>
      <c r="B182" s="79"/>
      <c r="C182" s="86"/>
      <c r="D182" s="80"/>
      <c r="E182" s="80"/>
      <c r="F182" s="80"/>
      <c r="G182" s="80"/>
      <c r="H182" s="80"/>
      <c r="I182" s="80"/>
      <c r="J182" s="80"/>
      <c r="K182" s="80"/>
      <c r="L182" s="80"/>
      <c r="M182" s="80"/>
      <c r="N182" s="81"/>
      <c r="O182" s="81"/>
      <c r="P182" s="81"/>
      <c r="Q182" s="81"/>
      <c r="R182" s="81"/>
      <c r="S182" s="81"/>
      <c r="T182" s="81"/>
      <c r="U182" s="81"/>
    </row>
    <row r="183" spans="1:21" s="73" customFormat="1">
      <c r="A183" s="85"/>
      <c r="B183" s="79"/>
      <c r="C183" s="86"/>
      <c r="D183" s="80"/>
      <c r="E183" s="80"/>
      <c r="F183" s="80"/>
      <c r="G183" s="80"/>
      <c r="H183" s="80"/>
      <c r="I183" s="80"/>
      <c r="J183" s="80"/>
      <c r="K183" s="80"/>
      <c r="L183" s="80"/>
      <c r="M183" s="80"/>
      <c r="N183" s="81"/>
      <c r="O183" s="81"/>
      <c r="P183" s="81"/>
      <c r="Q183" s="81"/>
      <c r="R183" s="81"/>
      <c r="S183" s="81"/>
      <c r="T183" s="81"/>
      <c r="U183" s="81"/>
    </row>
    <row r="184" spans="1:21" s="73" customFormat="1">
      <c r="A184" s="85"/>
      <c r="B184" s="79"/>
      <c r="C184" s="86"/>
      <c r="D184" s="80"/>
      <c r="E184" s="80"/>
      <c r="F184" s="80"/>
      <c r="G184" s="80"/>
      <c r="H184" s="80"/>
      <c r="I184" s="80"/>
      <c r="J184" s="80"/>
      <c r="K184" s="80"/>
      <c r="L184" s="80"/>
      <c r="M184" s="80"/>
      <c r="N184" s="81"/>
      <c r="O184" s="81"/>
      <c r="P184" s="81"/>
      <c r="Q184" s="81"/>
      <c r="R184" s="81"/>
      <c r="S184" s="81"/>
      <c r="T184" s="81"/>
      <c r="U184" s="81"/>
    </row>
    <row r="185" spans="1:21" s="73" customFormat="1">
      <c r="A185" s="85"/>
      <c r="B185" s="79"/>
      <c r="C185" s="86"/>
      <c r="D185" s="80"/>
      <c r="E185" s="80"/>
      <c r="F185" s="80"/>
      <c r="G185" s="80"/>
      <c r="H185" s="80"/>
      <c r="I185" s="80"/>
      <c r="J185" s="80"/>
      <c r="K185" s="80"/>
      <c r="L185" s="80"/>
      <c r="M185" s="80"/>
      <c r="N185" s="81"/>
      <c r="O185" s="81"/>
      <c r="P185" s="81"/>
      <c r="Q185" s="81"/>
      <c r="R185" s="81"/>
      <c r="S185" s="81"/>
      <c r="T185" s="81"/>
      <c r="U185" s="81"/>
    </row>
    <row r="186" spans="1:21" s="73" customFormat="1">
      <c r="A186" s="85"/>
      <c r="B186" s="79"/>
      <c r="C186" s="86"/>
      <c r="D186" s="80"/>
      <c r="E186" s="80"/>
      <c r="F186" s="80"/>
      <c r="G186" s="80"/>
      <c r="H186" s="80"/>
      <c r="I186" s="80"/>
      <c r="J186" s="80"/>
      <c r="K186" s="80"/>
      <c r="L186" s="80"/>
      <c r="M186" s="80"/>
      <c r="N186" s="81"/>
      <c r="O186" s="81"/>
      <c r="P186" s="81"/>
      <c r="Q186" s="81"/>
      <c r="R186" s="81"/>
      <c r="S186" s="81"/>
      <c r="T186" s="81"/>
      <c r="U186" s="81"/>
    </row>
    <row r="187" spans="1:21" s="73" customFormat="1">
      <c r="A187" s="85"/>
      <c r="B187" s="79"/>
      <c r="C187" s="86"/>
      <c r="D187" s="80"/>
      <c r="E187" s="80"/>
      <c r="F187" s="80"/>
      <c r="G187" s="80"/>
      <c r="H187" s="80"/>
      <c r="I187" s="80"/>
      <c r="J187" s="80"/>
      <c r="K187" s="80"/>
      <c r="L187" s="80"/>
      <c r="M187" s="80"/>
      <c r="N187" s="81"/>
      <c r="O187" s="81"/>
      <c r="P187" s="81"/>
      <c r="Q187" s="81"/>
      <c r="R187" s="81"/>
      <c r="S187" s="81"/>
      <c r="T187" s="81"/>
      <c r="U187" s="81"/>
    </row>
    <row r="188" spans="1:21" s="73" customFormat="1">
      <c r="A188" s="85"/>
      <c r="B188" s="79"/>
      <c r="C188" s="86"/>
      <c r="D188" s="80"/>
      <c r="E188" s="80"/>
      <c r="F188" s="80"/>
      <c r="G188" s="80"/>
      <c r="H188" s="80"/>
      <c r="I188" s="80"/>
      <c r="J188" s="80"/>
      <c r="K188" s="80"/>
      <c r="L188" s="80"/>
      <c r="M188" s="80"/>
      <c r="N188" s="81"/>
      <c r="O188" s="81"/>
      <c r="P188" s="81"/>
      <c r="Q188" s="81"/>
      <c r="R188" s="81"/>
      <c r="S188" s="81"/>
      <c r="T188" s="81"/>
      <c r="U188" s="81"/>
    </row>
    <row r="189" spans="1:21" s="73" customFormat="1">
      <c r="A189" s="85"/>
      <c r="B189" s="79"/>
      <c r="C189" s="86"/>
      <c r="D189" s="80"/>
      <c r="E189" s="80"/>
      <c r="F189" s="80"/>
      <c r="G189" s="80"/>
      <c r="H189" s="80"/>
      <c r="I189" s="80"/>
      <c r="J189" s="80"/>
      <c r="K189" s="80"/>
      <c r="L189" s="80"/>
      <c r="M189" s="80"/>
      <c r="N189" s="81"/>
      <c r="O189" s="81"/>
      <c r="P189" s="81"/>
      <c r="Q189" s="81"/>
      <c r="R189" s="81"/>
      <c r="S189" s="81"/>
      <c r="T189" s="81"/>
      <c r="U189" s="81"/>
    </row>
    <row r="190" spans="1:21" s="73" customFormat="1">
      <c r="A190" s="85"/>
      <c r="B190" s="79"/>
      <c r="C190" s="86"/>
      <c r="D190" s="80"/>
      <c r="E190" s="80"/>
      <c r="F190" s="80"/>
      <c r="G190" s="80"/>
      <c r="H190" s="80"/>
      <c r="I190" s="80"/>
      <c r="J190" s="80"/>
      <c r="K190" s="80"/>
      <c r="L190" s="80"/>
      <c r="M190" s="80"/>
      <c r="N190" s="81"/>
      <c r="O190" s="81"/>
      <c r="P190" s="81"/>
      <c r="Q190" s="81"/>
      <c r="R190" s="81"/>
      <c r="S190" s="81"/>
      <c r="T190" s="81"/>
      <c r="U190" s="81"/>
    </row>
    <row r="191" spans="1:21" s="73" customFormat="1">
      <c r="A191" s="85"/>
      <c r="B191" s="79"/>
      <c r="C191" s="86"/>
      <c r="D191" s="80"/>
      <c r="E191" s="80"/>
      <c r="F191" s="80"/>
      <c r="G191" s="80"/>
      <c r="H191" s="80"/>
      <c r="I191" s="80"/>
      <c r="J191" s="80"/>
      <c r="K191" s="80"/>
      <c r="L191" s="80"/>
      <c r="M191" s="80"/>
      <c r="N191" s="81"/>
      <c r="O191" s="81"/>
      <c r="P191" s="81"/>
      <c r="Q191" s="81"/>
      <c r="R191" s="81"/>
      <c r="S191" s="81"/>
      <c r="T191" s="81"/>
      <c r="U191" s="81"/>
    </row>
    <row r="192" spans="1:21" s="73" customFormat="1">
      <c r="A192" s="85"/>
      <c r="B192" s="79"/>
      <c r="C192" s="86"/>
      <c r="D192" s="80"/>
      <c r="E192" s="80"/>
      <c r="F192" s="80"/>
      <c r="G192" s="80"/>
      <c r="H192" s="80"/>
      <c r="I192" s="80"/>
      <c r="J192" s="80"/>
      <c r="K192" s="80"/>
      <c r="L192" s="80"/>
      <c r="M192" s="80"/>
      <c r="N192" s="81"/>
      <c r="O192" s="81"/>
      <c r="P192" s="81"/>
      <c r="Q192" s="81"/>
      <c r="R192" s="81"/>
      <c r="S192" s="81"/>
      <c r="T192" s="81"/>
      <c r="U192" s="81"/>
    </row>
    <row r="193" spans="1:21" s="73" customFormat="1">
      <c r="A193" s="85"/>
      <c r="B193" s="79"/>
      <c r="C193" s="86"/>
      <c r="D193" s="80"/>
      <c r="E193" s="80"/>
      <c r="F193" s="80"/>
      <c r="G193" s="80"/>
      <c r="H193" s="80"/>
      <c r="I193" s="80"/>
      <c r="J193" s="80"/>
      <c r="K193" s="80"/>
      <c r="L193" s="80"/>
      <c r="M193" s="80"/>
      <c r="N193" s="81"/>
      <c r="O193" s="81"/>
      <c r="P193" s="81"/>
      <c r="Q193" s="81"/>
      <c r="R193" s="81"/>
      <c r="S193" s="81"/>
      <c r="T193" s="81"/>
      <c r="U193" s="81"/>
    </row>
    <row r="194" spans="1:21" s="73" customFormat="1">
      <c r="A194" s="85"/>
      <c r="B194" s="79"/>
      <c r="C194" s="86"/>
      <c r="D194" s="80"/>
      <c r="E194" s="80"/>
      <c r="F194" s="80"/>
      <c r="G194" s="80"/>
      <c r="H194" s="80"/>
      <c r="I194" s="80"/>
      <c r="J194" s="80"/>
      <c r="K194" s="80"/>
      <c r="L194" s="80"/>
      <c r="M194" s="80"/>
      <c r="N194" s="81"/>
      <c r="O194" s="81"/>
      <c r="P194" s="81"/>
      <c r="Q194" s="81"/>
      <c r="R194" s="81"/>
      <c r="S194" s="81"/>
      <c r="T194" s="81"/>
      <c r="U194" s="81"/>
    </row>
    <row r="195" spans="1:21" s="73" customFormat="1">
      <c r="A195" s="85"/>
      <c r="B195" s="79"/>
      <c r="C195" s="86"/>
      <c r="D195" s="80"/>
      <c r="E195" s="80"/>
      <c r="F195" s="80"/>
      <c r="G195" s="80"/>
      <c r="H195" s="80"/>
      <c r="I195" s="80"/>
      <c r="J195" s="80"/>
      <c r="K195" s="80"/>
      <c r="L195" s="80"/>
      <c r="M195" s="80"/>
      <c r="N195" s="81"/>
      <c r="O195" s="81"/>
      <c r="P195" s="81"/>
      <c r="Q195" s="81"/>
      <c r="R195" s="81"/>
      <c r="S195" s="81"/>
      <c r="T195" s="81"/>
      <c r="U195" s="81"/>
    </row>
    <row r="196" spans="1:21" s="73" customFormat="1">
      <c r="A196" s="85"/>
      <c r="B196" s="79"/>
      <c r="C196" s="86"/>
      <c r="D196" s="80"/>
      <c r="E196" s="80"/>
      <c r="F196" s="80"/>
      <c r="G196" s="80"/>
      <c r="H196" s="80"/>
      <c r="I196" s="80"/>
      <c r="J196" s="80"/>
      <c r="K196" s="80"/>
      <c r="L196" s="80"/>
      <c r="M196" s="80"/>
      <c r="N196" s="81"/>
      <c r="O196" s="81"/>
      <c r="P196" s="81"/>
      <c r="Q196" s="81"/>
      <c r="R196" s="81"/>
      <c r="S196" s="81"/>
      <c r="T196" s="81"/>
      <c r="U196" s="81"/>
    </row>
    <row r="197" spans="1:21" s="73" customFormat="1">
      <c r="A197" s="85"/>
      <c r="B197" s="79"/>
      <c r="C197" s="86"/>
      <c r="D197" s="80"/>
      <c r="E197" s="80"/>
      <c r="F197" s="80"/>
      <c r="G197" s="80"/>
      <c r="H197" s="80"/>
      <c r="I197" s="80"/>
      <c r="J197" s="80"/>
      <c r="K197" s="80"/>
      <c r="L197" s="80"/>
      <c r="M197" s="80"/>
      <c r="N197" s="81"/>
      <c r="O197" s="81"/>
      <c r="P197" s="81"/>
      <c r="Q197" s="81"/>
      <c r="R197" s="81"/>
      <c r="S197" s="81"/>
      <c r="T197" s="81"/>
      <c r="U197" s="81"/>
    </row>
    <row r="198" spans="1:21" s="73" customFormat="1">
      <c r="A198" s="85"/>
      <c r="B198" s="79"/>
      <c r="C198" s="86"/>
      <c r="D198" s="80"/>
      <c r="E198" s="80"/>
      <c r="F198" s="80"/>
      <c r="G198" s="80"/>
      <c r="H198" s="80"/>
      <c r="I198" s="80"/>
      <c r="J198" s="80"/>
      <c r="K198" s="80"/>
      <c r="L198" s="80"/>
      <c r="M198" s="80"/>
      <c r="N198" s="81"/>
      <c r="O198" s="81"/>
      <c r="P198" s="81"/>
      <c r="Q198" s="81"/>
      <c r="R198" s="81"/>
      <c r="S198" s="81"/>
      <c r="T198" s="81"/>
      <c r="U198" s="81"/>
    </row>
    <row r="199" spans="1:21" s="73" customFormat="1">
      <c r="A199" s="85"/>
      <c r="B199" s="79"/>
      <c r="C199" s="86"/>
      <c r="D199" s="80"/>
      <c r="E199" s="80"/>
      <c r="F199" s="80"/>
      <c r="G199" s="80"/>
      <c r="H199" s="80"/>
      <c r="I199" s="80"/>
      <c r="J199" s="80"/>
      <c r="K199" s="80"/>
      <c r="L199" s="80"/>
      <c r="M199" s="80"/>
      <c r="N199" s="81"/>
      <c r="O199" s="81"/>
      <c r="P199" s="81"/>
      <c r="Q199" s="81"/>
      <c r="R199" s="81"/>
      <c r="S199" s="81"/>
      <c r="T199" s="81"/>
      <c r="U199" s="81"/>
    </row>
    <row r="200" spans="1:21" s="73" customFormat="1">
      <c r="A200" s="85"/>
      <c r="B200" s="79"/>
      <c r="C200" s="86"/>
      <c r="D200" s="80"/>
      <c r="E200" s="80"/>
      <c r="F200" s="80"/>
      <c r="G200" s="80"/>
      <c r="H200" s="80"/>
      <c r="I200" s="80"/>
      <c r="J200" s="80"/>
      <c r="K200" s="80"/>
      <c r="L200" s="80"/>
      <c r="M200" s="80"/>
      <c r="N200" s="81"/>
      <c r="O200" s="81"/>
      <c r="P200" s="81"/>
      <c r="Q200" s="81"/>
      <c r="R200" s="81"/>
      <c r="S200" s="81"/>
      <c r="T200" s="81"/>
      <c r="U200" s="81"/>
    </row>
    <row r="201" spans="1:21" s="73" customFormat="1">
      <c r="A201" s="85"/>
      <c r="B201" s="79"/>
      <c r="C201" s="86"/>
      <c r="D201" s="80"/>
      <c r="E201" s="80"/>
      <c r="F201" s="80"/>
      <c r="G201" s="80"/>
      <c r="H201" s="80"/>
      <c r="I201" s="80"/>
      <c r="J201" s="80"/>
      <c r="K201" s="80"/>
      <c r="L201" s="80"/>
      <c r="M201" s="80"/>
      <c r="N201" s="81"/>
      <c r="O201" s="81"/>
      <c r="P201" s="81"/>
      <c r="Q201" s="81"/>
      <c r="R201" s="81"/>
      <c r="S201" s="81"/>
      <c r="T201" s="81"/>
      <c r="U201" s="81"/>
    </row>
    <row r="202" spans="1:21" s="73" customFormat="1">
      <c r="A202" s="85"/>
      <c r="B202" s="79"/>
      <c r="C202" s="86"/>
      <c r="D202" s="80"/>
      <c r="E202" s="80"/>
      <c r="F202" s="80"/>
      <c r="G202" s="80"/>
      <c r="H202" s="80"/>
      <c r="I202" s="80"/>
      <c r="J202" s="80"/>
      <c r="K202" s="80"/>
      <c r="L202" s="80"/>
      <c r="M202" s="80"/>
      <c r="N202" s="81"/>
      <c r="O202" s="81"/>
      <c r="P202" s="81"/>
      <c r="Q202" s="81"/>
      <c r="R202" s="81"/>
      <c r="S202" s="81"/>
      <c r="T202" s="81"/>
      <c r="U202" s="81"/>
    </row>
    <row r="203" spans="1:21" s="73" customFormat="1">
      <c r="A203" s="85"/>
      <c r="B203" s="79"/>
      <c r="C203" s="86"/>
      <c r="D203" s="80"/>
      <c r="E203" s="80"/>
      <c r="F203" s="80"/>
      <c r="G203" s="80"/>
      <c r="H203" s="80"/>
      <c r="I203" s="80"/>
      <c r="J203" s="80"/>
      <c r="K203" s="80"/>
      <c r="L203" s="80"/>
      <c r="M203" s="80"/>
      <c r="N203" s="81"/>
      <c r="O203" s="81"/>
      <c r="P203" s="81"/>
      <c r="Q203" s="81"/>
      <c r="R203" s="81"/>
      <c r="S203" s="81"/>
      <c r="T203" s="81"/>
      <c r="U203" s="81"/>
    </row>
    <row r="204" spans="1:21" s="73" customFormat="1">
      <c r="A204" s="85"/>
      <c r="B204" s="79"/>
      <c r="C204" s="86"/>
      <c r="D204" s="80"/>
      <c r="E204" s="80"/>
      <c r="F204" s="80"/>
      <c r="G204" s="80"/>
      <c r="H204" s="80"/>
      <c r="I204" s="80"/>
      <c r="J204" s="80"/>
      <c r="K204" s="80"/>
      <c r="L204" s="80"/>
      <c r="M204" s="80"/>
      <c r="N204" s="81"/>
      <c r="O204" s="81"/>
      <c r="P204" s="81"/>
      <c r="Q204" s="81"/>
      <c r="R204" s="81"/>
      <c r="S204" s="81"/>
      <c r="T204" s="81"/>
      <c r="U204" s="81"/>
    </row>
    <row r="205" spans="1:21" s="73" customFormat="1">
      <c r="A205" s="85"/>
      <c r="B205" s="79"/>
      <c r="C205" s="86"/>
      <c r="D205" s="80"/>
      <c r="E205" s="80"/>
      <c r="F205" s="80"/>
      <c r="G205" s="80"/>
      <c r="H205" s="80"/>
      <c r="I205" s="80"/>
      <c r="J205" s="80"/>
      <c r="K205" s="80"/>
      <c r="L205" s="80"/>
      <c r="M205" s="80"/>
      <c r="N205" s="81"/>
      <c r="O205" s="81"/>
      <c r="P205" s="81"/>
      <c r="Q205" s="81"/>
      <c r="R205" s="81"/>
      <c r="S205" s="81"/>
      <c r="T205" s="81"/>
      <c r="U205" s="81"/>
    </row>
    <row r="206" spans="1:21" s="73" customFormat="1">
      <c r="A206" s="85"/>
      <c r="B206" s="79"/>
      <c r="C206" s="86"/>
      <c r="D206" s="80"/>
      <c r="E206" s="80"/>
      <c r="F206" s="80"/>
      <c r="G206" s="80"/>
      <c r="H206" s="80"/>
      <c r="I206" s="80"/>
      <c r="J206" s="80"/>
      <c r="K206" s="80"/>
      <c r="L206" s="80"/>
      <c r="M206" s="80"/>
      <c r="N206" s="81"/>
      <c r="O206" s="81"/>
      <c r="P206" s="81"/>
      <c r="Q206" s="81"/>
      <c r="R206" s="81"/>
      <c r="S206" s="81"/>
      <c r="T206" s="81"/>
      <c r="U206" s="81"/>
    </row>
    <row r="207" spans="1:21" s="73" customFormat="1">
      <c r="A207" s="85"/>
      <c r="B207" s="79"/>
      <c r="C207" s="86"/>
      <c r="D207" s="80"/>
      <c r="E207" s="80"/>
      <c r="F207" s="80"/>
      <c r="G207" s="80"/>
      <c r="H207" s="80"/>
      <c r="I207" s="80"/>
      <c r="J207" s="80"/>
      <c r="K207" s="80"/>
      <c r="L207" s="80"/>
      <c r="M207" s="80"/>
      <c r="N207" s="81"/>
      <c r="O207" s="81"/>
      <c r="P207" s="81"/>
      <c r="Q207" s="81"/>
      <c r="R207" s="81"/>
      <c r="S207" s="81"/>
      <c r="T207" s="81"/>
      <c r="U207" s="81"/>
    </row>
    <row r="208" spans="1:21" s="73" customFormat="1">
      <c r="A208" s="85"/>
      <c r="B208" s="79"/>
      <c r="C208" s="86"/>
      <c r="D208" s="80"/>
      <c r="E208" s="80"/>
      <c r="F208" s="80"/>
      <c r="G208" s="80"/>
      <c r="H208" s="80"/>
      <c r="I208" s="80"/>
      <c r="J208" s="80"/>
      <c r="K208" s="80"/>
      <c r="L208" s="80"/>
      <c r="M208" s="80"/>
      <c r="N208" s="81"/>
      <c r="O208" s="81"/>
      <c r="P208" s="81"/>
      <c r="Q208" s="81"/>
      <c r="R208" s="81"/>
      <c r="S208" s="81"/>
      <c r="T208" s="81"/>
      <c r="U208" s="81"/>
    </row>
    <row r="209" spans="1:21" s="73" customFormat="1">
      <c r="A209" s="85"/>
      <c r="B209" s="79"/>
      <c r="C209" s="86"/>
      <c r="D209" s="80"/>
      <c r="E209" s="80"/>
      <c r="F209" s="80"/>
      <c r="G209" s="80"/>
      <c r="H209" s="80"/>
      <c r="I209" s="80"/>
      <c r="J209" s="80"/>
      <c r="K209" s="80"/>
      <c r="L209" s="80"/>
      <c r="M209" s="80"/>
      <c r="N209" s="81"/>
      <c r="O209" s="81"/>
      <c r="P209" s="81"/>
      <c r="Q209" s="81"/>
      <c r="R209" s="81"/>
      <c r="S209" s="81"/>
      <c r="T209" s="81"/>
      <c r="U209" s="81"/>
    </row>
    <row r="210" spans="1:21" s="73" customFormat="1">
      <c r="A210" s="85"/>
      <c r="B210" s="79"/>
      <c r="C210" s="86"/>
      <c r="D210" s="80"/>
      <c r="E210" s="80"/>
      <c r="F210" s="80"/>
      <c r="G210" s="80"/>
      <c r="H210" s="80"/>
      <c r="I210" s="80"/>
      <c r="J210" s="80"/>
      <c r="K210" s="80"/>
      <c r="L210" s="80"/>
      <c r="M210" s="80"/>
      <c r="N210" s="81"/>
      <c r="O210" s="81"/>
      <c r="P210" s="81"/>
      <c r="Q210" s="81"/>
      <c r="R210" s="81"/>
      <c r="S210" s="81"/>
      <c r="T210" s="81"/>
      <c r="U210" s="81"/>
    </row>
    <row r="211" spans="1:21" s="73" customFormat="1">
      <c r="A211" s="85"/>
      <c r="B211" s="79"/>
      <c r="C211" s="86"/>
      <c r="D211" s="80"/>
      <c r="E211" s="80"/>
      <c r="F211" s="80"/>
      <c r="G211" s="80"/>
      <c r="H211" s="80"/>
      <c r="I211" s="80"/>
      <c r="J211" s="80"/>
      <c r="K211" s="80"/>
      <c r="L211" s="80"/>
      <c r="M211" s="80"/>
      <c r="N211" s="81"/>
      <c r="O211" s="81"/>
      <c r="P211" s="81"/>
      <c r="Q211" s="81"/>
      <c r="R211" s="81"/>
      <c r="S211" s="81"/>
      <c r="T211" s="81"/>
      <c r="U211" s="81"/>
    </row>
    <row r="212" spans="1:21" s="73" customFormat="1">
      <c r="A212" s="85"/>
      <c r="B212" s="79"/>
      <c r="C212" s="86"/>
      <c r="D212" s="80"/>
      <c r="E212" s="80"/>
      <c r="F212" s="80"/>
      <c r="G212" s="80"/>
      <c r="H212" s="80"/>
      <c r="I212" s="80"/>
      <c r="J212" s="80"/>
      <c r="K212" s="80"/>
      <c r="L212" s="80"/>
      <c r="M212" s="80"/>
      <c r="N212" s="81"/>
      <c r="O212" s="81"/>
      <c r="P212" s="81"/>
      <c r="Q212" s="81"/>
      <c r="R212" s="81"/>
      <c r="S212" s="81"/>
      <c r="T212" s="81"/>
      <c r="U212" s="81"/>
    </row>
    <row r="213" spans="1:21" s="73" customFormat="1">
      <c r="A213" s="85"/>
      <c r="B213" s="79"/>
      <c r="C213" s="86"/>
      <c r="D213" s="80"/>
      <c r="E213" s="80"/>
      <c r="F213" s="80"/>
      <c r="G213" s="80"/>
      <c r="H213" s="80"/>
      <c r="I213" s="80"/>
      <c r="J213" s="80"/>
      <c r="K213" s="80"/>
      <c r="L213" s="80"/>
      <c r="M213" s="80"/>
      <c r="N213" s="81"/>
      <c r="O213" s="81"/>
      <c r="P213" s="81"/>
      <c r="Q213" s="81"/>
      <c r="R213" s="81"/>
      <c r="S213" s="81"/>
      <c r="T213" s="81"/>
      <c r="U213" s="81"/>
    </row>
    <row r="214" spans="1:21" s="73" customFormat="1">
      <c r="A214" s="85"/>
      <c r="B214" s="79"/>
      <c r="C214" s="86"/>
      <c r="D214" s="80"/>
      <c r="E214" s="80"/>
      <c r="F214" s="80"/>
      <c r="G214" s="80"/>
      <c r="H214" s="80"/>
      <c r="I214" s="80"/>
      <c r="J214" s="80"/>
      <c r="K214" s="80"/>
      <c r="L214" s="80"/>
      <c r="M214" s="80"/>
      <c r="N214" s="81"/>
      <c r="O214" s="81"/>
      <c r="P214" s="81"/>
      <c r="Q214" s="81"/>
      <c r="R214" s="81"/>
      <c r="S214" s="81"/>
      <c r="T214" s="81"/>
      <c r="U214" s="81"/>
    </row>
    <row r="215" spans="1:21" s="73" customFormat="1">
      <c r="A215" s="85"/>
      <c r="B215" s="79"/>
      <c r="C215" s="86"/>
      <c r="D215" s="80"/>
      <c r="E215" s="80"/>
      <c r="F215" s="80"/>
      <c r="G215" s="80"/>
      <c r="H215" s="80"/>
      <c r="I215" s="80"/>
      <c r="J215" s="80"/>
      <c r="K215" s="80"/>
      <c r="L215" s="80"/>
      <c r="M215" s="80"/>
      <c r="N215" s="81"/>
      <c r="O215" s="81"/>
      <c r="P215" s="81"/>
      <c r="Q215" s="81"/>
      <c r="R215" s="81"/>
      <c r="S215" s="81"/>
      <c r="T215" s="81"/>
      <c r="U215" s="81"/>
    </row>
    <row r="216" spans="1:21" s="73" customFormat="1">
      <c r="A216" s="85"/>
      <c r="B216" s="79"/>
      <c r="C216" s="86"/>
      <c r="D216" s="80"/>
      <c r="E216" s="80"/>
      <c r="F216" s="80"/>
      <c r="G216" s="80"/>
      <c r="H216" s="80"/>
      <c r="I216" s="80"/>
      <c r="J216" s="80"/>
      <c r="K216" s="80"/>
      <c r="L216" s="80"/>
      <c r="M216" s="80"/>
      <c r="N216" s="81"/>
      <c r="O216" s="81"/>
      <c r="P216" s="81"/>
      <c r="Q216" s="81"/>
      <c r="R216" s="81"/>
      <c r="S216" s="81"/>
      <c r="T216" s="81"/>
      <c r="U216" s="81"/>
    </row>
    <row r="217" spans="1:21" s="73" customFormat="1">
      <c r="A217" s="85"/>
      <c r="B217" s="79"/>
      <c r="C217" s="86"/>
      <c r="D217" s="80"/>
      <c r="E217" s="80"/>
      <c r="F217" s="80"/>
      <c r="G217" s="80"/>
      <c r="H217" s="80"/>
      <c r="I217" s="80"/>
      <c r="J217" s="80"/>
      <c r="K217" s="80"/>
      <c r="L217" s="80"/>
      <c r="M217" s="80"/>
      <c r="N217" s="81"/>
      <c r="O217" s="81"/>
      <c r="P217" s="81"/>
      <c r="Q217" s="81"/>
      <c r="R217" s="81"/>
      <c r="S217" s="81"/>
      <c r="T217" s="81"/>
      <c r="U217" s="81"/>
    </row>
    <row r="218" spans="1:21" s="73" customFormat="1">
      <c r="A218" s="85"/>
      <c r="B218" s="79"/>
      <c r="C218" s="86"/>
      <c r="D218" s="80"/>
      <c r="E218" s="80"/>
      <c r="F218" s="80"/>
      <c r="G218" s="80"/>
      <c r="H218" s="80"/>
      <c r="I218" s="80"/>
      <c r="J218" s="80"/>
      <c r="K218" s="80"/>
      <c r="L218" s="80"/>
      <c r="M218" s="80"/>
      <c r="N218" s="81"/>
      <c r="O218" s="81"/>
      <c r="P218" s="81"/>
      <c r="Q218" s="81"/>
      <c r="R218" s="81"/>
      <c r="S218" s="81"/>
      <c r="T218" s="81"/>
      <c r="U218" s="81"/>
    </row>
    <row r="219" spans="1:21" s="73" customFormat="1">
      <c r="A219" s="85"/>
      <c r="B219" s="79"/>
      <c r="C219" s="86"/>
      <c r="D219" s="80"/>
      <c r="E219" s="80"/>
      <c r="F219" s="80"/>
      <c r="G219" s="80"/>
      <c r="H219" s="80"/>
      <c r="I219" s="80"/>
      <c r="J219" s="80"/>
      <c r="K219" s="80"/>
      <c r="L219" s="80"/>
      <c r="M219" s="80"/>
      <c r="N219" s="81"/>
      <c r="O219" s="81"/>
      <c r="P219" s="81"/>
      <c r="Q219" s="81"/>
      <c r="R219" s="81"/>
      <c r="S219" s="81"/>
      <c r="T219" s="81"/>
      <c r="U219" s="81"/>
    </row>
    <row r="220" spans="1:21" s="73" customFormat="1">
      <c r="A220" s="85"/>
      <c r="B220" s="79"/>
      <c r="C220" s="86"/>
      <c r="D220" s="80"/>
      <c r="E220" s="80"/>
      <c r="F220" s="80"/>
      <c r="G220" s="80"/>
      <c r="H220" s="80"/>
      <c r="I220" s="80"/>
      <c r="J220" s="80"/>
      <c r="K220" s="80"/>
      <c r="L220" s="80"/>
      <c r="M220" s="80"/>
      <c r="N220" s="81"/>
      <c r="O220" s="81"/>
      <c r="P220" s="81"/>
      <c r="Q220" s="81"/>
      <c r="R220" s="81"/>
      <c r="S220" s="81"/>
      <c r="T220" s="81"/>
      <c r="U220" s="81"/>
    </row>
    <row r="221" spans="1:21" s="73" customFormat="1">
      <c r="A221" s="85"/>
      <c r="B221" s="79"/>
      <c r="C221" s="86"/>
      <c r="D221" s="80"/>
      <c r="E221" s="80"/>
      <c r="F221" s="80"/>
      <c r="G221" s="80"/>
      <c r="H221" s="80"/>
      <c r="I221" s="80"/>
      <c r="J221" s="80"/>
      <c r="K221" s="80"/>
      <c r="L221" s="80"/>
      <c r="M221" s="80"/>
      <c r="N221" s="81"/>
      <c r="O221" s="81"/>
      <c r="P221" s="81"/>
      <c r="Q221" s="81"/>
      <c r="R221" s="81"/>
      <c r="S221" s="81"/>
      <c r="T221" s="81"/>
      <c r="U221" s="81"/>
    </row>
    <row r="222" spans="1:21" s="73" customFormat="1">
      <c r="A222" s="85"/>
      <c r="B222" s="79"/>
      <c r="C222" s="86"/>
      <c r="D222" s="80"/>
      <c r="E222" s="80"/>
      <c r="F222" s="80"/>
      <c r="G222" s="80"/>
      <c r="H222" s="80"/>
      <c r="I222" s="80"/>
      <c r="J222" s="80"/>
      <c r="K222" s="80"/>
      <c r="L222" s="80"/>
      <c r="M222" s="80"/>
      <c r="N222" s="81"/>
      <c r="O222" s="81"/>
      <c r="P222" s="81"/>
      <c r="Q222" s="81"/>
      <c r="R222" s="81"/>
      <c r="S222" s="81"/>
      <c r="T222" s="81"/>
      <c r="U222" s="81"/>
    </row>
    <row r="223" spans="1:21" s="73" customFormat="1">
      <c r="A223" s="85"/>
      <c r="B223" s="79"/>
      <c r="C223" s="86"/>
      <c r="D223" s="80"/>
      <c r="E223" s="80"/>
      <c r="F223" s="80"/>
      <c r="G223" s="80"/>
      <c r="H223" s="80"/>
      <c r="I223" s="80"/>
      <c r="J223" s="80"/>
      <c r="K223" s="80"/>
      <c r="L223" s="80"/>
      <c r="M223" s="80"/>
      <c r="N223" s="81"/>
      <c r="O223" s="81"/>
      <c r="P223" s="81"/>
      <c r="Q223" s="81"/>
      <c r="R223" s="81"/>
      <c r="S223" s="81"/>
      <c r="T223" s="81"/>
      <c r="U223" s="81"/>
    </row>
    <row r="224" spans="1:21" s="73" customFormat="1">
      <c r="A224" s="85"/>
      <c r="B224" s="79"/>
      <c r="C224" s="86"/>
      <c r="D224" s="80"/>
      <c r="E224" s="80"/>
      <c r="F224" s="80"/>
      <c r="G224" s="80"/>
      <c r="H224" s="80"/>
      <c r="I224" s="80"/>
      <c r="J224" s="80"/>
      <c r="K224" s="80"/>
      <c r="L224" s="80"/>
      <c r="M224" s="80"/>
      <c r="N224" s="81"/>
      <c r="O224" s="81"/>
      <c r="P224" s="81"/>
      <c r="Q224" s="81"/>
      <c r="R224" s="81"/>
      <c r="S224" s="81"/>
      <c r="T224" s="81"/>
      <c r="U224" s="81"/>
    </row>
    <row r="225" spans="1:21" s="73" customFormat="1">
      <c r="A225" s="85"/>
      <c r="B225" s="79"/>
      <c r="C225" s="86"/>
      <c r="D225" s="80"/>
      <c r="E225" s="80"/>
      <c r="F225" s="80"/>
      <c r="G225" s="80"/>
      <c r="H225" s="80"/>
      <c r="I225" s="80"/>
      <c r="J225" s="80"/>
      <c r="K225" s="80"/>
      <c r="L225" s="80"/>
      <c r="M225" s="80"/>
      <c r="N225" s="81"/>
      <c r="O225" s="81"/>
      <c r="P225" s="81"/>
      <c r="Q225" s="81"/>
      <c r="R225" s="81"/>
      <c r="S225" s="81"/>
      <c r="T225" s="81"/>
      <c r="U225" s="81"/>
    </row>
    <row r="226" spans="1:21" s="73" customFormat="1">
      <c r="A226" s="85"/>
      <c r="B226" s="79"/>
      <c r="C226" s="86"/>
      <c r="D226" s="80"/>
      <c r="E226" s="80"/>
      <c r="F226" s="80"/>
      <c r="G226" s="80"/>
      <c r="H226" s="80"/>
      <c r="I226" s="80"/>
      <c r="J226" s="80"/>
      <c r="K226" s="80"/>
      <c r="L226" s="80"/>
      <c r="M226" s="80"/>
      <c r="N226" s="81"/>
      <c r="O226" s="81"/>
      <c r="P226" s="81"/>
      <c r="Q226" s="81"/>
      <c r="R226" s="81"/>
      <c r="S226" s="81"/>
      <c r="T226" s="81"/>
      <c r="U226" s="81"/>
    </row>
    <row r="227" spans="1:21" s="73" customFormat="1">
      <c r="A227" s="85"/>
      <c r="B227" s="79"/>
      <c r="C227" s="86"/>
      <c r="D227" s="80"/>
      <c r="E227" s="80"/>
      <c r="F227" s="80"/>
      <c r="G227" s="80"/>
      <c r="H227" s="80"/>
      <c r="I227" s="80"/>
      <c r="J227" s="80"/>
      <c r="K227" s="80"/>
      <c r="L227" s="80"/>
      <c r="M227" s="80"/>
      <c r="N227" s="81"/>
      <c r="O227" s="81"/>
      <c r="P227" s="81"/>
      <c r="Q227" s="81"/>
      <c r="R227" s="81"/>
      <c r="S227" s="81"/>
      <c r="T227" s="81"/>
      <c r="U227" s="81"/>
    </row>
    <row r="228" spans="1:21" s="73" customFormat="1">
      <c r="A228" s="85"/>
      <c r="B228" s="79"/>
      <c r="C228" s="86"/>
      <c r="D228" s="80"/>
      <c r="E228" s="80"/>
      <c r="F228" s="80"/>
      <c r="G228" s="80"/>
      <c r="H228" s="80"/>
      <c r="I228" s="80"/>
      <c r="J228" s="80"/>
      <c r="K228" s="80"/>
      <c r="L228" s="80"/>
      <c r="M228" s="80"/>
      <c r="N228" s="81"/>
      <c r="O228" s="81"/>
      <c r="P228" s="81"/>
      <c r="Q228" s="81"/>
      <c r="R228" s="81"/>
      <c r="S228" s="81"/>
      <c r="T228" s="81"/>
      <c r="U228" s="81"/>
    </row>
    <row r="229" spans="1:21" s="73" customFormat="1">
      <c r="A229" s="85"/>
      <c r="B229" s="79"/>
      <c r="C229" s="86"/>
      <c r="D229" s="80"/>
      <c r="E229" s="80"/>
      <c r="F229" s="80"/>
      <c r="G229" s="80"/>
      <c r="H229" s="80"/>
      <c r="I229" s="80"/>
      <c r="J229" s="80"/>
      <c r="K229" s="80"/>
      <c r="L229" s="80"/>
      <c r="M229" s="80"/>
      <c r="N229" s="81"/>
      <c r="O229" s="81"/>
      <c r="P229" s="81"/>
      <c r="Q229" s="81"/>
      <c r="R229" s="81"/>
      <c r="S229" s="81"/>
      <c r="T229" s="81"/>
      <c r="U229" s="81"/>
    </row>
    <row r="230" spans="1:21" s="73" customFormat="1">
      <c r="A230" s="85"/>
      <c r="B230" s="79"/>
      <c r="C230" s="86"/>
      <c r="D230" s="80"/>
      <c r="E230" s="80"/>
      <c r="F230" s="80"/>
      <c r="G230" s="80"/>
      <c r="H230" s="80"/>
      <c r="I230" s="80"/>
      <c r="J230" s="80"/>
      <c r="K230" s="80"/>
      <c r="L230" s="80"/>
      <c r="M230" s="80"/>
      <c r="N230" s="81"/>
      <c r="O230" s="81"/>
      <c r="P230" s="81"/>
      <c r="Q230" s="81"/>
      <c r="R230" s="81"/>
      <c r="S230" s="81"/>
      <c r="T230" s="81"/>
      <c r="U230" s="81"/>
    </row>
    <row r="231" spans="1:21" s="73" customFormat="1">
      <c r="A231" s="85"/>
      <c r="B231" s="79"/>
      <c r="C231" s="86"/>
      <c r="D231" s="80"/>
      <c r="E231" s="80"/>
      <c r="F231" s="80"/>
      <c r="G231" s="80"/>
      <c r="H231" s="80"/>
      <c r="I231" s="80"/>
      <c r="J231" s="80"/>
      <c r="K231" s="80"/>
      <c r="L231" s="80"/>
      <c r="M231" s="80"/>
      <c r="N231" s="81"/>
      <c r="O231" s="81"/>
      <c r="P231" s="81"/>
      <c r="Q231" s="81"/>
      <c r="R231" s="81"/>
      <c r="S231" s="81"/>
      <c r="T231" s="81"/>
      <c r="U231" s="81"/>
    </row>
    <row r="232" spans="1:21" s="73" customFormat="1">
      <c r="A232" s="85"/>
      <c r="B232" s="79"/>
      <c r="C232" s="86"/>
      <c r="D232" s="80"/>
      <c r="E232" s="80"/>
      <c r="F232" s="80"/>
      <c r="G232" s="80"/>
      <c r="H232" s="80"/>
      <c r="I232" s="80"/>
      <c r="J232" s="80"/>
      <c r="K232" s="80"/>
      <c r="L232" s="80"/>
      <c r="M232" s="80"/>
      <c r="N232" s="81"/>
      <c r="O232" s="81"/>
      <c r="P232" s="81"/>
      <c r="Q232" s="81"/>
      <c r="R232" s="81"/>
      <c r="S232" s="81"/>
      <c r="T232" s="81"/>
      <c r="U232" s="81"/>
    </row>
    <row r="233" spans="1:21" s="73" customFormat="1">
      <c r="A233" s="85"/>
      <c r="B233" s="79"/>
      <c r="C233" s="86"/>
      <c r="D233" s="80"/>
      <c r="E233" s="80"/>
      <c r="F233" s="80"/>
      <c r="G233" s="80"/>
      <c r="H233" s="80"/>
      <c r="I233" s="80"/>
      <c r="J233" s="80"/>
      <c r="K233" s="80"/>
      <c r="L233" s="80"/>
      <c r="M233" s="80"/>
      <c r="N233" s="81"/>
      <c r="O233" s="81"/>
      <c r="P233" s="81"/>
      <c r="Q233" s="81"/>
      <c r="R233" s="81"/>
      <c r="S233" s="81"/>
      <c r="T233" s="81"/>
      <c r="U233" s="81"/>
    </row>
    <row r="234" spans="1:21" s="73" customFormat="1">
      <c r="A234" s="85"/>
      <c r="B234" s="79"/>
      <c r="C234" s="86"/>
      <c r="D234" s="80"/>
      <c r="E234" s="80"/>
      <c r="F234" s="80"/>
      <c r="G234" s="80"/>
      <c r="H234" s="80"/>
      <c r="I234" s="80"/>
      <c r="J234" s="80"/>
      <c r="K234" s="80"/>
      <c r="L234" s="80"/>
      <c r="M234" s="80"/>
      <c r="N234" s="81"/>
      <c r="O234" s="81"/>
      <c r="P234" s="81"/>
      <c r="Q234" s="81"/>
      <c r="R234" s="81"/>
      <c r="S234" s="81"/>
      <c r="T234" s="81"/>
      <c r="U234" s="81"/>
    </row>
    <row r="235" spans="1:21" s="73" customFormat="1">
      <c r="A235" s="85"/>
      <c r="B235" s="79"/>
      <c r="C235" s="86"/>
      <c r="D235" s="80"/>
      <c r="E235" s="80"/>
      <c r="F235" s="80"/>
      <c r="G235" s="80"/>
      <c r="H235" s="80"/>
      <c r="I235" s="80"/>
      <c r="J235" s="80"/>
      <c r="K235" s="80"/>
      <c r="L235" s="80"/>
      <c r="M235" s="80"/>
      <c r="N235" s="81"/>
      <c r="O235" s="81"/>
      <c r="P235" s="81"/>
      <c r="Q235" s="81"/>
      <c r="R235" s="81"/>
      <c r="S235" s="81"/>
      <c r="T235" s="81"/>
      <c r="U235" s="81"/>
    </row>
    <row r="236" spans="1:21" s="73" customFormat="1">
      <c r="A236" s="85"/>
      <c r="B236" s="79"/>
      <c r="C236" s="86"/>
      <c r="D236" s="80"/>
      <c r="E236" s="80"/>
      <c r="F236" s="80"/>
      <c r="G236" s="80"/>
      <c r="H236" s="80"/>
      <c r="I236" s="80"/>
      <c r="J236" s="80"/>
      <c r="K236" s="80"/>
      <c r="L236" s="80"/>
      <c r="M236" s="80"/>
      <c r="N236" s="81"/>
      <c r="O236" s="81"/>
      <c r="P236" s="81"/>
      <c r="Q236" s="81"/>
      <c r="R236" s="81"/>
      <c r="S236" s="81"/>
      <c r="T236" s="81"/>
      <c r="U236" s="81"/>
    </row>
    <row r="237" spans="1:21" s="73" customFormat="1">
      <c r="A237" s="85"/>
      <c r="B237" s="79"/>
      <c r="C237" s="86"/>
      <c r="D237" s="80"/>
      <c r="E237" s="80"/>
      <c r="F237" s="80"/>
      <c r="G237" s="80"/>
      <c r="H237" s="80"/>
      <c r="I237" s="80"/>
      <c r="J237" s="80"/>
      <c r="K237" s="80"/>
      <c r="L237" s="80"/>
      <c r="M237" s="80"/>
      <c r="N237" s="81"/>
      <c r="O237" s="81"/>
      <c r="P237" s="81"/>
      <c r="Q237" s="81"/>
      <c r="R237" s="81"/>
      <c r="S237" s="81"/>
      <c r="T237" s="81"/>
      <c r="U237" s="81"/>
    </row>
    <row r="238" spans="1:21" s="73" customFormat="1">
      <c r="A238" s="85"/>
      <c r="B238" s="79"/>
      <c r="C238" s="86"/>
      <c r="D238" s="80"/>
      <c r="E238" s="80"/>
      <c r="F238" s="80"/>
      <c r="G238" s="80"/>
      <c r="H238" s="80"/>
      <c r="I238" s="80"/>
      <c r="J238" s="80"/>
      <c r="K238" s="80"/>
      <c r="L238" s="80"/>
      <c r="M238" s="80"/>
      <c r="N238" s="81"/>
      <c r="O238" s="81"/>
      <c r="P238" s="81"/>
      <c r="Q238" s="81"/>
      <c r="R238" s="81"/>
      <c r="S238" s="81"/>
      <c r="T238" s="81"/>
      <c r="U238" s="81"/>
    </row>
    <row r="239" spans="1:21" s="73" customFormat="1">
      <c r="A239" s="85"/>
      <c r="B239" s="79"/>
      <c r="C239" s="86"/>
      <c r="D239" s="80"/>
      <c r="E239" s="80"/>
      <c r="F239" s="80"/>
      <c r="G239" s="80"/>
      <c r="H239" s="80"/>
      <c r="I239" s="80"/>
      <c r="J239" s="80"/>
      <c r="K239" s="80"/>
      <c r="L239" s="80"/>
      <c r="M239" s="80"/>
      <c r="N239" s="81"/>
      <c r="O239" s="81"/>
      <c r="P239" s="81"/>
      <c r="Q239" s="81"/>
      <c r="R239" s="81"/>
      <c r="S239" s="81"/>
      <c r="T239" s="81"/>
      <c r="U239" s="81"/>
    </row>
    <row r="240" spans="1:21" s="73" customFormat="1">
      <c r="A240" s="85"/>
      <c r="B240" s="79"/>
      <c r="C240" s="86"/>
      <c r="D240" s="80"/>
      <c r="E240" s="80"/>
      <c r="F240" s="80"/>
      <c r="G240" s="80"/>
      <c r="H240" s="80"/>
      <c r="I240" s="80"/>
      <c r="J240" s="80"/>
      <c r="K240" s="80"/>
      <c r="L240" s="80"/>
      <c r="M240" s="80"/>
      <c r="N240" s="81"/>
      <c r="O240" s="81"/>
      <c r="P240" s="81"/>
      <c r="Q240" s="81"/>
      <c r="R240" s="81"/>
      <c r="S240" s="81"/>
      <c r="T240" s="81"/>
      <c r="U240" s="81"/>
    </row>
    <row r="241" spans="1:21" s="73" customFormat="1">
      <c r="A241" s="85"/>
      <c r="B241" s="79"/>
      <c r="C241" s="86"/>
      <c r="D241" s="80"/>
      <c r="E241" s="80"/>
      <c r="F241" s="80"/>
      <c r="G241" s="80"/>
      <c r="H241" s="80"/>
      <c r="I241" s="80"/>
      <c r="J241" s="80"/>
      <c r="K241" s="80"/>
      <c r="L241" s="80"/>
      <c r="M241" s="80"/>
      <c r="N241" s="81"/>
      <c r="O241" s="81"/>
      <c r="P241" s="81"/>
      <c r="Q241" s="81"/>
      <c r="R241" s="81"/>
      <c r="S241" s="81"/>
      <c r="T241" s="81"/>
      <c r="U241" s="81"/>
    </row>
    <row r="242" spans="1:21" s="73" customFormat="1">
      <c r="A242" s="85"/>
      <c r="B242" s="79"/>
      <c r="C242" s="86"/>
      <c r="D242" s="80"/>
      <c r="E242" s="80"/>
      <c r="F242" s="80"/>
      <c r="G242" s="80"/>
      <c r="H242" s="80"/>
      <c r="I242" s="80"/>
      <c r="J242" s="80"/>
      <c r="K242" s="80"/>
      <c r="L242" s="80"/>
      <c r="M242" s="80"/>
      <c r="N242" s="81"/>
      <c r="O242" s="81"/>
      <c r="P242" s="81"/>
      <c r="Q242" s="81"/>
      <c r="R242" s="81"/>
      <c r="S242" s="81"/>
      <c r="T242" s="81"/>
      <c r="U242" s="81"/>
    </row>
    <row r="243" spans="1:21" s="73" customFormat="1">
      <c r="A243" s="85"/>
      <c r="B243" s="79"/>
      <c r="C243" s="86"/>
      <c r="D243" s="80"/>
      <c r="E243" s="80"/>
      <c r="F243" s="80"/>
      <c r="G243" s="80"/>
      <c r="H243" s="80"/>
      <c r="I243" s="80"/>
      <c r="J243" s="80"/>
      <c r="K243" s="80"/>
      <c r="L243" s="80"/>
      <c r="M243" s="80"/>
      <c r="N243" s="81"/>
      <c r="O243" s="81"/>
      <c r="P243" s="81"/>
      <c r="Q243" s="81"/>
      <c r="R243" s="81"/>
      <c r="S243" s="81"/>
      <c r="T243" s="81"/>
      <c r="U243" s="81"/>
    </row>
    <row r="244" spans="1:21" s="73" customFormat="1">
      <c r="A244" s="85"/>
      <c r="B244" s="79"/>
      <c r="C244" s="86"/>
      <c r="D244" s="80"/>
      <c r="E244" s="80"/>
      <c r="F244" s="80"/>
      <c r="G244" s="80"/>
      <c r="H244" s="80"/>
      <c r="I244" s="80"/>
      <c r="J244" s="80"/>
      <c r="K244" s="80"/>
      <c r="L244" s="80"/>
      <c r="M244" s="80"/>
      <c r="N244" s="81"/>
      <c r="O244" s="81"/>
      <c r="P244" s="81"/>
      <c r="Q244" s="81"/>
      <c r="R244" s="81"/>
      <c r="S244" s="81"/>
      <c r="T244" s="81"/>
      <c r="U244" s="81"/>
    </row>
    <row r="245" spans="1:21" s="73" customFormat="1">
      <c r="A245" s="85"/>
      <c r="B245" s="79"/>
      <c r="C245" s="86"/>
      <c r="D245" s="80"/>
      <c r="E245" s="80"/>
      <c r="F245" s="80"/>
      <c r="G245" s="80"/>
      <c r="H245" s="80"/>
      <c r="I245" s="80"/>
      <c r="J245" s="80"/>
      <c r="K245" s="80"/>
      <c r="L245" s="80"/>
      <c r="M245" s="80"/>
      <c r="N245" s="81"/>
      <c r="O245" s="81"/>
      <c r="P245" s="81"/>
      <c r="Q245" s="81"/>
      <c r="R245" s="81"/>
      <c r="S245" s="81"/>
      <c r="T245" s="81"/>
      <c r="U245" s="81"/>
    </row>
    <row r="246" spans="1:21" s="73" customFormat="1">
      <c r="A246" s="85"/>
      <c r="B246" s="79"/>
      <c r="C246" s="86"/>
      <c r="D246" s="80"/>
      <c r="E246" s="80"/>
      <c r="F246" s="80"/>
      <c r="G246" s="80"/>
      <c r="H246" s="80"/>
      <c r="I246" s="80"/>
      <c r="J246" s="80"/>
      <c r="K246" s="80"/>
      <c r="L246" s="80"/>
      <c r="M246" s="80"/>
      <c r="N246" s="81"/>
      <c r="O246" s="81"/>
      <c r="P246" s="81"/>
      <c r="Q246" s="81"/>
      <c r="R246" s="81"/>
      <c r="S246" s="81"/>
      <c r="T246" s="81"/>
      <c r="U246" s="81"/>
    </row>
    <row r="247" spans="1:21" s="73" customFormat="1">
      <c r="A247" s="85"/>
      <c r="B247" s="79"/>
      <c r="C247" s="86"/>
      <c r="D247" s="80"/>
      <c r="E247" s="80"/>
      <c r="F247" s="80"/>
      <c r="G247" s="80"/>
      <c r="H247" s="80"/>
      <c r="I247" s="80"/>
      <c r="J247" s="80"/>
      <c r="K247" s="80"/>
      <c r="L247" s="80"/>
      <c r="M247" s="80"/>
      <c r="N247" s="81"/>
      <c r="O247" s="81"/>
      <c r="P247" s="81"/>
      <c r="Q247" s="81"/>
      <c r="R247" s="81"/>
      <c r="S247" s="81"/>
      <c r="T247" s="81"/>
      <c r="U247" s="81"/>
    </row>
    <row r="248" spans="1:21" s="73" customFormat="1">
      <c r="A248" s="85"/>
      <c r="B248" s="79"/>
      <c r="C248" s="86"/>
      <c r="D248" s="80"/>
      <c r="E248" s="80"/>
      <c r="F248" s="80"/>
      <c r="G248" s="80"/>
      <c r="H248" s="80"/>
      <c r="I248" s="80"/>
      <c r="J248" s="80"/>
      <c r="K248" s="80"/>
      <c r="L248" s="80"/>
      <c r="M248" s="80"/>
      <c r="N248" s="81"/>
      <c r="O248" s="81"/>
      <c r="P248" s="81"/>
      <c r="Q248" s="81"/>
      <c r="R248" s="81"/>
      <c r="S248" s="81"/>
      <c r="T248" s="81"/>
      <c r="U248" s="81"/>
    </row>
    <row r="249" spans="1:21" s="73" customFormat="1">
      <c r="A249" s="85"/>
      <c r="B249" s="79"/>
      <c r="C249" s="86"/>
      <c r="D249" s="80"/>
      <c r="E249" s="80"/>
      <c r="F249" s="80"/>
      <c r="G249" s="80"/>
      <c r="H249" s="80"/>
      <c r="I249" s="80"/>
      <c r="J249" s="80"/>
      <c r="K249" s="80"/>
      <c r="L249" s="80"/>
      <c r="M249" s="80"/>
      <c r="N249" s="81"/>
      <c r="O249" s="81"/>
      <c r="P249" s="81"/>
      <c r="Q249" s="81"/>
      <c r="R249" s="81"/>
      <c r="S249" s="81"/>
      <c r="T249" s="81"/>
      <c r="U249" s="81"/>
    </row>
    <row r="250" spans="1:21" s="73" customFormat="1">
      <c r="A250" s="85"/>
      <c r="B250" s="79"/>
      <c r="C250" s="86"/>
      <c r="D250" s="80"/>
      <c r="E250" s="80"/>
      <c r="F250" s="80"/>
      <c r="G250" s="80"/>
      <c r="H250" s="80"/>
      <c r="I250" s="80"/>
      <c r="J250" s="80"/>
      <c r="K250" s="80"/>
      <c r="L250" s="80"/>
      <c r="M250" s="80"/>
      <c r="N250" s="81"/>
      <c r="O250" s="81"/>
      <c r="P250" s="81"/>
      <c r="Q250" s="81"/>
      <c r="R250" s="81"/>
      <c r="S250" s="81"/>
      <c r="T250" s="81"/>
      <c r="U250" s="81"/>
    </row>
    <row r="251" spans="1:21" s="73" customFormat="1">
      <c r="A251" s="85"/>
      <c r="B251" s="79"/>
      <c r="C251" s="86"/>
      <c r="D251" s="80"/>
      <c r="E251" s="80"/>
      <c r="F251" s="80"/>
      <c r="G251" s="80"/>
      <c r="H251" s="80"/>
      <c r="I251" s="80"/>
      <c r="J251" s="80"/>
      <c r="K251" s="80"/>
      <c r="L251" s="80"/>
      <c r="M251" s="80"/>
      <c r="N251" s="81"/>
      <c r="O251" s="81"/>
      <c r="P251" s="81"/>
      <c r="Q251" s="81"/>
      <c r="R251" s="81"/>
      <c r="S251" s="81"/>
      <c r="T251" s="81"/>
      <c r="U251" s="81"/>
    </row>
    <row r="252" spans="1:21" s="73" customFormat="1">
      <c r="A252" s="85"/>
      <c r="B252" s="79"/>
      <c r="C252" s="86"/>
      <c r="D252" s="80"/>
      <c r="E252" s="80"/>
      <c r="F252" s="80"/>
      <c r="G252" s="80"/>
      <c r="H252" s="80"/>
      <c r="I252" s="80"/>
      <c r="J252" s="80"/>
      <c r="K252" s="80"/>
      <c r="L252" s="80"/>
      <c r="M252" s="80"/>
      <c r="N252" s="81"/>
      <c r="O252" s="81"/>
      <c r="P252" s="81"/>
      <c r="Q252" s="81"/>
      <c r="R252" s="81"/>
      <c r="S252" s="81"/>
      <c r="T252" s="81"/>
      <c r="U252" s="81"/>
    </row>
    <row r="253" spans="1:21" s="73" customFormat="1">
      <c r="A253" s="85"/>
      <c r="B253" s="79"/>
      <c r="C253" s="86"/>
      <c r="D253" s="80"/>
      <c r="E253" s="80"/>
      <c r="F253" s="80"/>
      <c r="G253" s="80"/>
      <c r="H253" s="80"/>
      <c r="I253" s="80"/>
      <c r="J253" s="80"/>
      <c r="K253" s="80"/>
      <c r="L253" s="80"/>
      <c r="M253" s="80"/>
      <c r="N253" s="81"/>
      <c r="O253" s="81"/>
      <c r="P253" s="81"/>
      <c r="Q253" s="81"/>
      <c r="R253" s="81"/>
      <c r="S253" s="81"/>
      <c r="T253" s="81"/>
      <c r="U253" s="81"/>
    </row>
    <row r="254" spans="1:21" s="73" customFormat="1">
      <c r="A254" s="85"/>
      <c r="B254" s="79"/>
      <c r="C254" s="86"/>
      <c r="D254" s="80"/>
      <c r="E254" s="80"/>
      <c r="F254" s="80"/>
      <c r="G254" s="80"/>
      <c r="H254" s="80"/>
      <c r="I254" s="80"/>
      <c r="J254" s="80"/>
      <c r="K254" s="80"/>
      <c r="L254" s="80"/>
      <c r="M254" s="80"/>
      <c r="N254" s="81"/>
      <c r="O254" s="81"/>
      <c r="P254" s="81"/>
      <c r="Q254" s="81"/>
      <c r="R254" s="81"/>
      <c r="S254" s="81"/>
      <c r="T254" s="81"/>
      <c r="U254" s="81"/>
    </row>
    <row r="255" spans="1:21" s="73" customFormat="1">
      <c r="A255" s="85"/>
      <c r="B255" s="79"/>
      <c r="C255" s="86"/>
      <c r="D255" s="80"/>
      <c r="E255" s="80"/>
      <c r="F255" s="80"/>
      <c r="G255" s="80"/>
      <c r="H255" s="80"/>
      <c r="I255" s="80"/>
      <c r="J255" s="80"/>
      <c r="K255" s="80"/>
      <c r="L255" s="80"/>
      <c r="M255" s="80"/>
      <c r="N255" s="81"/>
      <c r="O255" s="81"/>
      <c r="P255" s="81"/>
      <c r="Q255" s="81"/>
      <c r="R255" s="81"/>
      <c r="S255" s="81"/>
      <c r="T255" s="81"/>
      <c r="U255" s="81"/>
    </row>
    <row r="256" spans="1:21" s="73" customFormat="1">
      <c r="A256" s="85"/>
      <c r="B256" s="79"/>
      <c r="C256" s="86"/>
      <c r="D256" s="80"/>
      <c r="E256" s="80"/>
      <c r="F256" s="80"/>
      <c r="G256" s="80"/>
      <c r="H256" s="80"/>
      <c r="I256" s="80"/>
      <c r="J256" s="80"/>
      <c r="K256" s="80"/>
      <c r="L256" s="80"/>
      <c r="M256" s="80"/>
      <c r="N256" s="81"/>
      <c r="O256" s="81"/>
      <c r="P256" s="81"/>
      <c r="Q256" s="81"/>
      <c r="R256" s="81"/>
      <c r="S256" s="81"/>
      <c r="T256" s="81"/>
      <c r="U256" s="81"/>
    </row>
    <row r="257" spans="1:21" s="73" customFormat="1">
      <c r="A257" s="85"/>
      <c r="B257" s="79"/>
      <c r="C257" s="86"/>
      <c r="D257" s="80"/>
      <c r="E257" s="80"/>
      <c r="F257" s="80"/>
      <c r="G257" s="80"/>
      <c r="H257" s="80"/>
      <c r="I257" s="80"/>
      <c r="J257" s="80"/>
      <c r="K257" s="80"/>
      <c r="L257" s="80"/>
      <c r="M257" s="80"/>
      <c r="N257" s="81"/>
      <c r="O257" s="81"/>
      <c r="P257" s="81"/>
      <c r="Q257" s="81"/>
      <c r="R257" s="81"/>
      <c r="S257" s="81"/>
      <c r="T257" s="81"/>
      <c r="U257" s="81"/>
    </row>
    <row r="258" spans="1:21" s="73" customFormat="1">
      <c r="A258" s="85"/>
      <c r="B258" s="79"/>
      <c r="C258" s="86"/>
      <c r="D258" s="80"/>
      <c r="E258" s="80"/>
      <c r="F258" s="80"/>
      <c r="G258" s="80"/>
      <c r="H258" s="80"/>
      <c r="I258" s="80"/>
      <c r="J258" s="80"/>
      <c r="K258" s="80"/>
      <c r="L258" s="80"/>
      <c r="M258" s="80"/>
      <c r="N258" s="81"/>
      <c r="O258" s="81"/>
      <c r="P258" s="81"/>
      <c r="Q258" s="81"/>
      <c r="R258" s="81"/>
      <c r="S258" s="81"/>
      <c r="T258" s="81"/>
      <c r="U258" s="81"/>
    </row>
    <row r="259" spans="1:21" s="73" customFormat="1">
      <c r="A259" s="85"/>
      <c r="B259" s="79"/>
      <c r="C259" s="86"/>
      <c r="D259" s="80"/>
      <c r="E259" s="80"/>
      <c r="F259" s="80"/>
      <c r="G259" s="80"/>
      <c r="H259" s="80"/>
      <c r="I259" s="80"/>
      <c r="J259" s="80"/>
      <c r="K259" s="80"/>
      <c r="L259" s="80"/>
      <c r="M259" s="80"/>
      <c r="N259" s="81"/>
      <c r="O259" s="81"/>
      <c r="P259" s="81"/>
      <c r="Q259" s="81"/>
      <c r="R259" s="81"/>
      <c r="S259" s="81"/>
      <c r="T259" s="81"/>
      <c r="U259" s="81"/>
    </row>
    <row r="260" spans="1:21" s="73" customFormat="1">
      <c r="A260" s="85"/>
      <c r="B260" s="79"/>
      <c r="C260" s="86"/>
      <c r="D260" s="80"/>
      <c r="E260" s="80"/>
      <c r="F260" s="80"/>
      <c r="G260" s="80"/>
      <c r="H260" s="80"/>
      <c r="I260" s="80"/>
      <c r="J260" s="80"/>
      <c r="K260" s="80"/>
      <c r="L260" s="80"/>
      <c r="M260" s="80"/>
      <c r="N260" s="81"/>
      <c r="O260" s="81"/>
      <c r="P260" s="81"/>
      <c r="Q260" s="81"/>
      <c r="R260" s="81"/>
      <c r="S260" s="81"/>
      <c r="T260" s="81"/>
      <c r="U260" s="81"/>
    </row>
    <row r="261" spans="1:21" s="73" customFormat="1">
      <c r="A261" s="85"/>
      <c r="B261" s="79"/>
      <c r="C261" s="86"/>
      <c r="D261" s="80"/>
      <c r="E261" s="80"/>
      <c r="F261" s="80"/>
      <c r="G261" s="80"/>
      <c r="H261" s="80"/>
      <c r="I261" s="80"/>
      <c r="J261" s="80"/>
      <c r="K261" s="80"/>
      <c r="L261" s="80"/>
      <c r="M261" s="80"/>
      <c r="N261" s="81"/>
      <c r="O261" s="81"/>
      <c r="P261" s="81"/>
      <c r="Q261" s="81"/>
      <c r="R261" s="81"/>
      <c r="S261" s="81"/>
      <c r="T261" s="81"/>
      <c r="U261" s="81"/>
    </row>
    <row r="262" spans="1:21" s="73" customFormat="1">
      <c r="A262" s="85"/>
      <c r="B262" s="79"/>
      <c r="C262" s="86"/>
      <c r="D262" s="80"/>
      <c r="E262" s="80"/>
      <c r="F262" s="80"/>
      <c r="G262" s="80"/>
      <c r="H262" s="80"/>
      <c r="I262" s="80"/>
      <c r="J262" s="80"/>
      <c r="K262" s="80"/>
      <c r="L262" s="80"/>
      <c r="M262" s="80"/>
      <c r="N262" s="81"/>
      <c r="O262" s="81"/>
      <c r="P262" s="81"/>
      <c r="Q262" s="81"/>
      <c r="R262" s="81"/>
      <c r="S262" s="81"/>
      <c r="T262" s="81"/>
      <c r="U262" s="81"/>
    </row>
    <row r="263" spans="1:21" s="73" customFormat="1">
      <c r="A263" s="85"/>
      <c r="B263" s="79"/>
      <c r="C263" s="86"/>
      <c r="D263" s="80"/>
      <c r="E263" s="80"/>
      <c r="F263" s="80"/>
      <c r="G263" s="80"/>
      <c r="H263" s="80"/>
      <c r="I263" s="80"/>
      <c r="J263" s="80"/>
      <c r="K263" s="80"/>
      <c r="L263" s="80"/>
      <c r="M263" s="80"/>
      <c r="N263" s="81"/>
      <c r="O263" s="81"/>
      <c r="P263" s="81"/>
      <c r="Q263" s="81"/>
      <c r="R263" s="81"/>
      <c r="S263" s="81"/>
      <c r="T263" s="81"/>
      <c r="U263" s="81"/>
    </row>
    <row r="264" spans="1:21" s="73" customFormat="1">
      <c r="A264" s="85"/>
      <c r="B264" s="79"/>
      <c r="C264" s="86"/>
      <c r="D264" s="80"/>
      <c r="E264" s="80"/>
      <c r="F264" s="80"/>
      <c r="G264" s="80"/>
      <c r="H264" s="80"/>
      <c r="I264" s="80"/>
      <c r="J264" s="80"/>
      <c r="K264" s="80"/>
      <c r="L264" s="80"/>
      <c r="M264" s="80"/>
      <c r="N264" s="81"/>
      <c r="O264" s="81"/>
      <c r="P264" s="81"/>
      <c r="Q264" s="81"/>
      <c r="R264" s="81"/>
      <c r="S264" s="81"/>
      <c r="T264" s="81"/>
      <c r="U264" s="81"/>
    </row>
    <row r="265" spans="1:21" s="73" customFormat="1">
      <c r="A265" s="85"/>
      <c r="B265" s="79"/>
      <c r="C265" s="86"/>
      <c r="D265" s="80"/>
      <c r="E265" s="80"/>
      <c r="F265" s="80"/>
      <c r="G265" s="80"/>
      <c r="H265" s="80"/>
      <c r="I265" s="80"/>
      <c r="J265" s="80"/>
      <c r="K265" s="80"/>
      <c r="L265" s="80"/>
      <c r="M265" s="80"/>
      <c r="N265" s="81"/>
      <c r="O265" s="81"/>
      <c r="P265" s="81"/>
      <c r="Q265" s="81"/>
      <c r="R265" s="81"/>
      <c r="S265" s="81"/>
      <c r="T265" s="81"/>
      <c r="U265" s="81"/>
    </row>
    <row r="266" spans="1:21" s="73" customFormat="1">
      <c r="A266" s="85"/>
      <c r="B266" s="79"/>
      <c r="C266" s="86"/>
      <c r="D266" s="80"/>
      <c r="E266" s="80"/>
      <c r="F266" s="80"/>
      <c r="G266" s="80"/>
      <c r="H266" s="80"/>
      <c r="I266" s="80"/>
      <c r="J266" s="80"/>
      <c r="K266" s="80"/>
      <c r="L266" s="80"/>
      <c r="M266" s="80"/>
      <c r="N266" s="81"/>
      <c r="O266" s="81"/>
      <c r="P266" s="81"/>
      <c r="Q266" s="81"/>
      <c r="R266" s="81"/>
      <c r="S266" s="81"/>
      <c r="T266" s="81"/>
      <c r="U266" s="81"/>
    </row>
    <row r="267" spans="1:21" s="73" customFormat="1">
      <c r="A267" s="85"/>
      <c r="B267" s="79"/>
      <c r="C267" s="86"/>
      <c r="D267" s="80"/>
      <c r="E267" s="80"/>
      <c r="F267" s="80"/>
      <c r="G267" s="80"/>
      <c r="H267" s="80"/>
      <c r="I267" s="80"/>
      <c r="J267" s="80"/>
      <c r="K267" s="80"/>
      <c r="L267" s="80"/>
      <c r="M267" s="80"/>
      <c r="N267" s="81"/>
      <c r="O267" s="81"/>
      <c r="P267" s="81"/>
      <c r="Q267" s="81"/>
      <c r="R267" s="81"/>
      <c r="S267" s="81"/>
      <c r="T267" s="81"/>
      <c r="U267" s="81"/>
    </row>
    <row r="268" spans="1:21" s="73" customFormat="1">
      <c r="A268" s="85"/>
      <c r="B268" s="79"/>
      <c r="C268" s="86"/>
      <c r="D268" s="80"/>
      <c r="E268" s="80"/>
      <c r="F268" s="80"/>
      <c r="G268" s="80"/>
      <c r="H268" s="80"/>
      <c r="I268" s="80"/>
      <c r="J268" s="80"/>
      <c r="K268" s="80"/>
      <c r="L268" s="80"/>
      <c r="M268" s="80"/>
      <c r="N268" s="81"/>
      <c r="O268" s="81"/>
      <c r="P268" s="81"/>
      <c r="Q268" s="81"/>
      <c r="R268" s="81"/>
      <c r="S268" s="81"/>
      <c r="T268" s="81"/>
      <c r="U268" s="81"/>
    </row>
    <row r="269" spans="1:21" s="73" customFormat="1">
      <c r="A269" s="85"/>
      <c r="B269" s="79"/>
      <c r="C269" s="86"/>
      <c r="D269" s="80"/>
      <c r="E269" s="80"/>
      <c r="F269" s="80"/>
      <c r="G269" s="80"/>
      <c r="H269" s="80"/>
      <c r="I269" s="80"/>
      <c r="J269" s="80"/>
      <c r="K269" s="80"/>
      <c r="L269" s="80"/>
      <c r="M269" s="80"/>
      <c r="N269" s="81"/>
      <c r="O269" s="81"/>
      <c r="P269" s="81"/>
      <c r="Q269" s="81"/>
      <c r="R269" s="81"/>
      <c r="S269" s="81"/>
      <c r="T269" s="81"/>
      <c r="U269" s="81"/>
    </row>
    <row r="270" spans="1:21" s="73" customFormat="1">
      <c r="A270" s="85"/>
      <c r="B270" s="79"/>
      <c r="C270" s="86"/>
      <c r="D270" s="80"/>
      <c r="E270" s="80"/>
      <c r="F270" s="80"/>
      <c r="G270" s="80"/>
      <c r="H270" s="80"/>
      <c r="I270" s="80"/>
      <c r="J270" s="80"/>
      <c r="K270" s="80"/>
      <c r="L270" s="80"/>
      <c r="M270" s="80"/>
      <c r="N270" s="81"/>
      <c r="O270" s="81"/>
      <c r="P270" s="81"/>
      <c r="Q270" s="81"/>
      <c r="R270" s="81"/>
      <c r="S270" s="81"/>
      <c r="T270" s="81"/>
      <c r="U270" s="81"/>
    </row>
    <row r="271" spans="1:21" s="73" customFormat="1">
      <c r="A271" s="85"/>
      <c r="B271" s="79"/>
      <c r="C271" s="86"/>
      <c r="D271" s="80"/>
      <c r="E271" s="80"/>
      <c r="F271" s="80"/>
      <c r="G271" s="80"/>
      <c r="H271" s="80"/>
      <c r="I271" s="80"/>
      <c r="J271" s="80"/>
      <c r="K271" s="80"/>
      <c r="L271" s="80"/>
      <c r="M271" s="80"/>
      <c r="N271" s="81"/>
      <c r="O271" s="81"/>
      <c r="P271" s="81"/>
      <c r="Q271" s="81"/>
      <c r="R271" s="81"/>
      <c r="S271" s="81"/>
      <c r="T271" s="81"/>
      <c r="U271" s="81"/>
    </row>
    <row r="272" spans="1:21" s="73" customFormat="1">
      <c r="A272" s="85"/>
      <c r="B272" s="79"/>
      <c r="C272" s="86"/>
      <c r="D272" s="80"/>
      <c r="E272" s="80"/>
      <c r="F272" s="80"/>
      <c r="G272" s="80"/>
      <c r="H272" s="80"/>
      <c r="I272" s="80"/>
      <c r="J272" s="80"/>
      <c r="K272" s="80"/>
      <c r="L272" s="80"/>
      <c r="M272" s="80"/>
      <c r="N272" s="81"/>
      <c r="O272" s="81"/>
      <c r="P272" s="81"/>
      <c r="Q272" s="81"/>
      <c r="R272" s="81"/>
      <c r="S272" s="81"/>
      <c r="T272" s="81"/>
      <c r="U272" s="81"/>
    </row>
    <row r="273" spans="1:21" s="73" customFormat="1">
      <c r="A273" s="85"/>
      <c r="B273" s="79"/>
      <c r="C273" s="86"/>
      <c r="D273" s="80"/>
      <c r="E273" s="80"/>
      <c r="F273" s="80"/>
      <c r="G273" s="80"/>
      <c r="H273" s="80"/>
      <c r="I273" s="80"/>
      <c r="J273" s="80"/>
      <c r="K273" s="80"/>
      <c r="L273" s="80"/>
      <c r="M273" s="80"/>
      <c r="N273" s="81"/>
      <c r="O273" s="81"/>
      <c r="P273" s="81"/>
      <c r="Q273" s="81"/>
      <c r="R273" s="81"/>
      <c r="S273" s="81"/>
      <c r="T273" s="81"/>
      <c r="U273" s="81"/>
    </row>
    <row r="274" spans="1:21" s="73" customFormat="1">
      <c r="A274" s="85"/>
      <c r="B274" s="79"/>
      <c r="C274" s="86"/>
      <c r="D274" s="80"/>
      <c r="E274" s="80"/>
      <c r="F274" s="80"/>
      <c r="G274" s="80"/>
      <c r="H274" s="80"/>
      <c r="I274" s="80"/>
      <c r="J274" s="80"/>
      <c r="K274" s="80"/>
      <c r="L274" s="80"/>
      <c r="M274" s="80"/>
      <c r="N274" s="81"/>
      <c r="O274" s="81"/>
      <c r="P274" s="81"/>
      <c r="Q274" s="81"/>
      <c r="R274" s="81"/>
      <c r="S274" s="81"/>
      <c r="T274" s="81"/>
      <c r="U274" s="81"/>
    </row>
    <row r="275" spans="1:21" s="73" customFormat="1">
      <c r="A275" s="85"/>
      <c r="B275" s="79"/>
      <c r="C275" s="86"/>
      <c r="D275" s="80"/>
      <c r="E275" s="80"/>
      <c r="F275" s="80"/>
      <c r="G275" s="80"/>
      <c r="H275" s="80"/>
      <c r="I275" s="80"/>
      <c r="J275" s="80"/>
      <c r="K275" s="80"/>
      <c r="L275" s="80"/>
      <c r="M275" s="80"/>
      <c r="N275" s="81"/>
      <c r="O275" s="81"/>
      <c r="P275" s="81"/>
      <c r="Q275" s="81"/>
      <c r="R275" s="81"/>
      <c r="S275" s="81"/>
      <c r="T275" s="81"/>
      <c r="U275" s="81"/>
    </row>
    <row r="276" spans="1:21" s="73" customFormat="1">
      <c r="A276" s="85"/>
      <c r="B276" s="79"/>
      <c r="C276" s="86"/>
      <c r="D276" s="80"/>
      <c r="E276" s="80"/>
      <c r="F276" s="80"/>
      <c r="G276" s="80"/>
      <c r="H276" s="80"/>
      <c r="I276" s="80"/>
      <c r="J276" s="80"/>
      <c r="K276" s="80"/>
      <c r="L276" s="80"/>
      <c r="M276" s="80"/>
      <c r="N276" s="81"/>
      <c r="O276" s="81"/>
      <c r="P276" s="81"/>
      <c r="Q276" s="81"/>
      <c r="R276" s="81"/>
      <c r="S276" s="81"/>
      <c r="T276" s="81"/>
      <c r="U276" s="81"/>
    </row>
    <row r="277" spans="1:21" s="73" customFormat="1">
      <c r="A277" s="85"/>
      <c r="B277" s="79"/>
      <c r="C277" s="86"/>
      <c r="D277" s="80"/>
      <c r="E277" s="80"/>
      <c r="F277" s="80"/>
      <c r="G277" s="80"/>
      <c r="H277" s="80"/>
      <c r="I277" s="80"/>
      <c r="J277" s="80"/>
      <c r="K277" s="80"/>
      <c r="L277" s="80"/>
      <c r="M277" s="80"/>
      <c r="N277" s="81"/>
      <c r="O277" s="81"/>
      <c r="P277" s="81"/>
      <c r="Q277" s="81"/>
      <c r="R277" s="81"/>
      <c r="S277" s="81"/>
      <c r="T277" s="81"/>
      <c r="U277" s="81"/>
    </row>
    <row r="278" spans="1:21" s="73" customFormat="1">
      <c r="A278" s="85"/>
      <c r="B278" s="79"/>
      <c r="C278" s="86"/>
      <c r="D278" s="80"/>
      <c r="E278" s="80"/>
      <c r="F278" s="80"/>
      <c r="G278" s="80"/>
      <c r="H278" s="80"/>
      <c r="I278" s="80"/>
      <c r="J278" s="80"/>
      <c r="K278" s="80"/>
      <c r="L278" s="80"/>
      <c r="M278" s="80"/>
      <c r="N278" s="81"/>
      <c r="O278" s="81"/>
      <c r="P278" s="81"/>
      <c r="Q278" s="81"/>
      <c r="R278" s="81"/>
      <c r="S278" s="81"/>
      <c r="T278" s="81"/>
      <c r="U278" s="81"/>
    </row>
    <row r="279" spans="1:21" s="73" customFormat="1">
      <c r="A279" s="85"/>
      <c r="B279" s="79"/>
      <c r="C279" s="86"/>
      <c r="D279" s="80"/>
      <c r="E279" s="80"/>
      <c r="F279" s="80"/>
      <c r="G279" s="80"/>
      <c r="H279" s="80"/>
      <c r="I279" s="80"/>
      <c r="J279" s="80"/>
      <c r="K279" s="80"/>
      <c r="L279" s="80"/>
      <c r="M279" s="80"/>
      <c r="N279" s="81"/>
      <c r="O279" s="81"/>
      <c r="P279" s="81"/>
      <c r="Q279" s="81"/>
      <c r="R279" s="81"/>
      <c r="S279" s="81"/>
      <c r="T279" s="81"/>
      <c r="U279" s="81"/>
    </row>
    <row r="280" spans="1:21" s="73" customFormat="1">
      <c r="A280" s="85"/>
      <c r="B280" s="79"/>
      <c r="C280" s="86"/>
      <c r="D280" s="80"/>
      <c r="E280" s="80"/>
      <c r="F280" s="80"/>
      <c r="G280" s="80"/>
      <c r="H280" s="80"/>
      <c r="I280" s="80"/>
      <c r="J280" s="80"/>
      <c r="K280" s="80"/>
      <c r="L280" s="80"/>
      <c r="M280" s="80"/>
      <c r="N280" s="81"/>
      <c r="O280" s="81"/>
      <c r="P280" s="81"/>
      <c r="Q280" s="81"/>
      <c r="R280" s="81"/>
      <c r="S280" s="81"/>
      <c r="T280" s="81"/>
      <c r="U280" s="81"/>
    </row>
    <row r="281" spans="1:21" s="73" customFormat="1">
      <c r="A281" s="85"/>
      <c r="B281" s="79"/>
      <c r="C281" s="86"/>
      <c r="D281" s="80"/>
      <c r="E281" s="80"/>
      <c r="F281" s="80"/>
      <c r="G281" s="80"/>
      <c r="H281" s="80"/>
      <c r="I281" s="80"/>
      <c r="J281" s="80"/>
      <c r="K281" s="80"/>
      <c r="L281" s="80"/>
      <c r="M281" s="80"/>
      <c r="N281" s="81"/>
      <c r="O281" s="81"/>
      <c r="P281" s="81"/>
      <c r="Q281" s="81"/>
      <c r="R281" s="81"/>
      <c r="S281" s="81"/>
      <c r="T281" s="81"/>
      <c r="U281" s="81"/>
    </row>
    <row r="282" spans="1:21" s="73" customFormat="1">
      <c r="A282" s="85"/>
      <c r="B282" s="79"/>
      <c r="C282" s="86"/>
      <c r="D282" s="80"/>
      <c r="E282" s="80"/>
      <c r="F282" s="80"/>
      <c r="G282" s="80"/>
      <c r="H282" s="80"/>
      <c r="I282" s="80"/>
      <c r="J282" s="80"/>
      <c r="K282" s="80"/>
      <c r="L282" s="80"/>
      <c r="M282" s="80"/>
      <c r="N282" s="81"/>
      <c r="O282" s="81"/>
      <c r="P282" s="81"/>
      <c r="Q282" s="81"/>
      <c r="R282" s="81"/>
      <c r="S282" s="81"/>
      <c r="T282" s="81"/>
      <c r="U282" s="81"/>
    </row>
    <row r="283" spans="1:21" s="73" customFormat="1">
      <c r="A283" s="85"/>
      <c r="B283" s="79"/>
      <c r="C283" s="86"/>
      <c r="D283" s="80"/>
      <c r="E283" s="80"/>
      <c r="F283" s="80"/>
      <c r="G283" s="80"/>
      <c r="H283" s="80"/>
      <c r="I283" s="80"/>
      <c r="J283" s="80"/>
      <c r="K283" s="80"/>
      <c r="L283" s="80"/>
      <c r="M283" s="80"/>
      <c r="N283" s="81"/>
      <c r="O283" s="81"/>
      <c r="P283" s="81"/>
      <c r="Q283" s="81"/>
      <c r="R283" s="81"/>
      <c r="S283" s="81"/>
      <c r="T283" s="81"/>
      <c r="U283" s="81"/>
    </row>
    <row r="284" spans="1:21" s="73" customFormat="1">
      <c r="A284" s="85"/>
      <c r="B284" s="79"/>
      <c r="C284" s="86"/>
      <c r="D284" s="80"/>
      <c r="E284" s="80"/>
      <c r="F284" s="80"/>
      <c r="G284" s="80"/>
      <c r="H284" s="80"/>
      <c r="I284" s="80"/>
      <c r="J284" s="80"/>
      <c r="K284" s="80"/>
      <c r="L284" s="80"/>
      <c r="M284" s="80"/>
      <c r="N284" s="81"/>
      <c r="O284" s="81"/>
      <c r="P284" s="81"/>
      <c r="Q284" s="81"/>
      <c r="R284" s="81"/>
      <c r="S284" s="81"/>
      <c r="T284" s="81"/>
      <c r="U284" s="81"/>
    </row>
    <row r="285" spans="1:21" s="73" customFormat="1">
      <c r="A285" s="85"/>
      <c r="B285" s="79"/>
      <c r="C285" s="86"/>
      <c r="D285" s="80"/>
      <c r="E285" s="80"/>
      <c r="F285" s="80"/>
      <c r="G285" s="80"/>
      <c r="H285" s="80"/>
      <c r="I285" s="80"/>
      <c r="J285" s="80"/>
      <c r="K285" s="80"/>
      <c r="L285" s="80"/>
      <c r="M285" s="80"/>
      <c r="N285" s="81"/>
      <c r="O285" s="81"/>
      <c r="P285" s="81"/>
      <c r="Q285" s="81"/>
      <c r="R285" s="81"/>
      <c r="S285" s="81"/>
      <c r="T285" s="81"/>
      <c r="U285" s="81"/>
    </row>
    <row r="286" spans="1:21" s="73" customFormat="1">
      <c r="A286" s="85"/>
      <c r="B286" s="79"/>
      <c r="C286" s="86"/>
      <c r="D286" s="80"/>
      <c r="E286" s="80"/>
      <c r="F286" s="80"/>
      <c r="G286" s="80"/>
      <c r="H286" s="80"/>
      <c r="I286" s="80"/>
      <c r="J286" s="80"/>
      <c r="K286" s="80"/>
      <c r="L286" s="80"/>
      <c r="M286" s="80"/>
      <c r="N286" s="81"/>
      <c r="O286" s="81"/>
      <c r="P286" s="81"/>
      <c r="Q286" s="81"/>
      <c r="R286" s="81"/>
      <c r="S286" s="81"/>
      <c r="T286" s="81"/>
      <c r="U286" s="81"/>
    </row>
    <row r="287" spans="1:21" s="73" customFormat="1">
      <c r="A287" s="85"/>
      <c r="B287" s="79"/>
      <c r="C287" s="86"/>
      <c r="D287" s="80"/>
      <c r="E287" s="80"/>
      <c r="F287" s="80"/>
      <c r="G287" s="80"/>
      <c r="H287" s="80"/>
      <c r="I287" s="80"/>
      <c r="J287" s="80"/>
      <c r="K287" s="80"/>
      <c r="L287" s="80"/>
      <c r="M287" s="80"/>
      <c r="N287" s="81"/>
      <c r="O287" s="81"/>
      <c r="P287" s="81"/>
      <c r="Q287" s="81"/>
      <c r="R287" s="81"/>
      <c r="S287" s="81"/>
      <c r="T287" s="81"/>
      <c r="U287" s="81"/>
    </row>
    <row r="288" spans="1:21" s="73" customFormat="1">
      <c r="A288" s="85"/>
      <c r="B288" s="79"/>
      <c r="C288" s="86"/>
      <c r="D288" s="80"/>
      <c r="E288" s="80"/>
      <c r="F288" s="80"/>
      <c r="G288" s="80"/>
      <c r="H288" s="80"/>
      <c r="I288" s="80"/>
      <c r="J288" s="80"/>
      <c r="K288" s="80"/>
      <c r="L288" s="80"/>
      <c r="M288" s="80"/>
      <c r="N288" s="81"/>
      <c r="O288" s="81"/>
      <c r="P288" s="81"/>
      <c r="Q288" s="81"/>
      <c r="R288" s="81"/>
      <c r="S288" s="81"/>
      <c r="T288" s="81"/>
      <c r="U288" s="81"/>
    </row>
    <row r="289" spans="1:21" s="73" customFormat="1">
      <c r="A289" s="85"/>
      <c r="B289" s="79"/>
      <c r="C289" s="86"/>
      <c r="D289" s="80"/>
      <c r="E289" s="80"/>
      <c r="F289" s="80"/>
      <c r="G289" s="80"/>
      <c r="H289" s="80"/>
      <c r="I289" s="80"/>
      <c r="J289" s="80"/>
      <c r="K289" s="80"/>
      <c r="L289" s="80"/>
      <c r="M289" s="80"/>
      <c r="N289" s="81"/>
      <c r="O289" s="81"/>
      <c r="P289" s="81"/>
      <c r="Q289" s="81"/>
      <c r="R289" s="81"/>
      <c r="S289" s="81"/>
      <c r="T289" s="81"/>
      <c r="U289" s="81"/>
    </row>
    <row r="290" spans="1:21" s="73" customFormat="1">
      <c r="A290" s="85"/>
      <c r="B290" s="79"/>
      <c r="C290" s="86"/>
      <c r="D290" s="80"/>
      <c r="E290" s="80"/>
      <c r="F290" s="80"/>
      <c r="G290" s="80"/>
      <c r="H290" s="80"/>
      <c r="I290" s="80"/>
      <c r="J290" s="80"/>
      <c r="K290" s="80"/>
      <c r="L290" s="80"/>
      <c r="M290" s="80"/>
      <c r="N290" s="81"/>
      <c r="O290" s="81"/>
      <c r="P290" s="81"/>
      <c r="Q290" s="81"/>
      <c r="R290" s="81"/>
      <c r="S290" s="81"/>
      <c r="T290" s="81"/>
      <c r="U290" s="81"/>
    </row>
    <row r="291" spans="1:21" s="73" customFormat="1">
      <c r="A291" s="85"/>
      <c r="B291" s="79"/>
      <c r="C291" s="86"/>
      <c r="D291" s="80"/>
      <c r="E291" s="80"/>
      <c r="F291" s="80"/>
      <c r="G291" s="80"/>
      <c r="H291" s="80"/>
      <c r="I291" s="80"/>
      <c r="J291" s="80"/>
      <c r="K291" s="80"/>
      <c r="L291" s="80"/>
      <c r="M291" s="80"/>
      <c r="N291" s="81"/>
      <c r="O291" s="81"/>
      <c r="P291" s="81"/>
      <c r="Q291" s="81"/>
      <c r="R291" s="81"/>
      <c r="S291" s="81"/>
      <c r="T291" s="81"/>
      <c r="U291" s="81"/>
    </row>
    <row r="292" spans="1:21" s="73" customFormat="1">
      <c r="A292" s="85"/>
      <c r="B292" s="79"/>
      <c r="C292" s="86"/>
      <c r="D292" s="80"/>
      <c r="E292" s="80"/>
      <c r="F292" s="80"/>
      <c r="G292" s="80"/>
      <c r="H292" s="80"/>
      <c r="I292" s="80"/>
      <c r="J292" s="80"/>
      <c r="K292" s="80"/>
      <c r="L292" s="80"/>
      <c r="M292" s="80"/>
      <c r="N292" s="81"/>
      <c r="O292" s="81"/>
      <c r="P292" s="81"/>
      <c r="Q292" s="81"/>
      <c r="R292" s="81"/>
      <c r="S292" s="81"/>
      <c r="T292" s="81"/>
      <c r="U292" s="81"/>
    </row>
    <row r="293" spans="1:21" s="73" customFormat="1">
      <c r="A293" s="85"/>
      <c r="B293" s="79"/>
      <c r="C293" s="86"/>
      <c r="D293" s="80"/>
      <c r="E293" s="80"/>
      <c r="F293" s="80"/>
      <c r="G293" s="80"/>
      <c r="H293" s="80"/>
      <c r="I293" s="80"/>
      <c r="J293" s="80"/>
      <c r="K293" s="80"/>
      <c r="L293" s="80"/>
      <c r="M293" s="80"/>
      <c r="N293" s="81"/>
      <c r="O293" s="81"/>
      <c r="P293" s="81"/>
      <c r="Q293" s="81"/>
      <c r="R293" s="81"/>
      <c r="S293" s="81"/>
      <c r="T293" s="81"/>
      <c r="U293" s="81"/>
    </row>
    <row r="294" spans="1:21" s="73" customFormat="1">
      <c r="A294" s="85"/>
      <c r="B294" s="79"/>
      <c r="C294" s="86"/>
      <c r="D294" s="80"/>
      <c r="E294" s="80"/>
      <c r="F294" s="80"/>
      <c r="G294" s="80"/>
      <c r="H294" s="80"/>
      <c r="I294" s="80"/>
      <c r="J294" s="80"/>
      <c r="K294" s="80"/>
      <c r="L294" s="80"/>
      <c r="M294" s="80"/>
      <c r="N294" s="81"/>
      <c r="O294" s="81"/>
      <c r="P294" s="81"/>
      <c r="Q294" s="81"/>
      <c r="R294" s="81"/>
      <c r="S294" s="81"/>
      <c r="T294" s="81"/>
      <c r="U294" s="81"/>
    </row>
    <row r="295" spans="1:21" s="73" customFormat="1">
      <c r="A295" s="85"/>
      <c r="B295" s="79"/>
      <c r="C295" s="86"/>
      <c r="D295" s="80"/>
      <c r="E295" s="80"/>
      <c r="F295" s="80"/>
      <c r="G295" s="80"/>
      <c r="H295" s="80"/>
      <c r="I295" s="80"/>
      <c r="J295" s="80"/>
      <c r="K295" s="80"/>
      <c r="L295" s="80"/>
      <c r="M295" s="80"/>
      <c r="N295" s="81"/>
      <c r="O295" s="81"/>
      <c r="P295" s="81"/>
      <c r="Q295" s="81"/>
      <c r="R295" s="81"/>
      <c r="S295" s="81"/>
      <c r="T295" s="81"/>
      <c r="U295" s="81"/>
    </row>
    <row r="296" spans="1:21" s="73" customFormat="1">
      <c r="A296" s="85"/>
      <c r="B296" s="79"/>
      <c r="C296" s="86"/>
      <c r="D296" s="80"/>
      <c r="E296" s="80"/>
      <c r="F296" s="80"/>
      <c r="G296" s="80"/>
      <c r="H296" s="80"/>
      <c r="I296" s="80"/>
      <c r="J296" s="80"/>
      <c r="K296" s="80"/>
      <c r="L296" s="80"/>
      <c r="M296" s="80"/>
      <c r="N296" s="81"/>
      <c r="O296" s="81"/>
      <c r="P296" s="81"/>
      <c r="Q296" s="81"/>
      <c r="R296" s="81"/>
      <c r="S296" s="81"/>
      <c r="T296" s="81"/>
      <c r="U296" s="81"/>
    </row>
    <row r="297" spans="1:21" s="73" customFormat="1">
      <c r="A297" s="85"/>
      <c r="B297" s="79"/>
      <c r="C297" s="86"/>
      <c r="D297" s="80"/>
      <c r="E297" s="80"/>
      <c r="F297" s="80"/>
      <c r="G297" s="80"/>
      <c r="H297" s="80"/>
      <c r="I297" s="80"/>
      <c r="J297" s="80"/>
      <c r="K297" s="80"/>
      <c r="L297" s="80"/>
      <c r="M297" s="80"/>
      <c r="N297" s="81"/>
      <c r="O297" s="81"/>
      <c r="P297" s="81"/>
      <c r="Q297" s="81"/>
      <c r="R297" s="81"/>
      <c r="S297" s="81"/>
      <c r="T297" s="81"/>
      <c r="U297" s="81"/>
    </row>
    <row r="298" spans="1:21" s="73" customFormat="1">
      <c r="A298" s="85"/>
      <c r="B298" s="79"/>
      <c r="C298" s="86"/>
      <c r="D298" s="80"/>
      <c r="E298" s="80"/>
      <c r="F298" s="80"/>
      <c r="G298" s="80"/>
      <c r="H298" s="80"/>
      <c r="I298" s="80"/>
      <c r="J298" s="80"/>
      <c r="K298" s="80"/>
      <c r="L298" s="80"/>
      <c r="M298" s="80"/>
      <c r="N298" s="81"/>
      <c r="O298" s="81"/>
      <c r="P298" s="81"/>
      <c r="Q298" s="81"/>
      <c r="R298" s="81"/>
      <c r="S298" s="81"/>
      <c r="T298" s="81"/>
      <c r="U298" s="81"/>
    </row>
    <row r="299" spans="1:21" s="73" customFormat="1">
      <c r="A299" s="85"/>
      <c r="B299" s="79"/>
      <c r="C299" s="86"/>
      <c r="D299" s="80"/>
      <c r="E299" s="80"/>
      <c r="F299" s="80"/>
      <c r="G299" s="80"/>
      <c r="H299" s="80"/>
      <c r="I299" s="80"/>
      <c r="J299" s="80"/>
      <c r="K299" s="80"/>
      <c r="L299" s="80"/>
      <c r="M299" s="80"/>
      <c r="N299" s="81"/>
      <c r="O299" s="81"/>
      <c r="P299" s="81"/>
      <c r="Q299" s="81"/>
      <c r="R299" s="81"/>
      <c r="S299" s="81"/>
      <c r="T299" s="81"/>
      <c r="U299" s="81"/>
    </row>
  </sheetData>
  <sheetProtection algorithmName="SHA-512" hashValue="v32NfYVuc9HMTqv1u+/T1nNZro98QNLNCFruKfyQCRPyxai4wECzNA/K4DVCF8aEU4sTlYM+cmIZU5w1RcIgfw==" saltValue="tm3uAFBuGVFCbHc9JnbczQ==" spinCount="100000" sheet="1" objects="1" scenarios="1"/>
  <mergeCells count="59">
    <mergeCell ref="E6:I6"/>
    <mergeCell ref="E1:I1"/>
    <mergeCell ref="E2:I2"/>
    <mergeCell ref="E3:I3"/>
    <mergeCell ref="E4:I4"/>
    <mergeCell ref="E5:I5"/>
    <mergeCell ref="E7:I7"/>
    <mergeCell ref="E8:I8"/>
    <mergeCell ref="A9:A11"/>
    <mergeCell ref="B9:B11"/>
    <mergeCell ref="C9:C11"/>
    <mergeCell ref="D9:H9"/>
    <mergeCell ref="I9:M9"/>
    <mergeCell ref="L10:L11"/>
    <mergeCell ref="M10:M11"/>
    <mergeCell ref="A24:A26"/>
    <mergeCell ref="N9:T9"/>
    <mergeCell ref="U9:U11"/>
    <mergeCell ref="D10:D11"/>
    <mergeCell ref="E10:E11"/>
    <mergeCell ref="F10:F11"/>
    <mergeCell ref="G10:G11"/>
    <mergeCell ref="H10:H11"/>
    <mergeCell ref="I10:I11"/>
    <mergeCell ref="J10:J11"/>
    <mergeCell ref="K10:K11"/>
    <mergeCell ref="N10:O10"/>
    <mergeCell ref="P10:R10"/>
    <mergeCell ref="S10:S11"/>
    <mergeCell ref="T10:T11"/>
    <mergeCell ref="A12:A23"/>
    <mergeCell ref="A57:A60"/>
    <mergeCell ref="A68:I68"/>
    <mergeCell ref="A27:A29"/>
    <mergeCell ref="A30:A37"/>
    <mergeCell ref="A38:A40"/>
    <mergeCell ref="A41:A45"/>
    <mergeCell ref="A46:A50"/>
    <mergeCell ref="A51:A56"/>
    <mergeCell ref="B70:B72"/>
    <mergeCell ref="C70:C72"/>
    <mergeCell ref="D70:H70"/>
    <mergeCell ref="I70:M70"/>
    <mergeCell ref="N70:T70"/>
    <mergeCell ref="U70:U72"/>
    <mergeCell ref="D71:D72"/>
    <mergeCell ref="E71:E72"/>
    <mergeCell ref="F71:F72"/>
    <mergeCell ref="G71:G72"/>
    <mergeCell ref="H71:H72"/>
    <mergeCell ref="I71:I72"/>
    <mergeCell ref="J71:J72"/>
    <mergeCell ref="K71:K72"/>
    <mergeCell ref="L71:L72"/>
    <mergeCell ref="M71:M72"/>
    <mergeCell ref="N71:O71"/>
    <mergeCell ref="P71:R71"/>
    <mergeCell ref="S71:S72"/>
    <mergeCell ref="T71:T72"/>
  </mergeCells>
  <conditionalFormatting sqref="E1:I8">
    <cfRule type="notContainsBlanks" dxfId="10" priority="1">
      <formula>LEN(TRIM(E1))&gt;0</formula>
    </cfRule>
  </conditionalFormatting>
  <dataValidations count="1">
    <dataValidation type="decimal" operator="greaterThanOrEqual" allowBlank="1" showInputMessage="1" showErrorMessage="1" errorTitle="Error" error="Please enter a numeric value." sqref="D12:U65">
      <formula1>0</formula1>
    </dataValidation>
  </dataValidations>
  <pageMargins left="0.70866141732283472" right="0.70866141732283472" top="0.70866141732283472" bottom="0.74803149606299213" header="0.31496062992125984" footer="0.31496062992125984"/>
  <pageSetup paperSize="9" scale="30" fitToWidth="2" fitToHeight="6"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Z299"/>
  <sheetViews>
    <sheetView showWhiteSpace="0" zoomScale="80" zoomScaleNormal="80" zoomScaleSheetLayoutView="66" zoomScalePageLayoutView="60" workbookViewId="0">
      <pane xSplit="2" ySplit="12" topLeftCell="O62" activePane="bottomRight" state="frozen"/>
      <selection pane="topRight" activeCell="C1" sqref="C1"/>
      <selection pane="bottomLeft" activeCell="A13" sqref="A13"/>
      <selection pane="bottomRight" activeCell="R63" sqref="R63"/>
    </sheetView>
  </sheetViews>
  <sheetFormatPr defaultColWidth="11.42578125" defaultRowHeight="15" outlineLevelRow="1" outlineLevelCol="1"/>
  <cols>
    <col min="1" max="1" width="59.42578125" style="85" customWidth="1"/>
    <col min="2" max="2" width="74.7109375" style="82" customWidth="1"/>
    <col min="3" max="3" width="20.28515625" style="87" customWidth="1"/>
    <col min="4" max="4" width="13.85546875" style="83" customWidth="1" outlineLevel="1"/>
    <col min="5" max="6" width="12.7109375" style="83" customWidth="1" outlineLevel="1"/>
    <col min="7" max="7" width="13.28515625" style="83" customWidth="1" outlineLevel="1"/>
    <col min="8" max="8" width="22.5703125" style="83" customWidth="1"/>
    <col min="9" max="9" width="13.140625" style="83" customWidth="1" outlineLevel="1"/>
    <col min="10" max="12" width="9.85546875" style="83" customWidth="1" outlineLevel="1"/>
    <col min="13" max="13" width="19.5703125" style="83" customWidth="1"/>
    <col min="14" max="19" width="9.85546875" style="84" customWidth="1" outlineLevel="1"/>
    <col min="20" max="20" width="19.42578125" style="84" customWidth="1"/>
    <col min="21" max="21" width="21.140625" style="84" customWidth="1"/>
    <col min="22" max="52" width="11.42578125" style="73"/>
    <col min="53" max="16384" width="11.42578125" style="78"/>
  </cols>
  <sheetData>
    <row r="1" spans="1:52">
      <c r="A1" s="261" t="s">
        <v>353</v>
      </c>
      <c r="B1" s="262" t="str">
        <f>'Cover sheet'!C3</f>
        <v>Georgia</v>
      </c>
      <c r="C1" s="263"/>
      <c r="D1" s="264"/>
      <c r="E1" s="426" t="str">
        <f>IF(B1=0, "Please enter country name in the cover sheet ", "")</f>
        <v/>
      </c>
      <c r="F1" s="426"/>
      <c r="G1" s="426"/>
      <c r="H1" s="426"/>
      <c r="I1" s="426"/>
      <c r="J1" s="264"/>
      <c r="K1" s="264"/>
      <c r="L1" s="264"/>
      <c r="M1" s="264"/>
      <c r="N1" s="265"/>
      <c r="O1" s="265"/>
      <c r="P1" s="265"/>
      <c r="Q1" s="265"/>
      <c r="R1" s="265"/>
      <c r="S1" s="265"/>
      <c r="T1" s="265"/>
      <c r="U1" s="265"/>
    </row>
    <row r="2" spans="1:52" ht="15.75">
      <c r="A2" s="266" t="s">
        <v>354</v>
      </c>
      <c r="B2" s="300" t="str">
        <f>'Cover sheet'!E23</f>
        <v>Calendar Year</v>
      </c>
      <c r="C2" s="268"/>
      <c r="D2" s="264"/>
      <c r="E2" s="425" t="str">
        <f>IF(B2=0, "Please enter Reporting Cycle in the cover sheet ", "")</f>
        <v/>
      </c>
      <c r="F2" s="425"/>
      <c r="G2" s="425"/>
      <c r="H2" s="425"/>
      <c r="I2" s="425"/>
      <c r="J2" s="264"/>
      <c r="K2" s="264"/>
      <c r="L2" s="264"/>
      <c r="M2" s="264"/>
      <c r="N2" s="265"/>
      <c r="O2" s="265"/>
      <c r="P2" s="265"/>
      <c r="Q2" s="265"/>
      <c r="R2" s="265"/>
      <c r="S2" s="265"/>
      <c r="T2" s="265"/>
      <c r="U2" s="265"/>
    </row>
    <row r="3" spans="1:52" ht="15.75">
      <c r="A3" s="266" t="s">
        <v>355</v>
      </c>
      <c r="B3" s="269">
        <f>'Cover sheet'!E35</f>
        <v>1</v>
      </c>
      <c r="C3" s="270">
        <f>'Cover sheet'!F35</f>
        <v>2013</v>
      </c>
      <c r="D3" s="264"/>
      <c r="E3" s="425" t="str">
        <f>IF(B3=0, "Please enter details of reporting cycle in the cover sheet ", "")</f>
        <v/>
      </c>
      <c r="F3" s="425"/>
      <c r="G3" s="425"/>
      <c r="H3" s="425"/>
      <c r="I3" s="425"/>
      <c r="J3" s="264"/>
      <c r="K3" s="264"/>
      <c r="L3" s="264"/>
      <c r="M3" s="264"/>
      <c r="N3" s="265"/>
      <c r="O3" s="265"/>
      <c r="P3" s="265"/>
      <c r="Q3" s="265"/>
      <c r="R3" s="265"/>
      <c r="S3" s="265"/>
      <c r="T3" s="265"/>
      <c r="U3" s="265"/>
    </row>
    <row r="4" spans="1:52" ht="15.75">
      <c r="A4" s="266" t="s">
        <v>356</v>
      </c>
      <c r="B4" s="269">
        <f>'Cover sheet'!E36</f>
        <v>12</v>
      </c>
      <c r="C4" s="270">
        <f>'Cover sheet'!F36</f>
        <v>2013</v>
      </c>
      <c r="D4" s="264"/>
      <c r="E4" s="425" t="str">
        <f>IF(B4=0, "Please enter details of reporting cycle in the cover sheet ", "")</f>
        <v/>
      </c>
      <c r="F4" s="425"/>
      <c r="G4" s="425"/>
      <c r="H4" s="425"/>
      <c r="I4" s="425"/>
      <c r="J4" s="264"/>
      <c r="K4" s="264"/>
      <c r="L4" s="264"/>
      <c r="M4" s="264"/>
      <c r="N4" s="265"/>
      <c r="O4" s="265"/>
      <c r="P4" s="265"/>
      <c r="Q4" s="265"/>
      <c r="R4" s="265"/>
      <c r="S4" s="265"/>
      <c r="T4" s="265"/>
      <c r="U4" s="265"/>
    </row>
    <row r="5" spans="1:52" ht="15.75">
      <c r="A5" s="266" t="s">
        <v>357</v>
      </c>
      <c r="B5" s="300" t="str">
        <f>'Cover sheet'!E49</f>
        <v>US Dollars</v>
      </c>
      <c r="C5" s="263"/>
      <c r="D5" s="264"/>
      <c r="E5" s="425" t="str">
        <f>IF(B5=0, "Please enter reporting currency in the cover sheet ", "")</f>
        <v/>
      </c>
      <c r="F5" s="425"/>
      <c r="G5" s="425"/>
      <c r="H5" s="425"/>
      <c r="I5" s="425"/>
      <c r="J5" s="264"/>
      <c r="K5" s="264"/>
      <c r="L5" s="264"/>
      <c r="M5" s="264"/>
      <c r="N5" s="265"/>
      <c r="O5" s="265"/>
      <c r="P5" s="265"/>
      <c r="Q5" s="265"/>
      <c r="R5" s="265"/>
      <c r="S5" s="265"/>
      <c r="T5" s="265"/>
      <c r="U5" s="265"/>
    </row>
    <row r="6" spans="1:52" ht="15.75">
      <c r="A6" s="266" t="s">
        <v>358</v>
      </c>
      <c r="B6" s="300" t="str">
        <f>'Cover sheet'!E55</f>
        <v>Units ( x 1)</v>
      </c>
      <c r="C6" s="263"/>
      <c r="D6" s="264"/>
      <c r="E6" s="425" t="str">
        <f>IF(B6=0, "Please enter monetary units in the cover sheet ", "")</f>
        <v/>
      </c>
      <c r="F6" s="425"/>
      <c r="G6" s="425"/>
      <c r="H6" s="425"/>
      <c r="I6" s="425"/>
      <c r="J6" s="264"/>
      <c r="K6" s="264"/>
      <c r="L6" s="264"/>
      <c r="M6" s="264"/>
      <c r="N6" s="265"/>
      <c r="O6" s="265"/>
      <c r="P6" s="265"/>
      <c r="Q6" s="265"/>
      <c r="R6" s="265"/>
      <c r="S6" s="265"/>
      <c r="T6" s="265"/>
      <c r="U6" s="265"/>
    </row>
    <row r="7" spans="1:52" ht="29.25">
      <c r="A7" s="266" t="s">
        <v>359</v>
      </c>
      <c r="B7" s="271">
        <f>'Cover sheet'!E62</f>
        <v>1.6634</v>
      </c>
      <c r="C7" s="272"/>
      <c r="D7" s="264"/>
      <c r="E7" s="425" t="str">
        <f>IF(B7=0, "Please enter average exchange rate in the cover sheet ", "")</f>
        <v/>
      </c>
      <c r="F7" s="425"/>
      <c r="G7" s="425"/>
      <c r="H7" s="425"/>
      <c r="I7" s="425"/>
      <c r="J7" s="264"/>
      <c r="K7" s="264"/>
      <c r="L7" s="264"/>
      <c r="M7" s="264"/>
      <c r="N7" s="265"/>
      <c r="O7" s="265"/>
      <c r="P7" s="265"/>
      <c r="Q7" s="265"/>
      <c r="R7" s="265"/>
      <c r="S7" s="265"/>
      <c r="T7" s="265"/>
      <c r="U7" s="265"/>
    </row>
    <row r="8" spans="1:52" ht="26.25" customHeight="1">
      <c r="A8" s="273" t="s">
        <v>360</v>
      </c>
      <c r="B8" s="301" t="str">
        <f>'Cover sheet'!E69</f>
        <v>PEPFAR Expenditure analysis</v>
      </c>
      <c r="C8" s="272"/>
      <c r="D8" s="307"/>
      <c r="E8" s="425" t="str">
        <f>IF(B8=0, "Please enter measurement methodology in the cover sheet ", "")</f>
        <v/>
      </c>
      <c r="F8" s="425"/>
      <c r="G8" s="425"/>
      <c r="H8" s="425"/>
      <c r="I8" s="425"/>
      <c r="J8" s="264"/>
      <c r="K8" s="264"/>
      <c r="L8" s="264"/>
      <c r="M8" s="264"/>
      <c r="N8" s="265"/>
      <c r="O8" s="265"/>
      <c r="P8" s="265"/>
      <c r="Q8" s="265"/>
      <c r="R8" s="265"/>
      <c r="S8" s="265"/>
      <c r="T8" s="265"/>
      <c r="U8" s="265"/>
    </row>
    <row r="9" spans="1:52" s="75" customFormat="1" ht="42.75" customHeight="1">
      <c r="A9" s="438" t="s">
        <v>361</v>
      </c>
      <c r="B9" s="439" t="s">
        <v>362</v>
      </c>
      <c r="C9" s="440" t="s">
        <v>363</v>
      </c>
      <c r="D9" s="435" t="s">
        <v>268</v>
      </c>
      <c r="E9" s="435"/>
      <c r="F9" s="435"/>
      <c r="G9" s="435"/>
      <c r="H9" s="435"/>
      <c r="I9" s="435" t="s">
        <v>269</v>
      </c>
      <c r="J9" s="435"/>
      <c r="K9" s="435"/>
      <c r="L9" s="435"/>
      <c r="M9" s="435"/>
      <c r="N9" s="435" t="s">
        <v>270</v>
      </c>
      <c r="O9" s="435"/>
      <c r="P9" s="435"/>
      <c r="Q9" s="435"/>
      <c r="R9" s="435"/>
      <c r="S9" s="435"/>
      <c r="T9" s="435"/>
      <c r="U9" s="435" t="s">
        <v>262</v>
      </c>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75" customFormat="1" ht="15" customHeight="1">
      <c r="A10" s="438"/>
      <c r="B10" s="439"/>
      <c r="C10" s="440"/>
      <c r="D10" s="436" t="s">
        <v>263</v>
      </c>
      <c r="E10" s="436" t="s">
        <v>264</v>
      </c>
      <c r="F10" s="436" t="s">
        <v>352</v>
      </c>
      <c r="G10" s="436" t="s">
        <v>199</v>
      </c>
      <c r="H10" s="436" t="s">
        <v>184</v>
      </c>
      <c r="I10" s="436" t="s">
        <v>265</v>
      </c>
      <c r="J10" s="436" t="s">
        <v>202</v>
      </c>
      <c r="K10" s="436" t="s">
        <v>266</v>
      </c>
      <c r="L10" s="436" t="s">
        <v>267</v>
      </c>
      <c r="M10" s="436" t="s">
        <v>187</v>
      </c>
      <c r="N10" s="437" t="s">
        <v>272</v>
      </c>
      <c r="O10" s="437"/>
      <c r="P10" s="437" t="s">
        <v>273</v>
      </c>
      <c r="Q10" s="437"/>
      <c r="R10" s="437"/>
      <c r="S10" s="436" t="s">
        <v>275</v>
      </c>
      <c r="T10" s="436" t="s">
        <v>276</v>
      </c>
      <c r="U10" s="435"/>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7" customFormat="1" ht="96.75" customHeight="1">
      <c r="A11" s="438"/>
      <c r="B11" s="439"/>
      <c r="C11" s="440"/>
      <c r="D11" s="436"/>
      <c r="E11" s="436"/>
      <c r="F11" s="436"/>
      <c r="G11" s="436"/>
      <c r="H11" s="436"/>
      <c r="I11" s="436"/>
      <c r="J11" s="436"/>
      <c r="K11" s="436"/>
      <c r="L11" s="436"/>
      <c r="M11" s="436"/>
      <c r="N11" s="275" t="s">
        <v>193</v>
      </c>
      <c r="O11" s="276" t="s">
        <v>271</v>
      </c>
      <c r="P11" s="276" t="s">
        <v>195</v>
      </c>
      <c r="Q11" s="276" t="s">
        <v>284</v>
      </c>
      <c r="R11" s="276" t="s">
        <v>274</v>
      </c>
      <c r="S11" s="436"/>
      <c r="T11" s="436"/>
      <c r="U11" s="435"/>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43.5" customHeight="1">
      <c r="A12" s="427" t="s">
        <v>442</v>
      </c>
      <c r="B12" s="277" t="s">
        <v>295</v>
      </c>
      <c r="C12" s="278"/>
      <c r="D12" s="279">
        <f>SUMIFS(D13:D23,D13:D23,"&lt;&gt;Local Currency", D13:D23,"&lt;&gt;US Dollars" )</f>
        <v>0</v>
      </c>
      <c r="E12" s="279">
        <f t="shared" ref="E12:U12" si="0">SUMIFS(E13:E23,E13:E23,"&lt;&gt;Local Currency", E13:E23,"&lt;&gt;US Dollars" )</f>
        <v>0</v>
      </c>
      <c r="F12" s="279">
        <f t="shared" si="0"/>
        <v>0</v>
      </c>
      <c r="G12" s="279">
        <f t="shared" si="0"/>
        <v>0</v>
      </c>
      <c r="H12" s="279">
        <f t="shared" si="0"/>
        <v>0</v>
      </c>
      <c r="I12" s="279">
        <f t="shared" si="0"/>
        <v>0</v>
      </c>
      <c r="J12" s="279">
        <f t="shared" si="0"/>
        <v>0</v>
      </c>
      <c r="K12" s="279">
        <f t="shared" si="0"/>
        <v>0</v>
      </c>
      <c r="L12" s="279">
        <f t="shared" si="0"/>
        <v>0</v>
      </c>
      <c r="M12" s="279">
        <f t="shared" si="0"/>
        <v>0</v>
      </c>
      <c r="N12" s="279">
        <f t="shared" si="0"/>
        <v>0</v>
      </c>
      <c r="O12" s="279">
        <f t="shared" si="0"/>
        <v>98292</v>
      </c>
      <c r="P12" s="279">
        <f t="shared" si="0"/>
        <v>265941</v>
      </c>
      <c r="Q12" s="279">
        <f t="shared" si="0"/>
        <v>0</v>
      </c>
      <c r="R12" s="279">
        <f t="shared" si="0"/>
        <v>0</v>
      </c>
      <c r="S12" s="279">
        <f t="shared" si="0"/>
        <v>0</v>
      </c>
      <c r="T12" s="279">
        <f t="shared" si="0"/>
        <v>364233</v>
      </c>
      <c r="U12" s="279">
        <f t="shared" si="0"/>
        <v>364233</v>
      </c>
    </row>
    <row r="13" spans="1:52" ht="33" customHeight="1" outlineLevel="1">
      <c r="A13" s="427"/>
      <c r="B13" s="280" t="s">
        <v>2</v>
      </c>
      <c r="C13" s="281" t="s">
        <v>285</v>
      </c>
      <c r="D13" s="228" t="str">
        <f>B5</f>
        <v>US Dollars</v>
      </c>
      <c r="E13" s="228" t="str">
        <f>B5</f>
        <v>US Dollars</v>
      </c>
      <c r="F13" s="228" t="str">
        <f>B5</f>
        <v>US Dollars</v>
      </c>
      <c r="G13" s="228" t="str">
        <f>B5</f>
        <v>US Dollars</v>
      </c>
      <c r="H13" s="282">
        <f>SUMIFS(D13:G13,D13:G13,"&lt;&gt;Local Currency", D13:G13,"&lt;&gt;US Dollars" )</f>
        <v>0</v>
      </c>
      <c r="I13" s="228" t="str">
        <f>$B$5</f>
        <v>US Dollars</v>
      </c>
      <c r="J13" s="228" t="str">
        <f t="shared" ref="J13:L23" si="1">$B$5</f>
        <v>US Dollars</v>
      </c>
      <c r="K13" s="228" t="str">
        <f t="shared" si="1"/>
        <v>US Dollars</v>
      </c>
      <c r="L13" s="228" t="str">
        <f t="shared" si="1"/>
        <v>US Dollars</v>
      </c>
      <c r="M13" s="282">
        <f t="shared" ref="M13:M50" si="2">SUMIFS(I13:L13,I13:L13,"&lt;&gt;Local Currency", I13:L13,"&lt;&gt;US Dollars" )</f>
        <v>0</v>
      </c>
      <c r="N13" s="228" t="str">
        <f>$B$5</f>
        <v>US Dollars</v>
      </c>
      <c r="O13" s="228" t="str">
        <f t="shared" ref="O13:S23" si="3">$B$5</f>
        <v>US Dollars</v>
      </c>
      <c r="P13" s="228" t="str">
        <f t="shared" si="3"/>
        <v>US Dollars</v>
      </c>
      <c r="Q13" s="228" t="str">
        <f t="shared" si="3"/>
        <v>US Dollars</v>
      </c>
      <c r="R13" s="228" t="str">
        <f t="shared" si="3"/>
        <v>US Dollars</v>
      </c>
      <c r="S13" s="228" t="str">
        <f t="shared" si="3"/>
        <v>US Dollars</v>
      </c>
      <c r="T13" s="283">
        <f t="shared" ref="T13:T50" si="4">SUMIFS(N13:S13,N13:S13,"&lt;&gt;Local Currency", N13:S13,"&lt;&gt;US Dollars" )</f>
        <v>0</v>
      </c>
      <c r="U13" s="283">
        <f t="shared" ref="U13:U50" si="5">H13+M13+T13</f>
        <v>0</v>
      </c>
    </row>
    <row r="14" spans="1:52" ht="33" customHeight="1" outlineLevel="1">
      <c r="A14" s="427"/>
      <c r="B14" s="284" t="s">
        <v>365</v>
      </c>
      <c r="C14" s="281" t="s">
        <v>366</v>
      </c>
      <c r="D14" s="228" t="str">
        <f>B5</f>
        <v>US Dollars</v>
      </c>
      <c r="E14" s="228" t="str">
        <f>B5</f>
        <v>US Dollars</v>
      </c>
      <c r="F14" s="228" t="str">
        <f>B5</f>
        <v>US Dollars</v>
      </c>
      <c r="G14" s="228" t="str">
        <f>B5</f>
        <v>US Dollars</v>
      </c>
      <c r="H14" s="282">
        <f t="shared" ref="H14:H50" si="6">SUMIFS(D14:G14,D14:G14,"&lt;&gt;Local Currency", D14:G14,"&lt;&gt;US Dollars" )</f>
        <v>0</v>
      </c>
      <c r="I14" s="228" t="str">
        <f t="shared" ref="I14:I23" si="7">$B$5</f>
        <v>US Dollars</v>
      </c>
      <c r="J14" s="228" t="str">
        <f t="shared" si="1"/>
        <v>US Dollars</v>
      </c>
      <c r="K14" s="228" t="str">
        <f t="shared" si="1"/>
        <v>US Dollars</v>
      </c>
      <c r="L14" s="228" t="str">
        <f t="shared" si="1"/>
        <v>US Dollars</v>
      </c>
      <c r="M14" s="282">
        <f t="shared" si="2"/>
        <v>0</v>
      </c>
      <c r="N14" s="228" t="str">
        <f t="shared" ref="N14:N23" si="8">$B$5</f>
        <v>US Dollars</v>
      </c>
      <c r="O14" s="228" t="str">
        <f t="shared" si="3"/>
        <v>US Dollars</v>
      </c>
      <c r="P14" s="228" t="str">
        <f t="shared" si="3"/>
        <v>US Dollars</v>
      </c>
      <c r="Q14" s="228" t="str">
        <f t="shared" si="3"/>
        <v>US Dollars</v>
      </c>
      <c r="R14" s="228" t="str">
        <f t="shared" si="3"/>
        <v>US Dollars</v>
      </c>
      <c r="S14" s="228" t="str">
        <f t="shared" si="3"/>
        <v>US Dollars</v>
      </c>
      <c r="T14" s="283">
        <f t="shared" si="4"/>
        <v>0</v>
      </c>
      <c r="U14" s="283">
        <f t="shared" si="5"/>
        <v>0</v>
      </c>
    </row>
    <row r="15" spans="1:52" ht="33" customHeight="1" outlineLevel="1">
      <c r="A15" s="427"/>
      <c r="B15" s="284" t="s">
        <v>5</v>
      </c>
      <c r="C15" s="281" t="s">
        <v>286</v>
      </c>
      <c r="D15" s="228" t="str">
        <f>B5</f>
        <v>US Dollars</v>
      </c>
      <c r="E15" s="228" t="str">
        <f>B5</f>
        <v>US Dollars</v>
      </c>
      <c r="F15" s="228" t="str">
        <f>B5</f>
        <v>US Dollars</v>
      </c>
      <c r="G15" s="228" t="str">
        <f>B5</f>
        <v>US Dollars</v>
      </c>
      <c r="H15" s="282">
        <f t="shared" si="6"/>
        <v>0</v>
      </c>
      <c r="I15" s="228" t="str">
        <f t="shared" si="7"/>
        <v>US Dollars</v>
      </c>
      <c r="J15" s="228" t="str">
        <f t="shared" si="1"/>
        <v>US Dollars</v>
      </c>
      <c r="K15" s="228" t="str">
        <f t="shared" si="1"/>
        <v>US Dollars</v>
      </c>
      <c r="L15" s="228" t="str">
        <f t="shared" si="1"/>
        <v>US Dollars</v>
      </c>
      <c r="M15" s="282">
        <f t="shared" si="2"/>
        <v>0</v>
      </c>
      <c r="N15" s="228" t="str">
        <f t="shared" si="8"/>
        <v>US Dollars</v>
      </c>
      <c r="O15" s="228" t="str">
        <f t="shared" si="3"/>
        <v>US Dollars</v>
      </c>
      <c r="P15" s="228" t="str">
        <f t="shared" si="3"/>
        <v>US Dollars</v>
      </c>
      <c r="Q15" s="228" t="str">
        <f t="shared" si="3"/>
        <v>US Dollars</v>
      </c>
      <c r="R15" s="228" t="str">
        <f t="shared" si="3"/>
        <v>US Dollars</v>
      </c>
      <c r="S15" s="228" t="str">
        <f t="shared" si="3"/>
        <v>US Dollars</v>
      </c>
      <c r="T15" s="283">
        <f t="shared" si="4"/>
        <v>0</v>
      </c>
      <c r="U15" s="283">
        <f t="shared" si="5"/>
        <v>0</v>
      </c>
    </row>
    <row r="16" spans="1:52" ht="33" customHeight="1" outlineLevel="1">
      <c r="A16" s="427"/>
      <c r="B16" s="284" t="s">
        <v>367</v>
      </c>
      <c r="C16" s="281" t="s">
        <v>287</v>
      </c>
      <c r="D16" s="228" t="str">
        <f>B5</f>
        <v>US Dollars</v>
      </c>
      <c r="E16" s="228" t="str">
        <f>B5</f>
        <v>US Dollars</v>
      </c>
      <c r="F16" s="228" t="str">
        <f>B5</f>
        <v>US Dollars</v>
      </c>
      <c r="G16" s="228" t="str">
        <f>B5</f>
        <v>US Dollars</v>
      </c>
      <c r="H16" s="282">
        <f t="shared" si="6"/>
        <v>0</v>
      </c>
      <c r="I16" s="228" t="str">
        <f t="shared" si="7"/>
        <v>US Dollars</v>
      </c>
      <c r="J16" s="228" t="str">
        <f t="shared" si="1"/>
        <v>US Dollars</v>
      </c>
      <c r="K16" s="228" t="str">
        <f t="shared" si="1"/>
        <v>US Dollars</v>
      </c>
      <c r="L16" s="228" t="str">
        <f t="shared" si="1"/>
        <v>US Dollars</v>
      </c>
      <c r="M16" s="282">
        <f t="shared" si="2"/>
        <v>0</v>
      </c>
      <c r="N16" s="228" t="str">
        <f t="shared" si="8"/>
        <v>US Dollars</v>
      </c>
      <c r="O16" s="228" t="str">
        <f t="shared" si="3"/>
        <v>US Dollars</v>
      </c>
      <c r="P16" s="228" t="str">
        <f t="shared" si="3"/>
        <v>US Dollars</v>
      </c>
      <c r="Q16" s="228" t="str">
        <f t="shared" si="3"/>
        <v>US Dollars</v>
      </c>
      <c r="R16" s="228" t="str">
        <f t="shared" si="3"/>
        <v>US Dollars</v>
      </c>
      <c r="S16" s="228" t="str">
        <f t="shared" si="3"/>
        <v>US Dollars</v>
      </c>
      <c r="T16" s="283">
        <f t="shared" si="4"/>
        <v>0</v>
      </c>
      <c r="U16" s="283">
        <f t="shared" si="5"/>
        <v>0</v>
      </c>
    </row>
    <row r="17" spans="1:21" s="78" customFormat="1" ht="33" customHeight="1" outlineLevel="1">
      <c r="A17" s="427"/>
      <c r="B17" s="284" t="s">
        <v>368</v>
      </c>
      <c r="C17" s="281" t="s">
        <v>288</v>
      </c>
      <c r="D17" s="228" t="str">
        <f>B5</f>
        <v>US Dollars</v>
      </c>
      <c r="E17" s="228" t="str">
        <f>B5</f>
        <v>US Dollars</v>
      </c>
      <c r="F17" s="228" t="str">
        <f>B5</f>
        <v>US Dollars</v>
      </c>
      <c r="G17" s="228" t="str">
        <f>B5</f>
        <v>US Dollars</v>
      </c>
      <c r="H17" s="282">
        <f t="shared" si="6"/>
        <v>0</v>
      </c>
      <c r="I17" s="228" t="str">
        <f t="shared" si="7"/>
        <v>US Dollars</v>
      </c>
      <c r="J17" s="228" t="str">
        <f t="shared" si="1"/>
        <v>US Dollars</v>
      </c>
      <c r="K17" s="228" t="str">
        <f t="shared" si="1"/>
        <v>US Dollars</v>
      </c>
      <c r="L17" s="228" t="str">
        <f t="shared" si="1"/>
        <v>US Dollars</v>
      </c>
      <c r="M17" s="282">
        <f t="shared" si="2"/>
        <v>0</v>
      </c>
      <c r="N17" s="228" t="str">
        <f t="shared" si="8"/>
        <v>US Dollars</v>
      </c>
      <c r="O17" s="228">
        <v>31121</v>
      </c>
      <c r="P17" s="228">
        <v>52070</v>
      </c>
      <c r="Q17" s="228" t="str">
        <f t="shared" si="3"/>
        <v>US Dollars</v>
      </c>
      <c r="R17" s="228" t="str">
        <f t="shared" si="3"/>
        <v>US Dollars</v>
      </c>
      <c r="S17" s="228" t="str">
        <f t="shared" si="3"/>
        <v>US Dollars</v>
      </c>
      <c r="T17" s="283">
        <f t="shared" si="4"/>
        <v>83191</v>
      </c>
      <c r="U17" s="283">
        <f t="shared" si="5"/>
        <v>83191</v>
      </c>
    </row>
    <row r="18" spans="1:21" s="78" customFormat="1" ht="33" customHeight="1" outlineLevel="1">
      <c r="A18" s="427"/>
      <c r="B18" s="284" t="s">
        <v>369</v>
      </c>
      <c r="C18" s="281" t="s">
        <v>289</v>
      </c>
      <c r="D18" s="228" t="str">
        <f>B5</f>
        <v>US Dollars</v>
      </c>
      <c r="E18" s="228" t="str">
        <f>B5</f>
        <v>US Dollars</v>
      </c>
      <c r="F18" s="228" t="str">
        <f>B5</f>
        <v>US Dollars</v>
      </c>
      <c r="G18" s="228" t="str">
        <f>B5</f>
        <v>US Dollars</v>
      </c>
      <c r="H18" s="282">
        <f t="shared" si="6"/>
        <v>0</v>
      </c>
      <c r="I18" s="228" t="str">
        <f t="shared" si="7"/>
        <v>US Dollars</v>
      </c>
      <c r="J18" s="228" t="str">
        <f t="shared" si="1"/>
        <v>US Dollars</v>
      </c>
      <c r="K18" s="228" t="str">
        <f t="shared" si="1"/>
        <v>US Dollars</v>
      </c>
      <c r="L18" s="228" t="str">
        <f t="shared" si="1"/>
        <v>US Dollars</v>
      </c>
      <c r="M18" s="282">
        <f t="shared" si="2"/>
        <v>0</v>
      </c>
      <c r="N18" s="228" t="str">
        <f t="shared" si="8"/>
        <v>US Dollars</v>
      </c>
      <c r="O18" s="228">
        <v>58352</v>
      </c>
      <c r="P18" s="228">
        <v>61450</v>
      </c>
      <c r="Q18" s="228" t="str">
        <f t="shared" si="3"/>
        <v>US Dollars</v>
      </c>
      <c r="R18" s="228" t="str">
        <f t="shared" si="3"/>
        <v>US Dollars</v>
      </c>
      <c r="S18" s="228" t="str">
        <f t="shared" si="3"/>
        <v>US Dollars</v>
      </c>
      <c r="T18" s="283">
        <f t="shared" si="4"/>
        <v>119802</v>
      </c>
      <c r="U18" s="283">
        <f t="shared" si="5"/>
        <v>119802</v>
      </c>
    </row>
    <row r="19" spans="1:21" s="78" customFormat="1" ht="33" customHeight="1" outlineLevel="1">
      <c r="A19" s="427"/>
      <c r="B19" s="284" t="s">
        <v>370</v>
      </c>
      <c r="C19" s="281"/>
      <c r="D19" s="228" t="str">
        <f>B5</f>
        <v>US Dollars</v>
      </c>
      <c r="E19" s="228" t="str">
        <f>B5</f>
        <v>US Dollars</v>
      </c>
      <c r="F19" s="228" t="str">
        <f>B5</f>
        <v>US Dollars</v>
      </c>
      <c r="G19" s="228" t="str">
        <f>B5</f>
        <v>US Dollars</v>
      </c>
      <c r="H19" s="282">
        <f t="shared" si="6"/>
        <v>0</v>
      </c>
      <c r="I19" s="228" t="str">
        <f t="shared" si="7"/>
        <v>US Dollars</v>
      </c>
      <c r="J19" s="228" t="str">
        <f t="shared" si="1"/>
        <v>US Dollars</v>
      </c>
      <c r="K19" s="228" t="str">
        <f t="shared" si="1"/>
        <v>US Dollars</v>
      </c>
      <c r="L19" s="228" t="str">
        <f t="shared" si="1"/>
        <v>US Dollars</v>
      </c>
      <c r="M19" s="282">
        <f t="shared" si="2"/>
        <v>0</v>
      </c>
      <c r="N19" s="228" t="str">
        <f t="shared" si="8"/>
        <v>US Dollars</v>
      </c>
      <c r="O19" s="228" t="str">
        <f t="shared" si="3"/>
        <v>US Dollars</v>
      </c>
      <c r="P19" s="228" t="str">
        <f t="shared" si="3"/>
        <v>US Dollars</v>
      </c>
      <c r="Q19" s="228" t="str">
        <f t="shared" si="3"/>
        <v>US Dollars</v>
      </c>
      <c r="R19" s="228" t="str">
        <f t="shared" si="3"/>
        <v>US Dollars</v>
      </c>
      <c r="S19" s="228" t="str">
        <f t="shared" si="3"/>
        <v>US Dollars</v>
      </c>
      <c r="T19" s="283">
        <f t="shared" si="4"/>
        <v>0</v>
      </c>
      <c r="U19" s="283">
        <f t="shared" si="5"/>
        <v>0</v>
      </c>
    </row>
    <row r="20" spans="1:21" s="78" customFormat="1" ht="42" customHeight="1" outlineLevel="1">
      <c r="A20" s="427"/>
      <c r="B20" s="285" t="s">
        <v>372</v>
      </c>
      <c r="C20" s="281" t="s">
        <v>450</v>
      </c>
      <c r="D20" s="228" t="str">
        <f>B5</f>
        <v>US Dollars</v>
      </c>
      <c r="E20" s="228" t="str">
        <f>B5</f>
        <v>US Dollars</v>
      </c>
      <c r="F20" s="228" t="str">
        <f>B5</f>
        <v>US Dollars</v>
      </c>
      <c r="G20" s="228" t="str">
        <f>B5</f>
        <v>US Dollars</v>
      </c>
      <c r="H20" s="282">
        <f t="shared" si="6"/>
        <v>0</v>
      </c>
      <c r="I20" s="228" t="str">
        <f t="shared" si="7"/>
        <v>US Dollars</v>
      </c>
      <c r="J20" s="228" t="str">
        <f t="shared" si="1"/>
        <v>US Dollars</v>
      </c>
      <c r="K20" s="228" t="str">
        <f t="shared" si="1"/>
        <v>US Dollars</v>
      </c>
      <c r="L20" s="228" t="str">
        <f t="shared" si="1"/>
        <v>US Dollars</v>
      </c>
      <c r="M20" s="282">
        <f t="shared" si="2"/>
        <v>0</v>
      </c>
      <c r="N20" s="228" t="str">
        <f t="shared" si="8"/>
        <v>US Dollars</v>
      </c>
      <c r="O20" s="228" t="str">
        <f t="shared" si="3"/>
        <v>US Dollars</v>
      </c>
      <c r="P20" s="228">
        <v>152421</v>
      </c>
      <c r="Q20" s="228" t="str">
        <f t="shared" si="3"/>
        <v>US Dollars</v>
      </c>
      <c r="R20" s="228" t="str">
        <f t="shared" si="3"/>
        <v>US Dollars</v>
      </c>
      <c r="S20" s="228" t="str">
        <f t="shared" si="3"/>
        <v>US Dollars</v>
      </c>
      <c r="T20" s="283">
        <f t="shared" si="4"/>
        <v>152421</v>
      </c>
      <c r="U20" s="283">
        <f t="shared" si="5"/>
        <v>152421</v>
      </c>
    </row>
    <row r="21" spans="1:21" s="78" customFormat="1" ht="33" customHeight="1" outlineLevel="1">
      <c r="A21" s="427"/>
      <c r="B21" s="284" t="s">
        <v>373</v>
      </c>
      <c r="C21" s="281" t="s">
        <v>290</v>
      </c>
      <c r="D21" s="228" t="str">
        <f>B5</f>
        <v>US Dollars</v>
      </c>
      <c r="E21" s="228" t="str">
        <f>B5</f>
        <v>US Dollars</v>
      </c>
      <c r="F21" s="228" t="str">
        <f>B5</f>
        <v>US Dollars</v>
      </c>
      <c r="G21" s="228" t="str">
        <f>B5</f>
        <v>US Dollars</v>
      </c>
      <c r="H21" s="282">
        <f t="shared" si="6"/>
        <v>0</v>
      </c>
      <c r="I21" s="228" t="str">
        <f t="shared" si="7"/>
        <v>US Dollars</v>
      </c>
      <c r="J21" s="228" t="str">
        <f t="shared" si="1"/>
        <v>US Dollars</v>
      </c>
      <c r="K21" s="228" t="str">
        <f t="shared" si="1"/>
        <v>US Dollars</v>
      </c>
      <c r="L21" s="228" t="str">
        <f t="shared" si="1"/>
        <v>US Dollars</v>
      </c>
      <c r="M21" s="282">
        <f t="shared" si="2"/>
        <v>0</v>
      </c>
      <c r="N21" s="228" t="str">
        <f t="shared" si="8"/>
        <v>US Dollars</v>
      </c>
      <c r="O21" s="228">
        <v>8819</v>
      </c>
      <c r="P21" s="228" t="str">
        <f t="shared" si="3"/>
        <v>US Dollars</v>
      </c>
      <c r="Q21" s="228" t="str">
        <f t="shared" si="3"/>
        <v>US Dollars</v>
      </c>
      <c r="R21" s="228" t="str">
        <f t="shared" si="3"/>
        <v>US Dollars</v>
      </c>
      <c r="S21" s="228" t="str">
        <f t="shared" si="3"/>
        <v>US Dollars</v>
      </c>
      <c r="T21" s="283">
        <f t="shared" si="4"/>
        <v>8819</v>
      </c>
      <c r="U21" s="283">
        <f t="shared" si="5"/>
        <v>8819</v>
      </c>
    </row>
    <row r="22" spans="1:21" s="78" customFormat="1" ht="33" customHeight="1" outlineLevel="1">
      <c r="A22" s="427"/>
      <c r="B22" s="284" t="s">
        <v>374</v>
      </c>
      <c r="C22" s="281" t="s">
        <v>375</v>
      </c>
      <c r="D22" s="228" t="str">
        <f>B5</f>
        <v>US Dollars</v>
      </c>
      <c r="E22" s="228" t="str">
        <f>B5</f>
        <v>US Dollars</v>
      </c>
      <c r="F22" s="228" t="str">
        <f>B5</f>
        <v>US Dollars</v>
      </c>
      <c r="G22" s="228" t="str">
        <f>B5</f>
        <v>US Dollars</v>
      </c>
      <c r="H22" s="282">
        <f t="shared" si="6"/>
        <v>0</v>
      </c>
      <c r="I22" s="228" t="str">
        <f t="shared" si="7"/>
        <v>US Dollars</v>
      </c>
      <c r="J22" s="228" t="str">
        <f t="shared" si="1"/>
        <v>US Dollars</v>
      </c>
      <c r="K22" s="228" t="str">
        <f t="shared" si="1"/>
        <v>US Dollars</v>
      </c>
      <c r="L22" s="228" t="str">
        <f t="shared" si="1"/>
        <v>US Dollars</v>
      </c>
      <c r="M22" s="282">
        <f t="shared" si="2"/>
        <v>0</v>
      </c>
      <c r="N22" s="228" t="str">
        <f t="shared" si="8"/>
        <v>US Dollars</v>
      </c>
      <c r="O22" s="228" t="str">
        <f t="shared" si="3"/>
        <v>US Dollars</v>
      </c>
      <c r="P22" s="228" t="str">
        <f t="shared" si="3"/>
        <v>US Dollars</v>
      </c>
      <c r="Q22" s="228" t="str">
        <f t="shared" si="3"/>
        <v>US Dollars</v>
      </c>
      <c r="R22" s="228" t="str">
        <f t="shared" si="3"/>
        <v>US Dollars</v>
      </c>
      <c r="S22" s="228" t="str">
        <f t="shared" si="3"/>
        <v>US Dollars</v>
      </c>
      <c r="T22" s="283">
        <f t="shared" si="4"/>
        <v>0</v>
      </c>
      <c r="U22" s="283">
        <f t="shared" si="5"/>
        <v>0</v>
      </c>
    </row>
    <row r="23" spans="1:21" s="78" customFormat="1" ht="33" customHeight="1" outlineLevel="1">
      <c r="A23" s="427"/>
      <c r="B23" s="284" t="s">
        <v>376</v>
      </c>
      <c r="C23" s="281"/>
      <c r="D23" s="228" t="str">
        <f>B5</f>
        <v>US Dollars</v>
      </c>
      <c r="E23" s="228" t="str">
        <f>B5</f>
        <v>US Dollars</v>
      </c>
      <c r="F23" s="228" t="str">
        <f>B5</f>
        <v>US Dollars</v>
      </c>
      <c r="G23" s="228" t="str">
        <f>B5</f>
        <v>US Dollars</v>
      </c>
      <c r="H23" s="282">
        <f t="shared" si="6"/>
        <v>0</v>
      </c>
      <c r="I23" s="228" t="str">
        <f t="shared" si="7"/>
        <v>US Dollars</v>
      </c>
      <c r="J23" s="228" t="str">
        <f t="shared" si="1"/>
        <v>US Dollars</v>
      </c>
      <c r="K23" s="228" t="str">
        <f t="shared" si="1"/>
        <v>US Dollars</v>
      </c>
      <c r="L23" s="228" t="str">
        <f t="shared" si="1"/>
        <v>US Dollars</v>
      </c>
      <c r="M23" s="282">
        <f t="shared" si="2"/>
        <v>0</v>
      </c>
      <c r="N23" s="228" t="str">
        <f t="shared" si="8"/>
        <v>US Dollars</v>
      </c>
      <c r="O23" s="228" t="str">
        <f t="shared" si="3"/>
        <v>US Dollars</v>
      </c>
      <c r="P23" s="228" t="str">
        <f t="shared" si="3"/>
        <v>US Dollars</v>
      </c>
      <c r="Q23" s="228" t="str">
        <f t="shared" si="3"/>
        <v>US Dollars</v>
      </c>
      <c r="R23" s="228" t="str">
        <f t="shared" si="3"/>
        <v>US Dollars</v>
      </c>
      <c r="S23" s="228" t="str">
        <f t="shared" si="3"/>
        <v>US Dollars</v>
      </c>
      <c r="T23" s="283">
        <f t="shared" si="4"/>
        <v>0</v>
      </c>
      <c r="U23" s="283">
        <f t="shared" si="5"/>
        <v>0</v>
      </c>
    </row>
    <row r="24" spans="1:21" s="78" customFormat="1" ht="57.75" customHeight="1">
      <c r="A24" s="429" t="s">
        <v>443</v>
      </c>
      <c r="B24" s="277" t="s">
        <v>14</v>
      </c>
      <c r="C24" s="278" t="s">
        <v>16</v>
      </c>
      <c r="D24" s="279">
        <f>SUMIFS(D25:D26,D25:D26,"&lt;&gt;Local Currency", D25:D26,"&lt;&gt;US Dollars" )</f>
        <v>1609861</v>
      </c>
      <c r="E24" s="279">
        <f t="shared" ref="E24:U24" si="9">SUMIFS(E25:E26,E25:E26,"&lt;&gt;Local Currency", E25:E26,"&lt;&gt;US Dollars" )</f>
        <v>0</v>
      </c>
      <c r="F24" s="279">
        <f t="shared" si="9"/>
        <v>0</v>
      </c>
      <c r="G24" s="279">
        <f t="shared" si="9"/>
        <v>0</v>
      </c>
      <c r="H24" s="279">
        <f t="shared" si="9"/>
        <v>1609861</v>
      </c>
      <c r="I24" s="279">
        <f t="shared" si="9"/>
        <v>0</v>
      </c>
      <c r="J24" s="279">
        <f t="shared" si="9"/>
        <v>1603891</v>
      </c>
      <c r="K24" s="279">
        <f t="shared" si="9"/>
        <v>0</v>
      </c>
      <c r="L24" s="279">
        <f t="shared" si="9"/>
        <v>0</v>
      </c>
      <c r="M24" s="279">
        <f t="shared" si="9"/>
        <v>1603891</v>
      </c>
      <c r="N24" s="279">
        <f t="shared" si="9"/>
        <v>0</v>
      </c>
      <c r="O24" s="279">
        <f t="shared" si="9"/>
        <v>105034</v>
      </c>
      <c r="P24" s="279">
        <f t="shared" si="9"/>
        <v>1248052</v>
      </c>
      <c r="Q24" s="279">
        <f t="shared" si="9"/>
        <v>0</v>
      </c>
      <c r="R24" s="279">
        <f t="shared" si="9"/>
        <v>0</v>
      </c>
      <c r="S24" s="279">
        <f t="shared" si="9"/>
        <v>201163</v>
      </c>
      <c r="T24" s="279">
        <f t="shared" si="9"/>
        <v>1554249</v>
      </c>
      <c r="U24" s="279">
        <f t="shared" si="9"/>
        <v>4768001</v>
      </c>
    </row>
    <row r="25" spans="1:21" s="78" customFormat="1" ht="55.5" customHeight="1" outlineLevel="1">
      <c r="A25" s="429"/>
      <c r="B25" s="280" t="s">
        <v>378</v>
      </c>
      <c r="C25" s="286"/>
      <c r="D25" s="228" t="str">
        <f>B5</f>
        <v>US Dollars</v>
      </c>
      <c r="E25" s="228" t="str">
        <f>B5</f>
        <v>US Dollars</v>
      </c>
      <c r="F25" s="228" t="str">
        <f>B5</f>
        <v>US Dollars</v>
      </c>
      <c r="G25" s="228" t="str">
        <f>B5</f>
        <v>US Dollars</v>
      </c>
      <c r="H25" s="282">
        <f t="shared" si="6"/>
        <v>0</v>
      </c>
      <c r="I25" s="228" t="str">
        <f>$B$5</f>
        <v>US Dollars</v>
      </c>
      <c r="J25" s="228" t="str">
        <f t="shared" ref="J25:L26" si="10">$B$5</f>
        <v>US Dollars</v>
      </c>
      <c r="K25" s="228" t="str">
        <f t="shared" si="10"/>
        <v>US Dollars</v>
      </c>
      <c r="L25" s="228" t="str">
        <f t="shared" si="10"/>
        <v>US Dollars</v>
      </c>
      <c r="M25" s="282">
        <f t="shared" si="2"/>
        <v>0</v>
      </c>
      <c r="N25" s="228" t="str">
        <f>$B$5</f>
        <v>US Dollars</v>
      </c>
      <c r="O25" s="228">
        <v>105034</v>
      </c>
      <c r="P25" s="228" t="str">
        <f t="shared" ref="O25:S26" si="11">$B$5</f>
        <v>US Dollars</v>
      </c>
      <c r="Q25" s="228" t="str">
        <f t="shared" si="11"/>
        <v>US Dollars</v>
      </c>
      <c r="R25" s="228" t="str">
        <f t="shared" si="11"/>
        <v>US Dollars</v>
      </c>
      <c r="S25" s="228">
        <v>201163</v>
      </c>
      <c r="T25" s="283">
        <f t="shared" si="4"/>
        <v>306197</v>
      </c>
      <c r="U25" s="283">
        <f t="shared" si="5"/>
        <v>306197</v>
      </c>
    </row>
    <row r="26" spans="1:21" s="78" customFormat="1" ht="30.75" customHeight="1" outlineLevel="1">
      <c r="A26" s="429"/>
      <c r="B26" s="280" t="s">
        <v>277</v>
      </c>
      <c r="C26" s="286"/>
      <c r="D26" s="228">
        <v>1609861</v>
      </c>
      <c r="E26" s="228" t="str">
        <f>B5</f>
        <v>US Dollars</v>
      </c>
      <c r="F26" s="228" t="str">
        <f>B5</f>
        <v>US Dollars</v>
      </c>
      <c r="G26" s="228" t="str">
        <f>B5</f>
        <v>US Dollars</v>
      </c>
      <c r="H26" s="282">
        <f t="shared" si="6"/>
        <v>1609861</v>
      </c>
      <c r="I26" s="228" t="str">
        <f>$B$5</f>
        <v>US Dollars</v>
      </c>
      <c r="J26" s="228">
        <v>1603891</v>
      </c>
      <c r="K26" s="228" t="str">
        <f t="shared" si="10"/>
        <v>US Dollars</v>
      </c>
      <c r="L26" s="228" t="str">
        <f t="shared" si="10"/>
        <v>US Dollars</v>
      </c>
      <c r="M26" s="282">
        <f t="shared" si="2"/>
        <v>1603891</v>
      </c>
      <c r="N26" s="228" t="str">
        <f>$B$5</f>
        <v>US Dollars</v>
      </c>
      <c r="O26" s="228" t="str">
        <f t="shared" si="11"/>
        <v>US Dollars</v>
      </c>
      <c r="P26" s="228">
        <v>1248052</v>
      </c>
      <c r="Q26" s="228" t="str">
        <f t="shared" si="11"/>
        <v>US Dollars</v>
      </c>
      <c r="R26" s="228" t="str">
        <f t="shared" si="11"/>
        <v>US Dollars</v>
      </c>
      <c r="S26" s="228" t="str">
        <f t="shared" si="11"/>
        <v>US Dollars</v>
      </c>
      <c r="T26" s="283">
        <f t="shared" si="4"/>
        <v>1248052</v>
      </c>
      <c r="U26" s="283">
        <f t="shared" si="5"/>
        <v>4461804</v>
      </c>
    </row>
    <row r="27" spans="1:21" s="78" customFormat="1" ht="69" customHeight="1">
      <c r="A27" s="429" t="s">
        <v>444</v>
      </c>
      <c r="B27" s="277" t="s">
        <v>296</v>
      </c>
      <c r="C27" s="278" t="s">
        <v>406</v>
      </c>
      <c r="D27" s="279">
        <f>SUMIFS(D28:D29,D28:D29,"&lt;&gt;Local Currency", D28:D29,"&lt;&gt;US Dollars" )</f>
        <v>212098</v>
      </c>
      <c r="E27" s="279">
        <f t="shared" ref="E27:U27" si="12">SUMIFS(E28:E29,E28:E29,"&lt;&gt;Local Currency", E28:E29,"&lt;&gt;US Dollars" )</f>
        <v>0</v>
      </c>
      <c r="F27" s="279">
        <f t="shared" si="12"/>
        <v>0</v>
      </c>
      <c r="G27" s="279">
        <f t="shared" si="12"/>
        <v>0</v>
      </c>
      <c r="H27" s="279">
        <f t="shared" si="12"/>
        <v>212098</v>
      </c>
      <c r="I27" s="279">
        <f t="shared" si="12"/>
        <v>0</v>
      </c>
      <c r="J27" s="279">
        <f t="shared" si="12"/>
        <v>0</v>
      </c>
      <c r="K27" s="279">
        <f t="shared" si="12"/>
        <v>0</v>
      </c>
      <c r="L27" s="279">
        <f t="shared" si="12"/>
        <v>0</v>
      </c>
      <c r="M27" s="279">
        <f t="shared" si="12"/>
        <v>0</v>
      </c>
      <c r="N27" s="279">
        <f t="shared" si="12"/>
        <v>0</v>
      </c>
      <c r="O27" s="279">
        <f t="shared" si="12"/>
        <v>0</v>
      </c>
      <c r="P27" s="279">
        <f t="shared" si="12"/>
        <v>0</v>
      </c>
      <c r="Q27" s="279">
        <f t="shared" si="12"/>
        <v>0</v>
      </c>
      <c r="R27" s="279">
        <f t="shared" si="12"/>
        <v>0</v>
      </c>
      <c r="S27" s="279">
        <f t="shared" si="12"/>
        <v>0</v>
      </c>
      <c r="T27" s="279">
        <f t="shared" si="12"/>
        <v>0</v>
      </c>
      <c r="U27" s="279">
        <f t="shared" si="12"/>
        <v>212098</v>
      </c>
    </row>
    <row r="28" spans="1:21" s="78" customFormat="1" ht="30.75" customHeight="1" outlineLevel="1">
      <c r="A28" s="429"/>
      <c r="B28" s="280" t="s">
        <v>380</v>
      </c>
      <c r="C28" s="281"/>
      <c r="D28" s="228" t="str">
        <f>B5</f>
        <v>US Dollars</v>
      </c>
      <c r="E28" s="228" t="str">
        <f>B5</f>
        <v>US Dollars</v>
      </c>
      <c r="F28" s="228" t="str">
        <f>B5</f>
        <v>US Dollars</v>
      </c>
      <c r="G28" s="228" t="str">
        <f>B5</f>
        <v>US Dollars</v>
      </c>
      <c r="H28" s="282">
        <f t="shared" si="6"/>
        <v>0</v>
      </c>
      <c r="I28" s="228" t="str">
        <f>$B$5</f>
        <v>US Dollars</v>
      </c>
      <c r="J28" s="228" t="str">
        <f t="shared" ref="J28:L29" si="13">$B$5</f>
        <v>US Dollars</v>
      </c>
      <c r="K28" s="228" t="str">
        <f t="shared" si="13"/>
        <v>US Dollars</v>
      </c>
      <c r="L28" s="228" t="str">
        <f t="shared" si="13"/>
        <v>US Dollars</v>
      </c>
      <c r="M28" s="282">
        <f t="shared" si="2"/>
        <v>0</v>
      </c>
      <c r="N28" s="228" t="str">
        <f>$B$5</f>
        <v>US Dollars</v>
      </c>
      <c r="O28" s="228" t="str">
        <f t="shared" ref="O28:S29" si="14">$B$5</f>
        <v>US Dollars</v>
      </c>
      <c r="P28" s="228" t="str">
        <f t="shared" si="14"/>
        <v>US Dollars</v>
      </c>
      <c r="Q28" s="228" t="str">
        <f t="shared" si="14"/>
        <v>US Dollars</v>
      </c>
      <c r="R28" s="228" t="str">
        <f t="shared" si="14"/>
        <v>US Dollars</v>
      </c>
      <c r="S28" s="228" t="str">
        <f t="shared" si="14"/>
        <v>US Dollars</v>
      </c>
      <c r="T28" s="283">
        <f t="shared" si="4"/>
        <v>0</v>
      </c>
      <c r="U28" s="283">
        <f t="shared" si="5"/>
        <v>0</v>
      </c>
    </row>
    <row r="29" spans="1:21" s="78" customFormat="1" ht="30.75" customHeight="1" outlineLevel="1">
      <c r="A29" s="429"/>
      <c r="B29" s="280" t="s">
        <v>381</v>
      </c>
      <c r="C29" s="281"/>
      <c r="D29" s="228">
        <v>212098</v>
      </c>
      <c r="E29" s="228" t="str">
        <f>B5</f>
        <v>US Dollars</v>
      </c>
      <c r="F29" s="228" t="str">
        <f>B5</f>
        <v>US Dollars</v>
      </c>
      <c r="G29" s="228" t="str">
        <f>B5</f>
        <v>US Dollars</v>
      </c>
      <c r="H29" s="282">
        <f t="shared" si="6"/>
        <v>212098</v>
      </c>
      <c r="I29" s="228" t="str">
        <f>$B$5</f>
        <v>US Dollars</v>
      </c>
      <c r="J29" s="228" t="str">
        <f t="shared" si="13"/>
        <v>US Dollars</v>
      </c>
      <c r="K29" s="228" t="str">
        <f t="shared" si="13"/>
        <v>US Dollars</v>
      </c>
      <c r="L29" s="228" t="str">
        <f t="shared" si="13"/>
        <v>US Dollars</v>
      </c>
      <c r="M29" s="282">
        <f t="shared" si="2"/>
        <v>0</v>
      </c>
      <c r="N29" s="228" t="str">
        <f>$B$5</f>
        <v>US Dollars</v>
      </c>
      <c r="O29" s="228" t="str">
        <f t="shared" si="14"/>
        <v>US Dollars</v>
      </c>
      <c r="P29" s="228" t="str">
        <f t="shared" si="14"/>
        <v>US Dollars</v>
      </c>
      <c r="Q29" s="228" t="str">
        <f t="shared" si="14"/>
        <v>US Dollars</v>
      </c>
      <c r="R29" s="228" t="str">
        <f t="shared" si="14"/>
        <v>US Dollars</v>
      </c>
      <c r="S29" s="228" t="str">
        <f t="shared" si="14"/>
        <v>US Dollars</v>
      </c>
      <c r="T29" s="283">
        <f t="shared" si="4"/>
        <v>0</v>
      </c>
      <c r="U29" s="283">
        <f t="shared" si="5"/>
        <v>212098</v>
      </c>
    </row>
    <row r="30" spans="1:21" s="78" customFormat="1" ht="53.25" customHeight="1">
      <c r="A30" s="432" t="s">
        <v>445</v>
      </c>
      <c r="B30" s="277" t="s">
        <v>297</v>
      </c>
      <c r="C30" s="278"/>
      <c r="D30" s="279">
        <f>SUMIFS(D31:D37,D31:D37,"&lt;&gt;Local Currency", D31:D37,"&lt;&gt;US Dollars" )</f>
        <v>2321688</v>
      </c>
      <c r="E30" s="279">
        <f t="shared" ref="E30:U30" si="15">SUMIFS(E31:E37,E31:E37,"&lt;&gt;Local Currency", E31:E37,"&lt;&gt;US Dollars" )</f>
        <v>0</v>
      </c>
      <c r="F30" s="279">
        <f t="shared" si="15"/>
        <v>0</v>
      </c>
      <c r="G30" s="279">
        <f t="shared" si="15"/>
        <v>0</v>
      </c>
      <c r="H30" s="279">
        <f t="shared" si="15"/>
        <v>2321688</v>
      </c>
      <c r="I30" s="279">
        <f t="shared" si="15"/>
        <v>0</v>
      </c>
      <c r="J30" s="279">
        <f t="shared" si="15"/>
        <v>0</v>
      </c>
      <c r="K30" s="279">
        <f t="shared" si="15"/>
        <v>0</v>
      </c>
      <c r="L30" s="279">
        <f t="shared" si="15"/>
        <v>0</v>
      </c>
      <c r="M30" s="279">
        <f t="shared" si="15"/>
        <v>0</v>
      </c>
      <c r="N30" s="279">
        <f t="shared" si="15"/>
        <v>0</v>
      </c>
      <c r="O30" s="279">
        <f t="shared" si="15"/>
        <v>87387</v>
      </c>
      <c r="P30" s="279">
        <f t="shared" si="15"/>
        <v>4407217</v>
      </c>
      <c r="Q30" s="279">
        <f t="shared" si="15"/>
        <v>0</v>
      </c>
      <c r="R30" s="279">
        <f t="shared" si="15"/>
        <v>6344</v>
      </c>
      <c r="S30" s="279">
        <f t="shared" si="15"/>
        <v>0</v>
      </c>
      <c r="T30" s="279">
        <f t="shared" si="15"/>
        <v>4500948</v>
      </c>
      <c r="U30" s="279">
        <f t="shared" si="15"/>
        <v>6822636</v>
      </c>
    </row>
    <row r="31" spans="1:21" s="78" customFormat="1" ht="30.75" customHeight="1" outlineLevel="1">
      <c r="A31" s="433"/>
      <c r="B31" s="280" t="s">
        <v>279</v>
      </c>
      <c r="C31" s="286" t="s">
        <v>24</v>
      </c>
      <c r="D31" s="228">
        <v>330773</v>
      </c>
      <c r="E31" s="228" t="str">
        <f>B5</f>
        <v>US Dollars</v>
      </c>
      <c r="F31" s="228" t="str">
        <f>B5</f>
        <v>US Dollars</v>
      </c>
      <c r="G31" s="228" t="str">
        <f>B5</f>
        <v>US Dollars</v>
      </c>
      <c r="H31" s="282">
        <f t="shared" si="6"/>
        <v>330773</v>
      </c>
      <c r="I31" s="228" t="str">
        <f>$B$5</f>
        <v>US Dollars</v>
      </c>
      <c r="J31" s="228" t="str">
        <f t="shared" ref="J31:L37" si="16">$B$5</f>
        <v>US Dollars</v>
      </c>
      <c r="K31" s="228" t="str">
        <f t="shared" si="16"/>
        <v>US Dollars</v>
      </c>
      <c r="L31" s="228" t="str">
        <f t="shared" si="16"/>
        <v>US Dollars</v>
      </c>
      <c r="M31" s="282">
        <f t="shared" si="2"/>
        <v>0</v>
      </c>
      <c r="N31" s="228" t="str">
        <f>$B$5</f>
        <v>US Dollars</v>
      </c>
      <c r="O31" s="228">
        <v>87387</v>
      </c>
      <c r="P31" s="228">
        <v>479776</v>
      </c>
      <c r="Q31" s="228" t="str">
        <f t="shared" ref="O31:S37" si="17">$B$5</f>
        <v>US Dollars</v>
      </c>
      <c r="R31" s="228">
        <v>6344</v>
      </c>
      <c r="S31" s="228" t="str">
        <f t="shared" si="17"/>
        <v>US Dollars</v>
      </c>
      <c r="T31" s="283">
        <f t="shared" si="4"/>
        <v>573507</v>
      </c>
      <c r="U31" s="283">
        <f t="shared" si="5"/>
        <v>904280</v>
      </c>
    </row>
    <row r="32" spans="1:21" s="78" customFormat="1" ht="39" customHeight="1" outlineLevel="1">
      <c r="A32" s="433"/>
      <c r="B32" s="280" t="s">
        <v>383</v>
      </c>
      <c r="C32" s="286" t="s">
        <v>451</v>
      </c>
      <c r="D32" s="228">
        <v>1796107</v>
      </c>
      <c r="E32" s="228" t="str">
        <f>B5</f>
        <v>US Dollars</v>
      </c>
      <c r="F32" s="228" t="str">
        <f>B5</f>
        <v>US Dollars</v>
      </c>
      <c r="G32" s="228" t="str">
        <f>B5</f>
        <v>US Dollars</v>
      </c>
      <c r="H32" s="282">
        <f t="shared" si="6"/>
        <v>1796107</v>
      </c>
      <c r="I32" s="228" t="str">
        <f t="shared" ref="I32:I37" si="18">$B$5</f>
        <v>US Dollars</v>
      </c>
      <c r="J32" s="228" t="str">
        <f t="shared" si="16"/>
        <v>US Dollars</v>
      </c>
      <c r="K32" s="228" t="str">
        <f t="shared" si="16"/>
        <v>US Dollars</v>
      </c>
      <c r="L32" s="228" t="str">
        <f t="shared" si="16"/>
        <v>US Dollars</v>
      </c>
      <c r="M32" s="282">
        <f t="shared" si="2"/>
        <v>0</v>
      </c>
      <c r="N32" s="228" t="str">
        <f t="shared" ref="N32:N37" si="19">$B$5</f>
        <v>US Dollars</v>
      </c>
      <c r="O32" s="228" t="str">
        <f t="shared" si="17"/>
        <v>US Dollars</v>
      </c>
      <c r="P32" s="228">
        <v>86535</v>
      </c>
      <c r="Q32" s="228" t="str">
        <f t="shared" si="17"/>
        <v>US Dollars</v>
      </c>
      <c r="R32" s="228" t="str">
        <f t="shared" si="17"/>
        <v>US Dollars</v>
      </c>
      <c r="S32" s="228" t="str">
        <f t="shared" si="17"/>
        <v>US Dollars</v>
      </c>
      <c r="T32" s="283">
        <f t="shared" si="4"/>
        <v>86535</v>
      </c>
      <c r="U32" s="283">
        <f t="shared" si="5"/>
        <v>1882642</v>
      </c>
    </row>
    <row r="33" spans="1:21" s="78" customFormat="1" ht="30.75" customHeight="1" outlineLevel="1">
      <c r="A33" s="433"/>
      <c r="B33" s="280" t="s">
        <v>385</v>
      </c>
      <c r="C33" s="286"/>
      <c r="D33" s="228" t="str">
        <f>B5</f>
        <v>US Dollars</v>
      </c>
      <c r="E33" s="228" t="str">
        <f>B5</f>
        <v>US Dollars</v>
      </c>
      <c r="F33" s="228" t="str">
        <f>B5</f>
        <v>US Dollars</v>
      </c>
      <c r="G33" s="228" t="str">
        <f>B5</f>
        <v>US Dollars</v>
      </c>
      <c r="H33" s="282">
        <f t="shared" si="6"/>
        <v>0</v>
      </c>
      <c r="I33" s="228" t="str">
        <f t="shared" si="18"/>
        <v>US Dollars</v>
      </c>
      <c r="J33" s="228" t="str">
        <f t="shared" si="16"/>
        <v>US Dollars</v>
      </c>
      <c r="K33" s="228" t="str">
        <f t="shared" si="16"/>
        <v>US Dollars</v>
      </c>
      <c r="L33" s="228" t="str">
        <f t="shared" si="16"/>
        <v>US Dollars</v>
      </c>
      <c r="M33" s="282">
        <f t="shared" si="2"/>
        <v>0</v>
      </c>
      <c r="N33" s="228" t="str">
        <f t="shared" si="19"/>
        <v>US Dollars</v>
      </c>
      <c r="O33" s="228" t="str">
        <f t="shared" si="17"/>
        <v>US Dollars</v>
      </c>
      <c r="P33" s="228">
        <v>2684074</v>
      </c>
      <c r="Q33" s="228" t="str">
        <f t="shared" si="17"/>
        <v>US Dollars</v>
      </c>
      <c r="R33" s="228" t="str">
        <f t="shared" si="17"/>
        <v>US Dollars</v>
      </c>
      <c r="S33" s="228" t="str">
        <f t="shared" si="17"/>
        <v>US Dollars</v>
      </c>
      <c r="T33" s="283">
        <f t="shared" si="4"/>
        <v>2684074</v>
      </c>
      <c r="U33" s="283">
        <f t="shared" si="5"/>
        <v>2684074</v>
      </c>
    </row>
    <row r="34" spans="1:21" s="78" customFormat="1" ht="30.75" customHeight="1" outlineLevel="1">
      <c r="A34" s="433"/>
      <c r="B34" s="280" t="s">
        <v>386</v>
      </c>
      <c r="C34" s="286"/>
      <c r="D34" s="228" t="str">
        <f>B5</f>
        <v>US Dollars</v>
      </c>
      <c r="E34" s="228" t="str">
        <f>B5</f>
        <v>US Dollars</v>
      </c>
      <c r="F34" s="228" t="str">
        <f>B5</f>
        <v>US Dollars</v>
      </c>
      <c r="G34" s="228" t="str">
        <f>B5</f>
        <v>US Dollars</v>
      </c>
      <c r="H34" s="282">
        <f t="shared" si="6"/>
        <v>0</v>
      </c>
      <c r="I34" s="228" t="str">
        <f t="shared" si="18"/>
        <v>US Dollars</v>
      </c>
      <c r="J34" s="228" t="str">
        <f t="shared" si="16"/>
        <v>US Dollars</v>
      </c>
      <c r="K34" s="228" t="str">
        <f t="shared" si="16"/>
        <v>US Dollars</v>
      </c>
      <c r="L34" s="228" t="str">
        <f t="shared" si="16"/>
        <v>US Dollars</v>
      </c>
      <c r="M34" s="282">
        <f t="shared" si="2"/>
        <v>0</v>
      </c>
      <c r="N34" s="228" t="str">
        <f t="shared" si="19"/>
        <v>US Dollars</v>
      </c>
      <c r="O34" s="228" t="str">
        <f t="shared" si="17"/>
        <v>US Dollars</v>
      </c>
      <c r="P34" s="228">
        <v>27112</v>
      </c>
      <c r="Q34" s="228" t="str">
        <f t="shared" si="17"/>
        <v>US Dollars</v>
      </c>
      <c r="R34" s="228" t="str">
        <f t="shared" si="17"/>
        <v>US Dollars</v>
      </c>
      <c r="S34" s="228" t="str">
        <f t="shared" si="17"/>
        <v>US Dollars</v>
      </c>
      <c r="T34" s="283">
        <f t="shared" si="4"/>
        <v>27112</v>
      </c>
      <c r="U34" s="283">
        <f t="shared" si="5"/>
        <v>27112</v>
      </c>
    </row>
    <row r="35" spans="1:21" s="73" customFormat="1" ht="37.5" customHeight="1" outlineLevel="1">
      <c r="A35" s="433"/>
      <c r="B35" s="280" t="s">
        <v>278</v>
      </c>
      <c r="C35" s="286" t="s">
        <v>29</v>
      </c>
      <c r="D35" s="228">
        <v>194808</v>
      </c>
      <c r="E35" s="228" t="str">
        <f>B5</f>
        <v>US Dollars</v>
      </c>
      <c r="F35" s="228" t="str">
        <f>B5</f>
        <v>US Dollars</v>
      </c>
      <c r="G35" s="228" t="str">
        <f>B5</f>
        <v>US Dollars</v>
      </c>
      <c r="H35" s="282">
        <f t="shared" si="6"/>
        <v>194808</v>
      </c>
      <c r="I35" s="228" t="str">
        <f t="shared" si="18"/>
        <v>US Dollars</v>
      </c>
      <c r="J35" s="228" t="str">
        <f t="shared" si="16"/>
        <v>US Dollars</v>
      </c>
      <c r="K35" s="228" t="str">
        <f t="shared" si="16"/>
        <v>US Dollars</v>
      </c>
      <c r="L35" s="228" t="str">
        <f t="shared" si="16"/>
        <v>US Dollars</v>
      </c>
      <c r="M35" s="282">
        <f t="shared" si="2"/>
        <v>0</v>
      </c>
      <c r="N35" s="228" t="str">
        <f t="shared" si="19"/>
        <v>US Dollars</v>
      </c>
      <c r="O35" s="228" t="str">
        <f t="shared" si="17"/>
        <v>US Dollars</v>
      </c>
      <c r="P35" s="228">
        <v>1129720</v>
      </c>
      <c r="Q35" s="228" t="str">
        <f t="shared" si="17"/>
        <v>US Dollars</v>
      </c>
      <c r="R35" s="228" t="str">
        <f t="shared" si="17"/>
        <v>US Dollars</v>
      </c>
      <c r="S35" s="228" t="str">
        <f t="shared" si="17"/>
        <v>US Dollars</v>
      </c>
      <c r="T35" s="283">
        <f t="shared" si="4"/>
        <v>1129720</v>
      </c>
      <c r="U35" s="283">
        <f t="shared" si="5"/>
        <v>1324528</v>
      </c>
    </row>
    <row r="36" spans="1:21" s="73" customFormat="1" ht="43.5" customHeight="1" outlineLevel="1">
      <c r="A36" s="433"/>
      <c r="B36" s="280" t="s">
        <v>421</v>
      </c>
      <c r="C36" s="286"/>
      <c r="D36" s="228" t="str">
        <f>B5</f>
        <v>US Dollars</v>
      </c>
      <c r="E36" s="228" t="str">
        <f>B5</f>
        <v>US Dollars</v>
      </c>
      <c r="F36" s="228" t="str">
        <f>B5</f>
        <v>US Dollars</v>
      </c>
      <c r="G36" s="228" t="str">
        <f>B5</f>
        <v>US Dollars</v>
      </c>
      <c r="H36" s="282">
        <f t="shared" si="6"/>
        <v>0</v>
      </c>
      <c r="I36" s="228" t="str">
        <f t="shared" si="18"/>
        <v>US Dollars</v>
      </c>
      <c r="J36" s="228" t="str">
        <f t="shared" si="16"/>
        <v>US Dollars</v>
      </c>
      <c r="K36" s="228" t="str">
        <f t="shared" si="16"/>
        <v>US Dollars</v>
      </c>
      <c r="L36" s="228" t="str">
        <f t="shared" si="16"/>
        <v>US Dollars</v>
      </c>
      <c r="M36" s="282">
        <f t="shared" si="2"/>
        <v>0</v>
      </c>
      <c r="N36" s="228" t="str">
        <f t="shared" si="19"/>
        <v>US Dollars</v>
      </c>
      <c r="O36" s="228" t="str">
        <f t="shared" si="17"/>
        <v>US Dollars</v>
      </c>
      <c r="P36" s="228" t="str">
        <f t="shared" si="17"/>
        <v>US Dollars</v>
      </c>
      <c r="Q36" s="228" t="str">
        <f t="shared" si="17"/>
        <v>US Dollars</v>
      </c>
      <c r="R36" s="228" t="str">
        <f t="shared" si="17"/>
        <v>US Dollars</v>
      </c>
      <c r="S36" s="228" t="str">
        <f t="shared" si="17"/>
        <v>US Dollars</v>
      </c>
      <c r="T36" s="283">
        <f t="shared" si="4"/>
        <v>0</v>
      </c>
      <c r="U36" s="283">
        <f t="shared" si="5"/>
        <v>0</v>
      </c>
    </row>
    <row r="37" spans="1:21" s="73" customFormat="1" ht="45.75" customHeight="1" outlineLevel="1">
      <c r="A37" s="434"/>
      <c r="B37" s="280" t="s">
        <v>452</v>
      </c>
      <c r="C37" s="286"/>
      <c r="D37" s="228" t="str">
        <f>B5</f>
        <v>US Dollars</v>
      </c>
      <c r="E37" s="228" t="str">
        <f>B5</f>
        <v>US Dollars</v>
      </c>
      <c r="F37" s="228" t="str">
        <f>B5</f>
        <v>US Dollars</v>
      </c>
      <c r="G37" s="228" t="str">
        <f>B5</f>
        <v>US Dollars</v>
      </c>
      <c r="H37" s="282">
        <f t="shared" si="6"/>
        <v>0</v>
      </c>
      <c r="I37" s="228" t="str">
        <f t="shared" si="18"/>
        <v>US Dollars</v>
      </c>
      <c r="J37" s="228" t="str">
        <f t="shared" si="16"/>
        <v>US Dollars</v>
      </c>
      <c r="K37" s="228" t="str">
        <f t="shared" si="16"/>
        <v>US Dollars</v>
      </c>
      <c r="L37" s="228" t="str">
        <f t="shared" si="16"/>
        <v>US Dollars</v>
      </c>
      <c r="M37" s="282">
        <f t="shared" si="2"/>
        <v>0</v>
      </c>
      <c r="N37" s="228" t="str">
        <f t="shared" si="19"/>
        <v>US Dollars</v>
      </c>
      <c r="O37" s="228" t="str">
        <f t="shared" si="17"/>
        <v>US Dollars</v>
      </c>
      <c r="P37" s="228" t="str">
        <f t="shared" si="17"/>
        <v>US Dollars</v>
      </c>
      <c r="Q37" s="228" t="str">
        <f t="shared" si="17"/>
        <v>US Dollars</v>
      </c>
      <c r="R37" s="228" t="str">
        <f t="shared" si="17"/>
        <v>US Dollars</v>
      </c>
      <c r="S37" s="228" t="str">
        <f t="shared" si="17"/>
        <v>US Dollars</v>
      </c>
      <c r="T37" s="283">
        <f t="shared" si="4"/>
        <v>0</v>
      </c>
      <c r="U37" s="283">
        <f t="shared" si="5"/>
        <v>0</v>
      </c>
    </row>
    <row r="38" spans="1:21" s="73" customFormat="1" ht="49.5" customHeight="1">
      <c r="A38" s="429" t="s">
        <v>446</v>
      </c>
      <c r="B38" s="277" t="s">
        <v>388</v>
      </c>
      <c r="C38" s="287"/>
      <c r="D38" s="279">
        <f>SUMIFS(D39:D40,D39:D40,"&lt;&gt;Local Currency", D39:D40,"&lt;&gt;US Dollars" )</f>
        <v>0</v>
      </c>
      <c r="E38" s="279">
        <f t="shared" ref="E38:U38" si="20">SUMIFS(E39:E40,E39:E40,"&lt;&gt;Local Currency", E39:E40,"&lt;&gt;US Dollars" )</f>
        <v>0</v>
      </c>
      <c r="F38" s="279">
        <f t="shared" si="20"/>
        <v>0</v>
      </c>
      <c r="G38" s="279">
        <f t="shared" si="20"/>
        <v>0</v>
      </c>
      <c r="H38" s="279">
        <f t="shared" si="20"/>
        <v>0</v>
      </c>
      <c r="I38" s="279">
        <f t="shared" si="20"/>
        <v>0</v>
      </c>
      <c r="J38" s="279">
        <f t="shared" si="20"/>
        <v>0</v>
      </c>
      <c r="K38" s="279">
        <f t="shared" si="20"/>
        <v>0</v>
      </c>
      <c r="L38" s="279">
        <f t="shared" si="20"/>
        <v>0</v>
      </c>
      <c r="M38" s="279">
        <f t="shared" si="20"/>
        <v>0</v>
      </c>
      <c r="N38" s="279">
        <f t="shared" si="20"/>
        <v>0</v>
      </c>
      <c r="O38" s="279">
        <f t="shared" si="20"/>
        <v>0</v>
      </c>
      <c r="P38" s="279">
        <f t="shared" si="20"/>
        <v>0</v>
      </c>
      <c r="Q38" s="279">
        <f t="shared" si="20"/>
        <v>0</v>
      </c>
      <c r="R38" s="279">
        <f t="shared" si="20"/>
        <v>0</v>
      </c>
      <c r="S38" s="279">
        <f t="shared" si="20"/>
        <v>0</v>
      </c>
      <c r="T38" s="279">
        <f t="shared" si="20"/>
        <v>0</v>
      </c>
      <c r="U38" s="279">
        <f t="shared" si="20"/>
        <v>0</v>
      </c>
    </row>
    <row r="39" spans="1:21" s="73" customFormat="1" ht="36.75" customHeight="1" outlineLevel="1">
      <c r="A39" s="429"/>
      <c r="B39" s="280" t="s">
        <v>280</v>
      </c>
      <c r="C39" s="286"/>
      <c r="D39" s="228" t="str">
        <f>B5</f>
        <v>US Dollars</v>
      </c>
      <c r="E39" s="228" t="str">
        <f>B5</f>
        <v>US Dollars</v>
      </c>
      <c r="F39" s="228" t="str">
        <f>B5</f>
        <v>US Dollars</v>
      </c>
      <c r="G39" s="228" t="str">
        <f>B5</f>
        <v>US Dollars</v>
      </c>
      <c r="H39" s="282">
        <f t="shared" si="6"/>
        <v>0</v>
      </c>
      <c r="I39" s="228" t="str">
        <f>$B$5</f>
        <v>US Dollars</v>
      </c>
      <c r="J39" s="228" t="str">
        <f t="shared" ref="J39:L40" si="21">$B$5</f>
        <v>US Dollars</v>
      </c>
      <c r="K39" s="228" t="str">
        <f t="shared" si="21"/>
        <v>US Dollars</v>
      </c>
      <c r="L39" s="228" t="str">
        <f t="shared" si="21"/>
        <v>US Dollars</v>
      </c>
      <c r="M39" s="282">
        <f t="shared" si="2"/>
        <v>0</v>
      </c>
      <c r="N39" s="228" t="str">
        <f>$B$5</f>
        <v>US Dollars</v>
      </c>
      <c r="O39" s="228" t="str">
        <f t="shared" ref="O39:S40" si="22">$B$5</f>
        <v>US Dollars</v>
      </c>
      <c r="P39" s="228" t="str">
        <f t="shared" si="22"/>
        <v>US Dollars</v>
      </c>
      <c r="Q39" s="228" t="str">
        <f t="shared" si="22"/>
        <v>US Dollars</v>
      </c>
      <c r="R39" s="228" t="str">
        <f t="shared" si="22"/>
        <v>US Dollars</v>
      </c>
      <c r="S39" s="228" t="str">
        <f t="shared" si="22"/>
        <v>US Dollars</v>
      </c>
      <c r="T39" s="283">
        <f t="shared" si="4"/>
        <v>0</v>
      </c>
      <c r="U39" s="283">
        <f t="shared" si="5"/>
        <v>0</v>
      </c>
    </row>
    <row r="40" spans="1:21" s="73" customFormat="1" ht="30.75" customHeight="1" outlineLevel="1">
      <c r="A40" s="429"/>
      <c r="B40" s="280" t="s">
        <v>32</v>
      </c>
      <c r="C40" s="286"/>
      <c r="D40" s="228" t="str">
        <f>B5</f>
        <v>US Dollars</v>
      </c>
      <c r="E40" s="228" t="str">
        <f>B5</f>
        <v>US Dollars</v>
      </c>
      <c r="F40" s="228" t="str">
        <f>B5</f>
        <v>US Dollars</v>
      </c>
      <c r="G40" s="228" t="str">
        <f>B5</f>
        <v>US Dollars</v>
      </c>
      <c r="H40" s="282">
        <f t="shared" si="6"/>
        <v>0</v>
      </c>
      <c r="I40" s="228" t="str">
        <f>$B$5</f>
        <v>US Dollars</v>
      </c>
      <c r="J40" s="228" t="str">
        <f t="shared" si="21"/>
        <v>US Dollars</v>
      </c>
      <c r="K40" s="228" t="str">
        <f t="shared" si="21"/>
        <v>US Dollars</v>
      </c>
      <c r="L40" s="228" t="str">
        <f t="shared" si="21"/>
        <v>US Dollars</v>
      </c>
      <c r="M40" s="282">
        <f t="shared" si="2"/>
        <v>0</v>
      </c>
      <c r="N40" s="228" t="str">
        <f>$B$5</f>
        <v>US Dollars</v>
      </c>
      <c r="O40" s="228" t="str">
        <f t="shared" si="22"/>
        <v>US Dollars</v>
      </c>
      <c r="P40" s="228" t="str">
        <f t="shared" si="22"/>
        <v>US Dollars</v>
      </c>
      <c r="Q40" s="228" t="str">
        <f t="shared" si="22"/>
        <v>US Dollars</v>
      </c>
      <c r="R40" s="228" t="str">
        <f t="shared" si="22"/>
        <v>US Dollars</v>
      </c>
      <c r="S40" s="228" t="str">
        <f t="shared" si="22"/>
        <v>US Dollars</v>
      </c>
      <c r="T40" s="283">
        <f t="shared" si="4"/>
        <v>0</v>
      </c>
      <c r="U40" s="283">
        <f t="shared" si="5"/>
        <v>0</v>
      </c>
    </row>
    <row r="41" spans="1:21" s="73" customFormat="1" ht="78.75" customHeight="1">
      <c r="A41" s="429" t="s">
        <v>447</v>
      </c>
      <c r="B41" s="277" t="s">
        <v>298</v>
      </c>
      <c r="C41" s="287"/>
      <c r="D41" s="279">
        <f>SUMIFS(D42:D45,D42:D45,"&lt;&gt;Local Currency", D42:D45,"&lt;&gt;US Dollars" )</f>
        <v>725523</v>
      </c>
      <c r="E41" s="279">
        <f t="shared" ref="E41:U41" si="23">SUMIFS(E42:E45,E42:E45,"&lt;&gt;Local Currency", E42:E45,"&lt;&gt;US Dollars" )</f>
        <v>0</v>
      </c>
      <c r="F41" s="279">
        <f t="shared" si="23"/>
        <v>0</v>
      </c>
      <c r="G41" s="279">
        <f t="shared" si="23"/>
        <v>0</v>
      </c>
      <c r="H41" s="279">
        <f t="shared" si="23"/>
        <v>725523</v>
      </c>
      <c r="I41" s="279">
        <f t="shared" si="23"/>
        <v>0</v>
      </c>
      <c r="J41" s="279">
        <f t="shared" si="23"/>
        <v>0</v>
      </c>
      <c r="K41" s="279">
        <f t="shared" si="23"/>
        <v>0</v>
      </c>
      <c r="L41" s="279">
        <f t="shared" si="23"/>
        <v>0</v>
      </c>
      <c r="M41" s="279">
        <f t="shared" si="23"/>
        <v>0</v>
      </c>
      <c r="N41" s="279">
        <f t="shared" si="23"/>
        <v>0</v>
      </c>
      <c r="O41" s="279">
        <f t="shared" si="23"/>
        <v>140832</v>
      </c>
      <c r="P41" s="279">
        <f t="shared" si="23"/>
        <v>1172743</v>
      </c>
      <c r="Q41" s="279">
        <f t="shared" si="23"/>
        <v>0</v>
      </c>
      <c r="R41" s="279">
        <f t="shared" si="23"/>
        <v>71644</v>
      </c>
      <c r="S41" s="279">
        <f t="shared" si="23"/>
        <v>37926</v>
      </c>
      <c r="T41" s="279">
        <f t="shared" si="23"/>
        <v>1423145</v>
      </c>
      <c r="U41" s="279">
        <f t="shared" si="23"/>
        <v>2148668</v>
      </c>
    </row>
    <row r="42" spans="1:21" s="73" customFormat="1" ht="44.25" customHeight="1" outlineLevel="1">
      <c r="A42" s="429"/>
      <c r="B42" s="280" t="s">
        <v>390</v>
      </c>
      <c r="C42" s="286" t="s">
        <v>391</v>
      </c>
      <c r="D42" s="228" t="str">
        <f>B5</f>
        <v>US Dollars</v>
      </c>
      <c r="E42" s="228" t="str">
        <f>B5</f>
        <v>US Dollars</v>
      </c>
      <c r="F42" s="228" t="str">
        <f>B5</f>
        <v>US Dollars</v>
      </c>
      <c r="G42" s="228" t="str">
        <f>B5</f>
        <v>US Dollars</v>
      </c>
      <c r="H42" s="282">
        <f t="shared" si="6"/>
        <v>0</v>
      </c>
      <c r="I42" s="228" t="str">
        <f>$B$5</f>
        <v>US Dollars</v>
      </c>
      <c r="J42" s="228" t="str">
        <f t="shared" ref="J42:L45" si="24">$B$5</f>
        <v>US Dollars</v>
      </c>
      <c r="K42" s="228" t="str">
        <f t="shared" si="24"/>
        <v>US Dollars</v>
      </c>
      <c r="L42" s="228" t="str">
        <f t="shared" si="24"/>
        <v>US Dollars</v>
      </c>
      <c r="M42" s="282">
        <f t="shared" si="2"/>
        <v>0</v>
      </c>
      <c r="N42" s="228" t="str">
        <f>$B$5</f>
        <v>US Dollars</v>
      </c>
      <c r="O42" s="228">
        <v>55216</v>
      </c>
      <c r="P42" s="228">
        <v>159057</v>
      </c>
      <c r="Q42" s="228" t="str">
        <f t="shared" ref="P42:Q45" si="25">$B$5</f>
        <v>US Dollars</v>
      </c>
      <c r="R42" s="228">
        <v>7783</v>
      </c>
      <c r="S42" s="228">
        <v>18008</v>
      </c>
      <c r="T42" s="283">
        <f t="shared" si="4"/>
        <v>240064</v>
      </c>
      <c r="U42" s="283">
        <f t="shared" si="5"/>
        <v>240064</v>
      </c>
    </row>
    <row r="43" spans="1:21" s="73" customFormat="1" ht="30.75" customHeight="1" outlineLevel="1">
      <c r="A43" s="429"/>
      <c r="B43" s="280" t="s">
        <v>37</v>
      </c>
      <c r="C43" s="286" t="s">
        <v>294</v>
      </c>
      <c r="D43" s="228">
        <v>725523</v>
      </c>
      <c r="E43" s="228" t="str">
        <f>B5</f>
        <v>US Dollars</v>
      </c>
      <c r="F43" s="228" t="str">
        <f>B5</f>
        <v>US Dollars</v>
      </c>
      <c r="G43" s="228" t="str">
        <f>B5</f>
        <v>US Dollars</v>
      </c>
      <c r="H43" s="282">
        <f t="shared" si="6"/>
        <v>725523</v>
      </c>
      <c r="I43" s="228" t="str">
        <f t="shared" ref="I43:I45" si="26">$B$5</f>
        <v>US Dollars</v>
      </c>
      <c r="J43" s="228" t="str">
        <f t="shared" si="24"/>
        <v>US Dollars</v>
      </c>
      <c r="K43" s="228" t="str">
        <f t="shared" si="24"/>
        <v>US Dollars</v>
      </c>
      <c r="L43" s="228" t="str">
        <f t="shared" si="24"/>
        <v>US Dollars</v>
      </c>
      <c r="M43" s="282">
        <f t="shared" si="2"/>
        <v>0</v>
      </c>
      <c r="N43" s="228" t="str">
        <f t="shared" ref="N43:N45" si="27">$B$5</f>
        <v>US Dollars</v>
      </c>
      <c r="O43" s="228">
        <v>77372</v>
      </c>
      <c r="P43" s="228">
        <v>980459</v>
      </c>
      <c r="Q43" s="228" t="str">
        <f t="shared" si="25"/>
        <v>US Dollars</v>
      </c>
      <c r="R43" s="228">
        <v>32051</v>
      </c>
      <c r="S43" s="228">
        <v>9050</v>
      </c>
      <c r="T43" s="283">
        <f t="shared" si="4"/>
        <v>1098932</v>
      </c>
      <c r="U43" s="283">
        <f t="shared" si="5"/>
        <v>1824455</v>
      </c>
    </row>
    <row r="44" spans="1:21" s="73" customFormat="1" ht="30.75" customHeight="1" outlineLevel="1">
      <c r="A44" s="429"/>
      <c r="B44" s="280" t="s">
        <v>281</v>
      </c>
      <c r="C44" s="286" t="s">
        <v>39</v>
      </c>
      <c r="D44" s="228" t="str">
        <f>B5</f>
        <v>US Dollars</v>
      </c>
      <c r="E44" s="228" t="str">
        <f>B5</f>
        <v>US Dollars</v>
      </c>
      <c r="F44" s="228" t="str">
        <f>B5</f>
        <v>US Dollars</v>
      </c>
      <c r="G44" s="228" t="str">
        <f>B5</f>
        <v>US Dollars</v>
      </c>
      <c r="H44" s="282">
        <f t="shared" si="6"/>
        <v>0</v>
      </c>
      <c r="I44" s="228" t="str">
        <f t="shared" si="26"/>
        <v>US Dollars</v>
      </c>
      <c r="J44" s="228" t="str">
        <f t="shared" si="24"/>
        <v>US Dollars</v>
      </c>
      <c r="K44" s="228" t="str">
        <f t="shared" si="24"/>
        <v>US Dollars</v>
      </c>
      <c r="L44" s="228" t="str">
        <f t="shared" si="24"/>
        <v>US Dollars</v>
      </c>
      <c r="M44" s="282">
        <f t="shared" si="2"/>
        <v>0</v>
      </c>
      <c r="N44" s="228" t="str">
        <f t="shared" si="27"/>
        <v>US Dollars</v>
      </c>
      <c r="O44" s="228" t="s">
        <v>337</v>
      </c>
      <c r="P44" s="228" t="str">
        <f t="shared" si="25"/>
        <v>US Dollars</v>
      </c>
      <c r="Q44" s="228" t="str">
        <f t="shared" si="25"/>
        <v>US Dollars</v>
      </c>
      <c r="R44" s="228">
        <v>7313</v>
      </c>
      <c r="S44" s="228">
        <v>8350</v>
      </c>
      <c r="T44" s="283">
        <f t="shared" si="4"/>
        <v>15663</v>
      </c>
      <c r="U44" s="283">
        <f t="shared" si="5"/>
        <v>15663</v>
      </c>
    </row>
    <row r="45" spans="1:21" s="73" customFormat="1" ht="43.5" customHeight="1" outlineLevel="1">
      <c r="A45" s="429"/>
      <c r="B45" s="280" t="s">
        <v>282</v>
      </c>
      <c r="C45" s="286" t="s">
        <v>41</v>
      </c>
      <c r="D45" s="228" t="str">
        <f>B5</f>
        <v>US Dollars</v>
      </c>
      <c r="E45" s="228" t="str">
        <f>B5</f>
        <v>US Dollars</v>
      </c>
      <c r="F45" s="228" t="str">
        <f>B5</f>
        <v>US Dollars</v>
      </c>
      <c r="G45" s="228" t="str">
        <f>B5</f>
        <v>US Dollars</v>
      </c>
      <c r="H45" s="282">
        <f t="shared" si="6"/>
        <v>0</v>
      </c>
      <c r="I45" s="228" t="str">
        <f t="shared" si="26"/>
        <v>US Dollars</v>
      </c>
      <c r="J45" s="228" t="str">
        <f t="shared" si="24"/>
        <v>US Dollars</v>
      </c>
      <c r="K45" s="228" t="str">
        <f t="shared" si="24"/>
        <v>US Dollars</v>
      </c>
      <c r="L45" s="228" t="str">
        <f t="shared" si="24"/>
        <v>US Dollars</v>
      </c>
      <c r="M45" s="282">
        <f t="shared" si="2"/>
        <v>0</v>
      </c>
      <c r="N45" s="228" t="str">
        <f t="shared" si="27"/>
        <v>US Dollars</v>
      </c>
      <c r="O45" s="228">
        <v>8244</v>
      </c>
      <c r="P45" s="228">
        <v>33227</v>
      </c>
      <c r="Q45" s="228" t="str">
        <f t="shared" si="25"/>
        <v>US Dollars</v>
      </c>
      <c r="R45" s="228">
        <v>24497</v>
      </c>
      <c r="S45" s="228">
        <v>2518</v>
      </c>
      <c r="T45" s="283">
        <f t="shared" si="4"/>
        <v>68486</v>
      </c>
      <c r="U45" s="283">
        <f t="shared" si="5"/>
        <v>68486</v>
      </c>
    </row>
    <row r="46" spans="1:21" s="73" customFormat="1" ht="142.5" customHeight="1">
      <c r="A46" s="427" t="s">
        <v>448</v>
      </c>
      <c r="B46" s="277" t="s">
        <v>299</v>
      </c>
      <c r="C46" s="287"/>
      <c r="D46" s="279">
        <f>SUMIFS(D47:D50,D47:D50,"&lt;&gt;Local Currency", D47:D50,"&lt;&gt;US Dollars" )</f>
        <v>0</v>
      </c>
      <c r="E46" s="279">
        <f t="shared" ref="E46:U46" si="28">SUMIFS(E47:E50,E47:E50,"&lt;&gt;Local Currency", E47:E50,"&lt;&gt;US Dollars" )</f>
        <v>0</v>
      </c>
      <c r="F46" s="279">
        <f t="shared" si="28"/>
        <v>0</v>
      </c>
      <c r="G46" s="279">
        <f t="shared" si="28"/>
        <v>0</v>
      </c>
      <c r="H46" s="279">
        <f t="shared" si="28"/>
        <v>0</v>
      </c>
      <c r="I46" s="279">
        <f t="shared" si="28"/>
        <v>0</v>
      </c>
      <c r="J46" s="279">
        <f t="shared" si="28"/>
        <v>0</v>
      </c>
      <c r="K46" s="279">
        <f t="shared" si="28"/>
        <v>0</v>
      </c>
      <c r="L46" s="279">
        <f t="shared" si="28"/>
        <v>0</v>
      </c>
      <c r="M46" s="279">
        <f t="shared" si="28"/>
        <v>0</v>
      </c>
      <c r="N46" s="279">
        <f t="shared" si="28"/>
        <v>0</v>
      </c>
      <c r="O46" s="279">
        <f t="shared" si="28"/>
        <v>48338</v>
      </c>
      <c r="P46" s="279">
        <f t="shared" si="28"/>
        <v>75350</v>
      </c>
      <c r="Q46" s="279">
        <f t="shared" si="28"/>
        <v>0</v>
      </c>
      <c r="R46" s="279">
        <f t="shared" si="28"/>
        <v>14388</v>
      </c>
      <c r="S46" s="279">
        <f t="shared" si="28"/>
        <v>344482</v>
      </c>
      <c r="T46" s="279">
        <f t="shared" si="28"/>
        <v>482558</v>
      </c>
      <c r="U46" s="279">
        <f t="shared" si="28"/>
        <v>482558</v>
      </c>
    </row>
    <row r="47" spans="1:21" s="73" customFormat="1" ht="30.75" customHeight="1" outlineLevel="1">
      <c r="A47" s="428"/>
      <c r="B47" s="280" t="s">
        <v>43</v>
      </c>
      <c r="C47" s="286" t="s">
        <v>292</v>
      </c>
      <c r="D47" s="228" t="str">
        <f>B5</f>
        <v>US Dollars</v>
      </c>
      <c r="E47" s="228" t="str">
        <f>B5</f>
        <v>US Dollars</v>
      </c>
      <c r="F47" s="228" t="str">
        <f>B5</f>
        <v>US Dollars</v>
      </c>
      <c r="G47" s="228" t="str">
        <f>B5</f>
        <v>US Dollars</v>
      </c>
      <c r="H47" s="282">
        <f t="shared" si="6"/>
        <v>0</v>
      </c>
      <c r="I47" s="228" t="str">
        <f>$B$5</f>
        <v>US Dollars</v>
      </c>
      <c r="J47" s="228" t="str">
        <f t="shared" ref="J47:L50" si="29">$B$5</f>
        <v>US Dollars</v>
      </c>
      <c r="K47" s="228" t="str">
        <f t="shared" si="29"/>
        <v>US Dollars</v>
      </c>
      <c r="L47" s="228" t="str">
        <f t="shared" si="29"/>
        <v>US Dollars</v>
      </c>
      <c r="M47" s="282">
        <f t="shared" si="2"/>
        <v>0</v>
      </c>
      <c r="N47" s="228" t="str">
        <f>$B$5</f>
        <v>US Dollars</v>
      </c>
      <c r="O47" s="228">
        <v>19335</v>
      </c>
      <c r="P47" s="228">
        <v>75350</v>
      </c>
      <c r="Q47" s="228" t="str">
        <f t="shared" ref="O47:S50" si="30">$B$5</f>
        <v>US Dollars</v>
      </c>
      <c r="R47" s="228">
        <v>12585</v>
      </c>
      <c r="S47" s="228">
        <v>344482</v>
      </c>
      <c r="T47" s="283">
        <f t="shared" si="4"/>
        <v>451752</v>
      </c>
      <c r="U47" s="283">
        <f t="shared" si="5"/>
        <v>451752</v>
      </c>
    </row>
    <row r="48" spans="1:21" s="73" customFormat="1" ht="30.75" customHeight="1" outlineLevel="1">
      <c r="A48" s="428"/>
      <c r="B48" s="280" t="s">
        <v>45</v>
      </c>
      <c r="C48" s="286" t="s">
        <v>291</v>
      </c>
      <c r="D48" s="228" t="str">
        <f>B5</f>
        <v>US Dollars</v>
      </c>
      <c r="E48" s="228" t="str">
        <f>B5</f>
        <v>US Dollars</v>
      </c>
      <c r="F48" s="228" t="str">
        <f>B5</f>
        <v>US Dollars</v>
      </c>
      <c r="G48" s="228" t="str">
        <f>B5</f>
        <v>US Dollars</v>
      </c>
      <c r="H48" s="282">
        <f t="shared" si="6"/>
        <v>0</v>
      </c>
      <c r="I48" s="228" t="str">
        <f t="shared" ref="I48:I50" si="31">$B$5</f>
        <v>US Dollars</v>
      </c>
      <c r="J48" s="228" t="str">
        <f t="shared" si="29"/>
        <v>US Dollars</v>
      </c>
      <c r="K48" s="228" t="str">
        <f t="shared" si="29"/>
        <v>US Dollars</v>
      </c>
      <c r="L48" s="228" t="str">
        <f t="shared" si="29"/>
        <v>US Dollars</v>
      </c>
      <c r="M48" s="282">
        <f t="shared" si="2"/>
        <v>0</v>
      </c>
      <c r="N48" s="228" t="str">
        <f t="shared" ref="N48:N50" si="32">$B$5</f>
        <v>US Dollars</v>
      </c>
      <c r="O48" s="228" t="str">
        <f t="shared" si="30"/>
        <v>US Dollars</v>
      </c>
      <c r="P48" s="228" t="str">
        <f t="shared" si="30"/>
        <v>US Dollars</v>
      </c>
      <c r="Q48" s="228" t="str">
        <f t="shared" si="30"/>
        <v>US Dollars</v>
      </c>
      <c r="R48" s="228" t="str">
        <f t="shared" si="30"/>
        <v>US Dollars</v>
      </c>
      <c r="S48" s="228" t="str">
        <f t="shared" si="30"/>
        <v>US Dollars</v>
      </c>
      <c r="T48" s="283">
        <f t="shared" si="4"/>
        <v>0</v>
      </c>
      <c r="U48" s="283">
        <f t="shared" si="5"/>
        <v>0</v>
      </c>
    </row>
    <row r="49" spans="1:21" s="73" customFormat="1" ht="30.75" customHeight="1" outlineLevel="1">
      <c r="A49" s="428"/>
      <c r="B49" s="280" t="s">
        <v>46</v>
      </c>
      <c r="C49" s="286"/>
      <c r="D49" s="228" t="str">
        <f>B5</f>
        <v>US Dollars</v>
      </c>
      <c r="E49" s="228" t="str">
        <f>B5</f>
        <v>US Dollars</v>
      </c>
      <c r="F49" s="228" t="str">
        <f>B5</f>
        <v>US Dollars</v>
      </c>
      <c r="G49" s="228" t="str">
        <f>B5</f>
        <v>US Dollars</v>
      </c>
      <c r="H49" s="282">
        <f t="shared" si="6"/>
        <v>0</v>
      </c>
      <c r="I49" s="228" t="str">
        <f t="shared" si="31"/>
        <v>US Dollars</v>
      </c>
      <c r="J49" s="228" t="str">
        <f t="shared" si="29"/>
        <v>US Dollars</v>
      </c>
      <c r="K49" s="228" t="str">
        <f t="shared" si="29"/>
        <v>US Dollars</v>
      </c>
      <c r="L49" s="228" t="str">
        <f t="shared" si="29"/>
        <v>US Dollars</v>
      </c>
      <c r="M49" s="282">
        <f t="shared" si="2"/>
        <v>0</v>
      </c>
      <c r="N49" s="228" t="str">
        <f t="shared" si="32"/>
        <v>US Dollars</v>
      </c>
      <c r="O49" s="228" t="str">
        <f t="shared" si="30"/>
        <v>US Dollars</v>
      </c>
      <c r="P49" s="228" t="str">
        <f t="shared" si="30"/>
        <v>US Dollars</v>
      </c>
      <c r="Q49" s="228" t="str">
        <f t="shared" si="30"/>
        <v>US Dollars</v>
      </c>
      <c r="R49" s="228" t="str">
        <f t="shared" si="30"/>
        <v>US Dollars</v>
      </c>
      <c r="S49" s="228" t="str">
        <f t="shared" si="30"/>
        <v>US Dollars</v>
      </c>
      <c r="T49" s="283">
        <f t="shared" si="4"/>
        <v>0</v>
      </c>
      <c r="U49" s="283">
        <f t="shared" si="5"/>
        <v>0</v>
      </c>
    </row>
    <row r="50" spans="1:21" s="73" customFormat="1" ht="39" customHeight="1" outlineLevel="1">
      <c r="A50" s="428"/>
      <c r="B50" s="280" t="s">
        <v>453</v>
      </c>
      <c r="C50" s="286" t="s">
        <v>394</v>
      </c>
      <c r="D50" s="228" t="str">
        <f>B5</f>
        <v>US Dollars</v>
      </c>
      <c r="E50" s="228" t="str">
        <f>B5</f>
        <v>US Dollars</v>
      </c>
      <c r="F50" s="228" t="str">
        <f>B5</f>
        <v>US Dollars</v>
      </c>
      <c r="G50" s="228" t="str">
        <f>B5</f>
        <v>US Dollars</v>
      </c>
      <c r="H50" s="282">
        <f t="shared" si="6"/>
        <v>0</v>
      </c>
      <c r="I50" s="228" t="str">
        <f t="shared" si="31"/>
        <v>US Dollars</v>
      </c>
      <c r="J50" s="228" t="str">
        <f t="shared" si="29"/>
        <v>US Dollars</v>
      </c>
      <c r="K50" s="228" t="str">
        <f t="shared" si="29"/>
        <v>US Dollars</v>
      </c>
      <c r="L50" s="228" t="str">
        <f t="shared" si="29"/>
        <v>US Dollars</v>
      </c>
      <c r="M50" s="282">
        <f t="shared" si="2"/>
        <v>0</v>
      </c>
      <c r="N50" s="228" t="str">
        <f t="shared" si="32"/>
        <v>US Dollars</v>
      </c>
      <c r="O50" s="228">
        <v>29003</v>
      </c>
      <c r="P50" s="228" t="str">
        <f t="shared" si="30"/>
        <v>US Dollars</v>
      </c>
      <c r="Q50" s="228" t="str">
        <f t="shared" si="30"/>
        <v>US Dollars</v>
      </c>
      <c r="R50" s="228">
        <v>1803</v>
      </c>
      <c r="S50" s="228" t="str">
        <f t="shared" si="30"/>
        <v>US Dollars</v>
      </c>
      <c r="T50" s="283">
        <f t="shared" si="4"/>
        <v>30806</v>
      </c>
      <c r="U50" s="283">
        <f t="shared" si="5"/>
        <v>30806</v>
      </c>
    </row>
    <row r="51" spans="1:21" s="73" customFormat="1" ht="171" customHeight="1">
      <c r="A51" s="429" t="s">
        <v>449</v>
      </c>
      <c r="B51" s="277" t="s">
        <v>300</v>
      </c>
      <c r="C51" s="278"/>
      <c r="D51" s="279">
        <f>SUMIFS(D52:D56,D52:D56,"&lt;&gt;Local Currency", D52:D56,"&lt;&gt;US Dollars" )</f>
        <v>492366</v>
      </c>
      <c r="E51" s="279">
        <f t="shared" ref="E51:U51" si="33">SUMIFS(E52:E56,E52:E56,"&lt;&gt;Local Currency", E52:E56,"&lt;&gt;US Dollars" )</f>
        <v>0</v>
      </c>
      <c r="F51" s="279">
        <f t="shared" si="33"/>
        <v>0</v>
      </c>
      <c r="G51" s="279">
        <f t="shared" si="33"/>
        <v>0</v>
      </c>
      <c r="H51" s="279">
        <f t="shared" si="33"/>
        <v>492366</v>
      </c>
      <c r="I51" s="279">
        <f t="shared" si="33"/>
        <v>0</v>
      </c>
      <c r="J51" s="279">
        <f t="shared" si="33"/>
        <v>0</v>
      </c>
      <c r="K51" s="279">
        <f t="shared" si="33"/>
        <v>0</v>
      </c>
      <c r="L51" s="279">
        <f t="shared" si="33"/>
        <v>0</v>
      </c>
      <c r="M51" s="279">
        <f t="shared" si="33"/>
        <v>0</v>
      </c>
      <c r="N51" s="279">
        <f t="shared" si="33"/>
        <v>0</v>
      </c>
      <c r="O51" s="279">
        <f t="shared" si="33"/>
        <v>395059</v>
      </c>
      <c r="P51" s="279">
        <f t="shared" si="33"/>
        <v>333835</v>
      </c>
      <c r="Q51" s="279">
        <f t="shared" si="33"/>
        <v>0</v>
      </c>
      <c r="R51" s="279">
        <f t="shared" si="33"/>
        <v>76718</v>
      </c>
      <c r="S51" s="279">
        <f t="shared" si="33"/>
        <v>1845</v>
      </c>
      <c r="T51" s="279">
        <f t="shared" si="33"/>
        <v>807457</v>
      </c>
      <c r="U51" s="279">
        <f t="shared" si="33"/>
        <v>1299823</v>
      </c>
    </row>
    <row r="52" spans="1:21" s="73" customFormat="1" ht="30.75" customHeight="1" outlineLevel="1">
      <c r="A52" s="429"/>
      <c r="B52" s="280" t="s">
        <v>283</v>
      </c>
      <c r="C52" s="286" t="s">
        <v>410</v>
      </c>
      <c r="D52" s="228" t="str">
        <f>B5</f>
        <v>US Dollars</v>
      </c>
      <c r="E52" s="228" t="str">
        <f>B5</f>
        <v>US Dollars</v>
      </c>
      <c r="F52" s="228" t="str">
        <f>B5</f>
        <v>US Dollars</v>
      </c>
      <c r="G52" s="228" t="str">
        <f>B5</f>
        <v>US Dollars</v>
      </c>
      <c r="H52" s="282">
        <f t="shared" ref="H52:H63" si="34">SUMIFS(D52:G52,D52:G52,"&lt;&gt;Local Currency", D52:G52,"&lt;&gt;US Dollars" )</f>
        <v>0</v>
      </c>
      <c r="I52" s="228" t="str">
        <f>B5</f>
        <v>US Dollars</v>
      </c>
      <c r="J52" s="228" t="str">
        <f>B5</f>
        <v>US Dollars</v>
      </c>
      <c r="K52" s="228" t="str">
        <f>B5</f>
        <v>US Dollars</v>
      </c>
      <c r="L52" s="228" t="str">
        <f>B5</f>
        <v>US Dollars</v>
      </c>
      <c r="M52" s="282">
        <f t="shared" ref="M52:M63" si="35">SUMIFS(I52:L52,I52:L52,"&lt;&gt;Local Currency", I52:L52,"&lt;&gt;US Dollars" )</f>
        <v>0</v>
      </c>
      <c r="N52" s="228" t="str">
        <f>B5</f>
        <v>US Dollars</v>
      </c>
      <c r="O52" s="228" t="str">
        <f>B5</f>
        <v>US Dollars</v>
      </c>
      <c r="P52" s="228" t="str">
        <f>B5</f>
        <v>US Dollars</v>
      </c>
      <c r="Q52" s="228" t="str">
        <f>B5</f>
        <v>US Dollars</v>
      </c>
      <c r="R52" s="228" t="str">
        <f>B5</f>
        <v>US Dollars</v>
      </c>
      <c r="S52" s="228" t="str">
        <f>B5</f>
        <v>US Dollars</v>
      </c>
      <c r="T52" s="283">
        <f t="shared" ref="T52:T63" si="36">SUMIFS(N52:S52,N52:S52,"&lt;&gt;Local Currency", N52:S52,"&lt;&gt;US Dollars" )</f>
        <v>0</v>
      </c>
      <c r="U52" s="283">
        <f t="shared" ref="U52:U63" si="37">H52+M52+T52</f>
        <v>0</v>
      </c>
    </row>
    <row r="53" spans="1:21" s="73" customFormat="1" ht="30.75" customHeight="1" outlineLevel="1">
      <c r="A53" s="429"/>
      <c r="B53" s="280" t="s">
        <v>55</v>
      </c>
      <c r="C53" s="286" t="s">
        <v>56</v>
      </c>
      <c r="D53" s="228" t="str">
        <f>B5</f>
        <v>US Dollars</v>
      </c>
      <c r="E53" s="228" t="str">
        <f>B5</f>
        <v>US Dollars</v>
      </c>
      <c r="F53" s="228" t="str">
        <f>B5</f>
        <v>US Dollars</v>
      </c>
      <c r="G53" s="228" t="str">
        <f>B5</f>
        <v>US Dollars</v>
      </c>
      <c r="H53" s="282">
        <f t="shared" si="34"/>
        <v>0</v>
      </c>
      <c r="I53" s="228" t="str">
        <f>B5</f>
        <v>US Dollars</v>
      </c>
      <c r="J53" s="228" t="str">
        <f>B5</f>
        <v>US Dollars</v>
      </c>
      <c r="K53" s="228" t="str">
        <f>B5</f>
        <v>US Dollars</v>
      </c>
      <c r="L53" s="228" t="str">
        <f>B5</f>
        <v>US Dollars</v>
      </c>
      <c r="M53" s="282">
        <f t="shared" si="35"/>
        <v>0</v>
      </c>
      <c r="N53" s="228" t="str">
        <f>B5</f>
        <v>US Dollars</v>
      </c>
      <c r="O53" s="228" t="str">
        <f>B5</f>
        <v>US Dollars</v>
      </c>
      <c r="P53" s="228" t="str">
        <f>B5</f>
        <v>US Dollars</v>
      </c>
      <c r="Q53" s="228" t="str">
        <f>B5</f>
        <v>US Dollars</v>
      </c>
      <c r="R53" s="228" t="str">
        <f>B5</f>
        <v>US Dollars</v>
      </c>
      <c r="S53" s="228" t="str">
        <f>B5</f>
        <v>US Dollars</v>
      </c>
      <c r="T53" s="283">
        <f t="shared" si="36"/>
        <v>0</v>
      </c>
      <c r="U53" s="283">
        <f t="shared" si="37"/>
        <v>0</v>
      </c>
    </row>
    <row r="54" spans="1:21" s="73" customFormat="1" ht="30.75" customHeight="1" outlineLevel="1">
      <c r="A54" s="429"/>
      <c r="B54" s="280" t="s">
        <v>57</v>
      </c>
      <c r="C54" s="286" t="s">
        <v>58</v>
      </c>
      <c r="D54" s="228" t="str">
        <f>B5</f>
        <v>US Dollars</v>
      </c>
      <c r="E54" s="228" t="str">
        <f>B5</f>
        <v>US Dollars</v>
      </c>
      <c r="F54" s="228" t="str">
        <f>B5</f>
        <v>US Dollars</v>
      </c>
      <c r="G54" s="228" t="str">
        <f>B5</f>
        <v>US Dollars</v>
      </c>
      <c r="H54" s="282">
        <f t="shared" si="34"/>
        <v>0</v>
      </c>
      <c r="I54" s="228" t="str">
        <f>B5</f>
        <v>US Dollars</v>
      </c>
      <c r="J54" s="228" t="str">
        <f>B5</f>
        <v>US Dollars</v>
      </c>
      <c r="K54" s="228" t="str">
        <f>B5</f>
        <v>US Dollars</v>
      </c>
      <c r="L54" s="228" t="str">
        <f>B5</f>
        <v>US Dollars</v>
      </c>
      <c r="M54" s="282">
        <f t="shared" si="35"/>
        <v>0</v>
      </c>
      <c r="N54" s="228" t="str">
        <f>B5</f>
        <v>US Dollars</v>
      </c>
      <c r="O54" s="228">
        <v>35167</v>
      </c>
      <c r="P54" s="228" t="str">
        <f>B5</f>
        <v>US Dollars</v>
      </c>
      <c r="Q54" s="228" t="str">
        <f>B5</f>
        <v>US Dollars</v>
      </c>
      <c r="R54" s="228">
        <v>5860</v>
      </c>
      <c r="S54" s="228" t="str">
        <f>B5</f>
        <v>US Dollars</v>
      </c>
      <c r="T54" s="283">
        <f t="shared" si="36"/>
        <v>41027</v>
      </c>
      <c r="U54" s="283">
        <f t="shared" si="37"/>
        <v>41027</v>
      </c>
    </row>
    <row r="55" spans="1:21" s="73" customFormat="1" ht="30.75" customHeight="1" outlineLevel="1">
      <c r="A55" s="429"/>
      <c r="B55" s="280" t="s">
        <v>350</v>
      </c>
      <c r="C55" s="286" t="s">
        <v>293</v>
      </c>
      <c r="D55" s="228" t="str">
        <f>B5</f>
        <v>US Dollars</v>
      </c>
      <c r="E55" s="228" t="str">
        <f>B5</f>
        <v>US Dollars</v>
      </c>
      <c r="F55" s="228" t="str">
        <f>B5</f>
        <v>US Dollars</v>
      </c>
      <c r="G55" s="228" t="str">
        <f>B5</f>
        <v>US Dollars</v>
      </c>
      <c r="H55" s="282">
        <f t="shared" si="34"/>
        <v>0</v>
      </c>
      <c r="I55" s="228" t="str">
        <f>B5</f>
        <v>US Dollars</v>
      </c>
      <c r="J55" s="228" t="str">
        <f>B5</f>
        <v>US Dollars</v>
      </c>
      <c r="K55" s="228" t="str">
        <f>B5</f>
        <v>US Dollars</v>
      </c>
      <c r="L55" s="228" t="str">
        <f>B5</f>
        <v>US Dollars</v>
      </c>
      <c r="M55" s="282">
        <f t="shared" si="35"/>
        <v>0</v>
      </c>
      <c r="N55" s="228" t="str">
        <f>B5</f>
        <v>US Dollars</v>
      </c>
      <c r="O55" s="228">
        <v>337428</v>
      </c>
      <c r="P55" s="228">
        <v>273487</v>
      </c>
      <c r="Q55" s="228" t="str">
        <f>B5</f>
        <v>US Dollars</v>
      </c>
      <c r="R55" s="228">
        <v>55687</v>
      </c>
      <c r="S55" s="228">
        <v>1845</v>
      </c>
      <c r="T55" s="283">
        <f t="shared" si="36"/>
        <v>668447</v>
      </c>
      <c r="U55" s="283">
        <f t="shared" si="37"/>
        <v>668447</v>
      </c>
    </row>
    <row r="56" spans="1:21" s="73" customFormat="1" ht="42" customHeight="1" outlineLevel="1">
      <c r="A56" s="429"/>
      <c r="B56" s="280" t="s">
        <v>351</v>
      </c>
      <c r="C56" s="286" t="s">
        <v>396</v>
      </c>
      <c r="D56" s="228">
        <v>492366</v>
      </c>
      <c r="E56" s="228" t="str">
        <f>B5</f>
        <v>US Dollars</v>
      </c>
      <c r="F56" s="228" t="str">
        <f>B5</f>
        <v>US Dollars</v>
      </c>
      <c r="G56" s="228" t="str">
        <f>B5</f>
        <v>US Dollars</v>
      </c>
      <c r="H56" s="282">
        <f t="shared" si="34"/>
        <v>492366</v>
      </c>
      <c r="I56" s="228" t="str">
        <f>B5</f>
        <v>US Dollars</v>
      </c>
      <c r="J56" s="228" t="str">
        <f>B5</f>
        <v>US Dollars</v>
      </c>
      <c r="K56" s="228" t="str">
        <f>B5</f>
        <v>US Dollars</v>
      </c>
      <c r="L56" s="228" t="str">
        <f>B5</f>
        <v>US Dollars</v>
      </c>
      <c r="M56" s="282">
        <f t="shared" si="35"/>
        <v>0</v>
      </c>
      <c r="N56" s="228" t="str">
        <f>B5</f>
        <v>US Dollars</v>
      </c>
      <c r="O56" s="228">
        <v>22464</v>
      </c>
      <c r="P56" s="228">
        <v>60348</v>
      </c>
      <c r="Q56" s="228" t="str">
        <f>B5</f>
        <v>US Dollars</v>
      </c>
      <c r="R56" s="228">
        <v>15171</v>
      </c>
      <c r="S56" s="228" t="str">
        <f>B5</f>
        <v>US Dollars</v>
      </c>
      <c r="T56" s="283">
        <f t="shared" si="36"/>
        <v>97983</v>
      </c>
      <c r="U56" s="283">
        <f t="shared" si="37"/>
        <v>590349</v>
      </c>
    </row>
    <row r="57" spans="1:21" s="73" customFormat="1" ht="18.75">
      <c r="A57" s="430"/>
      <c r="B57" s="288" t="s">
        <v>397</v>
      </c>
      <c r="C57" s="278"/>
      <c r="D57" s="279">
        <f>SUMIFS(D61:D63,D61:D63,"&lt;&gt;Local Currency", D61:D63,"&lt;&gt;US Dollars" )</f>
        <v>0</v>
      </c>
      <c r="E57" s="279">
        <f t="shared" ref="E57:U57" si="38">SUMIFS(E61:E63,E61:E63,"&lt;&gt;Local Currency", E61:E63,"&lt;&gt;US Dollars" )</f>
        <v>0</v>
      </c>
      <c r="F57" s="279">
        <f t="shared" si="38"/>
        <v>0</v>
      </c>
      <c r="G57" s="279">
        <f t="shared" si="38"/>
        <v>0</v>
      </c>
      <c r="H57" s="279">
        <f t="shared" si="38"/>
        <v>0</v>
      </c>
      <c r="I57" s="279">
        <f t="shared" si="38"/>
        <v>0</v>
      </c>
      <c r="J57" s="279">
        <f t="shared" si="38"/>
        <v>0</v>
      </c>
      <c r="K57" s="279">
        <f t="shared" si="38"/>
        <v>0</v>
      </c>
      <c r="L57" s="279">
        <f t="shared" si="38"/>
        <v>0</v>
      </c>
      <c r="M57" s="279">
        <f t="shared" si="38"/>
        <v>0</v>
      </c>
      <c r="N57" s="279">
        <f t="shared" si="38"/>
        <v>0</v>
      </c>
      <c r="O57" s="279">
        <f t="shared" si="38"/>
        <v>0</v>
      </c>
      <c r="P57" s="279">
        <f t="shared" si="38"/>
        <v>0</v>
      </c>
      <c r="Q57" s="279">
        <f t="shared" si="38"/>
        <v>0</v>
      </c>
      <c r="R57" s="279">
        <f t="shared" si="38"/>
        <v>5380</v>
      </c>
      <c r="S57" s="279">
        <f t="shared" si="38"/>
        <v>0</v>
      </c>
      <c r="T57" s="279">
        <f t="shared" si="38"/>
        <v>5380</v>
      </c>
      <c r="U57" s="279">
        <f t="shared" si="38"/>
        <v>5380</v>
      </c>
    </row>
    <row r="58" spans="1:21" s="73" customFormat="1" ht="71.25" hidden="1" customHeight="1" outlineLevel="1">
      <c r="A58" s="430"/>
      <c r="B58" s="289" t="s">
        <v>415</v>
      </c>
      <c r="C58" s="281" t="s">
        <v>407</v>
      </c>
      <c r="D58" s="228" t="str">
        <f>B5</f>
        <v>US Dollars</v>
      </c>
      <c r="E58" s="228" t="str">
        <f>B5</f>
        <v>US Dollars</v>
      </c>
      <c r="F58" s="228" t="str">
        <f>B5</f>
        <v>US Dollars</v>
      </c>
      <c r="G58" s="228" t="str">
        <f>B5</f>
        <v>US Dollars</v>
      </c>
      <c r="H58" s="282">
        <f t="shared" si="34"/>
        <v>0</v>
      </c>
      <c r="I58" s="228" t="str">
        <f>B5</f>
        <v>US Dollars</v>
      </c>
      <c r="J58" s="228" t="str">
        <f>B5</f>
        <v>US Dollars</v>
      </c>
      <c r="K58" s="228" t="str">
        <f>B5</f>
        <v>US Dollars</v>
      </c>
      <c r="L58" s="228" t="str">
        <f>B5</f>
        <v>US Dollars</v>
      </c>
      <c r="M58" s="282">
        <f t="shared" si="35"/>
        <v>0</v>
      </c>
      <c r="N58" s="228" t="str">
        <f>B5</f>
        <v>US Dollars</v>
      </c>
      <c r="O58" s="228" t="str">
        <f>B5</f>
        <v>US Dollars</v>
      </c>
      <c r="P58" s="228" t="str">
        <f>B5</f>
        <v>US Dollars</v>
      </c>
      <c r="Q58" s="228" t="str">
        <f>B5</f>
        <v>US Dollars</v>
      </c>
      <c r="R58" s="228" t="str">
        <f>B5</f>
        <v>US Dollars</v>
      </c>
      <c r="S58" s="228" t="str">
        <f>B5</f>
        <v>US Dollars</v>
      </c>
      <c r="T58" s="290">
        <f t="shared" si="36"/>
        <v>0</v>
      </c>
      <c r="U58" s="290">
        <f t="shared" si="37"/>
        <v>0</v>
      </c>
    </row>
    <row r="59" spans="1:21" s="73" customFormat="1" ht="45" hidden="1" customHeight="1" outlineLevel="1">
      <c r="A59" s="430"/>
      <c r="B59" s="289" t="s">
        <v>399</v>
      </c>
      <c r="C59" s="281" t="s">
        <v>416</v>
      </c>
      <c r="D59" s="228" t="str">
        <f>B5</f>
        <v>US Dollars</v>
      </c>
      <c r="E59" s="228" t="str">
        <f>B5</f>
        <v>US Dollars</v>
      </c>
      <c r="F59" s="228" t="str">
        <f>B5</f>
        <v>US Dollars</v>
      </c>
      <c r="G59" s="228" t="str">
        <f>B5</f>
        <v>US Dollars</v>
      </c>
      <c r="H59" s="282">
        <f t="shared" si="34"/>
        <v>0</v>
      </c>
      <c r="I59" s="228" t="str">
        <f>B5</f>
        <v>US Dollars</v>
      </c>
      <c r="J59" s="228" t="str">
        <f>B5</f>
        <v>US Dollars</v>
      </c>
      <c r="K59" s="228" t="str">
        <f>B5</f>
        <v>US Dollars</v>
      </c>
      <c r="L59" s="228" t="str">
        <f>B5</f>
        <v>US Dollars</v>
      </c>
      <c r="M59" s="282">
        <f t="shared" si="35"/>
        <v>0</v>
      </c>
      <c r="N59" s="228" t="str">
        <f>B5</f>
        <v>US Dollars</v>
      </c>
      <c r="O59" s="228" t="str">
        <f>B5</f>
        <v>US Dollars</v>
      </c>
      <c r="P59" s="228" t="str">
        <f>B5</f>
        <v>US Dollars</v>
      </c>
      <c r="Q59" s="228" t="str">
        <f>B5</f>
        <v>US Dollars</v>
      </c>
      <c r="R59" s="228" t="str">
        <f>B5</f>
        <v>US Dollars</v>
      </c>
      <c r="S59" s="228" t="str">
        <f>B5</f>
        <v>US Dollars</v>
      </c>
      <c r="T59" s="290">
        <f t="shared" si="36"/>
        <v>0</v>
      </c>
      <c r="U59" s="290">
        <f t="shared" si="37"/>
        <v>0</v>
      </c>
    </row>
    <row r="60" spans="1:21" s="73" customFormat="1" ht="61.5" hidden="1" customHeight="1" outlineLevel="1" thickBot="1">
      <c r="A60" s="430"/>
      <c r="B60" s="289" t="s">
        <v>400</v>
      </c>
      <c r="C60" s="281"/>
      <c r="D60" s="228" t="str">
        <f>B5</f>
        <v>US Dollars</v>
      </c>
      <c r="E60" s="228" t="str">
        <f>B5</f>
        <v>US Dollars</v>
      </c>
      <c r="F60" s="228" t="str">
        <f>B5</f>
        <v>US Dollars</v>
      </c>
      <c r="G60" s="228" t="str">
        <f>B5</f>
        <v>US Dollars</v>
      </c>
      <c r="H60" s="282">
        <f t="shared" si="34"/>
        <v>0</v>
      </c>
      <c r="I60" s="228" t="str">
        <f>B5</f>
        <v>US Dollars</v>
      </c>
      <c r="J60" s="228" t="str">
        <f>B5</f>
        <v>US Dollars</v>
      </c>
      <c r="K60" s="228" t="str">
        <f>B5</f>
        <v>US Dollars</v>
      </c>
      <c r="L60" s="228" t="str">
        <f>B5</f>
        <v>US Dollars</v>
      </c>
      <c r="M60" s="282">
        <f t="shared" si="35"/>
        <v>0</v>
      </c>
      <c r="N60" s="228" t="str">
        <f>B5</f>
        <v>US Dollars</v>
      </c>
      <c r="O60" s="228" t="str">
        <f>B5</f>
        <v>US Dollars</v>
      </c>
      <c r="P60" s="228" t="str">
        <f>B5</f>
        <v>US Dollars</v>
      </c>
      <c r="Q60" s="228" t="str">
        <f>B5</f>
        <v>US Dollars</v>
      </c>
      <c r="R60" s="228" t="str">
        <f>B5</f>
        <v>US Dollars</v>
      </c>
      <c r="S60" s="228" t="str">
        <f>B5</f>
        <v>US Dollars</v>
      </c>
      <c r="T60" s="290">
        <f t="shared" si="36"/>
        <v>0</v>
      </c>
      <c r="U60" s="290">
        <f t="shared" si="37"/>
        <v>0</v>
      </c>
    </row>
    <row r="61" spans="1:21" s="73" customFormat="1" ht="56.25" outlineLevel="1">
      <c r="A61" s="291"/>
      <c r="B61" s="280" t="s">
        <v>415</v>
      </c>
      <c r="C61" s="286" t="s">
        <v>407</v>
      </c>
      <c r="D61" s="228" t="str">
        <f>$B$5</f>
        <v>US Dollars</v>
      </c>
      <c r="E61" s="228" t="str">
        <f t="shared" ref="E61:G63" si="39">$B$5</f>
        <v>US Dollars</v>
      </c>
      <c r="F61" s="228" t="str">
        <f t="shared" si="39"/>
        <v>US Dollars</v>
      </c>
      <c r="G61" s="228" t="str">
        <f t="shared" si="39"/>
        <v>US Dollars</v>
      </c>
      <c r="H61" s="282">
        <f t="shared" si="34"/>
        <v>0</v>
      </c>
      <c r="I61" s="228" t="str">
        <f>$B$5</f>
        <v>US Dollars</v>
      </c>
      <c r="J61" s="228" t="str">
        <f t="shared" ref="J61:L63" si="40">$B$5</f>
        <v>US Dollars</v>
      </c>
      <c r="K61" s="228" t="str">
        <f t="shared" si="40"/>
        <v>US Dollars</v>
      </c>
      <c r="L61" s="228" t="str">
        <f t="shared" si="40"/>
        <v>US Dollars</v>
      </c>
      <c r="M61" s="282">
        <f t="shared" si="35"/>
        <v>0</v>
      </c>
      <c r="N61" s="228" t="str">
        <f>$B$5</f>
        <v>US Dollars</v>
      </c>
      <c r="O61" s="228" t="str">
        <f t="shared" ref="O61:S63" si="41">$B$5</f>
        <v>US Dollars</v>
      </c>
      <c r="P61" s="228" t="str">
        <f t="shared" si="41"/>
        <v>US Dollars</v>
      </c>
      <c r="Q61" s="228" t="str">
        <f t="shared" si="41"/>
        <v>US Dollars</v>
      </c>
      <c r="R61" s="228" t="str">
        <f t="shared" si="41"/>
        <v>US Dollars</v>
      </c>
      <c r="S61" s="228" t="str">
        <f t="shared" si="41"/>
        <v>US Dollars</v>
      </c>
      <c r="T61" s="283">
        <f t="shared" si="36"/>
        <v>0</v>
      </c>
      <c r="U61" s="283">
        <f t="shared" si="37"/>
        <v>0</v>
      </c>
    </row>
    <row r="62" spans="1:21" s="73" customFormat="1" ht="37.5" outlineLevel="1">
      <c r="A62" s="291"/>
      <c r="B62" s="280" t="s">
        <v>399</v>
      </c>
      <c r="C62" s="286" t="s">
        <v>416</v>
      </c>
      <c r="D62" s="228" t="str">
        <f t="shared" ref="D62:D63" si="42">$B$5</f>
        <v>US Dollars</v>
      </c>
      <c r="E62" s="228" t="str">
        <f t="shared" si="39"/>
        <v>US Dollars</v>
      </c>
      <c r="F62" s="228" t="str">
        <f t="shared" si="39"/>
        <v>US Dollars</v>
      </c>
      <c r="G62" s="228" t="str">
        <f t="shared" si="39"/>
        <v>US Dollars</v>
      </c>
      <c r="H62" s="282">
        <f t="shared" si="34"/>
        <v>0</v>
      </c>
      <c r="I62" s="228" t="str">
        <f t="shared" ref="I62:I63" si="43">$B$5</f>
        <v>US Dollars</v>
      </c>
      <c r="J62" s="228" t="str">
        <f t="shared" si="40"/>
        <v>US Dollars</v>
      </c>
      <c r="K62" s="228" t="str">
        <f t="shared" si="40"/>
        <v>US Dollars</v>
      </c>
      <c r="L62" s="228" t="str">
        <f t="shared" si="40"/>
        <v>US Dollars</v>
      </c>
      <c r="M62" s="282">
        <f t="shared" si="35"/>
        <v>0</v>
      </c>
      <c r="N62" s="228" t="str">
        <f t="shared" ref="N62:N63" si="44">$B$5</f>
        <v>US Dollars</v>
      </c>
      <c r="O62" s="228" t="str">
        <f t="shared" si="41"/>
        <v>US Dollars</v>
      </c>
      <c r="P62" s="228" t="str">
        <f t="shared" si="41"/>
        <v>US Dollars</v>
      </c>
      <c r="Q62" s="228" t="str">
        <f t="shared" si="41"/>
        <v>US Dollars</v>
      </c>
      <c r="R62" s="228">
        <v>5380</v>
      </c>
      <c r="S62" s="228" t="str">
        <f t="shared" si="41"/>
        <v>US Dollars</v>
      </c>
      <c r="T62" s="283">
        <f t="shared" si="36"/>
        <v>5380</v>
      </c>
      <c r="U62" s="283">
        <f t="shared" si="37"/>
        <v>5380</v>
      </c>
    </row>
    <row r="63" spans="1:21" s="73" customFormat="1" ht="56.25" outlineLevel="1">
      <c r="A63" s="291"/>
      <c r="B63" s="280" t="s">
        <v>400</v>
      </c>
      <c r="C63" s="281"/>
      <c r="D63" s="228" t="str">
        <f t="shared" si="42"/>
        <v>US Dollars</v>
      </c>
      <c r="E63" s="228" t="str">
        <f t="shared" si="39"/>
        <v>US Dollars</v>
      </c>
      <c r="F63" s="228" t="str">
        <f t="shared" si="39"/>
        <v>US Dollars</v>
      </c>
      <c r="G63" s="228" t="str">
        <f t="shared" si="39"/>
        <v>US Dollars</v>
      </c>
      <c r="H63" s="282">
        <f t="shared" si="34"/>
        <v>0</v>
      </c>
      <c r="I63" s="228" t="str">
        <f t="shared" si="43"/>
        <v>US Dollars</v>
      </c>
      <c r="J63" s="228" t="str">
        <f t="shared" si="40"/>
        <v>US Dollars</v>
      </c>
      <c r="K63" s="228" t="str">
        <f t="shared" si="40"/>
        <v>US Dollars</v>
      </c>
      <c r="L63" s="228" t="str">
        <f t="shared" si="40"/>
        <v>US Dollars</v>
      </c>
      <c r="M63" s="282">
        <f t="shared" si="35"/>
        <v>0</v>
      </c>
      <c r="N63" s="228" t="str">
        <f t="shared" si="44"/>
        <v>US Dollars</v>
      </c>
      <c r="O63" s="228" t="str">
        <f t="shared" si="41"/>
        <v>US Dollars</v>
      </c>
      <c r="P63" s="228" t="str">
        <f t="shared" si="41"/>
        <v>US Dollars</v>
      </c>
      <c r="Q63" s="228" t="str">
        <f t="shared" si="41"/>
        <v>US Dollars</v>
      </c>
      <c r="R63" s="228" t="str">
        <f t="shared" si="41"/>
        <v>US Dollars</v>
      </c>
      <c r="S63" s="228" t="str">
        <f t="shared" si="41"/>
        <v>US Dollars</v>
      </c>
      <c r="T63" s="283">
        <f t="shared" si="36"/>
        <v>0</v>
      </c>
      <c r="U63" s="283">
        <f t="shared" si="37"/>
        <v>0</v>
      </c>
    </row>
    <row r="64" spans="1:21" s="73" customFormat="1">
      <c r="A64" s="292"/>
      <c r="B64" s="293" t="s">
        <v>262</v>
      </c>
      <c r="C64" s="294"/>
      <c r="D64" s="295">
        <f t="shared" ref="D64:G64" si="45">D57+D51+D46+D41+D38+D30+D27+D24+D12</f>
        <v>5361536</v>
      </c>
      <c r="E64" s="295">
        <f t="shared" si="45"/>
        <v>0</v>
      </c>
      <c r="F64" s="295">
        <f t="shared" si="45"/>
        <v>0</v>
      </c>
      <c r="G64" s="295">
        <f t="shared" si="45"/>
        <v>0</v>
      </c>
      <c r="H64" s="295">
        <f>H57+H51+H46+H41+H38+H30+H27+H24+H12</f>
        <v>5361536</v>
      </c>
      <c r="I64" s="295">
        <f t="shared" ref="I64:L64" si="46">I57+I51+I46+I41+I38+I30+I27+I24+I12</f>
        <v>0</v>
      </c>
      <c r="J64" s="295">
        <f t="shared" si="46"/>
        <v>1603891</v>
      </c>
      <c r="K64" s="295">
        <f t="shared" si="46"/>
        <v>0</v>
      </c>
      <c r="L64" s="295">
        <f t="shared" si="46"/>
        <v>0</v>
      </c>
      <c r="M64" s="295">
        <f>M57+M51+M46+M41+M38+M30+M27+M24+M12</f>
        <v>1603891</v>
      </c>
      <c r="N64" s="295">
        <f t="shared" ref="N64:S64" si="47">N57+N51+N46+N41+N38+N30+N27+N24+N12</f>
        <v>0</v>
      </c>
      <c r="O64" s="295">
        <f t="shared" si="47"/>
        <v>874942</v>
      </c>
      <c r="P64" s="295">
        <f t="shared" si="47"/>
        <v>7503138</v>
      </c>
      <c r="Q64" s="295">
        <f t="shared" si="47"/>
        <v>0</v>
      </c>
      <c r="R64" s="295">
        <f t="shared" si="47"/>
        <v>174474</v>
      </c>
      <c r="S64" s="295">
        <f t="shared" si="47"/>
        <v>585416</v>
      </c>
      <c r="T64" s="296">
        <f>T57+T51+T46+T41+T38+T30+T27+T24+T12</f>
        <v>9137970</v>
      </c>
      <c r="U64" s="296">
        <f>U57+U51+U46+U41+U38+U30+U27+U24+U12</f>
        <v>16103397</v>
      </c>
    </row>
    <row r="65" spans="1:21" s="73" customFormat="1">
      <c r="A65" s="292"/>
      <c r="B65" s="297" t="s">
        <v>413</v>
      </c>
      <c r="C65" s="298"/>
      <c r="D65" s="299">
        <f t="shared" ref="D65:G65" si="48">D64-D57</f>
        <v>5361536</v>
      </c>
      <c r="E65" s="299">
        <f t="shared" si="48"/>
        <v>0</v>
      </c>
      <c r="F65" s="299">
        <f t="shared" si="48"/>
        <v>0</v>
      </c>
      <c r="G65" s="299">
        <f t="shared" si="48"/>
        <v>0</v>
      </c>
      <c r="H65" s="299">
        <f>H64-H57</f>
        <v>5361536</v>
      </c>
      <c r="I65" s="299">
        <f t="shared" ref="I65:L65" si="49">I64-I57</f>
        <v>0</v>
      </c>
      <c r="J65" s="299">
        <f t="shared" si="49"/>
        <v>1603891</v>
      </c>
      <c r="K65" s="299">
        <f t="shared" si="49"/>
        <v>0</v>
      </c>
      <c r="L65" s="299">
        <f t="shared" si="49"/>
        <v>0</v>
      </c>
      <c r="M65" s="299">
        <f>M64-M57</f>
        <v>1603891</v>
      </c>
      <c r="N65" s="299">
        <f t="shared" ref="N65:U65" si="50">N64-N57</f>
        <v>0</v>
      </c>
      <c r="O65" s="299">
        <f t="shared" si="50"/>
        <v>874942</v>
      </c>
      <c r="P65" s="299">
        <f t="shared" si="50"/>
        <v>7503138</v>
      </c>
      <c r="Q65" s="299">
        <f t="shared" si="50"/>
        <v>0</v>
      </c>
      <c r="R65" s="299">
        <f t="shared" si="50"/>
        <v>169094</v>
      </c>
      <c r="S65" s="299">
        <f t="shared" si="50"/>
        <v>585416</v>
      </c>
      <c r="T65" s="299">
        <f t="shared" si="50"/>
        <v>9132590</v>
      </c>
      <c r="U65" s="299">
        <f t="shared" si="50"/>
        <v>16098017</v>
      </c>
    </row>
    <row r="66" spans="1:21" s="73" customFormat="1">
      <c r="A66" s="85"/>
      <c r="B66" s="221"/>
      <c r="C66" s="222"/>
      <c r="D66" s="223"/>
      <c r="E66" s="223"/>
      <c r="F66" s="223"/>
      <c r="G66" s="223"/>
      <c r="H66" s="223"/>
      <c r="I66" s="223"/>
      <c r="J66" s="223"/>
      <c r="K66" s="223"/>
      <c r="L66" s="223"/>
      <c r="M66" s="223"/>
      <c r="N66" s="224"/>
      <c r="O66" s="224"/>
      <c r="P66" s="224"/>
      <c r="Q66" s="224"/>
      <c r="R66" s="224"/>
      <c r="S66" s="224"/>
      <c r="T66" s="224"/>
      <c r="U66" s="224"/>
    </row>
    <row r="67" spans="1:21" s="73" customFormat="1">
      <c r="A67" s="85"/>
      <c r="B67" s="221"/>
      <c r="C67" s="222"/>
      <c r="D67" s="223"/>
      <c r="E67" s="223"/>
      <c r="F67" s="223"/>
      <c r="G67" s="223"/>
      <c r="H67" s="223"/>
      <c r="I67" s="223"/>
      <c r="J67" s="223"/>
      <c r="K67" s="223"/>
      <c r="L67" s="223"/>
      <c r="M67" s="223"/>
      <c r="N67" s="224"/>
      <c r="O67" s="224"/>
      <c r="P67" s="224"/>
      <c r="Q67" s="224"/>
      <c r="R67" s="224"/>
      <c r="S67" s="224"/>
      <c r="T67" s="224"/>
      <c r="U67" s="224"/>
    </row>
    <row r="68" spans="1:21" s="73" customFormat="1" ht="52.5" customHeight="1">
      <c r="A68" s="431" t="s">
        <v>414</v>
      </c>
      <c r="B68" s="431"/>
      <c r="C68" s="431"/>
      <c r="D68" s="431"/>
      <c r="E68" s="431"/>
      <c r="F68" s="431"/>
      <c r="G68" s="431"/>
      <c r="H68" s="431"/>
      <c r="I68" s="431"/>
      <c r="J68" s="223"/>
      <c r="K68" s="223"/>
      <c r="L68" s="223"/>
      <c r="M68" s="223"/>
      <c r="N68" s="224"/>
      <c r="O68" s="224"/>
      <c r="P68" s="224"/>
      <c r="Q68" s="224"/>
      <c r="R68" s="224"/>
      <c r="S68" s="224"/>
      <c r="T68" s="224"/>
      <c r="U68" s="224"/>
    </row>
    <row r="69" spans="1:21" s="73" customFormat="1">
      <c r="A69" s="85"/>
      <c r="B69" s="221"/>
      <c r="C69" s="222"/>
      <c r="D69" s="223"/>
      <c r="E69" s="223"/>
      <c r="F69" s="223"/>
      <c r="G69" s="223"/>
      <c r="H69" s="223"/>
      <c r="I69" s="223"/>
      <c r="J69" s="223"/>
      <c r="K69" s="223"/>
      <c r="L69" s="223"/>
      <c r="M69" s="223"/>
      <c r="N69" s="224"/>
      <c r="O69" s="224"/>
      <c r="P69" s="224"/>
      <c r="Q69" s="224"/>
      <c r="R69" s="224"/>
      <c r="S69" s="224"/>
      <c r="T69" s="224"/>
      <c r="U69" s="224"/>
    </row>
    <row r="70" spans="1:21" s="73" customFormat="1">
      <c r="A70" s="85"/>
      <c r="B70" s="221"/>
      <c r="C70" s="222"/>
      <c r="D70" s="223"/>
      <c r="E70" s="223"/>
      <c r="F70" s="223"/>
      <c r="G70" s="223"/>
      <c r="H70" s="223"/>
      <c r="I70" s="223"/>
      <c r="J70" s="223"/>
      <c r="K70" s="223"/>
      <c r="L70" s="223"/>
      <c r="M70" s="223"/>
      <c r="N70" s="224"/>
      <c r="O70" s="224"/>
      <c r="P70" s="224"/>
      <c r="Q70" s="224"/>
      <c r="R70" s="224"/>
      <c r="S70" s="224"/>
      <c r="T70" s="224"/>
      <c r="U70" s="224"/>
    </row>
    <row r="71" spans="1:21" s="73" customFormat="1" ht="18.75">
      <c r="A71" s="85"/>
      <c r="B71" s="423" t="s">
        <v>677</v>
      </c>
      <c r="C71" s="424" t="s">
        <v>363</v>
      </c>
      <c r="D71" s="420" t="s">
        <v>268</v>
      </c>
      <c r="E71" s="420"/>
      <c r="F71" s="420"/>
      <c r="G71" s="420"/>
      <c r="H71" s="420"/>
      <c r="I71" s="420" t="s">
        <v>269</v>
      </c>
      <c r="J71" s="420"/>
      <c r="K71" s="420"/>
      <c r="L71" s="420"/>
      <c r="M71" s="420"/>
      <c r="N71" s="420" t="s">
        <v>270</v>
      </c>
      <c r="O71" s="420"/>
      <c r="P71" s="420"/>
      <c r="Q71" s="420"/>
      <c r="R71" s="420"/>
      <c r="S71" s="420"/>
      <c r="T71" s="420"/>
      <c r="U71" s="420" t="s">
        <v>262</v>
      </c>
    </row>
    <row r="72" spans="1:21" s="73" customFormat="1" ht="18.75">
      <c r="A72" s="85"/>
      <c r="B72" s="423"/>
      <c r="C72" s="424"/>
      <c r="D72" s="421" t="s">
        <v>263</v>
      </c>
      <c r="E72" s="421" t="s">
        <v>264</v>
      </c>
      <c r="F72" s="421" t="s">
        <v>352</v>
      </c>
      <c r="G72" s="421" t="s">
        <v>199</v>
      </c>
      <c r="H72" s="421" t="s">
        <v>184</v>
      </c>
      <c r="I72" s="421" t="s">
        <v>265</v>
      </c>
      <c r="J72" s="421" t="s">
        <v>202</v>
      </c>
      <c r="K72" s="421" t="s">
        <v>266</v>
      </c>
      <c r="L72" s="421" t="s">
        <v>267</v>
      </c>
      <c r="M72" s="421" t="s">
        <v>187</v>
      </c>
      <c r="N72" s="422" t="s">
        <v>272</v>
      </c>
      <c r="O72" s="422"/>
      <c r="P72" s="422" t="s">
        <v>273</v>
      </c>
      <c r="Q72" s="422"/>
      <c r="R72" s="422"/>
      <c r="S72" s="421" t="s">
        <v>275</v>
      </c>
      <c r="T72" s="421" t="s">
        <v>276</v>
      </c>
      <c r="U72" s="420"/>
    </row>
    <row r="73" spans="1:21" s="73" customFormat="1" ht="159.75">
      <c r="A73" s="85"/>
      <c r="B73" s="423"/>
      <c r="C73" s="424"/>
      <c r="D73" s="421"/>
      <c r="E73" s="421"/>
      <c r="F73" s="421"/>
      <c r="G73" s="421"/>
      <c r="H73" s="421"/>
      <c r="I73" s="421"/>
      <c r="J73" s="421"/>
      <c r="K73" s="421"/>
      <c r="L73" s="421"/>
      <c r="M73" s="421"/>
      <c r="N73" s="312" t="s">
        <v>193</v>
      </c>
      <c r="O73" s="313" t="s">
        <v>271</v>
      </c>
      <c r="P73" s="313" t="s">
        <v>195</v>
      </c>
      <c r="Q73" s="313" t="s">
        <v>284</v>
      </c>
      <c r="R73" s="313" t="s">
        <v>274</v>
      </c>
      <c r="S73" s="421"/>
      <c r="T73" s="421"/>
      <c r="U73" s="420"/>
    </row>
    <row r="74" spans="1:21" s="73" customFormat="1">
      <c r="A74" s="85"/>
      <c r="B74" s="314"/>
      <c r="C74" s="315"/>
      <c r="D74" s="316"/>
      <c r="E74" s="316"/>
      <c r="F74" s="316"/>
      <c r="G74" s="316"/>
      <c r="H74" s="316"/>
      <c r="I74" s="316"/>
      <c r="J74" s="316"/>
      <c r="K74" s="316"/>
      <c r="L74" s="316"/>
      <c r="M74" s="316"/>
      <c r="N74" s="317"/>
      <c r="O74" s="317"/>
      <c r="P74" s="317"/>
      <c r="Q74" s="317"/>
      <c r="R74" s="317"/>
      <c r="S74" s="317"/>
      <c r="T74" s="317"/>
      <c r="U74" s="317"/>
    </row>
    <row r="75" spans="1:21" s="73" customFormat="1">
      <c r="A75" s="85"/>
      <c r="B75" s="314"/>
      <c r="C75" s="315"/>
      <c r="D75" s="316"/>
      <c r="E75" s="316"/>
      <c r="F75" s="316"/>
      <c r="G75" s="316"/>
      <c r="H75" s="316"/>
      <c r="I75" s="316"/>
      <c r="J75" s="316"/>
      <c r="K75" s="316"/>
      <c r="L75" s="316"/>
      <c r="M75" s="316"/>
      <c r="N75" s="317"/>
      <c r="O75" s="317"/>
      <c r="P75" s="317"/>
      <c r="Q75" s="317"/>
      <c r="R75" s="317"/>
      <c r="S75" s="317"/>
      <c r="T75" s="317"/>
      <c r="U75" s="317"/>
    </row>
    <row r="76" spans="1:21" s="73" customFormat="1">
      <c r="A76" s="85"/>
      <c r="B76" s="314"/>
      <c r="C76" s="315"/>
      <c r="D76" s="316"/>
      <c r="E76" s="316"/>
      <c r="F76" s="316"/>
      <c r="G76" s="316"/>
      <c r="H76" s="316"/>
      <c r="I76" s="316"/>
      <c r="J76" s="316"/>
      <c r="K76" s="316"/>
      <c r="L76" s="316"/>
      <c r="M76" s="316"/>
      <c r="N76" s="317"/>
      <c r="O76" s="317"/>
      <c r="P76" s="317"/>
      <c r="Q76" s="317"/>
      <c r="R76" s="317"/>
      <c r="S76" s="317"/>
      <c r="T76" s="317"/>
      <c r="U76" s="317"/>
    </row>
    <row r="77" spans="1:21" s="73" customFormat="1">
      <c r="A77" s="85"/>
      <c r="B77" s="314"/>
      <c r="C77" s="315"/>
      <c r="D77" s="316"/>
      <c r="E77" s="316"/>
      <c r="F77" s="316"/>
      <c r="G77" s="316"/>
      <c r="H77" s="316"/>
      <c r="I77" s="316"/>
      <c r="J77" s="316"/>
      <c r="K77" s="316"/>
      <c r="L77" s="316"/>
      <c r="M77" s="316"/>
      <c r="N77" s="317"/>
      <c r="O77" s="317"/>
      <c r="P77" s="317"/>
      <c r="Q77" s="317"/>
      <c r="R77" s="317"/>
      <c r="S77" s="317"/>
      <c r="T77" s="317"/>
      <c r="U77" s="317"/>
    </row>
    <row r="78" spans="1:21" s="73" customFormat="1">
      <c r="A78" s="85"/>
      <c r="B78" s="314"/>
      <c r="C78" s="315"/>
      <c r="D78" s="316"/>
      <c r="E78" s="316"/>
      <c r="F78" s="316"/>
      <c r="G78" s="316"/>
      <c r="H78" s="316"/>
      <c r="I78" s="316"/>
      <c r="J78" s="316"/>
      <c r="K78" s="316"/>
      <c r="L78" s="316"/>
      <c r="M78" s="316"/>
      <c r="N78" s="317"/>
      <c r="O78" s="317"/>
      <c r="P78" s="317"/>
      <c r="Q78" s="317"/>
      <c r="R78" s="317"/>
      <c r="S78" s="317"/>
      <c r="T78" s="317"/>
      <c r="U78" s="317"/>
    </row>
    <row r="79" spans="1:21" s="73" customFormat="1">
      <c r="A79" s="85"/>
      <c r="B79" s="314"/>
      <c r="C79" s="315"/>
      <c r="D79" s="316"/>
      <c r="E79" s="316"/>
      <c r="F79" s="316"/>
      <c r="G79" s="316"/>
      <c r="H79" s="316"/>
      <c r="I79" s="316"/>
      <c r="J79" s="316"/>
      <c r="K79" s="316"/>
      <c r="L79" s="316"/>
      <c r="M79" s="316"/>
      <c r="N79" s="317"/>
      <c r="O79" s="317"/>
      <c r="P79" s="317"/>
      <c r="Q79" s="317"/>
      <c r="R79" s="317"/>
      <c r="S79" s="317"/>
      <c r="T79" s="317"/>
      <c r="U79" s="317"/>
    </row>
    <row r="80" spans="1:21" s="73" customFormat="1">
      <c r="A80" s="85"/>
      <c r="B80" s="314"/>
      <c r="C80" s="315"/>
      <c r="D80" s="316"/>
      <c r="E80" s="316"/>
      <c r="F80" s="316"/>
      <c r="G80" s="316"/>
      <c r="H80" s="316"/>
      <c r="I80" s="316"/>
      <c r="J80" s="316"/>
      <c r="K80" s="316"/>
      <c r="L80" s="316"/>
      <c r="M80" s="316"/>
      <c r="N80" s="317"/>
      <c r="O80" s="317"/>
      <c r="P80" s="317"/>
      <c r="Q80" s="317"/>
      <c r="R80" s="317"/>
      <c r="S80" s="317"/>
      <c r="T80" s="317"/>
      <c r="U80" s="317"/>
    </row>
    <row r="81" spans="1:21" s="73" customFormat="1">
      <c r="A81" s="85"/>
      <c r="B81" s="314"/>
      <c r="C81" s="315"/>
      <c r="D81" s="316"/>
      <c r="E81" s="316"/>
      <c r="F81" s="316"/>
      <c r="G81" s="316"/>
      <c r="H81" s="316"/>
      <c r="I81" s="316"/>
      <c r="J81" s="316"/>
      <c r="K81" s="316"/>
      <c r="L81" s="316"/>
      <c r="M81" s="316"/>
      <c r="N81" s="317"/>
      <c r="O81" s="317"/>
      <c r="P81" s="317"/>
      <c r="Q81" s="317"/>
      <c r="R81" s="317"/>
      <c r="S81" s="317"/>
      <c r="T81" s="317"/>
      <c r="U81" s="317"/>
    </row>
    <row r="82" spans="1:21" s="73" customFormat="1">
      <c r="A82" s="85"/>
      <c r="B82" s="314"/>
      <c r="C82" s="315"/>
      <c r="D82" s="316"/>
      <c r="E82" s="316"/>
      <c r="F82" s="316"/>
      <c r="G82" s="316"/>
      <c r="H82" s="316"/>
      <c r="I82" s="316"/>
      <c r="J82" s="316"/>
      <c r="K82" s="316"/>
      <c r="L82" s="316"/>
      <c r="M82" s="316"/>
      <c r="N82" s="317"/>
      <c r="O82" s="317"/>
      <c r="P82" s="317"/>
      <c r="Q82" s="317"/>
      <c r="R82" s="317"/>
      <c r="S82" s="317"/>
      <c r="T82" s="317"/>
      <c r="U82" s="317"/>
    </row>
    <row r="83" spans="1:21" s="73" customFormat="1">
      <c r="A83" s="85"/>
      <c r="B83" s="318"/>
      <c r="C83" s="319"/>
      <c r="D83" s="320"/>
      <c r="E83" s="320"/>
      <c r="F83" s="320"/>
      <c r="G83" s="320"/>
      <c r="H83" s="320"/>
      <c r="I83" s="320"/>
      <c r="J83" s="320"/>
      <c r="K83" s="320"/>
      <c r="L83" s="320"/>
      <c r="M83" s="320"/>
      <c r="N83" s="321"/>
      <c r="O83" s="321"/>
      <c r="P83" s="321"/>
      <c r="Q83" s="321"/>
      <c r="R83" s="321"/>
      <c r="S83" s="321"/>
      <c r="T83" s="321"/>
      <c r="U83" s="321"/>
    </row>
    <row r="84" spans="1:21" s="73" customFormat="1">
      <c r="A84" s="85"/>
      <c r="B84" s="318"/>
      <c r="C84" s="319"/>
      <c r="D84" s="320"/>
      <c r="E84" s="320"/>
      <c r="F84" s="320"/>
      <c r="G84" s="320"/>
      <c r="H84" s="320"/>
      <c r="I84" s="320"/>
      <c r="J84" s="320"/>
      <c r="K84" s="320"/>
      <c r="L84" s="320"/>
      <c r="M84" s="320"/>
      <c r="N84" s="321"/>
      <c r="O84" s="321"/>
      <c r="P84" s="321"/>
      <c r="Q84" s="321"/>
      <c r="R84" s="321"/>
      <c r="S84" s="321"/>
      <c r="T84" s="321"/>
      <c r="U84" s="321"/>
    </row>
    <row r="85" spans="1:21" s="73" customFormat="1">
      <c r="A85" s="85"/>
      <c r="B85" s="318"/>
      <c r="C85" s="319"/>
      <c r="D85" s="320"/>
      <c r="E85" s="320"/>
      <c r="F85" s="320"/>
      <c r="G85" s="320"/>
      <c r="H85" s="320"/>
      <c r="I85" s="320"/>
      <c r="J85" s="320"/>
      <c r="K85" s="320"/>
      <c r="L85" s="320"/>
      <c r="M85" s="320"/>
      <c r="N85" s="321"/>
      <c r="O85" s="321"/>
      <c r="P85" s="321"/>
      <c r="Q85" s="321"/>
      <c r="R85" s="321"/>
      <c r="S85" s="321"/>
      <c r="T85" s="321"/>
      <c r="U85" s="321"/>
    </row>
    <row r="86" spans="1:21" s="73" customFormat="1">
      <c r="A86" s="85"/>
      <c r="B86" s="318"/>
      <c r="C86" s="319"/>
      <c r="D86" s="320"/>
      <c r="E86" s="320"/>
      <c r="F86" s="320"/>
      <c r="G86" s="320"/>
      <c r="H86" s="320"/>
      <c r="I86" s="320"/>
      <c r="J86" s="320"/>
      <c r="K86" s="320"/>
      <c r="L86" s="320"/>
      <c r="M86" s="320"/>
      <c r="N86" s="321"/>
      <c r="O86" s="321"/>
      <c r="P86" s="321"/>
      <c r="Q86" s="321"/>
      <c r="R86" s="321"/>
      <c r="S86" s="321"/>
      <c r="T86" s="321"/>
      <c r="U86" s="321"/>
    </row>
    <row r="87" spans="1:21" s="73" customFormat="1">
      <c r="A87" s="85"/>
      <c r="B87" s="318"/>
      <c r="C87" s="319"/>
      <c r="D87" s="320"/>
      <c r="E87" s="320"/>
      <c r="F87" s="320"/>
      <c r="G87" s="320"/>
      <c r="H87" s="320"/>
      <c r="I87" s="320"/>
      <c r="J87" s="320"/>
      <c r="K87" s="320"/>
      <c r="L87" s="320"/>
      <c r="M87" s="320"/>
      <c r="N87" s="321"/>
      <c r="O87" s="321"/>
      <c r="P87" s="321"/>
      <c r="Q87" s="321"/>
      <c r="R87" s="321"/>
      <c r="S87" s="321"/>
      <c r="T87" s="321"/>
      <c r="U87" s="321"/>
    </row>
    <row r="88" spans="1:21" s="73" customFormat="1">
      <c r="A88" s="85"/>
      <c r="B88" s="318"/>
      <c r="C88" s="319"/>
      <c r="D88" s="320"/>
      <c r="E88" s="320"/>
      <c r="F88" s="320"/>
      <c r="G88" s="320"/>
      <c r="H88" s="320"/>
      <c r="I88" s="320"/>
      <c r="J88" s="320"/>
      <c r="K88" s="320"/>
      <c r="L88" s="320"/>
      <c r="M88" s="320"/>
      <c r="N88" s="321"/>
      <c r="O88" s="321"/>
      <c r="P88" s="321"/>
      <c r="Q88" s="321"/>
      <c r="R88" s="321"/>
      <c r="S88" s="321"/>
      <c r="T88" s="321"/>
      <c r="U88" s="321"/>
    </row>
    <row r="89" spans="1:21" s="73" customFormat="1">
      <c r="A89" s="85"/>
      <c r="B89" s="318"/>
      <c r="C89" s="319"/>
      <c r="D89" s="320"/>
      <c r="E89" s="320"/>
      <c r="F89" s="320"/>
      <c r="G89" s="320"/>
      <c r="H89" s="320"/>
      <c r="I89" s="320"/>
      <c r="J89" s="320"/>
      <c r="K89" s="320"/>
      <c r="L89" s="320"/>
      <c r="M89" s="320"/>
      <c r="N89" s="321"/>
      <c r="O89" s="321"/>
      <c r="P89" s="321"/>
      <c r="Q89" s="321"/>
      <c r="R89" s="321"/>
      <c r="S89" s="321"/>
      <c r="T89" s="321"/>
      <c r="U89" s="321"/>
    </row>
    <row r="90" spans="1:21" s="73" customFormat="1">
      <c r="A90" s="85"/>
      <c r="B90" s="318"/>
      <c r="C90" s="319"/>
      <c r="D90" s="320"/>
      <c r="E90" s="320"/>
      <c r="F90" s="320"/>
      <c r="G90" s="320"/>
      <c r="H90" s="320"/>
      <c r="I90" s="320"/>
      <c r="J90" s="320"/>
      <c r="K90" s="320"/>
      <c r="L90" s="320"/>
      <c r="M90" s="320"/>
      <c r="N90" s="321"/>
      <c r="O90" s="321"/>
      <c r="P90" s="321"/>
      <c r="Q90" s="321"/>
      <c r="R90" s="321"/>
      <c r="S90" s="321"/>
      <c r="T90" s="321"/>
      <c r="U90" s="321"/>
    </row>
    <row r="91" spans="1:21" s="73" customFormat="1">
      <c r="A91" s="85"/>
      <c r="B91" s="318"/>
      <c r="C91" s="319"/>
      <c r="D91" s="320"/>
      <c r="E91" s="320"/>
      <c r="F91" s="320"/>
      <c r="G91" s="320"/>
      <c r="H91" s="320"/>
      <c r="I91" s="320"/>
      <c r="J91" s="320"/>
      <c r="K91" s="320"/>
      <c r="L91" s="320"/>
      <c r="M91" s="320"/>
      <c r="N91" s="321"/>
      <c r="O91" s="321"/>
      <c r="P91" s="321"/>
      <c r="Q91" s="321"/>
      <c r="R91" s="321"/>
      <c r="S91" s="321"/>
      <c r="T91" s="321"/>
      <c r="U91" s="321"/>
    </row>
    <row r="92" spans="1:21" s="73" customFormat="1">
      <c r="A92" s="85"/>
      <c r="B92" s="79"/>
      <c r="C92" s="86"/>
      <c r="D92" s="80"/>
      <c r="E92" s="80"/>
      <c r="F92" s="80"/>
      <c r="G92" s="80"/>
      <c r="H92" s="80"/>
      <c r="I92" s="80"/>
      <c r="J92" s="80"/>
      <c r="K92" s="80"/>
      <c r="L92" s="80"/>
      <c r="M92" s="80"/>
      <c r="N92" s="81"/>
      <c r="O92" s="81"/>
      <c r="P92" s="81"/>
      <c r="Q92" s="81"/>
      <c r="R92" s="81"/>
      <c r="S92" s="81"/>
      <c r="T92" s="81"/>
      <c r="U92" s="81"/>
    </row>
    <row r="93" spans="1:21" s="73" customFormat="1">
      <c r="A93" s="85"/>
      <c r="B93" s="79"/>
      <c r="C93" s="86"/>
      <c r="D93" s="80"/>
      <c r="E93" s="80"/>
      <c r="F93" s="80"/>
      <c r="G93" s="80"/>
      <c r="H93" s="80"/>
      <c r="I93" s="80"/>
      <c r="J93" s="80"/>
      <c r="K93" s="80"/>
      <c r="L93" s="80"/>
      <c r="M93" s="80"/>
      <c r="N93" s="81"/>
      <c r="O93" s="81"/>
      <c r="P93" s="81"/>
      <c r="Q93" s="81"/>
      <c r="R93" s="81"/>
      <c r="S93" s="81"/>
      <c r="T93" s="81"/>
      <c r="U93" s="81"/>
    </row>
    <row r="94" spans="1:21" s="73" customFormat="1">
      <c r="A94" s="85"/>
      <c r="B94" s="79"/>
      <c r="C94" s="86"/>
      <c r="D94" s="80"/>
      <c r="E94" s="80"/>
      <c r="F94" s="80"/>
      <c r="G94" s="80"/>
      <c r="H94" s="80"/>
      <c r="I94" s="80"/>
      <c r="J94" s="80"/>
      <c r="K94" s="80"/>
      <c r="L94" s="80"/>
      <c r="M94" s="80"/>
      <c r="N94" s="81"/>
      <c r="O94" s="81"/>
      <c r="P94" s="81"/>
      <c r="Q94" s="81"/>
      <c r="R94" s="81"/>
      <c r="S94" s="81"/>
      <c r="T94" s="81"/>
      <c r="U94" s="81"/>
    </row>
    <row r="95" spans="1:21" s="73" customFormat="1">
      <c r="A95" s="85"/>
      <c r="B95" s="79"/>
      <c r="C95" s="86"/>
      <c r="D95" s="80"/>
      <c r="E95" s="80"/>
      <c r="F95" s="80"/>
      <c r="G95" s="80"/>
      <c r="H95" s="80"/>
      <c r="I95" s="80"/>
      <c r="J95" s="80"/>
      <c r="K95" s="80"/>
      <c r="L95" s="80"/>
      <c r="M95" s="80"/>
      <c r="N95" s="81"/>
      <c r="O95" s="81"/>
      <c r="P95" s="81"/>
      <c r="Q95" s="81"/>
      <c r="R95" s="81"/>
      <c r="S95" s="81"/>
      <c r="T95" s="81"/>
      <c r="U95" s="81"/>
    </row>
    <row r="96" spans="1:21" s="73" customFormat="1">
      <c r="A96" s="85"/>
      <c r="B96" s="79"/>
      <c r="C96" s="86"/>
      <c r="D96" s="80"/>
      <c r="E96" s="80"/>
      <c r="F96" s="80"/>
      <c r="G96" s="80"/>
      <c r="H96" s="80"/>
      <c r="I96" s="80"/>
      <c r="J96" s="80"/>
      <c r="K96" s="80"/>
      <c r="L96" s="80"/>
      <c r="M96" s="80"/>
      <c r="N96" s="81"/>
      <c r="O96" s="81"/>
      <c r="P96" s="81"/>
      <c r="Q96" s="81"/>
      <c r="R96" s="81"/>
      <c r="S96" s="81"/>
      <c r="T96" s="81"/>
      <c r="U96" s="81"/>
    </row>
    <row r="97" spans="1:21" s="73" customFormat="1">
      <c r="A97" s="85"/>
      <c r="B97" s="79"/>
      <c r="C97" s="86"/>
      <c r="D97" s="80"/>
      <c r="E97" s="80"/>
      <c r="F97" s="80"/>
      <c r="G97" s="80"/>
      <c r="H97" s="80"/>
      <c r="I97" s="80"/>
      <c r="J97" s="80"/>
      <c r="K97" s="80"/>
      <c r="L97" s="80"/>
      <c r="M97" s="80"/>
      <c r="N97" s="81"/>
      <c r="O97" s="81"/>
      <c r="P97" s="81"/>
      <c r="Q97" s="81"/>
      <c r="R97" s="81"/>
      <c r="S97" s="81"/>
      <c r="T97" s="81"/>
      <c r="U97" s="81"/>
    </row>
    <row r="98" spans="1:21" s="73" customFormat="1">
      <c r="A98" s="85"/>
      <c r="B98" s="79"/>
      <c r="C98" s="86"/>
      <c r="D98" s="80"/>
      <c r="E98" s="80"/>
      <c r="F98" s="80"/>
      <c r="G98" s="80"/>
      <c r="H98" s="80"/>
      <c r="I98" s="80"/>
      <c r="J98" s="80"/>
      <c r="K98" s="80"/>
      <c r="L98" s="80"/>
      <c r="M98" s="80"/>
      <c r="N98" s="81"/>
      <c r="O98" s="81"/>
      <c r="P98" s="81"/>
      <c r="Q98" s="81"/>
      <c r="R98" s="81"/>
      <c r="S98" s="81"/>
      <c r="T98" s="81"/>
      <c r="U98" s="81"/>
    </row>
    <row r="99" spans="1:21" s="73" customFormat="1">
      <c r="A99" s="85"/>
      <c r="B99" s="79"/>
      <c r="C99" s="86"/>
      <c r="D99" s="80"/>
      <c r="E99" s="80"/>
      <c r="F99" s="80"/>
      <c r="G99" s="80"/>
      <c r="H99" s="80"/>
      <c r="I99" s="80"/>
      <c r="J99" s="80"/>
      <c r="K99" s="80"/>
      <c r="L99" s="80"/>
      <c r="M99" s="80"/>
      <c r="N99" s="81"/>
      <c r="O99" s="81"/>
      <c r="P99" s="81"/>
      <c r="Q99" s="81"/>
      <c r="R99" s="81"/>
      <c r="S99" s="81"/>
      <c r="T99" s="81"/>
      <c r="U99" s="81"/>
    </row>
    <row r="100" spans="1:21" s="73" customFormat="1">
      <c r="A100" s="85"/>
      <c r="B100" s="79"/>
      <c r="C100" s="86"/>
      <c r="D100" s="80"/>
      <c r="E100" s="80"/>
      <c r="F100" s="80"/>
      <c r="G100" s="80"/>
      <c r="H100" s="80"/>
      <c r="I100" s="80"/>
      <c r="J100" s="80"/>
      <c r="K100" s="80"/>
      <c r="L100" s="80"/>
      <c r="M100" s="80"/>
      <c r="N100" s="81"/>
      <c r="O100" s="81"/>
      <c r="P100" s="81"/>
      <c r="Q100" s="81"/>
      <c r="R100" s="81"/>
      <c r="S100" s="81"/>
      <c r="T100" s="81"/>
      <c r="U100" s="81"/>
    </row>
    <row r="101" spans="1:21" s="73" customFormat="1">
      <c r="A101" s="85"/>
      <c r="B101" s="79"/>
      <c r="C101" s="86"/>
      <c r="D101" s="80"/>
      <c r="E101" s="80"/>
      <c r="F101" s="80"/>
      <c r="G101" s="80"/>
      <c r="H101" s="80"/>
      <c r="I101" s="80"/>
      <c r="J101" s="80"/>
      <c r="K101" s="80"/>
      <c r="L101" s="80"/>
      <c r="M101" s="80"/>
      <c r="N101" s="81"/>
      <c r="O101" s="81"/>
      <c r="P101" s="81"/>
      <c r="Q101" s="81"/>
      <c r="R101" s="81"/>
      <c r="S101" s="81"/>
      <c r="T101" s="81"/>
      <c r="U101" s="81"/>
    </row>
    <row r="102" spans="1:21" s="73" customFormat="1">
      <c r="A102" s="85"/>
      <c r="B102" s="79"/>
      <c r="C102" s="86"/>
      <c r="D102" s="80"/>
      <c r="E102" s="80"/>
      <c r="F102" s="80"/>
      <c r="G102" s="80"/>
      <c r="H102" s="80"/>
      <c r="I102" s="80"/>
      <c r="J102" s="80"/>
      <c r="K102" s="80"/>
      <c r="L102" s="80"/>
      <c r="M102" s="80"/>
      <c r="N102" s="81"/>
      <c r="O102" s="81"/>
      <c r="P102" s="81"/>
      <c r="Q102" s="81"/>
      <c r="R102" s="81"/>
      <c r="S102" s="81"/>
      <c r="T102" s="81"/>
      <c r="U102" s="81"/>
    </row>
    <row r="103" spans="1:21" s="73" customFormat="1">
      <c r="A103" s="85"/>
      <c r="B103" s="79"/>
      <c r="C103" s="86"/>
      <c r="D103" s="80"/>
      <c r="E103" s="80"/>
      <c r="F103" s="80"/>
      <c r="G103" s="80"/>
      <c r="H103" s="80"/>
      <c r="I103" s="80"/>
      <c r="J103" s="80"/>
      <c r="K103" s="80"/>
      <c r="L103" s="80"/>
      <c r="M103" s="80"/>
      <c r="N103" s="81"/>
      <c r="O103" s="81"/>
      <c r="P103" s="81"/>
      <c r="Q103" s="81"/>
      <c r="R103" s="81"/>
      <c r="S103" s="81"/>
      <c r="T103" s="81"/>
      <c r="U103" s="81"/>
    </row>
    <row r="104" spans="1:21" s="73" customFormat="1">
      <c r="A104" s="85"/>
      <c r="B104" s="79"/>
      <c r="C104" s="86"/>
      <c r="D104" s="80"/>
      <c r="E104" s="80"/>
      <c r="F104" s="80"/>
      <c r="G104" s="80"/>
      <c r="H104" s="80"/>
      <c r="I104" s="80"/>
      <c r="J104" s="80"/>
      <c r="K104" s="80"/>
      <c r="L104" s="80"/>
      <c r="M104" s="80"/>
      <c r="N104" s="81"/>
      <c r="O104" s="81"/>
      <c r="P104" s="81"/>
      <c r="Q104" s="81"/>
      <c r="R104" s="81"/>
      <c r="S104" s="81"/>
      <c r="T104" s="81"/>
      <c r="U104" s="81"/>
    </row>
    <row r="105" spans="1:21" s="73" customFormat="1">
      <c r="A105" s="85"/>
      <c r="B105" s="79"/>
      <c r="C105" s="86"/>
      <c r="D105" s="80"/>
      <c r="E105" s="80"/>
      <c r="F105" s="80"/>
      <c r="G105" s="80"/>
      <c r="H105" s="80"/>
      <c r="I105" s="80"/>
      <c r="J105" s="80"/>
      <c r="K105" s="80"/>
      <c r="L105" s="80"/>
      <c r="M105" s="80"/>
      <c r="N105" s="81"/>
      <c r="O105" s="81"/>
      <c r="P105" s="81"/>
      <c r="Q105" s="81"/>
      <c r="R105" s="81"/>
      <c r="S105" s="81"/>
      <c r="T105" s="81"/>
      <c r="U105" s="81"/>
    </row>
    <row r="106" spans="1:21" s="73" customFormat="1">
      <c r="A106" s="85"/>
      <c r="B106" s="79"/>
      <c r="C106" s="86"/>
      <c r="D106" s="80"/>
      <c r="E106" s="80"/>
      <c r="F106" s="80"/>
      <c r="G106" s="80"/>
      <c r="H106" s="80"/>
      <c r="I106" s="80"/>
      <c r="J106" s="80"/>
      <c r="K106" s="80"/>
      <c r="L106" s="80"/>
      <c r="M106" s="80"/>
      <c r="N106" s="81"/>
      <c r="O106" s="81"/>
      <c r="P106" s="81"/>
      <c r="Q106" s="81"/>
      <c r="R106" s="81"/>
      <c r="S106" s="81"/>
      <c r="T106" s="81"/>
      <c r="U106" s="81"/>
    </row>
    <row r="107" spans="1:21" s="73" customFormat="1">
      <c r="A107" s="85"/>
      <c r="B107" s="79"/>
      <c r="C107" s="86"/>
      <c r="D107" s="80"/>
      <c r="E107" s="80"/>
      <c r="F107" s="80"/>
      <c r="G107" s="80"/>
      <c r="H107" s="80"/>
      <c r="I107" s="80"/>
      <c r="J107" s="80"/>
      <c r="K107" s="80"/>
      <c r="L107" s="80"/>
      <c r="M107" s="80"/>
      <c r="N107" s="81"/>
      <c r="O107" s="81"/>
      <c r="P107" s="81"/>
      <c r="Q107" s="81"/>
      <c r="R107" s="81"/>
      <c r="S107" s="81"/>
      <c r="T107" s="81"/>
      <c r="U107" s="81"/>
    </row>
    <row r="108" spans="1:21" s="73" customFormat="1">
      <c r="A108" s="85"/>
      <c r="B108" s="79"/>
      <c r="C108" s="86"/>
      <c r="D108" s="80"/>
      <c r="E108" s="80"/>
      <c r="F108" s="80"/>
      <c r="G108" s="80"/>
      <c r="H108" s="80"/>
      <c r="I108" s="80"/>
      <c r="J108" s="80"/>
      <c r="K108" s="80"/>
      <c r="L108" s="80"/>
      <c r="M108" s="80"/>
      <c r="N108" s="81"/>
      <c r="O108" s="81"/>
      <c r="P108" s="81"/>
      <c r="Q108" s="81"/>
      <c r="R108" s="81"/>
      <c r="S108" s="81"/>
      <c r="T108" s="81"/>
      <c r="U108" s="81"/>
    </row>
    <row r="109" spans="1:21" s="73" customFormat="1">
      <c r="A109" s="85"/>
      <c r="B109" s="79"/>
      <c r="C109" s="86"/>
      <c r="D109" s="80"/>
      <c r="E109" s="80"/>
      <c r="F109" s="80"/>
      <c r="G109" s="80"/>
      <c r="H109" s="80"/>
      <c r="I109" s="80"/>
      <c r="J109" s="80"/>
      <c r="K109" s="80"/>
      <c r="L109" s="80"/>
      <c r="M109" s="80"/>
      <c r="N109" s="81"/>
      <c r="O109" s="81"/>
      <c r="P109" s="81"/>
      <c r="Q109" s="81"/>
      <c r="R109" s="81"/>
      <c r="S109" s="81"/>
      <c r="T109" s="81"/>
      <c r="U109" s="81"/>
    </row>
    <row r="110" spans="1:21" s="73" customFormat="1">
      <c r="A110" s="85"/>
      <c r="B110" s="79"/>
      <c r="C110" s="86"/>
      <c r="D110" s="80"/>
      <c r="E110" s="80"/>
      <c r="F110" s="80"/>
      <c r="G110" s="80"/>
      <c r="H110" s="80"/>
      <c r="I110" s="80"/>
      <c r="J110" s="80"/>
      <c r="K110" s="80"/>
      <c r="L110" s="80"/>
      <c r="M110" s="80"/>
      <c r="N110" s="81"/>
      <c r="O110" s="81"/>
      <c r="P110" s="81"/>
      <c r="Q110" s="81"/>
      <c r="R110" s="81"/>
      <c r="S110" s="81"/>
      <c r="T110" s="81"/>
      <c r="U110" s="81"/>
    </row>
    <row r="111" spans="1:21" s="73" customFormat="1">
      <c r="A111" s="85"/>
      <c r="B111" s="79"/>
      <c r="C111" s="86"/>
      <c r="D111" s="80"/>
      <c r="E111" s="80"/>
      <c r="F111" s="80"/>
      <c r="G111" s="80"/>
      <c r="H111" s="80"/>
      <c r="I111" s="80"/>
      <c r="J111" s="80"/>
      <c r="K111" s="80"/>
      <c r="L111" s="80"/>
      <c r="M111" s="80"/>
      <c r="N111" s="81"/>
      <c r="O111" s="81"/>
      <c r="P111" s="81"/>
      <c r="Q111" s="81"/>
      <c r="R111" s="81"/>
      <c r="S111" s="81"/>
      <c r="T111" s="81"/>
      <c r="U111" s="81"/>
    </row>
    <row r="112" spans="1:21" s="73" customFormat="1">
      <c r="A112" s="85"/>
      <c r="B112" s="79"/>
      <c r="C112" s="86"/>
      <c r="D112" s="80"/>
      <c r="E112" s="80"/>
      <c r="F112" s="80"/>
      <c r="G112" s="80"/>
      <c r="H112" s="80"/>
      <c r="I112" s="80"/>
      <c r="J112" s="80"/>
      <c r="K112" s="80"/>
      <c r="L112" s="80"/>
      <c r="M112" s="80"/>
      <c r="N112" s="81"/>
      <c r="O112" s="81"/>
      <c r="P112" s="81"/>
      <c r="Q112" s="81"/>
      <c r="R112" s="81"/>
      <c r="S112" s="81"/>
      <c r="T112" s="81"/>
      <c r="U112" s="81"/>
    </row>
    <row r="113" spans="1:21" s="73" customFormat="1">
      <c r="A113" s="85"/>
      <c r="B113" s="79"/>
      <c r="C113" s="86"/>
      <c r="D113" s="80"/>
      <c r="E113" s="80"/>
      <c r="F113" s="80"/>
      <c r="G113" s="80"/>
      <c r="H113" s="80"/>
      <c r="I113" s="80"/>
      <c r="J113" s="80"/>
      <c r="K113" s="80"/>
      <c r="L113" s="80"/>
      <c r="M113" s="80"/>
      <c r="N113" s="81"/>
      <c r="O113" s="81"/>
      <c r="P113" s="81"/>
      <c r="Q113" s="81"/>
      <c r="R113" s="81"/>
      <c r="S113" s="81"/>
      <c r="T113" s="81"/>
      <c r="U113" s="81"/>
    </row>
    <row r="114" spans="1:21" s="73" customFormat="1">
      <c r="A114" s="85"/>
      <c r="B114" s="79"/>
      <c r="C114" s="86"/>
      <c r="D114" s="80"/>
      <c r="E114" s="80"/>
      <c r="F114" s="80"/>
      <c r="G114" s="80"/>
      <c r="H114" s="80"/>
      <c r="I114" s="80"/>
      <c r="J114" s="80"/>
      <c r="K114" s="80"/>
      <c r="L114" s="80"/>
      <c r="M114" s="80"/>
      <c r="N114" s="81"/>
      <c r="O114" s="81"/>
      <c r="P114" s="81"/>
      <c r="Q114" s="81"/>
      <c r="R114" s="81"/>
      <c r="S114" s="81"/>
      <c r="T114" s="81"/>
      <c r="U114" s="81"/>
    </row>
    <row r="115" spans="1:21" s="73" customFormat="1">
      <c r="A115" s="85"/>
      <c r="B115" s="79"/>
      <c r="C115" s="86"/>
      <c r="D115" s="80"/>
      <c r="E115" s="80"/>
      <c r="F115" s="80"/>
      <c r="G115" s="80"/>
      <c r="H115" s="80"/>
      <c r="I115" s="80"/>
      <c r="J115" s="80"/>
      <c r="K115" s="80"/>
      <c r="L115" s="80"/>
      <c r="M115" s="80"/>
      <c r="N115" s="81"/>
      <c r="O115" s="81"/>
      <c r="P115" s="81"/>
      <c r="Q115" s="81"/>
      <c r="R115" s="81"/>
      <c r="S115" s="81"/>
      <c r="T115" s="81"/>
      <c r="U115" s="81"/>
    </row>
    <row r="116" spans="1:21" s="73" customFormat="1">
      <c r="A116" s="85"/>
      <c r="B116" s="79"/>
      <c r="C116" s="86"/>
      <c r="D116" s="80"/>
      <c r="E116" s="80"/>
      <c r="F116" s="80"/>
      <c r="G116" s="80"/>
      <c r="H116" s="80"/>
      <c r="I116" s="80"/>
      <c r="J116" s="80"/>
      <c r="K116" s="80"/>
      <c r="L116" s="80"/>
      <c r="M116" s="80"/>
      <c r="N116" s="81"/>
      <c r="O116" s="81"/>
      <c r="P116" s="81"/>
      <c r="Q116" s="81"/>
      <c r="R116" s="81"/>
      <c r="S116" s="81"/>
      <c r="T116" s="81"/>
      <c r="U116" s="81"/>
    </row>
    <row r="117" spans="1:21" s="73" customFormat="1">
      <c r="A117" s="85"/>
      <c r="B117" s="79"/>
      <c r="C117" s="86"/>
      <c r="D117" s="80"/>
      <c r="E117" s="80"/>
      <c r="F117" s="80"/>
      <c r="G117" s="80"/>
      <c r="H117" s="80"/>
      <c r="I117" s="80"/>
      <c r="J117" s="80"/>
      <c r="K117" s="80"/>
      <c r="L117" s="80"/>
      <c r="M117" s="80"/>
      <c r="N117" s="81"/>
      <c r="O117" s="81"/>
      <c r="P117" s="81"/>
      <c r="Q117" s="81"/>
      <c r="R117" s="81"/>
      <c r="S117" s="81"/>
      <c r="T117" s="81"/>
      <c r="U117" s="81"/>
    </row>
    <row r="118" spans="1:21" s="73" customFormat="1">
      <c r="A118" s="85"/>
      <c r="B118" s="79"/>
      <c r="C118" s="86"/>
      <c r="D118" s="80"/>
      <c r="E118" s="80"/>
      <c r="F118" s="80"/>
      <c r="G118" s="80"/>
      <c r="H118" s="80"/>
      <c r="I118" s="80"/>
      <c r="J118" s="80"/>
      <c r="K118" s="80"/>
      <c r="L118" s="80"/>
      <c r="M118" s="80"/>
      <c r="N118" s="81"/>
      <c r="O118" s="81"/>
      <c r="P118" s="81"/>
      <c r="Q118" s="81"/>
      <c r="R118" s="81"/>
      <c r="S118" s="81"/>
      <c r="T118" s="81"/>
      <c r="U118" s="81"/>
    </row>
    <row r="119" spans="1:21" s="73" customFormat="1">
      <c r="A119" s="85"/>
      <c r="B119" s="79"/>
      <c r="C119" s="86"/>
      <c r="D119" s="80"/>
      <c r="E119" s="80"/>
      <c r="F119" s="80"/>
      <c r="G119" s="80"/>
      <c r="H119" s="80"/>
      <c r="I119" s="80"/>
      <c r="J119" s="80"/>
      <c r="K119" s="80"/>
      <c r="L119" s="80"/>
      <c r="M119" s="80"/>
      <c r="N119" s="81"/>
      <c r="O119" s="81"/>
      <c r="P119" s="81"/>
      <c r="Q119" s="81"/>
      <c r="R119" s="81"/>
      <c r="S119" s="81"/>
      <c r="T119" s="81"/>
      <c r="U119" s="81"/>
    </row>
    <row r="120" spans="1:21" s="73" customFormat="1">
      <c r="A120" s="85"/>
      <c r="B120" s="79"/>
      <c r="C120" s="86"/>
      <c r="D120" s="80"/>
      <c r="E120" s="80"/>
      <c r="F120" s="80"/>
      <c r="G120" s="80"/>
      <c r="H120" s="80"/>
      <c r="I120" s="80"/>
      <c r="J120" s="80"/>
      <c r="K120" s="80"/>
      <c r="L120" s="80"/>
      <c r="M120" s="80"/>
      <c r="N120" s="81"/>
      <c r="O120" s="81"/>
      <c r="P120" s="81"/>
      <c r="Q120" s="81"/>
      <c r="R120" s="81"/>
      <c r="S120" s="81"/>
      <c r="T120" s="81"/>
      <c r="U120" s="81"/>
    </row>
    <row r="121" spans="1:21" s="73" customFormat="1">
      <c r="A121" s="85"/>
      <c r="B121" s="79"/>
      <c r="C121" s="86"/>
      <c r="D121" s="80"/>
      <c r="E121" s="80"/>
      <c r="F121" s="80"/>
      <c r="G121" s="80"/>
      <c r="H121" s="80"/>
      <c r="I121" s="80"/>
      <c r="J121" s="80"/>
      <c r="K121" s="80"/>
      <c r="L121" s="80"/>
      <c r="M121" s="80"/>
      <c r="N121" s="81"/>
      <c r="O121" s="81"/>
      <c r="P121" s="81"/>
      <c r="Q121" s="81"/>
      <c r="R121" s="81"/>
      <c r="S121" s="81"/>
      <c r="T121" s="81"/>
      <c r="U121" s="81"/>
    </row>
    <row r="122" spans="1:21" s="73" customFormat="1">
      <c r="A122" s="85"/>
      <c r="B122" s="79"/>
      <c r="C122" s="86"/>
      <c r="D122" s="80"/>
      <c r="E122" s="80"/>
      <c r="F122" s="80"/>
      <c r="G122" s="80"/>
      <c r="H122" s="80"/>
      <c r="I122" s="80"/>
      <c r="J122" s="80"/>
      <c r="K122" s="80"/>
      <c r="L122" s="80"/>
      <c r="M122" s="80"/>
      <c r="N122" s="81"/>
      <c r="O122" s="81"/>
      <c r="P122" s="81"/>
      <c r="Q122" s="81"/>
      <c r="R122" s="81"/>
      <c r="S122" s="81"/>
      <c r="T122" s="81"/>
      <c r="U122" s="81"/>
    </row>
    <row r="123" spans="1:21" s="73" customFormat="1">
      <c r="A123" s="85"/>
      <c r="B123" s="79"/>
      <c r="C123" s="86"/>
      <c r="D123" s="80"/>
      <c r="E123" s="80"/>
      <c r="F123" s="80"/>
      <c r="G123" s="80"/>
      <c r="H123" s="80"/>
      <c r="I123" s="80"/>
      <c r="J123" s="80"/>
      <c r="K123" s="80"/>
      <c r="L123" s="80"/>
      <c r="M123" s="80"/>
      <c r="N123" s="81"/>
      <c r="O123" s="81"/>
      <c r="P123" s="81"/>
      <c r="Q123" s="81"/>
      <c r="R123" s="81"/>
      <c r="S123" s="81"/>
      <c r="T123" s="81"/>
      <c r="U123" s="81"/>
    </row>
    <row r="124" spans="1:21" s="73" customFormat="1">
      <c r="A124" s="85"/>
      <c r="B124" s="79"/>
      <c r="C124" s="86"/>
      <c r="D124" s="80"/>
      <c r="E124" s="80"/>
      <c r="F124" s="80"/>
      <c r="G124" s="80"/>
      <c r="H124" s="80"/>
      <c r="I124" s="80"/>
      <c r="J124" s="80"/>
      <c r="K124" s="80"/>
      <c r="L124" s="80"/>
      <c r="M124" s="80"/>
      <c r="N124" s="81"/>
      <c r="O124" s="81"/>
      <c r="P124" s="81"/>
      <c r="Q124" s="81"/>
      <c r="R124" s="81"/>
      <c r="S124" s="81"/>
      <c r="T124" s="81"/>
      <c r="U124" s="81"/>
    </row>
    <row r="125" spans="1:21" s="73" customFormat="1">
      <c r="A125" s="85"/>
      <c r="B125" s="79"/>
      <c r="C125" s="86"/>
      <c r="D125" s="80"/>
      <c r="E125" s="80"/>
      <c r="F125" s="80"/>
      <c r="G125" s="80"/>
      <c r="H125" s="80"/>
      <c r="I125" s="80"/>
      <c r="J125" s="80"/>
      <c r="K125" s="80"/>
      <c r="L125" s="80"/>
      <c r="M125" s="80"/>
      <c r="N125" s="81"/>
      <c r="O125" s="81"/>
      <c r="P125" s="81"/>
      <c r="Q125" s="81"/>
      <c r="R125" s="81"/>
      <c r="S125" s="81"/>
      <c r="T125" s="81"/>
      <c r="U125" s="81"/>
    </row>
    <row r="126" spans="1:21" s="73" customFormat="1">
      <c r="A126" s="85"/>
      <c r="B126" s="79"/>
      <c r="C126" s="86"/>
      <c r="D126" s="80"/>
      <c r="E126" s="80"/>
      <c r="F126" s="80"/>
      <c r="G126" s="80"/>
      <c r="H126" s="80"/>
      <c r="I126" s="80"/>
      <c r="J126" s="80"/>
      <c r="K126" s="80"/>
      <c r="L126" s="80"/>
      <c r="M126" s="80"/>
      <c r="N126" s="81"/>
      <c r="O126" s="81"/>
      <c r="P126" s="81"/>
      <c r="Q126" s="81"/>
      <c r="R126" s="81"/>
      <c r="S126" s="81"/>
      <c r="T126" s="81"/>
      <c r="U126" s="81"/>
    </row>
    <row r="127" spans="1:21" s="73" customFormat="1">
      <c r="A127" s="85"/>
      <c r="B127" s="79"/>
      <c r="C127" s="86"/>
      <c r="D127" s="80"/>
      <c r="E127" s="80"/>
      <c r="F127" s="80"/>
      <c r="G127" s="80"/>
      <c r="H127" s="80"/>
      <c r="I127" s="80"/>
      <c r="J127" s="80"/>
      <c r="K127" s="80"/>
      <c r="L127" s="80"/>
      <c r="M127" s="80"/>
      <c r="N127" s="81"/>
      <c r="O127" s="81"/>
      <c r="P127" s="81"/>
      <c r="Q127" s="81"/>
      <c r="R127" s="81"/>
      <c r="S127" s="81"/>
      <c r="T127" s="81"/>
      <c r="U127" s="81"/>
    </row>
    <row r="128" spans="1:21" s="73" customFormat="1">
      <c r="A128" s="85"/>
      <c r="B128" s="79"/>
      <c r="C128" s="86"/>
      <c r="D128" s="80"/>
      <c r="E128" s="80"/>
      <c r="F128" s="80"/>
      <c r="G128" s="80"/>
      <c r="H128" s="80"/>
      <c r="I128" s="80"/>
      <c r="J128" s="80"/>
      <c r="K128" s="80"/>
      <c r="L128" s="80"/>
      <c r="M128" s="80"/>
      <c r="N128" s="81"/>
      <c r="O128" s="81"/>
      <c r="P128" s="81"/>
      <c r="Q128" s="81"/>
      <c r="R128" s="81"/>
      <c r="S128" s="81"/>
      <c r="T128" s="81"/>
      <c r="U128" s="81"/>
    </row>
    <row r="129" spans="1:21" s="73" customFormat="1">
      <c r="A129" s="85"/>
      <c r="B129" s="79"/>
      <c r="C129" s="86"/>
      <c r="D129" s="80"/>
      <c r="E129" s="80"/>
      <c r="F129" s="80"/>
      <c r="G129" s="80"/>
      <c r="H129" s="80"/>
      <c r="I129" s="80"/>
      <c r="J129" s="80"/>
      <c r="K129" s="80"/>
      <c r="L129" s="80"/>
      <c r="M129" s="80"/>
      <c r="N129" s="81"/>
      <c r="O129" s="81"/>
      <c r="P129" s="81"/>
      <c r="Q129" s="81"/>
      <c r="R129" s="81"/>
      <c r="S129" s="81"/>
      <c r="T129" s="81"/>
      <c r="U129" s="81"/>
    </row>
    <row r="130" spans="1:21" s="73" customFormat="1">
      <c r="A130" s="85"/>
      <c r="B130" s="79"/>
      <c r="C130" s="86"/>
      <c r="D130" s="80"/>
      <c r="E130" s="80"/>
      <c r="F130" s="80"/>
      <c r="G130" s="80"/>
      <c r="H130" s="80"/>
      <c r="I130" s="80"/>
      <c r="J130" s="80"/>
      <c r="K130" s="80"/>
      <c r="L130" s="80"/>
      <c r="M130" s="80"/>
      <c r="N130" s="81"/>
      <c r="O130" s="81"/>
      <c r="P130" s="81"/>
      <c r="Q130" s="81"/>
      <c r="R130" s="81"/>
      <c r="S130" s="81"/>
      <c r="T130" s="81"/>
      <c r="U130" s="81"/>
    </row>
    <row r="131" spans="1:21" s="73" customFormat="1">
      <c r="A131" s="85"/>
      <c r="B131" s="79"/>
      <c r="C131" s="86"/>
      <c r="D131" s="80"/>
      <c r="E131" s="80"/>
      <c r="F131" s="80"/>
      <c r="G131" s="80"/>
      <c r="H131" s="80"/>
      <c r="I131" s="80"/>
      <c r="J131" s="80"/>
      <c r="K131" s="80"/>
      <c r="L131" s="80"/>
      <c r="M131" s="80"/>
      <c r="N131" s="81"/>
      <c r="O131" s="81"/>
      <c r="P131" s="81"/>
      <c r="Q131" s="81"/>
      <c r="R131" s="81"/>
      <c r="S131" s="81"/>
      <c r="T131" s="81"/>
      <c r="U131" s="81"/>
    </row>
    <row r="132" spans="1:21" s="73" customFormat="1">
      <c r="A132" s="85"/>
      <c r="B132" s="79"/>
      <c r="C132" s="86"/>
      <c r="D132" s="80"/>
      <c r="E132" s="80"/>
      <c r="F132" s="80"/>
      <c r="G132" s="80"/>
      <c r="H132" s="80"/>
      <c r="I132" s="80"/>
      <c r="J132" s="80"/>
      <c r="K132" s="80"/>
      <c r="L132" s="80"/>
      <c r="M132" s="80"/>
      <c r="N132" s="81"/>
      <c r="O132" s="81"/>
      <c r="P132" s="81"/>
      <c r="Q132" s="81"/>
      <c r="R132" s="81"/>
      <c r="S132" s="81"/>
      <c r="T132" s="81"/>
      <c r="U132" s="81"/>
    </row>
    <row r="133" spans="1:21" s="73" customFormat="1">
      <c r="A133" s="85"/>
      <c r="B133" s="79"/>
      <c r="C133" s="86"/>
      <c r="D133" s="80"/>
      <c r="E133" s="80"/>
      <c r="F133" s="80"/>
      <c r="G133" s="80"/>
      <c r="H133" s="80"/>
      <c r="I133" s="80"/>
      <c r="J133" s="80"/>
      <c r="K133" s="80"/>
      <c r="L133" s="80"/>
      <c r="M133" s="80"/>
      <c r="N133" s="81"/>
      <c r="O133" s="81"/>
      <c r="P133" s="81"/>
      <c r="Q133" s="81"/>
      <c r="R133" s="81"/>
      <c r="S133" s="81"/>
      <c r="T133" s="81"/>
      <c r="U133" s="81"/>
    </row>
    <row r="134" spans="1:21" s="73" customFormat="1">
      <c r="A134" s="85"/>
      <c r="B134" s="79"/>
      <c r="C134" s="86"/>
      <c r="D134" s="80"/>
      <c r="E134" s="80"/>
      <c r="F134" s="80"/>
      <c r="G134" s="80"/>
      <c r="H134" s="80"/>
      <c r="I134" s="80"/>
      <c r="J134" s="80"/>
      <c r="K134" s="80"/>
      <c r="L134" s="80"/>
      <c r="M134" s="80"/>
      <c r="N134" s="81"/>
      <c r="O134" s="81"/>
      <c r="P134" s="81"/>
      <c r="Q134" s="81"/>
      <c r="R134" s="81"/>
      <c r="S134" s="81"/>
      <c r="T134" s="81"/>
      <c r="U134" s="81"/>
    </row>
    <row r="135" spans="1:21" s="73" customFormat="1">
      <c r="A135" s="85"/>
      <c r="B135" s="79"/>
      <c r="C135" s="86"/>
      <c r="D135" s="80"/>
      <c r="E135" s="80"/>
      <c r="F135" s="80"/>
      <c r="G135" s="80"/>
      <c r="H135" s="80"/>
      <c r="I135" s="80"/>
      <c r="J135" s="80"/>
      <c r="K135" s="80"/>
      <c r="L135" s="80"/>
      <c r="M135" s="80"/>
      <c r="N135" s="81"/>
      <c r="O135" s="81"/>
      <c r="P135" s="81"/>
      <c r="Q135" s="81"/>
      <c r="R135" s="81"/>
      <c r="S135" s="81"/>
      <c r="T135" s="81"/>
      <c r="U135" s="81"/>
    </row>
    <row r="136" spans="1:21" s="73" customFormat="1">
      <c r="A136" s="85"/>
      <c r="B136" s="79"/>
      <c r="C136" s="86"/>
      <c r="D136" s="80"/>
      <c r="E136" s="80"/>
      <c r="F136" s="80"/>
      <c r="G136" s="80"/>
      <c r="H136" s="80"/>
      <c r="I136" s="80"/>
      <c r="J136" s="80"/>
      <c r="K136" s="80"/>
      <c r="L136" s="80"/>
      <c r="M136" s="80"/>
      <c r="N136" s="81"/>
      <c r="O136" s="81"/>
      <c r="P136" s="81"/>
      <c r="Q136" s="81"/>
      <c r="R136" s="81"/>
      <c r="S136" s="81"/>
      <c r="T136" s="81"/>
      <c r="U136" s="81"/>
    </row>
    <row r="137" spans="1:21" s="73" customFormat="1">
      <c r="A137" s="85"/>
      <c r="B137" s="79"/>
      <c r="C137" s="86"/>
      <c r="D137" s="80"/>
      <c r="E137" s="80"/>
      <c r="F137" s="80"/>
      <c r="G137" s="80"/>
      <c r="H137" s="80"/>
      <c r="I137" s="80"/>
      <c r="J137" s="80"/>
      <c r="K137" s="80"/>
      <c r="L137" s="80"/>
      <c r="M137" s="80"/>
      <c r="N137" s="81"/>
      <c r="O137" s="81"/>
      <c r="P137" s="81"/>
      <c r="Q137" s="81"/>
      <c r="R137" s="81"/>
      <c r="S137" s="81"/>
      <c r="T137" s="81"/>
      <c r="U137" s="81"/>
    </row>
    <row r="138" spans="1:21" s="73" customFormat="1">
      <c r="A138" s="85"/>
      <c r="B138" s="79"/>
      <c r="C138" s="86"/>
      <c r="D138" s="80"/>
      <c r="E138" s="80"/>
      <c r="F138" s="80"/>
      <c r="G138" s="80"/>
      <c r="H138" s="80"/>
      <c r="I138" s="80"/>
      <c r="J138" s="80"/>
      <c r="K138" s="80"/>
      <c r="L138" s="80"/>
      <c r="M138" s="80"/>
      <c r="N138" s="81"/>
      <c r="O138" s="81"/>
      <c r="P138" s="81"/>
      <c r="Q138" s="81"/>
      <c r="R138" s="81"/>
      <c r="S138" s="81"/>
      <c r="T138" s="81"/>
      <c r="U138" s="81"/>
    </row>
    <row r="139" spans="1:21" s="73" customFormat="1">
      <c r="A139" s="85"/>
      <c r="B139" s="79"/>
      <c r="C139" s="86"/>
      <c r="D139" s="80"/>
      <c r="E139" s="80"/>
      <c r="F139" s="80"/>
      <c r="G139" s="80"/>
      <c r="H139" s="80"/>
      <c r="I139" s="80"/>
      <c r="J139" s="80"/>
      <c r="K139" s="80"/>
      <c r="L139" s="80"/>
      <c r="M139" s="80"/>
      <c r="N139" s="81"/>
      <c r="O139" s="81"/>
      <c r="P139" s="81"/>
      <c r="Q139" s="81"/>
      <c r="R139" s="81"/>
      <c r="S139" s="81"/>
      <c r="T139" s="81"/>
      <c r="U139" s="81"/>
    </row>
    <row r="140" spans="1:21" s="73" customFormat="1">
      <c r="A140" s="85"/>
      <c r="B140" s="79"/>
      <c r="C140" s="86"/>
      <c r="D140" s="80"/>
      <c r="E140" s="80"/>
      <c r="F140" s="80"/>
      <c r="G140" s="80"/>
      <c r="H140" s="80"/>
      <c r="I140" s="80"/>
      <c r="J140" s="80"/>
      <c r="K140" s="80"/>
      <c r="L140" s="80"/>
      <c r="M140" s="80"/>
      <c r="N140" s="81"/>
      <c r="O140" s="81"/>
      <c r="P140" s="81"/>
      <c r="Q140" s="81"/>
      <c r="R140" s="81"/>
      <c r="S140" s="81"/>
      <c r="T140" s="81"/>
      <c r="U140" s="81"/>
    </row>
    <row r="141" spans="1:21" s="73" customFormat="1">
      <c r="A141" s="85"/>
      <c r="B141" s="79"/>
      <c r="C141" s="86"/>
      <c r="D141" s="80"/>
      <c r="E141" s="80"/>
      <c r="F141" s="80"/>
      <c r="G141" s="80"/>
      <c r="H141" s="80"/>
      <c r="I141" s="80"/>
      <c r="J141" s="80"/>
      <c r="K141" s="80"/>
      <c r="L141" s="80"/>
      <c r="M141" s="80"/>
      <c r="N141" s="81"/>
      <c r="O141" s="81"/>
      <c r="P141" s="81"/>
      <c r="Q141" s="81"/>
      <c r="R141" s="81"/>
      <c r="S141" s="81"/>
      <c r="T141" s="81"/>
      <c r="U141" s="81"/>
    </row>
    <row r="142" spans="1:21" s="73" customFormat="1">
      <c r="A142" s="85"/>
      <c r="B142" s="79"/>
      <c r="C142" s="86"/>
      <c r="D142" s="80"/>
      <c r="E142" s="80"/>
      <c r="F142" s="80"/>
      <c r="G142" s="80"/>
      <c r="H142" s="80"/>
      <c r="I142" s="80"/>
      <c r="J142" s="80"/>
      <c r="K142" s="80"/>
      <c r="L142" s="80"/>
      <c r="M142" s="80"/>
      <c r="N142" s="81"/>
      <c r="O142" s="81"/>
      <c r="P142" s="81"/>
      <c r="Q142" s="81"/>
      <c r="R142" s="81"/>
      <c r="S142" s="81"/>
      <c r="T142" s="81"/>
      <c r="U142" s="81"/>
    </row>
    <row r="143" spans="1:21" s="73" customFormat="1">
      <c r="A143" s="85"/>
      <c r="B143" s="79"/>
      <c r="C143" s="86"/>
      <c r="D143" s="80"/>
      <c r="E143" s="80"/>
      <c r="F143" s="80"/>
      <c r="G143" s="80"/>
      <c r="H143" s="80"/>
      <c r="I143" s="80"/>
      <c r="J143" s="80"/>
      <c r="K143" s="80"/>
      <c r="L143" s="80"/>
      <c r="M143" s="80"/>
      <c r="N143" s="81"/>
      <c r="O143" s="81"/>
      <c r="P143" s="81"/>
      <c r="Q143" s="81"/>
      <c r="R143" s="81"/>
      <c r="S143" s="81"/>
      <c r="T143" s="81"/>
      <c r="U143" s="81"/>
    </row>
    <row r="144" spans="1:21" s="73" customFormat="1">
      <c r="A144" s="85"/>
      <c r="B144" s="79"/>
      <c r="C144" s="86"/>
      <c r="D144" s="80"/>
      <c r="E144" s="80"/>
      <c r="F144" s="80"/>
      <c r="G144" s="80"/>
      <c r="H144" s="80"/>
      <c r="I144" s="80"/>
      <c r="J144" s="80"/>
      <c r="K144" s="80"/>
      <c r="L144" s="80"/>
      <c r="M144" s="80"/>
      <c r="N144" s="81"/>
      <c r="O144" s="81"/>
      <c r="P144" s="81"/>
      <c r="Q144" s="81"/>
      <c r="R144" s="81"/>
      <c r="S144" s="81"/>
      <c r="T144" s="81"/>
      <c r="U144" s="81"/>
    </row>
    <row r="145" spans="1:21" s="73" customFormat="1">
      <c r="A145" s="85"/>
      <c r="B145" s="79"/>
      <c r="C145" s="86"/>
      <c r="D145" s="80"/>
      <c r="E145" s="80"/>
      <c r="F145" s="80"/>
      <c r="G145" s="80"/>
      <c r="H145" s="80"/>
      <c r="I145" s="80"/>
      <c r="J145" s="80"/>
      <c r="K145" s="80"/>
      <c r="L145" s="80"/>
      <c r="M145" s="80"/>
      <c r="N145" s="81"/>
      <c r="O145" s="81"/>
      <c r="P145" s="81"/>
      <c r="Q145" s="81"/>
      <c r="R145" s="81"/>
      <c r="S145" s="81"/>
      <c r="T145" s="81"/>
      <c r="U145" s="81"/>
    </row>
    <row r="146" spans="1:21" s="73" customFormat="1">
      <c r="A146" s="85"/>
      <c r="B146" s="79"/>
      <c r="C146" s="86"/>
      <c r="D146" s="80"/>
      <c r="E146" s="80"/>
      <c r="F146" s="80"/>
      <c r="G146" s="80"/>
      <c r="H146" s="80"/>
      <c r="I146" s="80"/>
      <c r="J146" s="80"/>
      <c r="K146" s="80"/>
      <c r="L146" s="80"/>
      <c r="M146" s="80"/>
      <c r="N146" s="81"/>
      <c r="O146" s="81"/>
      <c r="P146" s="81"/>
      <c r="Q146" s="81"/>
      <c r="R146" s="81"/>
      <c r="S146" s="81"/>
      <c r="T146" s="81"/>
      <c r="U146" s="81"/>
    </row>
    <row r="147" spans="1:21" s="73" customFormat="1">
      <c r="A147" s="85"/>
      <c r="B147" s="79"/>
      <c r="C147" s="86"/>
      <c r="D147" s="80"/>
      <c r="E147" s="80"/>
      <c r="F147" s="80"/>
      <c r="G147" s="80"/>
      <c r="H147" s="80"/>
      <c r="I147" s="80"/>
      <c r="J147" s="80"/>
      <c r="K147" s="80"/>
      <c r="L147" s="80"/>
      <c r="M147" s="80"/>
      <c r="N147" s="81"/>
      <c r="O147" s="81"/>
      <c r="P147" s="81"/>
      <c r="Q147" s="81"/>
      <c r="R147" s="81"/>
      <c r="S147" s="81"/>
      <c r="T147" s="81"/>
      <c r="U147" s="81"/>
    </row>
    <row r="148" spans="1:21" s="73" customFormat="1">
      <c r="A148" s="85"/>
      <c r="B148" s="79"/>
      <c r="C148" s="86"/>
      <c r="D148" s="80"/>
      <c r="E148" s="80"/>
      <c r="F148" s="80"/>
      <c r="G148" s="80"/>
      <c r="H148" s="80"/>
      <c r="I148" s="80"/>
      <c r="J148" s="80"/>
      <c r="K148" s="80"/>
      <c r="L148" s="80"/>
      <c r="M148" s="80"/>
      <c r="N148" s="81"/>
      <c r="O148" s="81"/>
      <c r="P148" s="81"/>
      <c r="Q148" s="81"/>
      <c r="R148" s="81"/>
      <c r="S148" s="81"/>
      <c r="T148" s="81"/>
      <c r="U148" s="81"/>
    </row>
    <row r="149" spans="1:21" s="73" customFormat="1">
      <c r="A149" s="85"/>
      <c r="B149" s="79"/>
      <c r="C149" s="86"/>
      <c r="D149" s="80"/>
      <c r="E149" s="80"/>
      <c r="F149" s="80"/>
      <c r="G149" s="80"/>
      <c r="H149" s="80"/>
      <c r="I149" s="80"/>
      <c r="J149" s="80"/>
      <c r="K149" s="80"/>
      <c r="L149" s="80"/>
      <c r="M149" s="80"/>
      <c r="N149" s="81"/>
      <c r="O149" s="81"/>
      <c r="P149" s="81"/>
      <c r="Q149" s="81"/>
      <c r="R149" s="81"/>
      <c r="S149" s="81"/>
      <c r="T149" s="81"/>
      <c r="U149" s="81"/>
    </row>
    <row r="150" spans="1:21" s="73" customFormat="1">
      <c r="A150" s="85"/>
      <c r="B150" s="79"/>
      <c r="C150" s="86"/>
      <c r="D150" s="80"/>
      <c r="E150" s="80"/>
      <c r="F150" s="80"/>
      <c r="G150" s="80"/>
      <c r="H150" s="80"/>
      <c r="I150" s="80"/>
      <c r="J150" s="80"/>
      <c r="K150" s="80"/>
      <c r="L150" s="80"/>
      <c r="M150" s="80"/>
      <c r="N150" s="81"/>
      <c r="O150" s="81"/>
      <c r="P150" s="81"/>
      <c r="Q150" s="81"/>
      <c r="R150" s="81"/>
      <c r="S150" s="81"/>
      <c r="T150" s="81"/>
      <c r="U150" s="81"/>
    </row>
    <row r="151" spans="1:21" s="73" customFormat="1">
      <c r="A151" s="85"/>
      <c r="B151" s="79"/>
      <c r="C151" s="86"/>
      <c r="D151" s="80"/>
      <c r="E151" s="80"/>
      <c r="F151" s="80"/>
      <c r="G151" s="80"/>
      <c r="H151" s="80"/>
      <c r="I151" s="80"/>
      <c r="J151" s="80"/>
      <c r="K151" s="80"/>
      <c r="L151" s="80"/>
      <c r="M151" s="80"/>
      <c r="N151" s="81"/>
      <c r="O151" s="81"/>
      <c r="P151" s="81"/>
      <c r="Q151" s="81"/>
      <c r="R151" s="81"/>
      <c r="S151" s="81"/>
      <c r="T151" s="81"/>
      <c r="U151" s="81"/>
    </row>
    <row r="152" spans="1:21" s="73" customFormat="1">
      <c r="A152" s="85"/>
      <c r="B152" s="79"/>
      <c r="C152" s="86"/>
      <c r="D152" s="80"/>
      <c r="E152" s="80"/>
      <c r="F152" s="80"/>
      <c r="G152" s="80"/>
      <c r="H152" s="80"/>
      <c r="I152" s="80"/>
      <c r="J152" s="80"/>
      <c r="K152" s="80"/>
      <c r="L152" s="80"/>
      <c r="M152" s="80"/>
      <c r="N152" s="81"/>
      <c r="O152" s="81"/>
      <c r="P152" s="81"/>
      <c r="Q152" s="81"/>
      <c r="R152" s="81"/>
      <c r="S152" s="81"/>
      <c r="T152" s="81"/>
      <c r="U152" s="81"/>
    </row>
    <row r="153" spans="1:21" s="73" customFormat="1">
      <c r="A153" s="85"/>
      <c r="B153" s="79"/>
      <c r="C153" s="86"/>
      <c r="D153" s="80"/>
      <c r="E153" s="80"/>
      <c r="F153" s="80"/>
      <c r="G153" s="80"/>
      <c r="H153" s="80"/>
      <c r="I153" s="80"/>
      <c r="J153" s="80"/>
      <c r="K153" s="80"/>
      <c r="L153" s="80"/>
      <c r="M153" s="80"/>
      <c r="N153" s="81"/>
      <c r="O153" s="81"/>
      <c r="P153" s="81"/>
      <c r="Q153" s="81"/>
      <c r="R153" s="81"/>
      <c r="S153" s="81"/>
      <c r="T153" s="81"/>
      <c r="U153" s="81"/>
    </row>
    <row r="154" spans="1:21" s="73" customFormat="1">
      <c r="A154" s="85"/>
      <c r="B154" s="79"/>
      <c r="C154" s="86"/>
      <c r="D154" s="80"/>
      <c r="E154" s="80"/>
      <c r="F154" s="80"/>
      <c r="G154" s="80"/>
      <c r="H154" s="80"/>
      <c r="I154" s="80"/>
      <c r="J154" s="80"/>
      <c r="K154" s="80"/>
      <c r="L154" s="80"/>
      <c r="M154" s="80"/>
      <c r="N154" s="81"/>
      <c r="O154" s="81"/>
      <c r="P154" s="81"/>
      <c r="Q154" s="81"/>
      <c r="R154" s="81"/>
      <c r="S154" s="81"/>
      <c r="T154" s="81"/>
      <c r="U154" s="81"/>
    </row>
    <row r="155" spans="1:21" s="73" customFormat="1">
      <c r="A155" s="85"/>
      <c r="B155" s="79"/>
      <c r="C155" s="86"/>
      <c r="D155" s="80"/>
      <c r="E155" s="80"/>
      <c r="F155" s="80"/>
      <c r="G155" s="80"/>
      <c r="H155" s="80"/>
      <c r="I155" s="80"/>
      <c r="J155" s="80"/>
      <c r="K155" s="80"/>
      <c r="L155" s="80"/>
      <c r="M155" s="80"/>
      <c r="N155" s="81"/>
      <c r="O155" s="81"/>
      <c r="P155" s="81"/>
      <c r="Q155" s="81"/>
      <c r="R155" s="81"/>
      <c r="S155" s="81"/>
      <c r="T155" s="81"/>
      <c r="U155" s="81"/>
    </row>
    <row r="156" spans="1:21" s="73" customFormat="1">
      <c r="A156" s="85"/>
      <c r="B156" s="79"/>
      <c r="C156" s="86"/>
      <c r="D156" s="80"/>
      <c r="E156" s="80"/>
      <c r="F156" s="80"/>
      <c r="G156" s="80"/>
      <c r="H156" s="80"/>
      <c r="I156" s="80"/>
      <c r="J156" s="80"/>
      <c r="K156" s="80"/>
      <c r="L156" s="80"/>
      <c r="M156" s="80"/>
      <c r="N156" s="81"/>
      <c r="O156" s="81"/>
      <c r="P156" s="81"/>
      <c r="Q156" s="81"/>
      <c r="R156" s="81"/>
      <c r="S156" s="81"/>
      <c r="T156" s="81"/>
      <c r="U156" s="81"/>
    </row>
    <row r="157" spans="1:21" s="73" customFormat="1">
      <c r="A157" s="85"/>
      <c r="B157" s="79"/>
      <c r="C157" s="86"/>
      <c r="D157" s="80"/>
      <c r="E157" s="80"/>
      <c r="F157" s="80"/>
      <c r="G157" s="80"/>
      <c r="H157" s="80"/>
      <c r="I157" s="80"/>
      <c r="J157" s="80"/>
      <c r="K157" s="80"/>
      <c r="L157" s="80"/>
      <c r="M157" s="80"/>
      <c r="N157" s="81"/>
      <c r="O157" s="81"/>
      <c r="P157" s="81"/>
      <c r="Q157" s="81"/>
      <c r="R157" s="81"/>
      <c r="S157" s="81"/>
      <c r="T157" s="81"/>
      <c r="U157" s="81"/>
    </row>
    <row r="158" spans="1:21" s="73" customFormat="1">
      <c r="A158" s="85"/>
      <c r="B158" s="79"/>
      <c r="C158" s="86"/>
      <c r="D158" s="80"/>
      <c r="E158" s="80"/>
      <c r="F158" s="80"/>
      <c r="G158" s="80"/>
      <c r="H158" s="80"/>
      <c r="I158" s="80"/>
      <c r="J158" s="80"/>
      <c r="K158" s="80"/>
      <c r="L158" s="80"/>
      <c r="M158" s="80"/>
      <c r="N158" s="81"/>
      <c r="O158" s="81"/>
      <c r="P158" s="81"/>
      <c r="Q158" s="81"/>
      <c r="R158" s="81"/>
      <c r="S158" s="81"/>
      <c r="T158" s="81"/>
      <c r="U158" s="81"/>
    </row>
    <row r="159" spans="1:21" s="73" customFormat="1">
      <c r="A159" s="85"/>
      <c r="B159" s="79"/>
      <c r="C159" s="86"/>
      <c r="D159" s="80"/>
      <c r="E159" s="80"/>
      <c r="F159" s="80"/>
      <c r="G159" s="80"/>
      <c r="H159" s="80"/>
      <c r="I159" s="80"/>
      <c r="J159" s="80"/>
      <c r="K159" s="80"/>
      <c r="L159" s="80"/>
      <c r="M159" s="80"/>
      <c r="N159" s="81"/>
      <c r="O159" s="81"/>
      <c r="P159" s="81"/>
      <c r="Q159" s="81"/>
      <c r="R159" s="81"/>
      <c r="S159" s="81"/>
      <c r="T159" s="81"/>
      <c r="U159" s="81"/>
    </row>
    <row r="160" spans="1:21" s="73" customFormat="1">
      <c r="A160" s="85"/>
      <c r="B160" s="79"/>
      <c r="C160" s="86"/>
      <c r="D160" s="80"/>
      <c r="E160" s="80"/>
      <c r="F160" s="80"/>
      <c r="G160" s="80"/>
      <c r="H160" s="80"/>
      <c r="I160" s="80"/>
      <c r="J160" s="80"/>
      <c r="K160" s="80"/>
      <c r="L160" s="80"/>
      <c r="M160" s="80"/>
      <c r="N160" s="81"/>
      <c r="O160" s="81"/>
      <c r="P160" s="81"/>
      <c r="Q160" s="81"/>
      <c r="R160" s="81"/>
      <c r="S160" s="81"/>
      <c r="T160" s="81"/>
      <c r="U160" s="81"/>
    </row>
    <row r="161" spans="1:21" s="73" customFormat="1">
      <c r="A161" s="85"/>
      <c r="B161" s="79"/>
      <c r="C161" s="86"/>
      <c r="D161" s="80"/>
      <c r="E161" s="80"/>
      <c r="F161" s="80"/>
      <c r="G161" s="80"/>
      <c r="H161" s="80"/>
      <c r="I161" s="80"/>
      <c r="J161" s="80"/>
      <c r="K161" s="80"/>
      <c r="L161" s="80"/>
      <c r="M161" s="80"/>
      <c r="N161" s="81"/>
      <c r="O161" s="81"/>
      <c r="P161" s="81"/>
      <c r="Q161" s="81"/>
      <c r="R161" s="81"/>
      <c r="S161" s="81"/>
      <c r="T161" s="81"/>
      <c r="U161" s="81"/>
    </row>
    <row r="162" spans="1:21" s="73" customFormat="1">
      <c r="A162" s="85"/>
      <c r="B162" s="79"/>
      <c r="C162" s="86"/>
      <c r="D162" s="80"/>
      <c r="E162" s="80"/>
      <c r="F162" s="80"/>
      <c r="G162" s="80"/>
      <c r="H162" s="80"/>
      <c r="I162" s="80"/>
      <c r="J162" s="80"/>
      <c r="K162" s="80"/>
      <c r="L162" s="80"/>
      <c r="M162" s="80"/>
      <c r="N162" s="81"/>
      <c r="O162" s="81"/>
      <c r="P162" s="81"/>
      <c r="Q162" s="81"/>
      <c r="R162" s="81"/>
      <c r="S162" s="81"/>
      <c r="T162" s="81"/>
      <c r="U162" s="81"/>
    </row>
    <row r="163" spans="1:21" s="73" customFormat="1">
      <c r="A163" s="85"/>
      <c r="B163" s="79"/>
      <c r="C163" s="86"/>
      <c r="D163" s="80"/>
      <c r="E163" s="80"/>
      <c r="F163" s="80"/>
      <c r="G163" s="80"/>
      <c r="H163" s="80"/>
      <c r="I163" s="80"/>
      <c r="J163" s="80"/>
      <c r="K163" s="80"/>
      <c r="L163" s="80"/>
      <c r="M163" s="80"/>
      <c r="N163" s="81"/>
      <c r="O163" s="81"/>
      <c r="P163" s="81"/>
      <c r="Q163" s="81"/>
      <c r="R163" s="81"/>
      <c r="S163" s="81"/>
      <c r="T163" s="81"/>
      <c r="U163" s="81"/>
    </row>
    <row r="164" spans="1:21" s="73" customFormat="1">
      <c r="A164" s="85"/>
      <c r="B164" s="79"/>
      <c r="C164" s="86"/>
      <c r="D164" s="80"/>
      <c r="E164" s="80"/>
      <c r="F164" s="80"/>
      <c r="G164" s="80"/>
      <c r="H164" s="80"/>
      <c r="I164" s="80"/>
      <c r="J164" s="80"/>
      <c r="K164" s="80"/>
      <c r="L164" s="80"/>
      <c r="M164" s="80"/>
      <c r="N164" s="81"/>
      <c r="O164" s="81"/>
      <c r="P164" s="81"/>
      <c r="Q164" s="81"/>
      <c r="R164" s="81"/>
      <c r="S164" s="81"/>
      <c r="T164" s="81"/>
      <c r="U164" s="81"/>
    </row>
    <row r="165" spans="1:21" s="73" customFormat="1">
      <c r="A165" s="85"/>
      <c r="B165" s="79"/>
      <c r="C165" s="86"/>
      <c r="D165" s="80"/>
      <c r="E165" s="80"/>
      <c r="F165" s="80"/>
      <c r="G165" s="80"/>
      <c r="H165" s="80"/>
      <c r="I165" s="80"/>
      <c r="J165" s="80"/>
      <c r="K165" s="80"/>
      <c r="L165" s="80"/>
      <c r="M165" s="80"/>
      <c r="N165" s="81"/>
      <c r="O165" s="81"/>
      <c r="P165" s="81"/>
      <c r="Q165" s="81"/>
      <c r="R165" s="81"/>
      <c r="S165" s="81"/>
      <c r="T165" s="81"/>
      <c r="U165" s="81"/>
    </row>
    <row r="166" spans="1:21" s="73" customFormat="1">
      <c r="A166" s="85"/>
      <c r="B166" s="79"/>
      <c r="C166" s="86"/>
      <c r="D166" s="80"/>
      <c r="E166" s="80"/>
      <c r="F166" s="80"/>
      <c r="G166" s="80"/>
      <c r="H166" s="80"/>
      <c r="I166" s="80"/>
      <c r="J166" s="80"/>
      <c r="K166" s="80"/>
      <c r="L166" s="80"/>
      <c r="M166" s="80"/>
      <c r="N166" s="81"/>
      <c r="O166" s="81"/>
      <c r="P166" s="81"/>
      <c r="Q166" s="81"/>
      <c r="R166" s="81"/>
      <c r="S166" s="81"/>
      <c r="T166" s="81"/>
      <c r="U166" s="81"/>
    </row>
    <row r="167" spans="1:21" s="73" customFormat="1">
      <c r="A167" s="85"/>
      <c r="B167" s="79"/>
      <c r="C167" s="86"/>
      <c r="D167" s="80"/>
      <c r="E167" s="80"/>
      <c r="F167" s="80"/>
      <c r="G167" s="80"/>
      <c r="H167" s="80"/>
      <c r="I167" s="80"/>
      <c r="J167" s="80"/>
      <c r="K167" s="80"/>
      <c r="L167" s="80"/>
      <c r="M167" s="80"/>
      <c r="N167" s="81"/>
      <c r="O167" s="81"/>
      <c r="P167" s="81"/>
      <c r="Q167" s="81"/>
      <c r="R167" s="81"/>
      <c r="S167" s="81"/>
      <c r="T167" s="81"/>
      <c r="U167" s="81"/>
    </row>
    <row r="168" spans="1:21" s="73" customFormat="1">
      <c r="A168" s="85"/>
      <c r="B168" s="79"/>
      <c r="C168" s="86"/>
      <c r="D168" s="80"/>
      <c r="E168" s="80"/>
      <c r="F168" s="80"/>
      <c r="G168" s="80"/>
      <c r="H168" s="80"/>
      <c r="I168" s="80"/>
      <c r="J168" s="80"/>
      <c r="K168" s="80"/>
      <c r="L168" s="80"/>
      <c r="M168" s="80"/>
      <c r="N168" s="81"/>
      <c r="O168" s="81"/>
      <c r="P168" s="81"/>
      <c r="Q168" s="81"/>
      <c r="R168" s="81"/>
      <c r="S168" s="81"/>
      <c r="T168" s="81"/>
      <c r="U168" s="81"/>
    </row>
    <row r="169" spans="1:21" s="73" customFormat="1">
      <c r="A169" s="85"/>
      <c r="B169" s="79"/>
      <c r="C169" s="86"/>
      <c r="D169" s="80"/>
      <c r="E169" s="80"/>
      <c r="F169" s="80"/>
      <c r="G169" s="80"/>
      <c r="H169" s="80"/>
      <c r="I169" s="80"/>
      <c r="J169" s="80"/>
      <c r="K169" s="80"/>
      <c r="L169" s="80"/>
      <c r="M169" s="80"/>
      <c r="N169" s="81"/>
      <c r="O169" s="81"/>
      <c r="P169" s="81"/>
      <c r="Q169" s="81"/>
      <c r="R169" s="81"/>
      <c r="S169" s="81"/>
      <c r="T169" s="81"/>
      <c r="U169" s="81"/>
    </row>
    <row r="170" spans="1:21" s="73" customFormat="1">
      <c r="A170" s="85"/>
      <c r="B170" s="79"/>
      <c r="C170" s="86"/>
      <c r="D170" s="80"/>
      <c r="E170" s="80"/>
      <c r="F170" s="80"/>
      <c r="G170" s="80"/>
      <c r="H170" s="80"/>
      <c r="I170" s="80"/>
      <c r="J170" s="80"/>
      <c r="K170" s="80"/>
      <c r="L170" s="80"/>
      <c r="M170" s="80"/>
      <c r="N170" s="81"/>
      <c r="O170" s="81"/>
      <c r="P170" s="81"/>
      <c r="Q170" s="81"/>
      <c r="R170" s="81"/>
      <c r="S170" s="81"/>
      <c r="T170" s="81"/>
      <c r="U170" s="81"/>
    </row>
    <row r="171" spans="1:21" s="73" customFormat="1">
      <c r="A171" s="85"/>
      <c r="B171" s="79"/>
      <c r="C171" s="86"/>
      <c r="D171" s="80"/>
      <c r="E171" s="80"/>
      <c r="F171" s="80"/>
      <c r="G171" s="80"/>
      <c r="H171" s="80"/>
      <c r="I171" s="80"/>
      <c r="J171" s="80"/>
      <c r="K171" s="80"/>
      <c r="L171" s="80"/>
      <c r="M171" s="80"/>
      <c r="N171" s="81"/>
      <c r="O171" s="81"/>
      <c r="P171" s="81"/>
      <c r="Q171" s="81"/>
      <c r="R171" s="81"/>
      <c r="S171" s="81"/>
      <c r="T171" s="81"/>
      <c r="U171" s="81"/>
    </row>
    <row r="172" spans="1:21" s="73" customFormat="1">
      <c r="A172" s="85"/>
      <c r="B172" s="79"/>
      <c r="C172" s="86"/>
      <c r="D172" s="80"/>
      <c r="E172" s="80"/>
      <c r="F172" s="80"/>
      <c r="G172" s="80"/>
      <c r="H172" s="80"/>
      <c r="I172" s="80"/>
      <c r="J172" s="80"/>
      <c r="K172" s="80"/>
      <c r="L172" s="80"/>
      <c r="M172" s="80"/>
      <c r="N172" s="81"/>
      <c r="O172" s="81"/>
      <c r="P172" s="81"/>
      <c r="Q172" s="81"/>
      <c r="R172" s="81"/>
      <c r="S172" s="81"/>
      <c r="T172" s="81"/>
      <c r="U172" s="81"/>
    </row>
    <row r="173" spans="1:21" s="73" customFormat="1">
      <c r="A173" s="85"/>
      <c r="B173" s="79"/>
      <c r="C173" s="86"/>
      <c r="D173" s="80"/>
      <c r="E173" s="80"/>
      <c r="F173" s="80"/>
      <c r="G173" s="80"/>
      <c r="H173" s="80"/>
      <c r="I173" s="80"/>
      <c r="J173" s="80"/>
      <c r="K173" s="80"/>
      <c r="L173" s="80"/>
      <c r="M173" s="80"/>
      <c r="N173" s="81"/>
      <c r="O173" s="81"/>
      <c r="P173" s="81"/>
      <c r="Q173" s="81"/>
      <c r="R173" s="81"/>
      <c r="S173" s="81"/>
      <c r="T173" s="81"/>
      <c r="U173" s="81"/>
    </row>
    <row r="174" spans="1:21" s="73" customFormat="1">
      <c r="A174" s="85"/>
      <c r="B174" s="79"/>
      <c r="C174" s="86"/>
      <c r="D174" s="80"/>
      <c r="E174" s="80"/>
      <c r="F174" s="80"/>
      <c r="G174" s="80"/>
      <c r="H174" s="80"/>
      <c r="I174" s="80"/>
      <c r="J174" s="80"/>
      <c r="K174" s="80"/>
      <c r="L174" s="80"/>
      <c r="M174" s="80"/>
      <c r="N174" s="81"/>
      <c r="O174" s="81"/>
      <c r="P174" s="81"/>
      <c r="Q174" s="81"/>
      <c r="R174" s="81"/>
      <c r="S174" s="81"/>
      <c r="T174" s="81"/>
      <c r="U174" s="81"/>
    </row>
    <row r="175" spans="1:21" s="73" customFormat="1">
      <c r="A175" s="85"/>
      <c r="B175" s="79"/>
      <c r="C175" s="86"/>
      <c r="D175" s="80"/>
      <c r="E175" s="80"/>
      <c r="F175" s="80"/>
      <c r="G175" s="80"/>
      <c r="H175" s="80"/>
      <c r="I175" s="80"/>
      <c r="J175" s="80"/>
      <c r="K175" s="80"/>
      <c r="L175" s="80"/>
      <c r="M175" s="80"/>
      <c r="N175" s="81"/>
      <c r="O175" s="81"/>
      <c r="P175" s="81"/>
      <c r="Q175" s="81"/>
      <c r="R175" s="81"/>
      <c r="S175" s="81"/>
      <c r="T175" s="81"/>
      <c r="U175" s="81"/>
    </row>
    <row r="176" spans="1:21" s="73" customFormat="1">
      <c r="A176" s="85"/>
      <c r="B176" s="79"/>
      <c r="C176" s="86"/>
      <c r="D176" s="80"/>
      <c r="E176" s="80"/>
      <c r="F176" s="80"/>
      <c r="G176" s="80"/>
      <c r="H176" s="80"/>
      <c r="I176" s="80"/>
      <c r="J176" s="80"/>
      <c r="K176" s="80"/>
      <c r="L176" s="80"/>
      <c r="M176" s="80"/>
      <c r="N176" s="81"/>
      <c r="O176" s="81"/>
      <c r="P176" s="81"/>
      <c r="Q176" s="81"/>
      <c r="R176" s="81"/>
      <c r="S176" s="81"/>
      <c r="T176" s="81"/>
      <c r="U176" s="81"/>
    </row>
    <row r="177" spans="1:21" s="73" customFormat="1">
      <c r="A177" s="85"/>
      <c r="B177" s="79"/>
      <c r="C177" s="86"/>
      <c r="D177" s="80"/>
      <c r="E177" s="80"/>
      <c r="F177" s="80"/>
      <c r="G177" s="80"/>
      <c r="H177" s="80"/>
      <c r="I177" s="80"/>
      <c r="J177" s="80"/>
      <c r="K177" s="80"/>
      <c r="L177" s="80"/>
      <c r="M177" s="80"/>
      <c r="N177" s="81"/>
      <c r="O177" s="81"/>
      <c r="P177" s="81"/>
      <c r="Q177" s="81"/>
      <c r="R177" s="81"/>
      <c r="S177" s="81"/>
      <c r="T177" s="81"/>
      <c r="U177" s="81"/>
    </row>
    <row r="178" spans="1:21" s="73" customFormat="1">
      <c r="A178" s="85"/>
      <c r="B178" s="79"/>
      <c r="C178" s="86"/>
      <c r="D178" s="80"/>
      <c r="E178" s="80"/>
      <c r="F178" s="80"/>
      <c r="G178" s="80"/>
      <c r="H178" s="80"/>
      <c r="I178" s="80"/>
      <c r="J178" s="80"/>
      <c r="K178" s="80"/>
      <c r="L178" s="80"/>
      <c r="M178" s="80"/>
      <c r="N178" s="81"/>
      <c r="O178" s="81"/>
      <c r="P178" s="81"/>
      <c r="Q178" s="81"/>
      <c r="R178" s="81"/>
      <c r="S178" s="81"/>
      <c r="T178" s="81"/>
      <c r="U178" s="81"/>
    </row>
    <row r="179" spans="1:21" s="73" customFormat="1">
      <c r="A179" s="85"/>
      <c r="B179" s="79"/>
      <c r="C179" s="86"/>
      <c r="D179" s="80"/>
      <c r="E179" s="80"/>
      <c r="F179" s="80"/>
      <c r="G179" s="80"/>
      <c r="H179" s="80"/>
      <c r="I179" s="80"/>
      <c r="J179" s="80"/>
      <c r="K179" s="80"/>
      <c r="L179" s="80"/>
      <c r="M179" s="80"/>
      <c r="N179" s="81"/>
      <c r="O179" s="81"/>
      <c r="P179" s="81"/>
      <c r="Q179" s="81"/>
      <c r="R179" s="81"/>
      <c r="S179" s="81"/>
      <c r="T179" s="81"/>
      <c r="U179" s="81"/>
    </row>
    <row r="180" spans="1:21" s="73" customFormat="1">
      <c r="A180" s="85"/>
      <c r="B180" s="79"/>
      <c r="C180" s="86"/>
      <c r="D180" s="80"/>
      <c r="E180" s="80"/>
      <c r="F180" s="80"/>
      <c r="G180" s="80"/>
      <c r="H180" s="80"/>
      <c r="I180" s="80"/>
      <c r="J180" s="80"/>
      <c r="K180" s="80"/>
      <c r="L180" s="80"/>
      <c r="M180" s="80"/>
      <c r="N180" s="81"/>
      <c r="O180" s="81"/>
      <c r="P180" s="81"/>
      <c r="Q180" s="81"/>
      <c r="R180" s="81"/>
      <c r="S180" s="81"/>
      <c r="T180" s="81"/>
      <c r="U180" s="81"/>
    </row>
    <row r="181" spans="1:21" s="73" customFormat="1">
      <c r="A181" s="85"/>
      <c r="B181" s="79"/>
      <c r="C181" s="86"/>
      <c r="D181" s="80"/>
      <c r="E181" s="80"/>
      <c r="F181" s="80"/>
      <c r="G181" s="80"/>
      <c r="H181" s="80"/>
      <c r="I181" s="80"/>
      <c r="J181" s="80"/>
      <c r="K181" s="80"/>
      <c r="L181" s="80"/>
      <c r="M181" s="80"/>
      <c r="N181" s="81"/>
      <c r="O181" s="81"/>
      <c r="P181" s="81"/>
      <c r="Q181" s="81"/>
      <c r="R181" s="81"/>
      <c r="S181" s="81"/>
      <c r="T181" s="81"/>
      <c r="U181" s="81"/>
    </row>
    <row r="182" spans="1:21" s="73" customFormat="1">
      <c r="A182" s="85"/>
      <c r="B182" s="79"/>
      <c r="C182" s="86"/>
      <c r="D182" s="80"/>
      <c r="E182" s="80"/>
      <c r="F182" s="80"/>
      <c r="G182" s="80"/>
      <c r="H182" s="80"/>
      <c r="I182" s="80"/>
      <c r="J182" s="80"/>
      <c r="K182" s="80"/>
      <c r="L182" s="80"/>
      <c r="M182" s="80"/>
      <c r="N182" s="81"/>
      <c r="O182" s="81"/>
      <c r="P182" s="81"/>
      <c r="Q182" s="81"/>
      <c r="R182" s="81"/>
      <c r="S182" s="81"/>
      <c r="T182" s="81"/>
      <c r="U182" s="81"/>
    </row>
    <row r="183" spans="1:21" s="73" customFormat="1">
      <c r="A183" s="85"/>
      <c r="B183" s="79"/>
      <c r="C183" s="86"/>
      <c r="D183" s="80"/>
      <c r="E183" s="80"/>
      <c r="F183" s="80"/>
      <c r="G183" s="80"/>
      <c r="H183" s="80"/>
      <c r="I183" s="80"/>
      <c r="J183" s="80"/>
      <c r="K183" s="80"/>
      <c r="L183" s="80"/>
      <c r="M183" s="80"/>
      <c r="N183" s="81"/>
      <c r="O183" s="81"/>
      <c r="P183" s="81"/>
      <c r="Q183" s="81"/>
      <c r="R183" s="81"/>
      <c r="S183" s="81"/>
      <c r="T183" s="81"/>
      <c r="U183" s="81"/>
    </row>
    <row r="184" spans="1:21" s="73" customFormat="1">
      <c r="A184" s="85"/>
      <c r="B184" s="79"/>
      <c r="C184" s="86"/>
      <c r="D184" s="80"/>
      <c r="E184" s="80"/>
      <c r="F184" s="80"/>
      <c r="G184" s="80"/>
      <c r="H184" s="80"/>
      <c r="I184" s="80"/>
      <c r="J184" s="80"/>
      <c r="K184" s="80"/>
      <c r="L184" s="80"/>
      <c r="M184" s="80"/>
      <c r="N184" s="81"/>
      <c r="O184" s="81"/>
      <c r="P184" s="81"/>
      <c r="Q184" s="81"/>
      <c r="R184" s="81"/>
      <c r="S184" s="81"/>
      <c r="T184" s="81"/>
      <c r="U184" s="81"/>
    </row>
    <row r="185" spans="1:21" s="73" customFormat="1">
      <c r="A185" s="85"/>
      <c r="B185" s="79"/>
      <c r="C185" s="86"/>
      <c r="D185" s="80"/>
      <c r="E185" s="80"/>
      <c r="F185" s="80"/>
      <c r="G185" s="80"/>
      <c r="H185" s="80"/>
      <c r="I185" s="80"/>
      <c r="J185" s="80"/>
      <c r="K185" s="80"/>
      <c r="L185" s="80"/>
      <c r="M185" s="80"/>
      <c r="N185" s="81"/>
      <c r="O185" s="81"/>
      <c r="P185" s="81"/>
      <c r="Q185" s="81"/>
      <c r="R185" s="81"/>
      <c r="S185" s="81"/>
      <c r="T185" s="81"/>
      <c r="U185" s="81"/>
    </row>
    <row r="186" spans="1:21" s="73" customFormat="1">
      <c r="A186" s="85"/>
      <c r="B186" s="79"/>
      <c r="C186" s="86"/>
      <c r="D186" s="80"/>
      <c r="E186" s="80"/>
      <c r="F186" s="80"/>
      <c r="G186" s="80"/>
      <c r="H186" s="80"/>
      <c r="I186" s="80"/>
      <c r="J186" s="80"/>
      <c r="K186" s="80"/>
      <c r="L186" s="80"/>
      <c r="M186" s="80"/>
      <c r="N186" s="81"/>
      <c r="O186" s="81"/>
      <c r="P186" s="81"/>
      <c r="Q186" s="81"/>
      <c r="R186" s="81"/>
      <c r="S186" s="81"/>
      <c r="T186" s="81"/>
      <c r="U186" s="81"/>
    </row>
    <row r="187" spans="1:21" s="73" customFormat="1">
      <c r="A187" s="85"/>
      <c r="B187" s="79"/>
      <c r="C187" s="86"/>
      <c r="D187" s="80"/>
      <c r="E187" s="80"/>
      <c r="F187" s="80"/>
      <c r="G187" s="80"/>
      <c r="H187" s="80"/>
      <c r="I187" s="80"/>
      <c r="J187" s="80"/>
      <c r="K187" s="80"/>
      <c r="L187" s="80"/>
      <c r="M187" s="80"/>
      <c r="N187" s="81"/>
      <c r="O187" s="81"/>
      <c r="P187" s="81"/>
      <c r="Q187" s="81"/>
      <c r="R187" s="81"/>
      <c r="S187" s="81"/>
      <c r="T187" s="81"/>
      <c r="U187" s="81"/>
    </row>
    <row r="188" spans="1:21" s="73" customFormat="1">
      <c r="A188" s="85"/>
      <c r="B188" s="79"/>
      <c r="C188" s="86"/>
      <c r="D188" s="80"/>
      <c r="E188" s="80"/>
      <c r="F188" s="80"/>
      <c r="G188" s="80"/>
      <c r="H188" s="80"/>
      <c r="I188" s="80"/>
      <c r="J188" s="80"/>
      <c r="K188" s="80"/>
      <c r="L188" s="80"/>
      <c r="M188" s="80"/>
      <c r="N188" s="81"/>
      <c r="O188" s="81"/>
      <c r="P188" s="81"/>
      <c r="Q188" s="81"/>
      <c r="R188" s="81"/>
      <c r="S188" s="81"/>
      <c r="T188" s="81"/>
      <c r="U188" s="81"/>
    </row>
    <row r="189" spans="1:21" s="73" customFormat="1">
      <c r="A189" s="85"/>
      <c r="B189" s="79"/>
      <c r="C189" s="86"/>
      <c r="D189" s="80"/>
      <c r="E189" s="80"/>
      <c r="F189" s="80"/>
      <c r="G189" s="80"/>
      <c r="H189" s="80"/>
      <c r="I189" s="80"/>
      <c r="J189" s="80"/>
      <c r="K189" s="80"/>
      <c r="L189" s="80"/>
      <c r="M189" s="80"/>
      <c r="N189" s="81"/>
      <c r="O189" s="81"/>
      <c r="P189" s="81"/>
      <c r="Q189" s="81"/>
      <c r="R189" s="81"/>
      <c r="S189" s="81"/>
      <c r="T189" s="81"/>
      <c r="U189" s="81"/>
    </row>
    <row r="190" spans="1:21" s="73" customFormat="1">
      <c r="A190" s="85"/>
      <c r="B190" s="79"/>
      <c r="C190" s="86"/>
      <c r="D190" s="80"/>
      <c r="E190" s="80"/>
      <c r="F190" s="80"/>
      <c r="G190" s="80"/>
      <c r="H190" s="80"/>
      <c r="I190" s="80"/>
      <c r="J190" s="80"/>
      <c r="K190" s="80"/>
      <c r="L190" s="80"/>
      <c r="M190" s="80"/>
      <c r="N190" s="81"/>
      <c r="O190" s="81"/>
      <c r="P190" s="81"/>
      <c r="Q190" s="81"/>
      <c r="R190" s="81"/>
      <c r="S190" s="81"/>
      <c r="T190" s="81"/>
      <c r="U190" s="81"/>
    </row>
    <row r="191" spans="1:21" s="73" customFormat="1">
      <c r="A191" s="85"/>
      <c r="B191" s="79"/>
      <c r="C191" s="86"/>
      <c r="D191" s="80"/>
      <c r="E191" s="80"/>
      <c r="F191" s="80"/>
      <c r="G191" s="80"/>
      <c r="H191" s="80"/>
      <c r="I191" s="80"/>
      <c r="J191" s="80"/>
      <c r="K191" s="80"/>
      <c r="L191" s="80"/>
      <c r="M191" s="80"/>
      <c r="N191" s="81"/>
      <c r="O191" s="81"/>
      <c r="P191" s="81"/>
      <c r="Q191" s="81"/>
      <c r="R191" s="81"/>
      <c r="S191" s="81"/>
      <c r="T191" s="81"/>
      <c r="U191" s="81"/>
    </row>
    <row r="192" spans="1:21" s="73" customFormat="1">
      <c r="A192" s="85"/>
      <c r="B192" s="79"/>
      <c r="C192" s="86"/>
      <c r="D192" s="80"/>
      <c r="E192" s="80"/>
      <c r="F192" s="80"/>
      <c r="G192" s="80"/>
      <c r="H192" s="80"/>
      <c r="I192" s="80"/>
      <c r="J192" s="80"/>
      <c r="K192" s="80"/>
      <c r="L192" s="80"/>
      <c r="M192" s="80"/>
      <c r="N192" s="81"/>
      <c r="O192" s="81"/>
      <c r="P192" s="81"/>
      <c r="Q192" s="81"/>
      <c r="R192" s="81"/>
      <c r="S192" s="81"/>
      <c r="T192" s="81"/>
      <c r="U192" s="81"/>
    </row>
    <row r="193" spans="1:21" s="73" customFormat="1">
      <c r="A193" s="85"/>
      <c r="B193" s="79"/>
      <c r="C193" s="86"/>
      <c r="D193" s="80"/>
      <c r="E193" s="80"/>
      <c r="F193" s="80"/>
      <c r="G193" s="80"/>
      <c r="H193" s="80"/>
      <c r="I193" s="80"/>
      <c r="J193" s="80"/>
      <c r="K193" s="80"/>
      <c r="L193" s="80"/>
      <c r="M193" s="80"/>
      <c r="N193" s="81"/>
      <c r="O193" s="81"/>
      <c r="P193" s="81"/>
      <c r="Q193" s="81"/>
      <c r="R193" s="81"/>
      <c r="S193" s="81"/>
      <c r="T193" s="81"/>
      <c r="U193" s="81"/>
    </row>
    <row r="194" spans="1:21" s="73" customFormat="1">
      <c r="A194" s="85"/>
      <c r="B194" s="79"/>
      <c r="C194" s="86"/>
      <c r="D194" s="80"/>
      <c r="E194" s="80"/>
      <c r="F194" s="80"/>
      <c r="G194" s="80"/>
      <c r="H194" s="80"/>
      <c r="I194" s="80"/>
      <c r="J194" s="80"/>
      <c r="K194" s="80"/>
      <c r="L194" s="80"/>
      <c r="M194" s="80"/>
      <c r="N194" s="81"/>
      <c r="O194" s="81"/>
      <c r="P194" s="81"/>
      <c r="Q194" s="81"/>
      <c r="R194" s="81"/>
      <c r="S194" s="81"/>
      <c r="T194" s="81"/>
      <c r="U194" s="81"/>
    </row>
    <row r="195" spans="1:21" s="73" customFormat="1">
      <c r="A195" s="85"/>
      <c r="B195" s="79"/>
      <c r="C195" s="86"/>
      <c r="D195" s="80"/>
      <c r="E195" s="80"/>
      <c r="F195" s="80"/>
      <c r="G195" s="80"/>
      <c r="H195" s="80"/>
      <c r="I195" s="80"/>
      <c r="J195" s="80"/>
      <c r="K195" s="80"/>
      <c r="L195" s="80"/>
      <c r="M195" s="80"/>
      <c r="N195" s="81"/>
      <c r="O195" s="81"/>
      <c r="P195" s="81"/>
      <c r="Q195" s="81"/>
      <c r="R195" s="81"/>
      <c r="S195" s="81"/>
      <c r="T195" s="81"/>
      <c r="U195" s="81"/>
    </row>
    <row r="196" spans="1:21" s="73" customFormat="1">
      <c r="A196" s="85"/>
      <c r="B196" s="79"/>
      <c r="C196" s="86"/>
      <c r="D196" s="80"/>
      <c r="E196" s="80"/>
      <c r="F196" s="80"/>
      <c r="G196" s="80"/>
      <c r="H196" s="80"/>
      <c r="I196" s="80"/>
      <c r="J196" s="80"/>
      <c r="K196" s="80"/>
      <c r="L196" s="80"/>
      <c r="M196" s="80"/>
      <c r="N196" s="81"/>
      <c r="O196" s="81"/>
      <c r="P196" s="81"/>
      <c r="Q196" s="81"/>
      <c r="R196" s="81"/>
      <c r="S196" s="81"/>
      <c r="T196" s="81"/>
      <c r="U196" s="81"/>
    </row>
    <row r="197" spans="1:21" s="73" customFormat="1">
      <c r="A197" s="85"/>
      <c r="B197" s="79"/>
      <c r="C197" s="86"/>
      <c r="D197" s="80"/>
      <c r="E197" s="80"/>
      <c r="F197" s="80"/>
      <c r="G197" s="80"/>
      <c r="H197" s="80"/>
      <c r="I197" s="80"/>
      <c r="J197" s="80"/>
      <c r="K197" s="80"/>
      <c r="L197" s="80"/>
      <c r="M197" s="80"/>
      <c r="N197" s="81"/>
      <c r="O197" s="81"/>
      <c r="P197" s="81"/>
      <c r="Q197" s="81"/>
      <c r="R197" s="81"/>
      <c r="S197" s="81"/>
      <c r="T197" s="81"/>
      <c r="U197" s="81"/>
    </row>
    <row r="198" spans="1:21" s="73" customFormat="1">
      <c r="A198" s="85"/>
      <c r="B198" s="79"/>
      <c r="C198" s="86"/>
      <c r="D198" s="80"/>
      <c r="E198" s="80"/>
      <c r="F198" s="80"/>
      <c r="G198" s="80"/>
      <c r="H198" s="80"/>
      <c r="I198" s="80"/>
      <c r="J198" s="80"/>
      <c r="K198" s="80"/>
      <c r="L198" s="80"/>
      <c r="M198" s="80"/>
      <c r="N198" s="81"/>
      <c r="O198" s="81"/>
      <c r="P198" s="81"/>
      <c r="Q198" s="81"/>
      <c r="R198" s="81"/>
      <c r="S198" s="81"/>
      <c r="T198" s="81"/>
      <c r="U198" s="81"/>
    </row>
    <row r="199" spans="1:21" s="73" customFormat="1">
      <c r="A199" s="85"/>
      <c r="B199" s="79"/>
      <c r="C199" s="86"/>
      <c r="D199" s="80"/>
      <c r="E199" s="80"/>
      <c r="F199" s="80"/>
      <c r="G199" s="80"/>
      <c r="H199" s="80"/>
      <c r="I199" s="80"/>
      <c r="J199" s="80"/>
      <c r="K199" s="80"/>
      <c r="L199" s="80"/>
      <c r="M199" s="80"/>
      <c r="N199" s="81"/>
      <c r="O199" s="81"/>
      <c r="P199" s="81"/>
      <c r="Q199" s="81"/>
      <c r="R199" s="81"/>
      <c r="S199" s="81"/>
      <c r="T199" s="81"/>
      <c r="U199" s="81"/>
    </row>
    <row r="200" spans="1:21" s="73" customFormat="1">
      <c r="A200" s="85"/>
      <c r="B200" s="79"/>
      <c r="C200" s="86"/>
      <c r="D200" s="80"/>
      <c r="E200" s="80"/>
      <c r="F200" s="80"/>
      <c r="G200" s="80"/>
      <c r="H200" s="80"/>
      <c r="I200" s="80"/>
      <c r="J200" s="80"/>
      <c r="K200" s="80"/>
      <c r="L200" s="80"/>
      <c r="M200" s="80"/>
      <c r="N200" s="81"/>
      <c r="O200" s="81"/>
      <c r="P200" s="81"/>
      <c r="Q200" s="81"/>
      <c r="R200" s="81"/>
      <c r="S200" s="81"/>
      <c r="T200" s="81"/>
      <c r="U200" s="81"/>
    </row>
    <row r="201" spans="1:21" s="73" customFormat="1">
      <c r="A201" s="85"/>
      <c r="B201" s="79"/>
      <c r="C201" s="86"/>
      <c r="D201" s="80"/>
      <c r="E201" s="80"/>
      <c r="F201" s="80"/>
      <c r="G201" s="80"/>
      <c r="H201" s="80"/>
      <c r="I201" s="80"/>
      <c r="J201" s="80"/>
      <c r="K201" s="80"/>
      <c r="L201" s="80"/>
      <c r="M201" s="80"/>
      <c r="N201" s="81"/>
      <c r="O201" s="81"/>
      <c r="P201" s="81"/>
      <c r="Q201" s="81"/>
      <c r="R201" s="81"/>
      <c r="S201" s="81"/>
      <c r="T201" s="81"/>
      <c r="U201" s="81"/>
    </row>
    <row r="202" spans="1:21" s="73" customFormat="1">
      <c r="A202" s="85"/>
      <c r="B202" s="79"/>
      <c r="C202" s="86"/>
      <c r="D202" s="80"/>
      <c r="E202" s="80"/>
      <c r="F202" s="80"/>
      <c r="G202" s="80"/>
      <c r="H202" s="80"/>
      <c r="I202" s="80"/>
      <c r="J202" s="80"/>
      <c r="K202" s="80"/>
      <c r="L202" s="80"/>
      <c r="M202" s="80"/>
      <c r="N202" s="81"/>
      <c r="O202" s="81"/>
      <c r="P202" s="81"/>
      <c r="Q202" s="81"/>
      <c r="R202" s="81"/>
      <c r="S202" s="81"/>
      <c r="T202" s="81"/>
      <c r="U202" s="81"/>
    </row>
    <row r="203" spans="1:21" s="73" customFormat="1">
      <c r="A203" s="85"/>
      <c r="B203" s="79"/>
      <c r="C203" s="86"/>
      <c r="D203" s="80"/>
      <c r="E203" s="80"/>
      <c r="F203" s="80"/>
      <c r="G203" s="80"/>
      <c r="H203" s="80"/>
      <c r="I203" s="80"/>
      <c r="J203" s="80"/>
      <c r="K203" s="80"/>
      <c r="L203" s="80"/>
      <c r="M203" s="80"/>
      <c r="N203" s="81"/>
      <c r="O203" s="81"/>
      <c r="P203" s="81"/>
      <c r="Q203" s="81"/>
      <c r="R203" s="81"/>
      <c r="S203" s="81"/>
      <c r="T203" s="81"/>
      <c r="U203" s="81"/>
    </row>
    <row r="204" spans="1:21" s="73" customFormat="1">
      <c r="A204" s="85"/>
      <c r="B204" s="79"/>
      <c r="C204" s="86"/>
      <c r="D204" s="80"/>
      <c r="E204" s="80"/>
      <c r="F204" s="80"/>
      <c r="G204" s="80"/>
      <c r="H204" s="80"/>
      <c r="I204" s="80"/>
      <c r="J204" s="80"/>
      <c r="K204" s="80"/>
      <c r="L204" s="80"/>
      <c r="M204" s="80"/>
      <c r="N204" s="81"/>
      <c r="O204" s="81"/>
      <c r="P204" s="81"/>
      <c r="Q204" s="81"/>
      <c r="R204" s="81"/>
      <c r="S204" s="81"/>
      <c r="T204" s="81"/>
      <c r="U204" s="81"/>
    </row>
    <row r="205" spans="1:21" s="73" customFormat="1">
      <c r="A205" s="85"/>
      <c r="B205" s="79"/>
      <c r="C205" s="86"/>
      <c r="D205" s="80"/>
      <c r="E205" s="80"/>
      <c r="F205" s="80"/>
      <c r="G205" s="80"/>
      <c r="H205" s="80"/>
      <c r="I205" s="80"/>
      <c r="J205" s="80"/>
      <c r="K205" s="80"/>
      <c r="L205" s="80"/>
      <c r="M205" s="80"/>
      <c r="N205" s="81"/>
      <c r="O205" s="81"/>
      <c r="P205" s="81"/>
      <c r="Q205" s="81"/>
      <c r="R205" s="81"/>
      <c r="S205" s="81"/>
      <c r="T205" s="81"/>
      <c r="U205" s="81"/>
    </row>
    <row r="206" spans="1:21" s="73" customFormat="1">
      <c r="A206" s="85"/>
      <c r="B206" s="79"/>
      <c r="C206" s="86"/>
      <c r="D206" s="80"/>
      <c r="E206" s="80"/>
      <c r="F206" s="80"/>
      <c r="G206" s="80"/>
      <c r="H206" s="80"/>
      <c r="I206" s="80"/>
      <c r="J206" s="80"/>
      <c r="K206" s="80"/>
      <c r="L206" s="80"/>
      <c r="M206" s="80"/>
      <c r="N206" s="81"/>
      <c r="O206" s="81"/>
      <c r="P206" s="81"/>
      <c r="Q206" s="81"/>
      <c r="R206" s="81"/>
      <c r="S206" s="81"/>
      <c r="T206" s="81"/>
      <c r="U206" s="81"/>
    </row>
    <row r="207" spans="1:21" s="73" customFormat="1">
      <c r="A207" s="85"/>
      <c r="B207" s="79"/>
      <c r="C207" s="86"/>
      <c r="D207" s="80"/>
      <c r="E207" s="80"/>
      <c r="F207" s="80"/>
      <c r="G207" s="80"/>
      <c r="H207" s="80"/>
      <c r="I207" s="80"/>
      <c r="J207" s="80"/>
      <c r="K207" s="80"/>
      <c r="L207" s="80"/>
      <c r="M207" s="80"/>
      <c r="N207" s="81"/>
      <c r="O207" s="81"/>
      <c r="P207" s="81"/>
      <c r="Q207" s="81"/>
      <c r="R207" s="81"/>
      <c r="S207" s="81"/>
      <c r="T207" s="81"/>
      <c r="U207" s="81"/>
    </row>
    <row r="208" spans="1:21" s="73" customFormat="1">
      <c r="A208" s="85"/>
      <c r="B208" s="79"/>
      <c r="C208" s="86"/>
      <c r="D208" s="80"/>
      <c r="E208" s="80"/>
      <c r="F208" s="80"/>
      <c r="G208" s="80"/>
      <c r="H208" s="80"/>
      <c r="I208" s="80"/>
      <c r="J208" s="80"/>
      <c r="K208" s="80"/>
      <c r="L208" s="80"/>
      <c r="M208" s="80"/>
      <c r="N208" s="81"/>
      <c r="O208" s="81"/>
      <c r="P208" s="81"/>
      <c r="Q208" s="81"/>
      <c r="R208" s="81"/>
      <c r="S208" s="81"/>
      <c r="T208" s="81"/>
      <c r="U208" s="81"/>
    </row>
    <row r="209" spans="1:21" s="73" customFormat="1">
      <c r="A209" s="85"/>
      <c r="B209" s="79"/>
      <c r="C209" s="86"/>
      <c r="D209" s="80"/>
      <c r="E209" s="80"/>
      <c r="F209" s="80"/>
      <c r="G209" s="80"/>
      <c r="H209" s="80"/>
      <c r="I209" s="80"/>
      <c r="J209" s="80"/>
      <c r="K209" s="80"/>
      <c r="L209" s="80"/>
      <c r="M209" s="80"/>
      <c r="N209" s="81"/>
      <c r="O209" s="81"/>
      <c r="P209" s="81"/>
      <c r="Q209" s="81"/>
      <c r="R209" s="81"/>
      <c r="S209" s="81"/>
      <c r="T209" s="81"/>
      <c r="U209" s="81"/>
    </row>
    <row r="210" spans="1:21" s="73" customFormat="1">
      <c r="A210" s="85"/>
      <c r="B210" s="79"/>
      <c r="C210" s="86"/>
      <c r="D210" s="80"/>
      <c r="E210" s="80"/>
      <c r="F210" s="80"/>
      <c r="G210" s="80"/>
      <c r="H210" s="80"/>
      <c r="I210" s="80"/>
      <c r="J210" s="80"/>
      <c r="K210" s="80"/>
      <c r="L210" s="80"/>
      <c r="M210" s="80"/>
      <c r="N210" s="81"/>
      <c r="O210" s="81"/>
      <c r="P210" s="81"/>
      <c r="Q210" s="81"/>
      <c r="R210" s="81"/>
      <c r="S210" s="81"/>
      <c r="T210" s="81"/>
      <c r="U210" s="81"/>
    </row>
    <row r="211" spans="1:21" s="73" customFormat="1">
      <c r="A211" s="85"/>
      <c r="B211" s="79"/>
      <c r="C211" s="86"/>
      <c r="D211" s="80"/>
      <c r="E211" s="80"/>
      <c r="F211" s="80"/>
      <c r="G211" s="80"/>
      <c r="H211" s="80"/>
      <c r="I211" s="80"/>
      <c r="J211" s="80"/>
      <c r="K211" s="80"/>
      <c r="L211" s="80"/>
      <c r="M211" s="80"/>
      <c r="N211" s="81"/>
      <c r="O211" s="81"/>
      <c r="P211" s="81"/>
      <c r="Q211" s="81"/>
      <c r="R211" s="81"/>
      <c r="S211" s="81"/>
      <c r="T211" s="81"/>
      <c r="U211" s="81"/>
    </row>
    <row r="212" spans="1:21" s="73" customFormat="1">
      <c r="A212" s="85"/>
      <c r="B212" s="79"/>
      <c r="C212" s="86"/>
      <c r="D212" s="80"/>
      <c r="E212" s="80"/>
      <c r="F212" s="80"/>
      <c r="G212" s="80"/>
      <c r="H212" s="80"/>
      <c r="I212" s="80"/>
      <c r="J212" s="80"/>
      <c r="K212" s="80"/>
      <c r="L212" s="80"/>
      <c r="M212" s="80"/>
      <c r="N212" s="81"/>
      <c r="O212" s="81"/>
      <c r="P212" s="81"/>
      <c r="Q212" s="81"/>
      <c r="R212" s="81"/>
      <c r="S212" s="81"/>
      <c r="T212" s="81"/>
      <c r="U212" s="81"/>
    </row>
    <row r="213" spans="1:21" s="73" customFormat="1">
      <c r="A213" s="85"/>
      <c r="B213" s="79"/>
      <c r="C213" s="86"/>
      <c r="D213" s="80"/>
      <c r="E213" s="80"/>
      <c r="F213" s="80"/>
      <c r="G213" s="80"/>
      <c r="H213" s="80"/>
      <c r="I213" s="80"/>
      <c r="J213" s="80"/>
      <c r="K213" s="80"/>
      <c r="L213" s="80"/>
      <c r="M213" s="80"/>
      <c r="N213" s="81"/>
      <c r="O213" s="81"/>
      <c r="P213" s="81"/>
      <c r="Q213" s="81"/>
      <c r="R213" s="81"/>
      <c r="S213" s="81"/>
      <c r="T213" s="81"/>
      <c r="U213" s="81"/>
    </row>
    <row r="214" spans="1:21" s="73" customFormat="1">
      <c r="A214" s="85"/>
      <c r="B214" s="79"/>
      <c r="C214" s="86"/>
      <c r="D214" s="80"/>
      <c r="E214" s="80"/>
      <c r="F214" s="80"/>
      <c r="G214" s="80"/>
      <c r="H214" s="80"/>
      <c r="I214" s="80"/>
      <c r="J214" s="80"/>
      <c r="K214" s="80"/>
      <c r="L214" s="80"/>
      <c r="M214" s="80"/>
      <c r="N214" s="81"/>
      <c r="O214" s="81"/>
      <c r="P214" s="81"/>
      <c r="Q214" s="81"/>
      <c r="R214" s="81"/>
      <c r="S214" s="81"/>
      <c r="T214" s="81"/>
      <c r="U214" s="81"/>
    </row>
    <row r="215" spans="1:21" s="73" customFormat="1">
      <c r="A215" s="85"/>
      <c r="B215" s="79"/>
      <c r="C215" s="86"/>
      <c r="D215" s="80"/>
      <c r="E215" s="80"/>
      <c r="F215" s="80"/>
      <c r="G215" s="80"/>
      <c r="H215" s="80"/>
      <c r="I215" s="80"/>
      <c r="J215" s="80"/>
      <c r="K215" s="80"/>
      <c r="L215" s="80"/>
      <c r="M215" s="80"/>
      <c r="N215" s="81"/>
      <c r="O215" s="81"/>
      <c r="P215" s="81"/>
      <c r="Q215" s="81"/>
      <c r="R215" s="81"/>
      <c r="S215" s="81"/>
      <c r="T215" s="81"/>
      <c r="U215" s="81"/>
    </row>
    <row r="216" spans="1:21" s="73" customFormat="1">
      <c r="A216" s="85"/>
      <c r="B216" s="79"/>
      <c r="C216" s="86"/>
      <c r="D216" s="80"/>
      <c r="E216" s="80"/>
      <c r="F216" s="80"/>
      <c r="G216" s="80"/>
      <c r="H216" s="80"/>
      <c r="I216" s="80"/>
      <c r="J216" s="80"/>
      <c r="K216" s="80"/>
      <c r="L216" s="80"/>
      <c r="M216" s="80"/>
      <c r="N216" s="81"/>
      <c r="O216" s="81"/>
      <c r="P216" s="81"/>
      <c r="Q216" s="81"/>
      <c r="R216" s="81"/>
      <c r="S216" s="81"/>
      <c r="T216" s="81"/>
      <c r="U216" s="81"/>
    </row>
    <row r="217" spans="1:21" s="73" customFormat="1">
      <c r="A217" s="85"/>
      <c r="B217" s="79"/>
      <c r="C217" s="86"/>
      <c r="D217" s="80"/>
      <c r="E217" s="80"/>
      <c r="F217" s="80"/>
      <c r="G217" s="80"/>
      <c r="H217" s="80"/>
      <c r="I217" s="80"/>
      <c r="J217" s="80"/>
      <c r="K217" s="80"/>
      <c r="L217" s="80"/>
      <c r="M217" s="80"/>
      <c r="N217" s="81"/>
      <c r="O217" s="81"/>
      <c r="P217" s="81"/>
      <c r="Q217" s="81"/>
      <c r="R217" s="81"/>
      <c r="S217" s="81"/>
      <c r="T217" s="81"/>
      <c r="U217" s="81"/>
    </row>
    <row r="218" spans="1:21" s="73" customFormat="1">
      <c r="A218" s="85"/>
      <c r="B218" s="79"/>
      <c r="C218" s="86"/>
      <c r="D218" s="80"/>
      <c r="E218" s="80"/>
      <c r="F218" s="80"/>
      <c r="G218" s="80"/>
      <c r="H218" s="80"/>
      <c r="I218" s="80"/>
      <c r="J218" s="80"/>
      <c r="K218" s="80"/>
      <c r="L218" s="80"/>
      <c r="M218" s="80"/>
      <c r="N218" s="81"/>
      <c r="O218" s="81"/>
      <c r="P218" s="81"/>
      <c r="Q218" s="81"/>
      <c r="R218" s="81"/>
      <c r="S218" s="81"/>
      <c r="T218" s="81"/>
      <c r="U218" s="81"/>
    </row>
    <row r="219" spans="1:21" s="73" customFormat="1">
      <c r="A219" s="85"/>
      <c r="B219" s="79"/>
      <c r="C219" s="86"/>
      <c r="D219" s="80"/>
      <c r="E219" s="80"/>
      <c r="F219" s="80"/>
      <c r="G219" s="80"/>
      <c r="H219" s="80"/>
      <c r="I219" s="80"/>
      <c r="J219" s="80"/>
      <c r="K219" s="80"/>
      <c r="L219" s="80"/>
      <c r="M219" s="80"/>
      <c r="N219" s="81"/>
      <c r="O219" s="81"/>
      <c r="P219" s="81"/>
      <c r="Q219" s="81"/>
      <c r="R219" s="81"/>
      <c r="S219" s="81"/>
      <c r="T219" s="81"/>
      <c r="U219" s="81"/>
    </row>
    <row r="220" spans="1:21" s="73" customFormat="1">
      <c r="A220" s="85"/>
      <c r="B220" s="79"/>
      <c r="C220" s="86"/>
      <c r="D220" s="80"/>
      <c r="E220" s="80"/>
      <c r="F220" s="80"/>
      <c r="G220" s="80"/>
      <c r="H220" s="80"/>
      <c r="I220" s="80"/>
      <c r="J220" s="80"/>
      <c r="K220" s="80"/>
      <c r="L220" s="80"/>
      <c r="M220" s="80"/>
      <c r="N220" s="81"/>
      <c r="O220" s="81"/>
      <c r="P220" s="81"/>
      <c r="Q220" s="81"/>
      <c r="R220" s="81"/>
      <c r="S220" s="81"/>
      <c r="T220" s="81"/>
      <c r="U220" s="81"/>
    </row>
    <row r="221" spans="1:21" s="73" customFormat="1">
      <c r="A221" s="85"/>
      <c r="B221" s="79"/>
      <c r="C221" s="86"/>
      <c r="D221" s="80"/>
      <c r="E221" s="80"/>
      <c r="F221" s="80"/>
      <c r="G221" s="80"/>
      <c r="H221" s="80"/>
      <c r="I221" s="80"/>
      <c r="J221" s="80"/>
      <c r="K221" s="80"/>
      <c r="L221" s="80"/>
      <c r="M221" s="80"/>
      <c r="N221" s="81"/>
      <c r="O221" s="81"/>
      <c r="P221" s="81"/>
      <c r="Q221" s="81"/>
      <c r="R221" s="81"/>
      <c r="S221" s="81"/>
      <c r="T221" s="81"/>
      <c r="U221" s="81"/>
    </row>
    <row r="222" spans="1:21" s="73" customFormat="1">
      <c r="A222" s="85"/>
      <c r="B222" s="79"/>
      <c r="C222" s="86"/>
      <c r="D222" s="80"/>
      <c r="E222" s="80"/>
      <c r="F222" s="80"/>
      <c r="G222" s="80"/>
      <c r="H222" s="80"/>
      <c r="I222" s="80"/>
      <c r="J222" s="80"/>
      <c r="K222" s="80"/>
      <c r="L222" s="80"/>
      <c r="M222" s="80"/>
      <c r="N222" s="81"/>
      <c r="O222" s="81"/>
      <c r="P222" s="81"/>
      <c r="Q222" s="81"/>
      <c r="R222" s="81"/>
      <c r="S222" s="81"/>
      <c r="T222" s="81"/>
      <c r="U222" s="81"/>
    </row>
    <row r="223" spans="1:21" s="73" customFormat="1">
      <c r="A223" s="85"/>
      <c r="B223" s="79"/>
      <c r="C223" s="86"/>
      <c r="D223" s="80"/>
      <c r="E223" s="80"/>
      <c r="F223" s="80"/>
      <c r="G223" s="80"/>
      <c r="H223" s="80"/>
      <c r="I223" s="80"/>
      <c r="J223" s="80"/>
      <c r="K223" s="80"/>
      <c r="L223" s="80"/>
      <c r="M223" s="80"/>
      <c r="N223" s="81"/>
      <c r="O223" s="81"/>
      <c r="P223" s="81"/>
      <c r="Q223" s="81"/>
      <c r="R223" s="81"/>
      <c r="S223" s="81"/>
      <c r="T223" s="81"/>
      <c r="U223" s="81"/>
    </row>
    <row r="224" spans="1:21" s="73" customFormat="1">
      <c r="A224" s="85"/>
      <c r="B224" s="79"/>
      <c r="C224" s="86"/>
      <c r="D224" s="80"/>
      <c r="E224" s="80"/>
      <c r="F224" s="80"/>
      <c r="G224" s="80"/>
      <c r="H224" s="80"/>
      <c r="I224" s="80"/>
      <c r="J224" s="80"/>
      <c r="K224" s="80"/>
      <c r="L224" s="80"/>
      <c r="M224" s="80"/>
      <c r="N224" s="81"/>
      <c r="O224" s="81"/>
      <c r="P224" s="81"/>
      <c r="Q224" s="81"/>
      <c r="R224" s="81"/>
      <c r="S224" s="81"/>
      <c r="T224" s="81"/>
      <c r="U224" s="81"/>
    </row>
    <row r="225" spans="1:21" s="73" customFormat="1">
      <c r="A225" s="85"/>
      <c r="B225" s="79"/>
      <c r="C225" s="86"/>
      <c r="D225" s="80"/>
      <c r="E225" s="80"/>
      <c r="F225" s="80"/>
      <c r="G225" s="80"/>
      <c r="H225" s="80"/>
      <c r="I225" s="80"/>
      <c r="J225" s="80"/>
      <c r="K225" s="80"/>
      <c r="L225" s="80"/>
      <c r="M225" s="80"/>
      <c r="N225" s="81"/>
      <c r="O225" s="81"/>
      <c r="P225" s="81"/>
      <c r="Q225" s="81"/>
      <c r="R225" s="81"/>
      <c r="S225" s="81"/>
      <c r="T225" s="81"/>
      <c r="U225" s="81"/>
    </row>
    <row r="226" spans="1:21" s="73" customFormat="1">
      <c r="A226" s="85"/>
      <c r="B226" s="79"/>
      <c r="C226" s="86"/>
      <c r="D226" s="80"/>
      <c r="E226" s="80"/>
      <c r="F226" s="80"/>
      <c r="G226" s="80"/>
      <c r="H226" s="80"/>
      <c r="I226" s="80"/>
      <c r="J226" s="80"/>
      <c r="K226" s="80"/>
      <c r="L226" s="80"/>
      <c r="M226" s="80"/>
      <c r="N226" s="81"/>
      <c r="O226" s="81"/>
      <c r="P226" s="81"/>
      <c r="Q226" s="81"/>
      <c r="R226" s="81"/>
      <c r="S226" s="81"/>
      <c r="T226" s="81"/>
      <c r="U226" s="81"/>
    </row>
    <row r="227" spans="1:21" s="73" customFormat="1">
      <c r="A227" s="85"/>
      <c r="B227" s="79"/>
      <c r="C227" s="86"/>
      <c r="D227" s="80"/>
      <c r="E227" s="80"/>
      <c r="F227" s="80"/>
      <c r="G227" s="80"/>
      <c r="H227" s="80"/>
      <c r="I227" s="80"/>
      <c r="J227" s="80"/>
      <c r="K227" s="80"/>
      <c r="L227" s="80"/>
      <c r="M227" s="80"/>
      <c r="N227" s="81"/>
      <c r="O227" s="81"/>
      <c r="P227" s="81"/>
      <c r="Q227" s="81"/>
      <c r="R227" s="81"/>
      <c r="S227" s="81"/>
      <c r="T227" s="81"/>
      <c r="U227" s="81"/>
    </row>
    <row r="228" spans="1:21" s="73" customFormat="1">
      <c r="A228" s="85"/>
      <c r="B228" s="79"/>
      <c r="C228" s="86"/>
      <c r="D228" s="80"/>
      <c r="E228" s="80"/>
      <c r="F228" s="80"/>
      <c r="G228" s="80"/>
      <c r="H228" s="80"/>
      <c r="I228" s="80"/>
      <c r="J228" s="80"/>
      <c r="K228" s="80"/>
      <c r="L228" s="80"/>
      <c r="M228" s="80"/>
      <c r="N228" s="81"/>
      <c r="O228" s="81"/>
      <c r="P228" s="81"/>
      <c r="Q228" s="81"/>
      <c r="R228" s="81"/>
      <c r="S228" s="81"/>
      <c r="T228" s="81"/>
      <c r="U228" s="81"/>
    </row>
    <row r="229" spans="1:21" s="73" customFormat="1">
      <c r="A229" s="85"/>
      <c r="B229" s="79"/>
      <c r="C229" s="86"/>
      <c r="D229" s="80"/>
      <c r="E229" s="80"/>
      <c r="F229" s="80"/>
      <c r="G229" s="80"/>
      <c r="H229" s="80"/>
      <c r="I229" s="80"/>
      <c r="J229" s="80"/>
      <c r="K229" s="80"/>
      <c r="L229" s="80"/>
      <c r="M229" s="80"/>
      <c r="N229" s="81"/>
      <c r="O229" s="81"/>
      <c r="P229" s="81"/>
      <c r="Q229" s="81"/>
      <c r="R229" s="81"/>
      <c r="S229" s="81"/>
      <c r="T229" s="81"/>
      <c r="U229" s="81"/>
    </row>
    <row r="230" spans="1:21" s="73" customFormat="1">
      <c r="A230" s="85"/>
      <c r="B230" s="79"/>
      <c r="C230" s="86"/>
      <c r="D230" s="80"/>
      <c r="E230" s="80"/>
      <c r="F230" s="80"/>
      <c r="G230" s="80"/>
      <c r="H230" s="80"/>
      <c r="I230" s="80"/>
      <c r="J230" s="80"/>
      <c r="K230" s="80"/>
      <c r="L230" s="80"/>
      <c r="M230" s="80"/>
      <c r="N230" s="81"/>
      <c r="O230" s="81"/>
      <c r="P230" s="81"/>
      <c r="Q230" s="81"/>
      <c r="R230" s="81"/>
      <c r="S230" s="81"/>
      <c r="T230" s="81"/>
      <c r="U230" s="81"/>
    </row>
    <row r="231" spans="1:21" s="73" customFormat="1">
      <c r="A231" s="85"/>
      <c r="B231" s="79"/>
      <c r="C231" s="86"/>
      <c r="D231" s="80"/>
      <c r="E231" s="80"/>
      <c r="F231" s="80"/>
      <c r="G231" s="80"/>
      <c r="H231" s="80"/>
      <c r="I231" s="80"/>
      <c r="J231" s="80"/>
      <c r="K231" s="80"/>
      <c r="L231" s="80"/>
      <c r="M231" s="80"/>
      <c r="N231" s="81"/>
      <c r="O231" s="81"/>
      <c r="P231" s="81"/>
      <c r="Q231" s="81"/>
      <c r="R231" s="81"/>
      <c r="S231" s="81"/>
      <c r="T231" s="81"/>
      <c r="U231" s="81"/>
    </row>
    <row r="232" spans="1:21" s="73" customFormat="1">
      <c r="A232" s="85"/>
      <c r="B232" s="79"/>
      <c r="C232" s="86"/>
      <c r="D232" s="80"/>
      <c r="E232" s="80"/>
      <c r="F232" s="80"/>
      <c r="G232" s="80"/>
      <c r="H232" s="80"/>
      <c r="I232" s="80"/>
      <c r="J232" s="80"/>
      <c r="K232" s="80"/>
      <c r="L232" s="80"/>
      <c r="M232" s="80"/>
      <c r="N232" s="81"/>
      <c r="O232" s="81"/>
      <c r="P232" s="81"/>
      <c r="Q232" s="81"/>
      <c r="R232" s="81"/>
      <c r="S232" s="81"/>
      <c r="T232" s="81"/>
      <c r="U232" s="81"/>
    </row>
    <row r="233" spans="1:21" s="73" customFormat="1">
      <c r="A233" s="85"/>
      <c r="B233" s="79"/>
      <c r="C233" s="86"/>
      <c r="D233" s="80"/>
      <c r="E233" s="80"/>
      <c r="F233" s="80"/>
      <c r="G233" s="80"/>
      <c r="H233" s="80"/>
      <c r="I233" s="80"/>
      <c r="J233" s="80"/>
      <c r="K233" s="80"/>
      <c r="L233" s="80"/>
      <c r="M233" s="80"/>
      <c r="N233" s="81"/>
      <c r="O233" s="81"/>
      <c r="P233" s="81"/>
      <c r="Q233" s="81"/>
      <c r="R233" s="81"/>
      <c r="S233" s="81"/>
      <c r="T233" s="81"/>
      <c r="U233" s="81"/>
    </row>
    <row r="234" spans="1:21" s="73" customFormat="1">
      <c r="A234" s="85"/>
      <c r="B234" s="79"/>
      <c r="C234" s="86"/>
      <c r="D234" s="80"/>
      <c r="E234" s="80"/>
      <c r="F234" s="80"/>
      <c r="G234" s="80"/>
      <c r="H234" s="80"/>
      <c r="I234" s="80"/>
      <c r="J234" s="80"/>
      <c r="K234" s="80"/>
      <c r="L234" s="80"/>
      <c r="M234" s="80"/>
      <c r="N234" s="81"/>
      <c r="O234" s="81"/>
      <c r="P234" s="81"/>
      <c r="Q234" s="81"/>
      <c r="R234" s="81"/>
      <c r="S234" s="81"/>
      <c r="T234" s="81"/>
      <c r="U234" s="81"/>
    </row>
    <row r="235" spans="1:21" s="73" customFormat="1">
      <c r="A235" s="85"/>
      <c r="B235" s="79"/>
      <c r="C235" s="86"/>
      <c r="D235" s="80"/>
      <c r="E235" s="80"/>
      <c r="F235" s="80"/>
      <c r="G235" s="80"/>
      <c r="H235" s="80"/>
      <c r="I235" s="80"/>
      <c r="J235" s="80"/>
      <c r="K235" s="80"/>
      <c r="L235" s="80"/>
      <c r="M235" s="80"/>
      <c r="N235" s="81"/>
      <c r="O235" s="81"/>
      <c r="P235" s="81"/>
      <c r="Q235" s="81"/>
      <c r="R235" s="81"/>
      <c r="S235" s="81"/>
      <c r="T235" s="81"/>
      <c r="U235" s="81"/>
    </row>
    <row r="236" spans="1:21" s="73" customFormat="1">
      <c r="A236" s="85"/>
      <c r="B236" s="79"/>
      <c r="C236" s="86"/>
      <c r="D236" s="80"/>
      <c r="E236" s="80"/>
      <c r="F236" s="80"/>
      <c r="G236" s="80"/>
      <c r="H236" s="80"/>
      <c r="I236" s="80"/>
      <c r="J236" s="80"/>
      <c r="K236" s="80"/>
      <c r="L236" s="80"/>
      <c r="M236" s="80"/>
      <c r="N236" s="81"/>
      <c r="O236" s="81"/>
      <c r="P236" s="81"/>
      <c r="Q236" s="81"/>
      <c r="R236" s="81"/>
      <c r="S236" s="81"/>
      <c r="T236" s="81"/>
      <c r="U236" s="81"/>
    </row>
    <row r="237" spans="1:21" s="73" customFormat="1">
      <c r="A237" s="85"/>
      <c r="B237" s="79"/>
      <c r="C237" s="86"/>
      <c r="D237" s="80"/>
      <c r="E237" s="80"/>
      <c r="F237" s="80"/>
      <c r="G237" s="80"/>
      <c r="H237" s="80"/>
      <c r="I237" s="80"/>
      <c r="J237" s="80"/>
      <c r="K237" s="80"/>
      <c r="L237" s="80"/>
      <c r="M237" s="80"/>
      <c r="N237" s="81"/>
      <c r="O237" s="81"/>
      <c r="P237" s="81"/>
      <c r="Q237" s="81"/>
      <c r="R237" s="81"/>
      <c r="S237" s="81"/>
      <c r="T237" s="81"/>
      <c r="U237" s="81"/>
    </row>
    <row r="238" spans="1:21" s="73" customFormat="1">
      <c r="A238" s="85"/>
      <c r="B238" s="79"/>
      <c r="C238" s="86"/>
      <c r="D238" s="80"/>
      <c r="E238" s="80"/>
      <c r="F238" s="80"/>
      <c r="G238" s="80"/>
      <c r="H238" s="80"/>
      <c r="I238" s="80"/>
      <c r="J238" s="80"/>
      <c r="K238" s="80"/>
      <c r="L238" s="80"/>
      <c r="M238" s="80"/>
      <c r="N238" s="81"/>
      <c r="O238" s="81"/>
      <c r="P238" s="81"/>
      <c r="Q238" s="81"/>
      <c r="R238" s="81"/>
      <c r="S238" s="81"/>
      <c r="T238" s="81"/>
      <c r="U238" s="81"/>
    </row>
    <row r="239" spans="1:21" s="73" customFormat="1">
      <c r="A239" s="85"/>
      <c r="B239" s="79"/>
      <c r="C239" s="86"/>
      <c r="D239" s="80"/>
      <c r="E239" s="80"/>
      <c r="F239" s="80"/>
      <c r="G239" s="80"/>
      <c r="H239" s="80"/>
      <c r="I239" s="80"/>
      <c r="J239" s="80"/>
      <c r="K239" s="80"/>
      <c r="L239" s="80"/>
      <c r="M239" s="80"/>
      <c r="N239" s="81"/>
      <c r="O239" s="81"/>
      <c r="P239" s="81"/>
      <c r="Q239" s="81"/>
      <c r="R239" s="81"/>
      <c r="S239" s="81"/>
      <c r="T239" s="81"/>
      <c r="U239" s="81"/>
    </row>
    <row r="240" spans="1:21" s="73" customFormat="1">
      <c r="A240" s="85"/>
      <c r="B240" s="79"/>
      <c r="C240" s="86"/>
      <c r="D240" s="80"/>
      <c r="E240" s="80"/>
      <c r="F240" s="80"/>
      <c r="G240" s="80"/>
      <c r="H240" s="80"/>
      <c r="I240" s="80"/>
      <c r="J240" s="80"/>
      <c r="K240" s="80"/>
      <c r="L240" s="80"/>
      <c r="M240" s="80"/>
      <c r="N240" s="81"/>
      <c r="O240" s="81"/>
      <c r="P240" s="81"/>
      <c r="Q240" s="81"/>
      <c r="R240" s="81"/>
      <c r="S240" s="81"/>
      <c r="T240" s="81"/>
      <c r="U240" s="81"/>
    </row>
    <row r="241" spans="1:21" s="73" customFormat="1">
      <c r="A241" s="85"/>
      <c r="B241" s="79"/>
      <c r="C241" s="86"/>
      <c r="D241" s="80"/>
      <c r="E241" s="80"/>
      <c r="F241" s="80"/>
      <c r="G241" s="80"/>
      <c r="H241" s="80"/>
      <c r="I241" s="80"/>
      <c r="J241" s="80"/>
      <c r="K241" s="80"/>
      <c r="L241" s="80"/>
      <c r="M241" s="80"/>
      <c r="N241" s="81"/>
      <c r="O241" s="81"/>
      <c r="P241" s="81"/>
      <c r="Q241" s="81"/>
      <c r="R241" s="81"/>
      <c r="S241" s="81"/>
      <c r="T241" s="81"/>
      <c r="U241" s="81"/>
    </row>
    <row r="242" spans="1:21" s="73" customFormat="1">
      <c r="A242" s="85"/>
      <c r="B242" s="79"/>
      <c r="C242" s="86"/>
      <c r="D242" s="80"/>
      <c r="E242" s="80"/>
      <c r="F242" s="80"/>
      <c r="G242" s="80"/>
      <c r="H242" s="80"/>
      <c r="I242" s="80"/>
      <c r="J242" s="80"/>
      <c r="K242" s="80"/>
      <c r="L242" s="80"/>
      <c r="M242" s="80"/>
      <c r="N242" s="81"/>
      <c r="O242" s="81"/>
      <c r="P242" s="81"/>
      <c r="Q242" s="81"/>
      <c r="R242" s="81"/>
      <c r="S242" s="81"/>
      <c r="T242" s="81"/>
      <c r="U242" s="81"/>
    </row>
    <row r="243" spans="1:21" s="73" customFormat="1">
      <c r="A243" s="85"/>
      <c r="B243" s="79"/>
      <c r="C243" s="86"/>
      <c r="D243" s="80"/>
      <c r="E243" s="80"/>
      <c r="F243" s="80"/>
      <c r="G243" s="80"/>
      <c r="H243" s="80"/>
      <c r="I243" s="80"/>
      <c r="J243" s="80"/>
      <c r="K243" s="80"/>
      <c r="L243" s="80"/>
      <c r="M243" s="80"/>
      <c r="N243" s="81"/>
      <c r="O243" s="81"/>
      <c r="P243" s="81"/>
      <c r="Q243" s="81"/>
      <c r="R243" s="81"/>
      <c r="S243" s="81"/>
      <c r="T243" s="81"/>
      <c r="U243" s="81"/>
    </row>
    <row r="244" spans="1:21" s="73" customFormat="1">
      <c r="A244" s="85"/>
      <c r="B244" s="79"/>
      <c r="C244" s="86"/>
      <c r="D244" s="80"/>
      <c r="E244" s="80"/>
      <c r="F244" s="80"/>
      <c r="G244" s="80"/>
      <c r="H244" s="80"/>
      <c r="I244" s="80"/>
      <c r="J244" s="80"/>
      <c r="K244" s="80"/>
      <c r="L244" s="80"/>
      <c r="M244" s="80"/>
      <c r="N244" s="81"/>
      <c r="O244" s="81"/>
      <c r="P244" s="81"/>
      <c r="Q244" s="81"/>
      <c r="R244" s="81"/>
      <c r="S244" s="81"/>
      <c r="T244" s="81"/>
      <c r="U244" s="81"/>
    </row>
    <row r="245" spans="1:21" s="73" customFormat="1">
      <c r="A245" s="85"/>
      <c r="B245" s="79"/>
      <c r="C245" s="86"/>
      <c r="D245" s="80"/>
      <c r="E245" s="80"/>
      <c r="F245" s="80"/>
      <c r="G245" s="80"/>
      <c r="H245" s="80"/>
      <c r="I245" s="80"/>
      <c r="J245" s="80"/>
      <c r="K245" s="80"/>
      <c r="L245" s="80"/>
      <c r="M245" s="80"/>
      <c r="N245" s="81"/>
      <c r="O245" s="81"/>
      <c r="P245" s="81"/>
      <c r="Q245" s="81"/>
      <c r="R245" s="81"/>
      <c r="S245" s="81"/>
      <c r="T245" s="81"/>
      <c r="U245" s="81"/>
    </row>
    <row r="246" spans="1:21" s="73" customFormat="1">
      <c r="A246" s="85"/>
      <c r="B246" s="79"/>
      <c r="C246" s="86"/>
      <c r="D246" s="80"/>
      <c r="E246" s="80"/>
      <c r="F246" s="80"/>
      <c r="G246" s="80"/>
      <c r="H246" s="80"/>
      <c r="I246" s="80"/>
      <c r="J246" s="80"/>
      <c r="K246" s="80"/>
      <c r="L246" s="80"/>
      <c r="M246" s="80"/>
      <c r="N246" s="81"/>
      <c r="O246" s="81"/>
      <c r="P246" s="81"/>
      <c r="Q246" s="81"/>
      <c r="R246" s="81"/>
      <c r="S246" s="81"/>
      <c r="T246" s="81"/>
      <c r="U246" s="81"/>
    </row>
    <row r="247" spans="1:21" s="73" customFormat="1">
      <c r="A247" s="85"/>
      <c r="B247" s="79"/>
      <c r="C247" s="86"/>
      <c r="D247" s="80"/>
      <c r="E247" s="80"/>
      <c r="F247" s="80"/>
      <c r="G247" s="80"/>
      <c r="H247" s="80"/>
      <c r="I247" s="80"/>
      <c r="J247" s="80"/>
      <c r="K247" s="80"/>
      <c r="L247" s="80"/>
      <c r="M247" s="80"/>
      <c r="N247" s="81"/>
      <c r="O247" s="81"/>
      <c r="P247" s="81"/>
      <c r="Q247" s="81"/>
      <c r="R247" s="81"/>
      <c r="S247" s="81"/>
      <c r="T247" s="81"/>
      <c r="U247" s="81"/>
    </row>
    <row r="248" spans="1:21" s="73" customFormat="1">
      <c r="A248" s="85"/>
      <c r="B248" s="79"/>
      <c r="C248" s="86"/>
      <c r="D248" s="80"/>
      <c r="E248" s="80"/>
      <c r="F248" s="80"/>
      <c r="G248" s="80"/>
      <c r="H248" s="80"/>
      <c r="I248" s="80"/>
      <c r="J248" s="80"/>
      <c r="K248" s="80"/>
      <c r="L248" s="80"/>
      <c r="M248" s="80"/>
      <c r="N248" s="81"/>
      <c r="O248" s="81"/>
      <c r="P248" s="81"/>
      <c r="Q248" s="81"/>
      <c r="R248" s="81"/>
      <c r="S248" s="81"/>
      <c r="T248" s="81"/>
      <c r="U248" s="81"/>
    </row>
    <row r="249" spans="1:21" s="73" customFormat="1">
      <c r="A249" s="85"/>
      <c r="B249" s="79"/>
      <c r="C249" s="86"/>
      <c r="D249" s="80"/>
      <c r="E249" s="80"/>
      <c r="F249" s="80"/>
      <c r="G249" s="80"/>
      <c r="H249" s="80"/>
      <c r="I249" s="80"/>
      <c r="J249" s="80"/>
      <c r="K249" s="80"/>
      <c r="L249" s="80"/>
      <c r="M249" s="80"/>
      <c r="N249" s="81"/>
      <c r="O249" s="81"/>
      <c r="P249" s="81"/>
      <c r="Q249" s="81"/>
      <c r="R249" s="81"/>
      <c r="S249" s="81"/>
      <c r="T249" s="81"/>
      <c r="U249" s="81"/>
    </row>
    <row r="250" spans="1:21" s="73" customFormat="1">
      <c r="A250" s="85"/>
      <c r="B250" s="79"/>
      <c r="C250" s="86"/>
      <c r="D250" s="80"/>
      <c r="E250" s="80"/>
      <c r="F250" s="80"/>
      <c r="G250" s="80"/>
      <c r="H250" s="80"/>
      <c r="I250" s="80"/>
      <c r="J250" s="80"/>
      <c r="K250" s="80"/>
      <c r="L250" s="80"/>
      <c r="M250" s="80"/>
      <c r="N250" s="81"/>
      <c r="O250" s="81"/>
      <c r="P250" s="81"/>
      <c r="Q250" s="81"/>
      <c r="R250" s="81"/>
      <c r="S250" s="81"/>
      <c r="T250" s="81"/>
      <c r="U250" s="81"/>
    </row>
    <row r="251" spans="1:21" s="73" customFormat="1">
      <c r="A251" s="85"/>
      <c r="B251" s="79"/>
      <c r="C251" s="86"/>
      <c r="D251" s="80"/>
      <c r="E251" s="80"/>
      <c r="F251" s="80"/>
      <c r="G251" s="80"/>
      <c r="H251" s="80"/>
      <c r="I251" s="80"/>
      <c r="J251" s="80"/>
      <c r="K251" s="80"/>
      <c r="L251" s="80"/>
      <c r="M251" s="80"/>
      <c r="N251" s="81"/>
      <c r="O251" s="81"/>
      <c r="P251" s="81"/>
      <c r="Q251" s="81"/>
      <c r="R251" s="81"/>
      <c r="S251" s="81"/>
      <c r="T251" s="81"/>
      <c r="U251" s="81"/>
    </row>
    <row r="252" spans="1:21" s="73" customFormat="1">
      <c r="A252" s="85"/>
      <c r="B252" s="79"/>
      <c r="C252" s="86"/>
      <c r="D252" s="80"/>
      <c r="E252" s="80"/>
      <c r="F252" s="80"/>
      <c r="G252" s="80"/>
      <c r="H252" s="80"/>
      <c r="I252" s="80"/>
      <c r="J252" s="80"/>
      <c r="K252" s="80"/>
      <c r="L252" s="80"/>
      <c r="M252" s="80"/>
      <c r="N252" s="81"/>
      <c r="O252" s="81"/>
      <c r="P252" s="81"/>
      <c r="Q252" s="81"/>
      <c r="R252" s="81"/>
      <c r="S252" s="81"/>
      <c r="T252" s="81"/>
      <c r="U252" s="81"/>
    </row>
    <row r="253" spans="1:21" s="73" customFormat="1">
      <c r="A253" s="85"/>
      <c r="B253" s="79"/>
      <c r="C253" s="86"/>
      <c r="D253" s="80"/>
      <c r="E253" s="80"/>
      <c r="F253" s="80"/>
      <c r="G253" s="80"/>
      <c r="H253" s="80"/>
      <c r="I253" s="80"/>
      <c r="J253" s="80"/>
      <c r="K253" s="80"/>
      <c r="L253" s="80"/>
      <c r="M253" s="80"/>
      <c r="N253" s="81"/>
      <c r="O253" s="81"/>
      <c r="P253" s="81"/>
      <c r="Q253" s="81"/>
      <c r="R253" s="81"/>
      <c r="S253" s="81"/>
      <c r="T253" s="81"/>
      <c r="U253" s="81"/>
    </row>
    <row r="254" spans="1:21" s="73" customFormat="1">
      <c r="A254" s="85"/>
      <c r="B254" s="79"/>
      <c r="C254" s="86"/>
      <c r="D254" s="80"/>
      <c r="E254" s="80"/>
      <c r="F254" s="80"/>
      <c r="G254" s="80"/>
      <c r="H254" s="80"/>
      <c r="I254" s="80"/>
      <c r="J254" s="80"/>
      <c r="K254" s="80"/>
      <c r="L254" s="80"/>
      <c r="M254" s="80"/>
      <c r="N254" s="81"/>
      <c r="O254" s="81"/>
      <c r="P254" s="81"/>
      <c r="Q254" s="81"/>
      <c r="R254" s="81"/>
      <c r="S254" s="81"/>
      <c r="T254" s="81"/>
      <c r="U254" s="81"/>
    </row>
    <row r="255" spans="1:21" s="73" customFormat="1">
      <c r="A255" s="85"/>
      <c r="B255" s="79"/>
      <c r="C255" s="86"/>
      <c r="D255" s="80"/>
      <c r="E255" s="80"/>
      <c r="F255" s="80"/>
      <c r="G255" s="80"/>
      <c r="H255" s="80"/>
      <c r="I255" s="80"/>
      <c r="J255" s="80"/>
      <c r="K255" s="80"/>
      <c r="L255" s="80"/>
      <c r="M255" s="80"/>
      <c r="N255" s="81"/>
      <c r="O255" s="81"/>
      <c r="P255" s="81"/>
      <c r="Q255" s="81"/>
      <c r="R255" s="81"/>
      <c r="S255" s="81"/>
      <c r="T255" s="81"/>
      <c r="U255" s="81"/>
    </row>
    <row r="256" spans="1:21" s="73" customFormat="1">
      <c r="A256" s="85"/>
      <c r="B256" s="79"/>
      <c r="C256" s="86"/>
      <c r="D256" s="80"/>
      <c r="E256" s="80"/>
      <c r="F256" s="80"/>
      <c r="G256" s="80"/>
      <c r="H256" s="80"/>
      <c r="I256" s="80"/>
      <c r="J256" s="80"/>
      <c r="K256" s="80"/>
      <c r="L256" s="80"/>
      <c r="M256" s="80"/>
      <c r="N256" s="81"/>
      <c r="O256" s="81"/>
      <c r="P256" s="81"/>
      <c r="Q256" s="81"/>
      <c r="R256" s="81"/>
      <c r="S256" s="81"/>
      <c r="T256" s="81"/>
      <c r="U256" s="81"/>
    </row>
    <row r="257" spans="1:21" s="73" customFormat="1">
      <c r="A257" s="85"/>
      <c r="B257" s="79"/>
      <c r="C257" s="86"/>
      <c r="D257" s="80"/>
      <c r="E257" s="80"/>
      <c r="F257" s="80"/>
      <c r="G257" s="80"/>
      <c r="H257" s="80"/>
      <c r="I257" s="80"/>
      <c r="J257" s="80"/>
      <c r="K257" s="80"/>
      <c r="L257" s="80"/>
      <c r="M257" s="80"/>
      <c r="N257" s="81"/>
      <c r="O257" s="81"/>
      <c r="P257" s="81"/>
      <c r="Q257" s="81"/>
      <c r="R257" s="81"/>
      <c r="S257" s="81"/>
      <c r="T257" s="81"/>
      <c r="U257" s="81"/>
    </row>
    <row r="258" spans="1:21" s="73" customFormat="1">
      <c r="A258" s="85"/>
      <c r="B258" s="79"/>
      <c r="C258" s="86"/>
      <c r="D258" s="80"/>
      <c r="E258" s="80"/>
      <c r="F258" s="80"/>
      <c r="G258" s="80"/>
      <c r="H258" s="80"/>
      <c r="I258" s="80"/>
      <c r="J258" s="80"/>
      <c r="K258" s="80"/>
      <c r="L258" s="80"/>
      <c r="M258" s="80"/>
      <c r="N258" s="81"/>
      <c r="O258" s="81"/>
      <c r="P258" s="81"/>
      <c r="Q258" s="81"/>
      <c r="R258" s="81"/>
      <c r="S258" s="81"/>
      <c r="T258" s="81"/>
      <c r="U258" s="81"/>
    </row>
    <row r="259" spans="1:21" s="73" customFormat="1">
      <c r="A259" s="85"/>
      <c r="B259" s="79"/>
      <c r="C259" s="86"/>
      <c r="D259" s="80"/>
      <c r="E259" s="80"/>
      <c r="F259" s="80"/>
      <c r="G259" s="80"/>
      <c r="H259" s="80"/>
      <c r="I259" s="80"/>
      <c r="J259" s="80"/>
      <c r="K259" s="80"/>
      <c r="L259" s="80"/>
      <c r="M259" s="80"/>
      <c r="N259" s="81"/>
      <c r="O259" s="81"/>
      <c r="P259" s="81"/>
      <c r="Q259" s="81"/>
      <c r="R259" s="81"/>
      <c r="S259" s="81"/>
      <c r="T259" s="81"/>
      <c r="U259" s="81"/>
    </row>
    <row r="260" spans="1:21" s="73" customFormat="1">
      <c r="A260" s="85"/>
      <c r="B260" s="79"/>
      <c r="C260" s="86"/>
      <c r="D260" s="80"/>
      <c r="E260" s="80"/>
      <c r="F260" s="80"/>
      <c r="G260" s="80"/>
      <c r="H260" s="80"/>
      <c r="I260" s="80"/>
      <c r="J260" s="80"/>
      <c r="K260" s="80"/>
      <c r="L260" s="80"/>
      <c r="M260" s="80"/>
      <c r="N260" s="81"/>
      <c r="O260" s="81"/>
      <c r="P260" s="81"/>
      <c r="Q260" s="81"/>
      <c r="R260" s="81"/>
      <c r="S260" s="81"/>
      <c r="T260" s="81"/>
      <c r="U260" s="81"/>
    </row>
    <row r="261" spans="1:21" s="73" customFormat="1">
      <c r="A261" s="85"/>
      <c r="B261" s="79"/>
      <c r="C261" s="86"/>
      <c r="D261" s="80"/>
      <c r="E261" s="80"/>
      <c r="F261" s="80"/>
      <c r="G261" s="80"/>
      <c r="H261" s="80"/>
      <c r="I261" s="80"/>
      <c r="J261" s="80"/>
      <c r="K261" s="80"/>
      <c r="L261" s="80"/>
      <c r="M261" s="80"/>
      <c r="N261" s="81"/>
      <c r="O261" s="81"/>
      <c r="P261" s="81"/>
      <c r="Q261" s="81"/>
      <c r="R261" s="81"/>
      <c r="S261" s="81"/>
      <c r="T261" s="81"/>
      <c r="U261" s="81"/>
    </row>
    <row r="262" spans="1:21" s="73" customFormat="1">
      <c r="A262" s="85"/>
      <c r="B262" s="79"/>
      <c r="C262" s="86"/>
      <c r="D262" s="80"/>
      <c r="E262" s="80"/>
      <c r="F262" s="80"/>
      <c r="G262" s="80"/>
      <c r="H262" s="80"/>
      <c r="I262" s="80"/>
      <c r="J262" s="80"/>
      <c r="K262" s="80"/>
      <c r="L262" s="80"/>
      <c r="M262" s="80"/>
      <c r="N262" s="81"/>
      <c r="O262" s="81"/>
      <c r="P262" s="81"/>
      <c r="Q262" s="81"/>
      <c r="R262" s="81"/>
      <c r="S262" s="81"/>
      <c r="T262" s="81"/>
      <c r="U262" s="81"/>
    </row>
    <row r="263" spans="1:21" s="73" customFormat="1">
      <c r="A263" s="85"/>
      <c r="B263" s="79"/>
      <c r="C263" s="86"/>
      <c r="D263" s="80"/>
      <c r="E263" s="80"/>
      <c r="F263" s="80"/>
      <c r="G263" s="80"/>
      <c r="H263" s="80"/>
      <c r="I263" s="80"/>
      <c r="J263" s="80"/>
      <c r="K263" s="80"/>
      <c r="L263" s="80"/>
      <c r="M263" s="80"/>
      <c r="N263" s="81"/>
      <c r="O263" s="81"/>
      <c r="P263" s="81"/>
      <c r="Q263" s="81"/>
      <c r="R263" s="81"/>
      <c r="S263" s="81"/>
      <c r="T263" s="81"/>
      <c r="U263" s="81"/>
    </row>
    <row r="264" spans="1:21" s="73" customFormat="1">
      <c r="A264" s="85"/>
      <c r="B264" s="79"/>
      <c r="C264" s="86"/>
      <c r="D264" s="80"/>
      <c r="E264" s="80"/>
      <c r="F264" s="80"/>
      <c r="G264" s="80"/>
      <c r="H264" s="80"/>
      <c r="I264" s="80"/>
      <c r="J264" s="80"/>
      <c r="K264" s="80"/>
      <c r="L264" s="80"/>
      <c r="M264" s="80"/>
      <c r="N264" s="81"/>
      <c r="O264" s="81"/>
      <c r="P264" s="81"/>
      <c r="Q264" s="81"/>
      <c r="R264" s="81"/>
      <c r="S264" s="81"/>
      <c r="T264" s="81"/>
      <c r="U264" s="81"/>
    </row>
    <row r="265" spans="1:21" s="73" customFormat="1">
      <c r="A265" s="85"/>
      <c r="B265" s="79"/>
      <c r="C265" s="86"/>
      <c r="D265" s="80"/>
      <c r="E265" s="80"/>
      <c r="F265" s="80"/>
      <c r="G265" s="80"/>
      <c r="H265" s="80"/>
      <c r="I265" s="80"/>
      <c r="J265" s="80"/>
      <c r="K265" s="80"/>
      <c r="L265" s="80"/>
      <c r="M265" s="80"/>
      <c r="N265" s="81"/>
      <c r="O265" s="81"/>
      <c r="P265" s="81"/>
      <c r="Q265" s="81"/>
      <c r="R265" s="81"/>
      <c r="S265" s="81"/>
      <c r="T265" s="81"/>
      <c r="U265" s="81"/>
    </row>
    <row r="266" spans="1:21" s="73" customFormat="1">
      <c r="A266" s="85"/>
      <c r="B266" s="79"/>
      <c r="C266" s="86"/>
      <c r="D266" s="80"/>
      <c r="E266" s="80"/>
      <c r="F266" s="80"/>
      <c r="G266" s="80"/>
      <c r="H266" s="80"/>
      <c r="I266" s="80"/>
      <c r="J266" s="80"/>
      <c r="K266" s="80"/>
      <c r="L266" s="80"/>
      <c r="M266" s="80"/>
      <c r="N266" s="81"/>
      <c r="O266" s="81"/>
      <c r="P266" s="81"/>
      <c r="Q266" s="81"/>
      <c r="R266" s="81"/>
      <c r="S266" s="81"/>
      <c r="T266" s="81"/>
      <c r="U266" s="81"/>
    </row>
    <row r="267" spans="1:21" s="73" customFormat="1">
      <c r="A267" s="85"/>
      <c r="B267" s="79"/>
      <c r="C267" s="86"/>
      <c r="D267" s="80"/>
      <c r="E267" s="80"/>
      <c r="F267" s="80"/>
      <c r="G267" s="80"/>
      <c r="H267" s="80"/>
      <c r="I267" s="80"/>
      <c r="J267" s="80"/>
      <c r="K267" s="80"/>
      <c r="L267" s="80"/>
      <c r="M267" s="80"/>
      <c r="N267" s="81"/>
      <c r="O267" s="81"/>
      <c r="P267" s="81"/>
      <c r="Q267" s="81"/>
      <c r="R267" s="81"/>
      <c r="S267" s="81"/>
      <c r="T267" s="81"/>
      <c r="U267" s="81"/>
    </row>
    <row r="268" spans="1:21" s="73" customFormat="1">
      <c r="A268" s="85"/>
      <c r="B268" s="79"/>
      <c r="C268" s="86"/>
      <c r="D268" s="80"/>
      <c r="E268" s="80"/>
      <c r="F268" s="80"/>
      <c r="G268" s="80"/>
      <c r="H268" s="80"/>
      <c r="I268" s="80"/>
      <c r="J268" s="80"/>
      <c r="K268" s="80"/>
      <c r="L268" s="80"/>
      <c r="M268" s="80"/>
      <c r="N268" s="81"/>
      <c r="O268" s="81"/>
      <c r="P268" s="81"/>
      <c r="Q268" s="81"/>
      <c r="R268" s="81"/>
      <c r="S268" s="81"/>
      <c r="T268" s="81"/>
      <c r="U268" s="81"/>
    </row>
    <row r="269" spans="1:21" s="73" customFormat="1">
      <c r="A269" s="85"/>
      <c r="B269" s="79"/>
      <c r="C269" s="86"/>
      <c r="D269" s="80"/>
      <c r="E269" s="80"/>
      <c r="F269" s="80"/>
      <c r="G269" s="80"/>
      <c r="H269" s="80"/>
      <c r="I269" s="80"/>
      <c r="J269" s="80"/>
      <c r="K269" s="80"/>
      <c r="L269" s="80"/>
      <c r="M269" s="80"/>
      <c r="N269" s="81"/>
      <c r="O269" s="81"/>
      <c r="P269" s="81"/>
      <c r="Q269" s="81"/>
      <c r="R269" s="81"/>
      <c r="S269" s="81"/>
      <c r="T269" s="81"/>
      <c r="U269" s="81"/>
    </row>
    <row r="270" spans="1:21" s="73" customFormat="1">
      <c r="A270" s="85"/>
      <c r="B270" s="79"/>
      <c r="C270" s="86"/>
      <c r="D270" s="80"/>
      <c r="E270" s="80"/>
      <c r="F270" s="80"/>
      <c r="G270" s="80"/>
      <c r="H270" s="80"/>
      <c r="I270" s="80"/>
      <c r="J270" s="80"/>
      <c r="K270" s="80"/>
      <c r="L270" s="80"/>
      <c r="M270" s="80"/>
      <c r="N270" s="81"/>
      <c r="O270" s="81"/>
      <c r="P270" s="81"/>
      <c r="Q270" s="81"/>
      <c r="R270" s="81"/>
      <c r="S270" s="81"/>
      <c r="T270" s="81"/>
      <c r="U270" s="81"/>
    </row>
    <row r="271" spans="1:21" s="73" customFormat="1">
      <c r="A271" s="85"/>
      <c r="B271" s="79"/>
      <c r="C271" s="86"/>
      <c r="D271" s="80"/>
      <c r="E271" s="80"/>
      <c r="F271" s="80"/>
      <c r="G271" s="80"/>
      <c r="H271" s="80"/>
      <c r="I271" s="80"/>
      <c r="J271" s="80"/>
      <c r="K271" s="80"/>
      <c r="L271" s="80"/>
      <c r="M271" s="80"/>
      <c r="N271" s="81"/>
      <c r="O271" s="81"/>
      <c r="P271" s="81"/>
      <c r="Q271" s="81"/>
      <c r="R271" s="81"/>
      <c r="S271" s="81"/>
      <c r="T271" s="81"/>
      <c r="U271" s="81"/>
    </row>
    <row r="272" spans="1:21" s="73" customFormat="1">
      <c r="A272" s="85"/>
      <c r="B272" s="79"/>
      <c r="C272" s="86"/>
      <c r="D272" s="80"/>
      <c r="E272" s="80"/>
      <c r="F272" s="80"/>
      <c r="G272" s="80"/>
      <c r="H272" s="80"/>
      <c r="I272" s="80"/>
      <c r="J272" s="80"/>
      <c r="K272" s="80"/>
      <c r="L272" s="80"/>
      <c r="M272" s="80"/>
      <c r="N272" s="81"/>
      <c r="O272" s="81"/>
      <c r="P272" s="81"/>
      <c r="Q272" s="81"/>
      <c r="R272" s="81"/>
      <c r="S272" s="81"/>
      <c r="T272" s="81"/>
      <c r="U272" s="81"/>
    </row>
    <row r="273" spans="1:21" s="73" customFormat="1">
      <c r="A273" s="85"/>
      <c r="B273" s="79"/>
      <c r="C273" s="86"/>
      <c r="D273" s="80"/>
      <c r="E273" s="80"/>
      <c r="F273" s="80"/>
      <c r="G273" s="80"/>
      <c r="H273" s="80"/>
      <c r="I273" s="80"/>
      <c r="J273" s="80"/>
      <c r="K273" s="80"/>
      <c r="L273" s="80"/>
      <c r="M273" s="80"/>
      <c r="N273" s="81"/>
      <c r="O273" s="81"/>
      <c r="P273" s="81"/>
      <c r="Q273" s="81"/>
      <c r="R273" s="81"/>
      <c r="S273" s="81"/>
      <c r="T273" s="81"/>
      <c r="U273" s="81"/>
    </row>
    <row r="274" spans="1:21" s="73" customFormat="1">
      <c r="A274" s="85"/>
      <c r="B274" s="79"/>
      <c r="C274" s="86"/>
      <c r="D274" s="80"/>
      <c r="E274" s="80"/>
      <c r="F274" s="80"/>
      <c r="G274" s="80"/>
      <c r="H274" s="80"/>
      <c r="I274" s="80"/>
      <c r="J274" s="80"/>
      <c r="K274" s="80"/>
      <c r="L274" s="80"/>
      <c r="M274" s="80"/>
      <c r="N274" s="81"/>
      <c r="O274" s="81"/>
      <c r="P274" s="81"/>
      <c r="Q274" s="81"/>
      <c r="R274" s="81"/>
      <c r="S274" s="81"/>
      <c r="T274" s="81"/>
      <c r="U274" s="81"/>
    </row>
    <row r="275" spans="1:21" s="73" customFormat="1">
      <c r="A275" s="85"/>
      <c r="B275" s="79"/>
      <c r="C275" s="86"/>
      <c r="D275" s="80"/>
      <c r="E275" s="80"/>
      <c r="F275" s="80"/>
      <c r="G275" s="80"/>
      <c r="H275" s="80"/>
      <c r="I275" s="80"/>
      <c r="J275" s="80"/>
      <c r="K275" s="80"/>
      <c r="L275" s="80"/>
      <c r="M275" s="80"/>
      <c r="N275" s="81"/>
      <c r="O275" s="81"/>
      <c r="P275" s="81"/>
      <c r="Q275" s="81"/>
      <c r="R275" s="81"/>
      <c r="S275" s="81"/>
      <c r="T275" s="81"/>
      <c r="U275" s="81"/>
    </row>
    <row r="276" spans="1:21" s="73" customFormat="1">
      <c r="A276" s="85"/>
      <c r="B276" s="79"/>
      <c r="C276" s="86"/>
      <c r="D276" s="80"/>
      <c r="E276" s="80"/>
      <c r="F276" s="80"/>
      <c r="G276" s="80"/>
      <c r="H276" s="80"/>
      <c r="I276" s="80"/>
      <c r="J276" s="80"/>
      <c r="K276" s="80"/>
      <c r="L276" s="80"/>
      <c r="M276" s="80"/>
      <c r="N276" s="81"/>
      <c r="O276" s="81"/>
      <c r="P276" s="81"/>
      <c r="Q276" s="81"/>
      <c r="R276" s="81"/>
      <c r="S276" s="81"/>
      <c r="T276" s="81"/>
      <c r="U276" s="81"/>
    </row>
    <row r="277" spans="1:21" s="73" customFormat="1">
      <c r="A277" s="85"/>
      <c r="B277" s="79"/>
      <c r="C277" s="86"/>
      <c r="D277" s="80"/>
      <c r="E277" s="80"/>
      <c r="F277" s="80"/>
      <c r="G277" s="80"/>
      <c r="H277" s="80"/>
      <c r="I277" s="80"/>
      <c r="J277" s="80"/>
      <c r="K277" s="80"/>
      <c r="L277" s="80"/>
      <c r="M277" s="80"/>
      <c r="N277" s="81"/>
      <c r="O277" s="81"/>
      <c r="P277" s="81"/>
      <c r="Q277" s="81"/>
      <c r="R277" s="81"/>
      <c r="S277" s="81"/>
      <c r="T277" s="81"/>
      <c r="U277" s="81"/>
    </row>
    <row r="278" spans="1:21" s="73" customFormat="1">
      <c r="A278" s="85"/>
      <c r="B278" s="79"/>
      <c r="C278" s="86"/>
      <c r="D278" s="80"/>
      <c r="E278" s="80"/>
      <c r="F278" s="80"/>
      <c r="G278" s="80"/>
      <c r="H278" s="80"/>
      <c r="I278" s="80"/>
      <c r="J278" s="80"/>
      <c r="K278" s="80"/>
      <c r="L278" s="80"/>
      <c r="M278" s="80"/>
      <c r="N278" s="81"/>
      <c r="O278" s="81"/>
      <c r="P278" s="81"/>
      <c r="Q278" s="81"/>
      <c r="R278" s="81"/>
      <c r="S278" s="81"/>
      <c r="T278" s="81"/>
      <c r="U278" s="81"/>
    </row>
    <row r="279" spans="1:21" s="73" customFormat="1">
      <c r="A279" s="85"/>
      <c r="B279" s="79"/>
      <c r="C279" s="86"/>
      <c r="D279" s="80"/>
      <c r="E279" s="80"/>
      <c r="F279" s="80"/>
      <c r="G279" s="80"/>
      <c r="H279" s="80"/>
      <c r="I279" s="80"/>
      <c r="J279" s="80"/>
      <c r="K279" s="80"/>
      <c r="L279" s="80"/>
      <c r="M279" s="80"/>
      <c r="N279" s="81"/>
      <c r="O279" s="81"/>
      <c r="P279" s="81"/>
      <c r="Q279" s="81"/>
      <c r="R279" s="81"/>
      <c r="S279" s="81"/>
      <c r="T279" s="81"/>
      <c r="U279" s="81"/>
    </row>
    <row r="280" spans="1:21" s="73" customFormat="1">
      <c r="A280" s="85"/>
      <c r="B280" s="79"/>
      <c r="C280" s="86"/>
      <c r="D280" s="80"/>
      <c r="E280" s="80"/>
      <c r="F280" s="80"/>
      <c r="G280" s="80"/>
      <c r="H280" s="80"/>
      <c r="I280" s="80"/>
      <c r="J280" s="80"/>
      <c r="K280" s="80"/>
      <c r="L280" s="80"/>
      <c r="M280" s="80"/>
      <c r="N280" s="81"/>
      <c r="O280" s="81"/>
      <c r="P280" s="81"/>
      <c r="Q280" s="81"/>
      <c r="R280" s="81"/>
      <c r="S280" s="81"/>
      <c r="T280" s="81"/>
      <c r="U280" s="81"/>
    </row>
    <row r="281" spans="1:21" s="73" customFormat="1">
      <c r="A281" s="85"/>
      <c r="B281" s="79"/>
      <c r="C281" s="86"/>
      <c r="D281" s="80"/>
      <c r="E281" s="80"/>
      <c r="F281" s="80"/>
      <c r="G281" s="80"/>
      <c r="H281" s="80"/>
      <c r="I281" s="80"/>
      <c r="J281" s="80"/>
      <c r="K281" s="80"/>
      <c r="L281" s="80"/>
      <c r="M281" s="80"/>
      <c r="N281" s="81"/>
      <c r="O281" s="81"/>
      <c r="P281" s="81"/>
      <c r="Q281" s="81"/>
      <c r="R281" s="81"/>
      <c r="S281" s="81"/>
      <c r="T281" s="81"/>
      <c r="U281" s="81"/>
    </row>
    <row r="282" spans="1:21" s="73" customFormat="1">
      <c r="A282" s="85"/>
      <c r="B282" s="79"/>
      <c r="C282" s="86"/>
      <c r="D282" s="80"/>
      <c r="E282" s="80"/>
      <c r="F282" s="80"/>
      <c r="G282" s="80"/>
      <c r="H282" s="80"/>
      <c r="I282" s="80"/>
      <c r="J282" s="80"/>
      <c r="K282" s="80"/>
      <c r="L282" s="80"/>
      <c r="M282" s="80"/>
      <c r="N282" s="81"/>
      <c r="O282" s="81"/>
      <c r="P282" s="81"/>
      <c r="Q282" s="81"/>
      <c r="R282" s="81"/>
      <c r="S282" s="81"/>
      <c r="T282" s="81"/>
      <c r="U282" s="81"/>
    </row>
    <row r="283" spans="1:21" s="73" customFormat="1">
      <c r="A283" s="85"/>
      <c r="B283" s="79"/>
      <c r="C283" s="86"/>
      <c r="D283" s="80"/>
      <c r="E283" s="80"/>
      <c r="F283" s="80"/>
      <c r="G283" s="80"/>
      <c r="H283" s="80"/>
      <c r="I283" s="80"/>
      <c r="J283" s="80"/>
      <c r="K283" s="80"/>
      <c r="L283" s="80"/>
      <c r="M283" s="80"/>
      <c r="N283" s="81"/>
      <c r="O283" s="81"/>
      <c r="P283" s="81"/>
      <c r="Q283" s="81"/>
      <c r="R283" s="81"/>
      <c r="S283" s="81"/>
      <c r="T283" s="81"/>
      <c r="U283" s="81"/>
    </row>
    <row r="284" spans="1:21" s="73" customFormat="1">
      <c r="A284" s="85"/>
      <c r="B284" s="79"/>
      <c r="C284" s="86"/>
      <c r="D284" s="80"/>
      <c r="E284" s="80"/>
      <c r="F284" s="80"/>
      <c r="G284" s="80"/>
      <c r="H284" s="80"/>
      <c r="I284" s="80"/>
      <c r="J284" s="80"/>
      <c r="K284" s="80"/>
      <c r="L284" s="80"/>
      <c r="M284" s="80"/>
      <c r="N284" s="81"/>
      <c r="O284" s="81"/>
      <c r="P284" s="81"/>
      <c r="Q284" s="81"/>
      <c r="R284" s="81"/>
      <c r="S284" s="81"/>
      <c r="T284" s="81"/>
      <c r="U284" s="81"/>
    </row>
    <row r="285" spans="1:21" s="73" customFormat="1">
      <c r="A285" s="85"/>
      <c r="B285" s="79"/>
      <c r="C285" s="86"/>
      <c r="D285" s="80"/>
      <c r="E285" s="80"/>
      <c r="F285" s="80"/>
      <c r="G285" s="80"/>
      <c r="H285" s="80"/>
      <c r="I285" s="80"/>
      <c r="J285" s="80"/>
      <c r="K285" s="80"/>
      <c r="L285" s="80"/>
      <c r="M285" s="80"/>
      <c r="N285" s="81"/>
      <c r="O285" s="81"/>
      <c r="P285" s="81"/>
      <c r="Q285" s="81"/>
      <c r="R285" s="81"/>
      <c r="S285" s="81"/>
      <c r="T285" s="81"/>
      <c r="U285" s="81"/>
    </row>
    <row r="286" spans="1:21" s="73" customFormat="1">
      <c r="A286" s="85"/>
      <c r="B286" s="79"/>
      <c r="C286" s="86"/>
      <c r="D286" s="80"/>
      <c r="E286" s="80"/>
      <c r="F286" s="80"/>
      <c r="G286" s="80"/>
      <c r="H286" s="80"/>
      <c r="I286" s="80"/>
      <c r="J286" s="80"/>
      <c r="K286" s="80"/>
      <c r="L286" s="80"/>
      <c r="M286" s="80"/>
      <c r="N286" s="81"/>
      <c r="O286" s="81"/>
      <c r="P286" s="81"/>
      <c r="Q286" s="81"/>
      <c r="R286" s="81"/>
      <c r="S286" s="81"/>
      <c r="T286" s="81"/>
      <c r="U286" s="81"/>
    </row>
    <row r="287" spans="1:21" s="73" customFormat="1">
      <c r="A287" s="85"/>
      <c r="B287" s="79"/>
      <c r="C287" s="86"/>
      <c r="D287" s="80"/>
      <c r="E287" s="80"/>
      <c r="F287" s="80"/>
      <c r="G287" s="80"/>
      <c r="H287" s="80"/>
      <c r="I287" s="80"/>
      <c r="J287" s="80"/>
      <c r="K287" s="80"/>
      <c r="L287" s="80"/>
      <c r="M287" s="80"/>
      <c r="N287" s="81"/>
      <c r="O287" s="81"/>
      <c r="P287" s="81"/>
      <c r="Q287" s="81"/>
      <c r="R287" s="81"/>
      <c r="S287" s="81"/>
      <c r="T287" s="81"/>
      <c r="U287" s="81"/>
    </row>
    <row r="288" spans="1:21" s="73" customFormat="1">
      <c r="A288" s="85"/>
      <c r="B288" s="79"/>
      <c r="C288" s="86"/>
      <c r="D288" s="80"/>
      <c r="E288" s="80"/>
      <c r="F288" s="80"/>
      <c r="G288" s="80"/>
      <c r="H288" s="80"/>
      <c r="I288" s="80"/>
      <c r="J288" s="80"/>
      <c r="K288" s="80"/>
      <c r="L288" s="80"/>
      <c r="M288" s="80"/>
      <c r="N288" s="81"/>
      <c r="O288" s="81"/>
      <c r="P288" s="81"/>
      <c r="Q288" s="81"/>
      <c r="R288" s="81"/>
      <c r="S288" s="81"/>
      <c r="T288" s="81"/>
      <c r="U288" s="81"/>
    </row>
    <row r="289" spans="1:21" s="73" customFormat="1">
      <c r="A289" s="85"/>
      <c r="B289" s="79"/>
      <c r="C289" s="86"/>
      <c r="D289" s="80"/>
      <c r="E289" s="80"/>
      <c r="F289" s="80"/>
      <c r="G289" s="80"/>
      <c r="H289" s="80"/>
      <c r="I289" s="80"/>
      <c r="J289" s="80"/>
      <c r="K289" s="80"/>
      <c r="L289" s="80"/>
      <c r="M289" s="80"/>
      <c r="N289" s="81"/>
      <c r="O289" s="81"/>
      <c r="P289" s="81"/>
      <c r="Q289" s="81"/>
      <c r="R289" s="81"/>
      <c r="S289" s="81"/>
      <c r="T289" s="81"/>
      <c r="U289" s="81"/>
    </row>
    <row r="290" spans="1:21" s="73" customFormat="1">
      <c r="A290" s="85"/>
      <c r="B290" s="79"/>
      <c r="C290" s="86"/>
      <c r="D290" s="80"/>
      <c r="E290" s="80"/>
      <c r="F290" s="80"/>
      <c r="G290" s="80"/>
      <c r="H290" s="80"/>
      <c r="I290" s="80"/>
      <c r="J290" s="80"/>
      <c r="K290" s="80"/>
      <c r="L290" s="80"/>
      <c r="M290" s="80"/>
      <c r="N290" s="81"/>
      <c r="O290" s="81"/>
      <c r="P290" s="81"/>
      <c r="Q290" s="81"/>
      <c r="R290" s="81"/>
      <c r="S290" s="81"/>
      <c r="T290" s="81"/>
      <c r="U290" s="81"/>
    </row>
    <row r="291" spans="1:21" s="73" customFormat="1">
      <c r="A291" s="85"/>
      <c r="B291" s="79"/>
      <c r="C291" s="86"/>
      <c r="D291" s="80"/>
      <c r="E291" s="80"/>
      <c r="F291" s="80"/>
      <c r="G291" s="80"/>
      <c r="H291" s="80"/>
      <c r="I291" s="80"/>
      <c r="J291" s="80"/>
      <c r="K291" s="80"/>
      <c r="L291" s="80"/>
      <c r="M291" s="80"/>
      <c r="N291" s="81"/>
      <c r="O291" s="81"/>
      <c r="P291" s="81"/>
      <c r="Q291" s="81"/>
      <c r="R291" s="81"/>
      <c r="S291" s="81"/>
      <c r="T291" s="81"/>
      <c r="U291" s="81"/>
    </row>
    <row r="292" spans="1:21" s="73" customFormat="1">
      <c r="A292" s="85"/>
      <c r="B292" s="79"/>
      <c r="C292" s="86"/>
      <c r="D292" s="80"/>
      <c r="E292" s="80"/>
      <c r="F292" s="80"/>
      <c r="G292" s="80"/>
      <c r="H292" s="80"/>
      <c r="I292" s="80"/>
      <c r="J292" s="80"/>
      <c r="K292" s="80"/>
      <c r="L292" s="80"/>
      <c r="M292" s="80"/>
      <c r="N292" s="81"/>
      <c r="O292" s="81"/>
      <c r="P292" s="81"/>
      <c r="Q292" s="81"/>
      <c r="R292" s="81"/>
      <c r="S292" s="81"/>
      <c r="T292" s="81"/>
      <c r="U292" s="81"/>
    </row>
    <row r="293" spans="1:21" s="73" customFormat="1">
      <c r="A293" s="85"/>
      <c r="B293" s="79"/>
      <c r="C293" s="86"/>
      <c r="D293" s="80"/>
      <c r="E293" s="80"/>
      <c r="F293" s="80"/>
      <c r="G293" s="80"/>
      <c r="H293" s="80"/>
      <c r="I293" s="80"/>
      <c r="J293" s="80"/>
      <c r="K293" s="80"/>
      <c r="L293" s="80"/>
      <c r="M293" s="80"/>
      <c r="N293" s="81"/>
      <c r="O293" s="81"/>
      <c r="P293" s="81"/>
      <c r="Q293" s="81"/>
      <c r="R293" s="81"/>
      <c r="S293" s="81"/>
      <c r="T293" s="81"/>
      <c r="U293" s="81"/>
    </row>
    <row r="294" spans="1:21" s="73" customFormat="1">
      <c r="A294" s="85"/>
      <c r="B294" s="79"/>
      <c r="C294" s="86"/>
      <c r="D294" s="80"/>
      <c r="E294" s="80"/>
      <c r="F294" s="80"/>
      <c r="G294" s="80"/>
      <c r="H294" s="80"/>
      <c r="I294" s="80"/>
      <c r="J294" s="80"/>
      <c r="K294" s="80"/>
      <c r="L294" s="80"/>
      <c r="M294" s="80"/>
      <c r="N294" s="81"/>
      <c r="O294" s="81"/>
      <c r="P294" s="81"/>
      <c r="Q294" s="81"/>
      <c r="R294" s="81"/>
      <c r="S294" s="81"/>
      <c r="T294" s="81"/>
      <c r="U294" s="81"/>
    </row>
    <row r="295" spans="1:21" s="73" customFormat="1">
      <c r="A295" s="85"/>
      <c r="B295" s="79"/>
      <c r="C295" s="86"/>
      <c r="D295" s="80"/>
      <c r="E295" s="80"/>
      <c r="F295" s="80"/>
      <c r="G295" s="80"/>
      <c r="H295" s="80"/>
      <c r="I295" s="80"/>
      <c r="J295" s="80"/>
      <c r="K295" s="80"/>
      <c r="L295" s="80"/>
      <c r="M295" s="80"/>
      <c r="N295" s="81"/>
      <c r="O295" s="81"/>
      <c r="P295" s="81"/>
      <c r="Q295" s="81"/>
      <c r="R295" s="81"/>
      <c r="S295" s="81"/>
      <c r="T295" s="81"/>
      <c r="U295" s="81"/>
    </row>
    <row r="296" spans="1:21" s="73" customFormat="1">
      <c r="A296" s="85"/>
      <c r="B296" s="79"/>
      <c r="C296" s="86"/>
      <c r="D296" s="80"/>
      <c r="E296" s="80"/>
      <c r="F296" s="80"/>
      <c r="G296" s="80"/>
      <c r="H296" s="80"/>
      <c r="I296" s="80"/>
      <c r="J296" s="80"/>
      <c r="K296" s="80"/>
      <c r="L296" s="80"/>
      <c r="M296" s="80"/>
      <c r="N296" s="81"/>
      <c r="O296" s="81"/>
      <c r="P296" s="81"/>
      <c r="Q296" s="81"/>
      <c r="R296" s="81"/>
      <c r="S296" s="81"/>
      <c r="T296" s="81"/>
      <c r="U296" s="81"/>
    </row>
    <row r="297" spans="1:21" s="73" customFormat="1">
      <c r="A297" s="85"/>
      <c r="B297" s="79"/>
      <c r="C297" s="86"/>
      <c r="D297" s="80"/>
      <c r="E297" s="80"/>
      <c r="F297" s="80"/>
      <c r="G297" s="80"/>
      <c r="H297" s="80"/>
      <c r="I297" s="80"/>
      <c r="J297" s="80"/>
      <c r="K297" s="80"/>
      <c r="L297" s="80"/>
      <c r="M297" s="80"/>
      <c r="N297" s="81"/>
      <c r="O297" s="81"/>
      <c r="P297" s="81"/>
      <c r="Q297" s="81"/>
      <c r="R297" s="81"/>
      <c r="S297" s="81"/>
      <c r="T297" s="81"/>
      <c r="U297" s="81"/>
    </row>
    <row r="298" spans="1:21" s="73" customFormat="1">
      <c r="A298" s="85"/>
      <c r="B298" s="79"/>
      <c r="C298" s="86"/>
      <c r="D298" s="80"/>
      <c r="E298" s="80"/>
      <c r="F298" s="80"/>
      <c r="G298" s="80"/>
      <c r="H298" s="80"/>
      <c r="I298" s="80"/>
      <c r="J298" s="80"/>
      <c r="K298" s="80"/>
      <c r="L298" s="80"/>
      <c r="M298" s="80"/>
      <c r="N298" s="81"/>
      <c r="O298" s="81"/>
      <c r="P298" s="81"/>
      <c r="Q298" s="81"/>
      <c r="R298" s="81"/>
      <c r="S298" s="81"/>
      <c r="T298" s="81"/>
      <c r="U298" s="81"/>
    </row>
    <row r="299" spans="1:21" s="73" customFormat="1">
      <c r="A299" s="85"/>
      <c r="B299" s="79"/>
      <c r="C299" s="86"/>
      <c r="D299" s="80"/>
      <c r="E299" s="80"/>
      <c r="F299" s="80"/>
      <c r="G299" s="80"/>
      <c r="H299" s="80"/>
      <c r="I299" s="80"/>
      <c r="J299" s="80"/>
      <c r="K299" s="80"/>
      <c r="L299" s="80"/>
      <c r="M299" s="80"/>
      <c r="N299" s="81"/>
      <c r="O299" s="81"/>
      <c r="P299" s="81"/>
      <c r="Q299" s="81"/>
      <c r="R299" s="81"/>
      <c r="S299" s="81"/>
      <c r="T299" s="81"/>
      <c r="U299" s="81"/>
    </row>
  </sheetData>
  <sheetProtection algorithmName="SHA-512" hashValue="RMRQmoz8ARkwa7o/0h6BxkQv2nVSWx96Frqfd6atGbw4wDdjj48xEsV+3VHI7nxuNyO45rwSZWtFoJT1iq1JoQ==" saltValue="nzF7j2wfYfmbgzHXU4gEaw==" spinCount="100000" sheet="1" objects="1" scenarios="1"/>
  <mergeCells count="59">
    <mergeCell ref="E6:I6"/>
    <mergeCell ref="E1:I1"/>
    <mergeCell ref="E2:I2"/>
    <mergeCell ref="E3:I3"/>
    <mergeCell ref="E4:I4"/>
    <mergeCell ref="E5:I5"/>
    <mergeCell ref="E7:I7"/>
    <mergeCell ref="E8:I8"/>
    <mergeCell ref="A9:A11"/>
    <mergeCell ref="B9:B11"/>
    <mergeCell ref="C9:C11"/>
    <mergeCell ref="D9:H9"/>
    <mergeCell ref="I9:M9"/>
    <mergeCell ref="L10:L11"/>
    <mergeCell ref="M10:M11"/>
    <mergeCell ref="A24:A26"/>
    <mergeCell ref="N9:T9"/>
    <mergeCell ref="U9:U11"/>
    <mergeCell ref="D10:D11"/>
    <mergeCell ref="E10:E11"/>
    <mergeCell ref="F10:F11"/>
    <mergeCell ref="G10:G11"/>
    <mergeCell ref="H10:H11"/>
    <mergeCell ref="I10:I11"/>
    <mergeCell ref="J10:J11"/>
    <mergeCell ref="K10:K11"/>
    <mergeCell ref="N10:O10"/>
    <mergeCell ref="P10:R10"/>
    <mergeCell ref="S10:S11"/>
    <mergeCell ref="T10:T11"/>
    <mergeCell ref="A12:A23"/>
    <mergeCell ref="A57:A60"/>
    <mergeCell ref="A68:I68"/>
    <mergeCell ref="A27:A29"/>
    <mergeCell ref="A30:A37"/>
    <mergeCell ref="A38:A40"/>
    <mergeCell ref="A41:A45"/>
    <mergeCell ref="A46:A50"/>
    <mergeCell ref="A51:A56"/>
    <mergeCell ref="B71:B73"/>
    <mergeCell ref="C71:C73"/>
    <mergeCell ref="D71:H71"/>
    <mergeCell ref="I71:M71"/>
    <mergeCell ref="N71:T71"/>
    <mergeCell ref="U71:U73"/>
    <mergeCell ref="D72:D73"/>
    <mergeCell ref="E72:E73"/>
    <mergeCell ref="F72:F73"/>
    <mergeCell ref="G72:G73"/>
    <mergeCell ref="H72:H73"/>
    <mergeCell ref="I72:I73"/>
    <mergeCell ref="J72:J73"/>
    <mergeCell ref="K72:K73"/>
    <mergeCell ref="L72:L73"/>
    <mergeCell ref="M72:M73"/>
    <mergeCell ref="N72:O72"/>
    <mergeCell ref="P72:R72"/>
    <mergeCell ref="S72:S73"/>
    <mergeCell ref="T72:T73"/>
  </mergeCells>
  <conditionalFormatting sqref="E1:I8">
    <cfRule type="notContainsBlanks" dxfId="9" priority="1">
      <formula>LEN(TRIM(E1))&gt;0</formula>
    </cfRule>
  </conditionalFormatting>
  <dataValidations count="1">
    <dataValidation type="decimal" operator="greaterThanOrEqual" allowBlank="1" showInputMessage="1" showErrorMessage="1" errorTitle="Error" error="Please enter a numeric value." sqref="D12:U65">
      <formula1>0</formula1>
    </dataValidation>
  </dataValidations>
  <pageMargins left="0.70866141732283472" right="0.70866141732283472" top="0.70866141732283472" bottom="0.74803149606299213" header="0.31496062992125984" footer="0.31496062992125984"/>
  <pageSetup paperSize="9" scale="30" fitToWidth="2" fitToHeight="6"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Z299"/>
  <sheetViews>
    <sheetView showWhiteSpace="0" topLeftCell="B1" zoomScale="80" zoomScaleNormal="80" zoomScaleSheetLayoutView="66" zoomScalePageLayoutView="60" workbookViewId="0">
      <pane xSplit="1" ySplit="11" topLeftCell="O62" activePane="bottomRight" state="frozen"/>
      <selection activeCell="B1" sqref="B1"/>
      <selection pane="topRight" activeCell="C1" sqref="C1"/>
      <selection pane="bottomLeft" activeCell="B12" sqref="B12"/>
      <selection pane="bottomRight" activeCell="S63" sqref="S63"/>
    </sheetView>
  </sheetViews>
  <sheetFormatPr defaultColWidth="11.42578125" defaultRowHeight="15" outlineLevelRow="1" outlineLevelCol="1"/>
  <cols>
    <col min="1" max="1" width="59.42578125" style="85" customWidth="1"/>
    <col min="2" max="2" width="74.7109375" style="82" customWidth="1"/>
    <col min="3" max="3" width="20.28515625" style="87" customWidth="1"/>
    <col min="4" max="4" width="13.85546875" style="83" customWidth="1" outlineLevel="1"/>
    <col min="5" max="6" width="12.7109375" style="83" customWidth="1" outlineLevel="1"/>
    <col min="7" max="7" width="13.28515625" style="83" customWidth="1" outlineLevel="1"/>
    <col min="8" max="8" width="22.5703125" style="83" customWidth="1"/>
    <col min="9" max="9" width="13.140625" style="83" customWidth="1" outlineLevel="1"/>
    <col min="10" max="12" width="9.85546875" style="83" customWidth="1" outlineLevel="1"/>
    <col min="13" max="13" width="19.5703125" style="83" customWidth="1"/>
    <col min="14" max="19" width="9.85546875" style="84" customWidth="1" outlineLevel="1"/>
    <col min="20" max="20" width="19.42578125" style="84" customWidth="1"/>
    <col min="21" max="21" width="21.140625" style="84" customWidth="1"/>
    <col min="22" max="52" width="11.42578125" style="73"/>
    <col min="53" max="16384" width="11.42578125" style="78"/>
  </cols>
  <sheetData>
    <row r="1" spans="1:52">
      <c r="A1" s="261" t="s">
        <v>353</v>
      </c>
      <c r="B1" s="262" t="str">
        <f>'Cover sheet'!C3</f>
        <v>Georgia</v>
      </c>
      <c r="C1" s="263"/>
      <c r="D1" s="264"/>
      <c r="E1" s="426" t="str">
        <f>IF(B1=0, "Please enter country name in the cover sheet ", "")</f>
        <v/>
      </c>
      <c r="F1" s="426"/>
      <c r="G1" s="426"/>
      <c r="H1" s="426"/>
      <c r="I1" s="426"/>
      <c r="J1" s="264"/>
      <c r="K1" s="264"/>
      <c r="L1" s="264"/>
      <c r="M1" s="264"/>
      <c r="N1" s="265"/>
      <c r="O1" s="265"/>
      <c r="P1" s="265"/>
      <c r="Q1" s="265"/>
      <c r="R1" s="265"/>
      <c r="S1" s="265"/>
      <c r="T1" s="265"/>
      <c r="U1" s="265"/>
    </row>
    <row r="2" spans="1:52" ht="15.75">
      <c r="A2" s="266" t="s">
        <v>354</v>
      </c>
      <c r="B2" s="300" t="str">
        <f>'Cover sheet'!E24</f>
        <v>Calendar Year</v>
      </c>
      <c r="C2" s="268"/>
      <c r="D2" s="264"/>
      <c r="E2" s="425" t="str">
        <f>IF(B2=0, "Please enter Reporting Cycle in the cover sheet ", "")</f>
        <v/>
      </c>
      <c r="F2" s="425"/>
      <c r="G2" s="425"/>
      <c r="H2" s="425"/>
      <c r="I2" s="425"/>
      <c r="J2" s="264"/>
      <c r="K2" s="264"/>
      <c r="L2" s="264"/>
      <c r="M2" s="264"/>
      <c r="N2" s="265"/>
      <c r="O2" s="265"/>
      <c r="P2" s="265"/>
      <c r="Q2" s="265"/>
      <c r="R2" s="265"/>
      <c r="S2" s="265"/>
      <c r="T2" s="265"/>
      <c r="U2" s="265"/>
    </row>
    <row r="3" spans="1:52" ht="15.75">
      <c r="A3" s="266" t="s">
        <v>355</v>
      </c>
      <c r="B3" s="269">
        <f>'Cover sheet'!E38</f>
        <v>1</v>
      </c>
      <c r="C3" s="270">
        <f>'Cover sheet'!F38</f>
        <v>2012</v>
      </c>
      <c r="D3" s="264"/>
      <c r="E3" s="425" t="str">
        <f>IF(B3=0, "Please enter details of reporting cycle in the cover sheet ", "")</f>
        <v/>
      </c>
      <c r="F3" s="425"/>
      <c r="G3" s="425"/>
      <c r="H3" s="425"/>
      <c r="I3" s="425"/>
      <c r="J3" s="264"/>
      <c r="K3" s="264"/>
      <c r="L3" s="264"/>
      <c r="M3" s="264"/>
      <c r="N3" s="265"/>
      <c r="O3" s="265"/>
      <c r="P3" s="265"/>
      <c r="Q3" s="265"/>
      <c r="R3" s="265"/>
      <c r="S3" s="265"/>
      <c r="T3" s="265"/>
      <c r="U3" s="265"/>
    </row>
    <row r="4" spans="1:52" ht="15.75">
      <c r="A4" s="266" t="s">
        <v>356</v>
      </c>
      <c r="B4" s="269">
        <f>'Cover sheet'!E39</f>
        <v>12</v>
      </c>
      <c r="C4" s="270">
        <f>'Cover sheet'!F39</f>
        <v>2012</v>
      </c>
      <c r="D4" s="264"/>
      <c r="E4" s="425" t="str">
        <f>IF(B4=0, "Please enter details of reporting cycle in the cover sheet ", "")</f>
        <v/>
      </c>
      <c r="F4" s="425"/>
      <c r="G4" s="425"/>
      <c r="H4" s="425"/>
      <c r="I4" s="425"/>
      <c r="J4" s="264"/>
      <c r="K4" s="264"/>
      <c r="L4" s="264"/>
      <c r="M4" s="264"/>
      <c r="N4" s="265"/>
      <c r="O4" s="265"/>
      <c r="P4" s="265"/>
      <c r="Q4" s="265"/>
      <c r="R4" s="265"/>
      <c r="S4" s="265"/>
      <c r="T4" s="265"/>
      <c r="U4" s="265"/>
    </row>
    <row r="5" spans="1:52" ht="15.75">
      <c r="A5" s="266" t="s">
        <v>357</v>
      </c>
      <c r="B5" s="300" t="str">
        <f>'Cover sheet'!E50</f>
        <v>US Dollars</v>
      </c>
      <c r="C5" s="263"/>
      <c r="D5" s="264"/>
      <c r="E5" s="425" t="str">
        <f>IF(B5=0, "Please enter reporting currency in the cover sheet ", "")</f>
        <v/>
      </c>
      <c r="F5" s="425"/>
      <c r="G5" s="425"/>
      <c r="H5" s="425"/>
      <c r="I5" s="425"/>
      <c r="J5" s="264"/>
      <c r="K5" s="264"/>
      <c r="L5" s="264"/>
      <c r="M5" s="264"/>
      <c r="N5" s="265"/>
      <c r="O5" s="265"/>
      <c r="P5" s="265"/>
      <c r="Q5" s="265"/>
      <c r="R5" s="265"/>
      <c r="S5" s="265"/>
      <c r="T5" s="265"/>
      <c r="U5" s="265"/>
    </row>
    <row r="6" spans="1:52" ht="15.75">
      <c r="A6" s="266" t="s">
        <v>358</v>
      </c>
      <c r="B6" s="300" t="str">
        <f>'Cover sheet'!E56</f>
        <v>Units ( x 1)</v>
      </c>
      <c r="C6" s="263"/>
      <c r="D6" s="264"/>
      <c r="E6" s="425" t="str">
        <f>IF(B6=0, "Please enter monetary units in the cover sheet ", "")</f>
        <v/>
      </c>
      <c r="F6" s="425"/>
      <c r="G6" s="425"/>
      <c r="H6" s="425"/>
      <c r="I6" s="425"/>
      <c r="J6" s="264"/>
      <c r="K6" s="264"/>
      <c r="L6" s="264"/>
      <c r="M6" s="264"/>
      <c r="N6" s="265"/>
      <c r="O6" s="265"/>
      <c r="P6" s="265"/>
      <c r="Q6" s="265"/>
      <c r="R6" s="265"/>
      <c r="S6" s="265"/>
      <c r="T6" s="265"/>
      <c r="U6" s="265"/>
    </row>
    <row r="7" spans="1:52" ht="29.25">
      <c r="A7" s="266" t="s">
        <v>359</v>
      </c>
      <c r="B7" s="271">
        <f>'Cover sheet'!E63</f>
        <v>1.6513</v>
      </c>
      <c r="C7" s="272"/>
      <c r="D7" s="264"/>
      <c r="E7" s="425" t="str">
        <f>IF(B7=0, "Please enter exchange rate in the cover sheet ", "")</f>
        <v/>
      </c>
      <c r="F7" s="425"/>
      <c r="G7" s="425"/>
      <c r="H7" s="425"/>
      <c r="I7" s="425"/>
      <c r="J7" s="264"/>
      <c r="K7" s="264"/>
      <c r="L7" s="264"/>
      <c r="M7" s="264"/>
      <c r="N7" s="265"/>
      <c r="O7" s="265"/>
      <c r="P7" s="265"/>
      <c r="Q7" s="265"/>
      <c r="R7" s="265"/>
      <c r="S7" s="265"/>
      <c r="T7" s="265"/>
      <c r="U7" s="265"/>
    </row>
    <row r="8" spans="1:52" ht="24" customHeight="1">
      <c r="A8" s="273" t="s">
        <v>360</v>
      </c>
      <c r="B8" s="301" t="str">
        <f>'Cover sheet'!E70</f>
        <v>System of Health Accounts</v>
      </c>
      <c r="C8" s="272"/>
      <c r="D8" s="264"/>
      <c r="E8" s="425" t="str">
        <f>IF(B8=0, "Please enter measurement methodology in the cover sheet ", "")</f>
        <v/>
      </c>
      <c r="F8" s="425"/>
      <c r="G8" s="425"/>
      <c r="H8" s="425"/>
      <c r="I8" s="425"/>
      <c r="J8" s="264"/>
      <c r="K8" s="264"/>
      <c r="L8" s="264"/>
      <c r="M8" s="264"/>
      <c r="N8" s="265"/>
      <c r="O8" s="265"/>
      <c r="P8" s="265"/>
      <c r="Q8" s="265"/>
      <c r="R8" s="265"/>
      <c r="S8" s="265"/>
      <c r="T8" s="265"/>
      <c r="U8" s="265"/>
    </row>
    <row r="9" spans="1:52" s="75" customFormat="1" ht="42.75" customHeight="1">
      <c r="A9" s="438" t="s">
        <v>361</v>
      </c>
      <c r="B9" s="439" t="s">
        <v>362</v>
      </c>
      <c r="C9" s="440" t="s">
        <v>363</v>
      </c>
      <c r="D9" s="435" t="s">
        <v>268</v>
      </c>
      <c r="E9" s="435"/>
      <c r="F9" s="435"/>
      <c r="G9" s="435"/>
      <c r="H9" s="435"/>
      <c r="I9" s="435" t="s">
        <v>269</v>
      </c>
      <c r="J9" s="435"/>
      <c r="K9" s="435"/>
      <c r="L9" s="435"/>
      <c r="M9" s="435"/>
      <c r="N9" s="435" t="s">
        <v>270</v>
      </c>
      <c r="O9" s="435"/>
      <c r="P9" s="435"/>
      <c r="Q9" s="435"/>
      <c r="R9" s="435"/>
      <c r="S9" s="435"/>
      <c r="T9" s="435"/>
      <c r="U9" s="435" t="s">
        <v>262</v>
      </c>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75" customFormat="1" ht="15" customHeight="1">
      <c r="A10" s="438"/>
      <c r="B10" s="439"/>
      <c r="C10" s="440"/>
      <c r="D10" s="436" t="s">
        <v>263</v>
      </c>
      <c r="E10" s="436" t="s">
        <v>264</v>
      </c>
      <c r="F10" s="436" t="s">
        <v>352</v>
      </c>
      <c r="G10" s="436" t="s">
        <v>199</v>
      </c>
      <c r="H10" s="436" t="s">
        <v>184</v>
      </c>
      <c r="I10" s="436" t="s">
        <v>265</v>
      </c>
      <c r="J10" s="436" t="s">
        <v>202</v>
      </c>
      <c r="K10" s="436" t="s">
        <v>266</v>
      </c>
      <c r="L10" s="436" t="s">
        <v>267</v>
      </c>
      <c r="M10" s="436" t="s">
        <v>187</v>
      </c>
      <c r="N10" s="437" t="s">
        <v>272</v>
      </c>
      <c r="O10" s="437"/>
      <c r="P10" s="437" t="s">
        <v>273</v>
      </c>
      <c r="Q10" s="437"/>
      <c r="R10" s="437"/>
      <c r="S10" s="436" t="s">
        <v>275</v>
      </c>
      <c r="T10" s="436" t="s">
        <v>276</v>
      </c>
      <c r="U10" s="435"/>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7" customFormat="1" ht="96.75" customHeight="1">
      <c r="A11" s="438"/>
      <c r="B11" s="439"/>
      <c r="C11" s="440"/>
      <c r="D11" s="436"/>
      <c r="E11" s="436"/>
      <c r="F11" s="436"/>
      <c r="G11" s="436"/>
      <c r="H11" s="436"/>
      <c r="I11" s="436"/>
      <c r="J11" s="436"/>
      <c r="K11" s="436"/>
      <c r="L11" s="436"/>
      <c r="M11" s="436"/>
      <c r="N11" s="275" t="s">
        <v>193</v>
      </c>
      <c r="O11" s="276" t="s">
        <v>271</v>
      </c>
      <c r="P11" s="276" t="s">
        <v>195</v>
      </c>
      <c r="Q11" s="276" t="s">
        <v>284</v>
      </c>
      <c r="R11" s="276" t="s">
        <v>274</v>
      </c>
      <c r="S11" s="436"/>
      <c r="T11" s="436"/>
      <c r="U11" s="435"/>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43.5" customHeight="1">
      <c r="A12" s="427" t="s">
        <v>442</v>
      </c>
      <c r="B12" s="277" t="s">
        <v>295</v>
      </c>
      <c r="C12" s="278"/>
      <c r="D12" s="279">
        <f>SUMIFS(D13:D23,D13:D23,"&lt;&gt;Local Currency", D13:D23,"&lt;&gt;US Dollars" )</f>
        <v>0</v>
      </c>
      <c r="E12" s="279">
        <f t="shared" ref="E12:U12" si="0">SUMIFS(E13:E23,E13:E23,"&lt;&gt;Local Currency", E13:E23,"&lt;&gt;US Dollars" )</f>
        <v>0</v>
      </c>
      <c r="F12" s="279">
        <f t="shared" si="0"/>
        <v>0</v>
      </c>
      <c r="G12" s="279">
        <f t="shared" si="0"/>
        <v>0</v>
      </c>
      <c r="H12" s="279">
        <f t="shared" si="0"/>
        <v>0</v>
      </c>
      <c r="I12" s="279">
        <f t="shared" si="0"/>
        <v>0</v>
      </c>
      <c r="J12" s="279">
        <f t="shared" si="0"/>
        <v>0</v>
      </c>
      <c r="K12" s="279">
        <f t="shared" si="0"/>
        <v>0</v>
      </c>
      <c r="L12" s="279">
        <f t="shared" si="0"/>
        <v>0</v>
      </c>
      <c r="M12" s="279">
        <f t="shared" si="0"/>
        <v>0</v>
      </c>
      <c r="N12" s="279">
        <f t="shared" si="0"/>
        <v>0</v>
      </c>
      <c r="O12" s="279">
        <f t="shared" si="0"/>
        <v>304803</v>
      </c>
      <c r="P12" s="279">
        <f t="shared" si="0"/>
        <v>0</v>
      </c>
      <c r="Q12" s="279">
        <f t="shared" si="0"/>
        <v>0</v>
      </c>
      <c r="R12" s="279">
        <f t="shared" si="0"/>
        <v>130001</v>
      </c>
      <c r="S12" s="279">
        <f t="shared" si="0"/>
        <v>32938</v>
      </c>
      <c r="T12" s="279">
        <f t="shared" si="0"/>
        <v>467742</v>
      </c>
      <c r="U12" s="279">
        <f t="shared" si="0"/>
        <v>467742</v>
      </c>
    </row>
    <row r="13" spans="1:52" ht="33" customHeight="1" outlineLevel="1">
      <c r="A13" s="427"/>
      <c r="B13" s="280" t="s">
        <v>2</v>
      </c>
      <c r="C13" s="281" t="s">
        <v>285</v>
      </c>
      <c r="D13" s="228" t="str">
        <f>B5</f>
        <v>US Dollars</v>
      </c>
      <c r="E13" s="228" t="str">
        <f>B5</f>
        <v>US Dollars</v>
      </c>
      <c r="F13" s="228" t="str">
        <f>B5</f>
        <v>US Dollars</v>
      </c>
      <c r="G13" s="228" t="str">
        <f>B5</f>
        <v>US Dollars</v>
      </c>
      <c r="H13" s="282">
        <f>SUMIFS(D13:G13,D13:G13,"&lt;&gt;Local Currency", D13:G13,"&lt;&gt;US Dollars" )</f>
        <v>0</v>
      </c>
      <c r="I13" s="228" t="str">
        <f>$B$5</f>
        <v>US Dollars</v>
      </c>
      <c r="J13" s="228" t="str">
        <f t="shared" ref="J13:L23" si="1">$B$5</f>
        <v>US Dollars</v>
      </c>
      <c r="K13" s="228" t="str">
        <f t="shared" si="1"/>
        <v>US Dollars</v>
      </c>
      <c r="L13" s="228" t="str">
        <f t="shared" si="1"/>
        <v>US Dollars</v>
      </c>
      <c r="M13" s="282">
        <f t="shared" ref="M13:M50" si="2">SUMIFS(I13:L13,I13:L13,"&lt;&gt;Local Currency", I13:L13,"&lt;&gt;US Dollars" )</f>
        <v>0</v>
      </c>
      <c r="N13" s="228" t="str">
        <f>$B$5</f>
        <v>US Dollars</v>
      </c>
      <c r="O13" s="228" t="str">
        <f t="shared" ref="O13:S23" si="3">$B$5</f>
        <v>US Dollars</v>
      </c>
      <c r="P13" s="228" t="str">
        <f t="shared" si="3"/>
        <v>US Dollars</v>
      </c>
      <c r="Q13" s="228" t="str">
        <f t="shared" si="3"/>
        <v>US Dollars</v>
      </c>
      <c r="R13" s="228">
        <v>16000</v>
      </c>
      <c r="S13" s="228">
        <v>29912</v>
      </c>
      <c r="T13" s="283">
        <f t="shared" ref="T13:T50" si="4">SUMIFS(N13:S13,N13:S13,"&lt;&gt;Local Currency", N13:S13,"&lt;&gt;US Dollars" )</f>
        <v>45912</v>
      </c>
      <c r="U13" s="283">
        <f t="shared" ref="U13:U50" si="5">H13+M13+T13</f>
        <v>45912</v>
      </c>
    </row>
    <row r="14" spans="1:52" ht="33" customHeight="1" outlineLevel="1">
      <c r="A14" s="427"/>
      <c r="B14" s="284" t="s">
        <v>365</v>
      </c>
      <c r="C14" s="281" t="s">
        <v>366</v>
      </c>
      <c r="D14" s="228" t="str">
        <f>B5</f>
        <v>US Dollars</v>
      </c>
      <c r="E14" s="228" t="str">
        <f>B5</f>
        <v>US Dollars</v>
      </c>
      <c r="F14" s="228" t="str">
        <f>B5</f>
        <v>US Dollars</v>
      </c>
      <c r="G14" s="228" t="str">
        <f>B5</f>
        <v>US Dollars</v>
      </c>
      <c r="H14" s="282">
        <f t="shared" ref="H14:H50" si="6">SUMIFS(D14:G14,D14:G14,"&lt;&gt;Local Currency", D14:G14,"&lt;&gt;US Dollars" )</f>
        <v>0</v>
      </c>
      <c r="I14" s="228" t="str">
        <f t="shared" ref="I14:I23" si="7">$B$5</f>
        <v>US Dollars</v>
      </c>
      <c r="J14" s="228" t="str">
        <f t="shared" si="1"/>
        <v>US Dollars</v>
      </c>
      <c r="K14" s="228" t="str">
        <f t="shared" si="1"/>
        <v>US Dollars</v>
      </c>
      <c r="L14" s="228" t="str">
        <f t="shared" si="1"/>
        <v>US Dollars</v>
      </c>
      <c r="M14" s="282">
        <f t="shared" si="2"/>
        <v>0</v>
      </c>
      <c r="N14" s="228" t="str">
        <f t="shared" ref="N14:N23" si="8">$B$5</f>
        <v>US Dollars</v>
      </c>
      <c r="O14" s="228" t="str">
        <f t="shared" si="3"/>
        <v>US Dollars</v>
      </c>
      <c r="P14" s="228" t="str">
        <f t="shared" si="3"/>
        <v>US Dollars</v>
      </c>
      <c r="Q14" s="228" t="str">
        <f t="shared" si="3"/>
        <v>US Dollars</v>
      </c>
      <c r="R14" s="228">
        <v>33000</v>
      </c>
      <c r="S14" s="228" t="str">
        <f t="shared" si="3"/>
        <v>US Dollars</v>
      </c>
      <c r="T14" s="283">
        <f t="shared" si="4"/>
        <v>33000</v>
      </c>
      <c r="U14" s="283">
        <f t="shared" si="5"/>
        <v>33000</v>
      </c>
    </row>
    <row r="15" spans="1:52" ht="33" customHeight="1" outlineLevel="1">
      <c r="A15" s="427"/>
      <c r="B15" s="284" t="s">
        <v>5</v>
      </c>
      <c r="C15" s="281" t="s">
        <v>286</v>
      </c>
      <c r="D15" s="228" t="str">
        <f>B5</f>
        <v>US Dollars</v>
      </c>
      <c r="E15" s="228" t="str">
        <f>B5</f>
        <v>US Dollars</v>
      </c>
      <c r="F15" s="228" t="str">
        <f>B5</f>
        <v>US Dollars</v>
      </c>
      <c r="G15" s="228" t="str">
        <f>B5</f>
        <v>US Dollars</v>
      </c>
      <c r="H15" s="282">
        <f t="shared" si="6"/>
        <v>0</v>
      </c>
      <c r="I15" s="228" t="str">
        <f t="shared" si="7"/>
        <v>US Dollars</v>
      </c>
      <c r="J15" s="228" t="str">
        <f t="shared" si="1"/>
        <v>US Dollars</v>
      </c>
      <c r="K15" s="228" t="str">
        <f t="shared" si="1"/>
        <v>US Dollars</v>
      </c>
      <c r="L15" s="228" t="str">
        <f t="shared" si="1"/>
        <v>US Dollars</v>
      </c>
      <c r="M15" s="282">
        <f t="shared" si="2"/>
        <v>0</v>
      </c>
      <c r="N15" s="228" t="str">
        <f t="shared" si="8"/>
        <v>US Dollars</v>
      </c>
      <c r="O15" s="228" t="str">
        <f t="shared" si="3"/>
        <v>US Dollars</v>
      </c>
      <c r="P15" s="228" t="str">
        <f t="shared" si="3"/>
        <v>US Dollars</v>
      </c>
      <c r="Q15" s="228" t="str">
        <f t="shared" si="3"/>
        <v>US Dollars</v>
      </c>
      <c r="R15" s="228" t="str">
        <f t="shared" si="3"/>
        <v>US Dollars</v>
      </c>
      <c r="S15" s="228" t="str">
        <f t="shared" si="3"/>
        <v>US Dollars</v>
      </c>
      <c r="T15" s="283">
        <f t="shared" si="4"/>
        <v>0</v>
      </c>
      <c r="U15" s="283">
        <f t="shared" si="5"/>
        <v>0</v>
      </c>
    </row>
    <row r="16" spans="1:52" ht="33" customHeight="1" outlineLevel="1">
      <c r="A16" s="427"/>
      <c r="B16" s="284" t="s">
        <v>367</v>
      </c>
      <c r="C16" s="281" t="s">
        <v>287</v>
      </c>
      <c r="D16" s="228" t="str">
        <f>B5</f>
        <v>US Dollars</v>
      </c>
      <c r="E16" s="228" t="str">
        <f>B5</f>
        <v>US Dollars</v>
      </c>
      <c r="F16" s="228" t="str">
        <f>B5</f>
        <v>US Dollars</v>
      </c>
      <c r="G16" s="228" t="str">
        <f>B5</f>
        <v>US Dollars</v>
      </c>
      <c r="H16" s="282">
        <f t="shared" si="6"/>
        <v>0</v>
      </c>
      <c r="I16" s="228" t="str">
        <f t="shared" si="7"/>
        <v>US Dollars</v>
      </c>
      <c r="J16" s="228" t="str">
        <f t="shared" si="1"/>
        <v>US Dollars</v>
      </c>
      <c r="K16" s="228" t="str">
        <f t="shared" si="1"/>
        <v>US Dollars</v>
      </c>
      <c r="L16" s="228" t="str">
        <f t="shared" si="1"/>
        <v>US Dollars</v>
      </c>
      <c r="M16" s="282">
        <f t="shared" si="2"/>
        <v>0</v>
      </c>
      <c r="N16" s="228" t="str">
        <f t="shared" si="8"/>
        <v>US Dollars</v>
      </c>
      <c r="O16" s="228" t="str">
        <f t="shared" si="3"/>
        <v>US Dollars</v>
      </c>
      <c r="P16" s="228" t="str">
        <f t="shared" si="3"/>
        <v>US Dollars</v>
      </c>
      <c r="Q16" s="228" t="str">
        <f t="shared" si="3"/>
        <v>US Dollars</v>
      </c>
      <c r="R16" s="228" t="str">
        <f t="shared" si="3"/>
        <v>US Dollars</v>
      </c>
      <c r="S16" s="228" t="str">
        <f t="shared" si="3"/>
        <v>US Dollars</v>
      </c>
      <c r="T16" s="283">
        <f t="shared" si="4"/>
        <v>0</v>
      </c>
      <c r="U16" s="283">
        <f t="shared" si="5"/>
        <v>0</v>
      </c>
    </row>
    <row r="17" spans="1:21" s="78" customFormat="1" ht="33" customHeight="1" outlineLevel="1">
      <c r="A17" s="427"/>
      <c r="B17" s="284" t="s">
        <v>368</v>
      </c>
      <c r="C17" s="281" t="s">
        <v>288</v>
      </c>
      <c r="D17" s="228" t="str">
        <f>B5</f>
        <v>US Dollars</v>
      </c>
      <c r="E17" s="228" t="str">
        <f>B5</f>
        <v>US Dollars</v>
      </c>
      <c r="F17" s="228" t="str">
        <f>B5</f>
        <v>US Dollars</v>
      </c>
      <c r="G17" s="228" t="str">
        <f>B5</f>
        <v>US Dollars</v>
      </c>
      <c r="H17" s="282">
        <f t="shared" si="6"/>
        <v>0</v>
      </c>
      <c r="I17" s="228" t="str">
        <f t="shared" si="7"/>
        <v>US Dollars</v>
      </c>
      <c r="J17" s="228" t="str">
        <f t="shared" si="1"/>
        <v>US Dollars</v>
      </c>
      <c r="K17" s="228" t="str">
        <f t="shared" si="1"/>
        <v>US Dollars</v>
      </c>
      <c r="L17" s="228" t="str">
        <f t="shared" si="1"/>
        <v>US Dollars</v>
      </c>
      <c r="M17" s="282">
        <f t="shared" si="2"/>
        <v>0</v>
      </c>
      <c r="N17" s="228" t="str">
        <f t="shared" si="8"/>
        <v>US Dollars</v>
      </c>
      <c r="O17" s="228">
        <v>91950</v>
      </c>
      <c r="P17" s="228" t="str">
        <f t="shared" si="3"/>
        <v>US Dollars</v>
      </c>
      <c r="Q17" s="228" t="str">
        <f t="shared" si="3"/>
        <v>US Dollars</v>
      </c>
      <c r="R17" s="228">
        <v>1500</v>
      </c>
      <c r="S17" s="228" t="str">
        <f t="shared" si="3"/>
        <v>US Dollars</v>
      </c>
      <c r="T17" s="283">
        <f t="shared" si="4"/>
        <v>93450</v>
      </c>
      <c r="U17" s="283">
        <f t="shared" si="5"/>
        <v>93450</v>
      </c>
    </row>
    <row r="18" spans="1:21" s="78" customFormat="1" ht="33" customHeight="1" outlineLevel="1">
      <c r="A18" s="427"/>
      <c r="B18" s="284" t="s">
        <v>369</v>
      </c>
      <c r="C18" s="281" t="s">
        <v>289</v>
      </c>
      <c r="D18" s="228" t="str">
        <f>B5</f>
        <v>US Dollars</v>
      </c>
      <c r="E18" s="228" t="str">
        <f>B5</f>
        <v>US Dollars</v>
      </c>
      <c r="F18" s="228" t="str">
        <f>B5</f>
        <v>US Dollars</v>
      </c>
      <c r="G18" s="228" t="str">
        <f>B5</f>
        <v>US Dollars</v>
      </c>
      <c r="H18" s="282">
        <f t="shared" si="6"/>
        <v>0</v>
      </c>
      <c r="I18" s="228" t="str">
        <f t="shared" si="7"/>
        <v>US Dollars</v>
      </c>
      <c r="J18" s="228" t="str">
        <f t="shared" si="1"/>
        <v>US Dollars</v>
      </c>
      <c r="K18" s="228" t="str">
        <f t="shared" si="1"/>
        <v>US Dollars</v>
      </c>
      <c r="L18" s="228" t="str">
        <f t="shared" si="1"/>
        <v>US Dollars</v>
      </c>
      <c r="M18" s="282">
        <f t="shared" si="2"/>
        <v>0</v>
      </c>
      <c r="N18" s="228" t="str">
        <f t="shared" si="8"/>
        <v>US Dollars</v>
      </c>
      <c r="O18" s="228">
        <v>212853</v>
      </c>
      <c r="P18" s="228" t="str">
        <f t="shared" si="3"/>
        <v>US Dollars</v>
      </c>
      <c r="Q18" s="228" t="str">
        <f t="shared" si="3"/>
        <v>US Dollars</v>
      </c>
      <c r="R18" s="228">
        <v>1500</v>
      </c>
      <c r="S18" s="228" t="str">
        <f t="shared" si="3"/>
        <v>US Dollars</v>
      </c>
      <c r="T18" s="283">
        <f t="shared" si="4"/>
        <v>214353</v>
      </c>
      <c r="U18" s="283">
        <f t="shared" si="5"/>
        <v>214353</v>
      </c>
    </row>
    <row r="19" spans="1:21" s="78" customFormat="1" ht="33" customHeight="1" outlineLevel="1">
      <c r="A19" s="427"/>
      <c r="B19" s="284" t="s">
        <v>370</v>
      </c>
      <c r="C19" s="281"/>
      <c r="D19" s="228" t="str">
        <f>B5</f>
        <v>US Dollars</v>
      </c>
      <c r="E19" s="228" t="str">
        <f>B5</f>
        <v>US Dollars</v>
      </c>
      <c r="F19" s="228" t="str">
        <f>B5</f>
        <v>US Dollars</v>
      </c>
      <c r="G19" s="228" t="str">
        <f>B5</f>
        <v>US Dollars</v>
      </c>
      <c r="H19" s="282">
        <f t="shared" si="6"/>
        <v>0</v>
      </c>
      <c r="I19" s="228" t="str">
        <f t="shared" si="7"/>
        <v>US Dollars</v>
      </c>
      <c r="J19" s="228" t="str">
        <f t="shared" si="1"/>
        <v>US Dollars</v>
      </c>
      <c r="K19" s="228" t="str">
        <f t="shared" si="1"/>
        <v>US Dollars</v>
      </c>
      <c r="L19" s="228" t="str">
        <f t="shared" si="1"/>
        <v>US Dollars</v>
      </c>
      <c r="M19" s="282">
        <f t="shared" si="2"/>
        <v>0</v>
      </c>
      <c r="N19" s="228" t="str">
        <f t="shared" si="8"/>
        <v>US Dollars</v>
      </c>
      <c r="O19" s="228" t="s">
        <v>337</v>
      </c>
      <c r="P19" s="228" t="str">
        <f t="shared" si="3"/>
        <v>US Dollars</v>
      </c>
      <c r="Q19" s="228" t="str">
        <f t="shared" si="3"/>
        <v>US Dollars</v>
      </c>
      <c r="R19" s="228" t="s">
        <v>337</v>
      </c>
      <c r="S19" s="228" t="str">
        <f t="shared" si="3"/>
        <v>US Dollars</v>
      </c>
      <c r="T19" s="283">
        <f t="shared" si="4"/>
        <v>0</v>
      </c>
      <c r="U19" s="283">
        <f t="shared" si="5"/>
        <v>0</v>
      </c>
    </row>
    <row r="20" spans="1:21" s="78" customFormat="1" ht="42" customHeight="1" outlineLevel="1">
      <c r="A20" s="427"/>
      <c r="B20" s="285" t="s">
        <v>372</v>
      </c>
      <c r="C20" s="281" t="s">
        <v>450</v>
      </c>
      <c r="D20" s="228" t="str">
        <f>B5</f>
        <v>US Dollars</v>
      </c>
      <c r="E20" s="228" t="str">
        <f>B5</f>
        <v>US Dollars</v>
      </c>
      <c r="F20" s="228" t="str">
        <f>B5</f>
        <v>US Dollars</v>
      </c>
      <c r="G20" s="228" t="str">
        <f>B5</f>
        <v>US Dollars</v>
      </c>
      <c r="H20" s="282">
        <f t="shared" si="6"/>
        <v>0</v>
      </c>
      <c r="I20" s="228" t="str">
        <f t="shared" si="7"/>
        <v>US Dollars</v>
      </c>
      <c r="J20" s="228" t="str">
        <f t="shared" si="1"/>
        <v>US Dollars</v>
      </c>
      <c r="K20" s="228" t="str">
        <f t="shared" si="1"/>
        <v>US Dollars</v>
      </c>
      <c r="L20" s="228" t="str">
        <f t="shared" si="1"/>
        <v>US Dollars</v>
      </c>
      <c r="M20" s="282">
        <f t="shared" si="2"/>
        <v>0</v>
      </c>
      <c r="N20" s="228" t="str">
        <f t="shared" si="8"/>
        <v>US Dollars</v>
      </c>
      <c r="O20" s="228" t="str">
        <f t="shared" si="3"/>
        <v>US Dollars</v>
      </c>
      <c r="P20" s="228" t="str">
        <f t="shared" si="3"/>
        <v>US Dollars</v>
      </c>
      <c r="Q20" s="228" t="str">
        <f t="shared" si="3"/>
        <v>US Dollars</v>
      </c>
      <c r="R20" s="228" t="s">
        <v>337</v>
      </c>
      <c r="S20" s="228" t="str">
        <f t="shared" si="3"/>
        <v>US Dollars</v>
      </c>
      <c r="T20" s="283">
        <f t="shared" si="4"/>
        <v>0</v>
      </c>
      <c r="U20" s="283">
        <f t="shared" si="5"/>
        <v>0</v>
      </c>
    </row>
    <row r="21" spans="1:21" s="78" customFormat="1" ht="33" customHeight="1" outlineLevel="1">
      <c r="A21" s="427"/>
      <c r="B21" s="284" t="s">
        <v>373</v>
      </c>
      <c r="C21" s="281" t="s">
        <v>290</v>
      </c>
      <c r="D21" s="228" t="str">
        <f>B5</f>
        <v>US Dollars</v>
      </c>
      <c r="E21" s="228" t="str">
        <f>B5</f>
        <v>US Dollars</v>
      </c>
      <c r="F21" s="228" t="str">
        <f>B5</f>
        <v>US Dollars</v>
      </c>
      <c r="G21" s="228" t="str">
        <f>B5</f>
        <v>US Dollars</v>
      </c>
      <c r="H21" s="282">
        <f t="shared" si="6"/>
        <v>0</v>
      </c>
      <c r="I21" s="228" t="str">
        <f t="shared" si="7"/>
        <v>US Dollars</v>
      </c>
      <c r="J21" s="228" t="str">
        <f t="shared" si="1"/>
        <v>US Dollars</v>
      </c>
      <c r="K21" s="228" t="str">
        <f t="shared" si="1"/>
        <v>US Dollars</v>
      </c>
      <c r="L21" s="228" t="str">
        <f t="shared" si="1"/>
        <v>US Dollars</v>
      </c>
      <c r="M21" s="282">
        <f t="shared" si="2"/>
        <v>0</v>
      </c>
      <c r="N21" s="228" t="str">
        <f t="shared" si="8"/>
        <v>US Dollars</v>
      </c>
      <c r="O21" s="228" t="str">
        <f t="shared" si="3"/>
        <v>US Dollars</v>
      </c>
      <c r="P21" s="228" t="str">
        <f t="shared" si="3"/>
        <v>US Dollars</v>
      </c>
      <c r="Q21" s="228" t="str">
        <f t="shared" si="3"/>
        <v>US Dollars</v>
      </c>
      <c r="R21" s="228">
        <v>75001</v>
      </c>
      <c r="S21" s="228" t="s">
        <v>337</v>
      </c>
      <c r="T21" s="283">
        <f t="shared" si="4"/>
        <v>75001</v>
      </c>
      <c r="U21" s="283">
        <f t="shared" si="5"/>
        <v>75001</v>
      </c>
    </row>
    <row r="22" spans="1:21" s="78" customFormat="1" ht="33" customHeight="1" outlineLevel="1">
      <c r="A22" s="427"/>
      <c r="B22" s="284" t="s">
        <v>374</v>
      </c>
      <c r="C22" s="281" t="s">
        <v>375</v>
      </c>
      <c r="D22" s="228" t="str">
        <f>B5</f>
        <v>US Dollars</v>
      </c>
      <c r="E22" s="228" t="str">
        <f>B5</f>
        <v>US Dollars</v>
      </c>
      <c r="F22" s="228" t="str">
        <f>B5</f>
        <v>US Dollars</v>
      </c>
      <c r="G22" s="228" t="str">
        <f>B5</f>
        <v>US Dollars</v>
      </c>
      <c r="H22" s="282">
        <f t="shared" si="6"/>
        <v>0</v>
      </c>
      <c r="I22" s="228" t="str">
        <f t="shared" si="7"/>
        <v>US Dollars</v>
      </c>
      <c r="J22" s="228" t="str">
        <f t="shared" si="1"/>
        <v>US Dollars</v>
      </c>
      <c r="K22" s="228" t="str">
        <f t="shared" si="1"/>
        <v>US Dollars</v>
      </c>
      <c r="L22" s="228" t="str">
        <f t="shared" si="1"/>
        <v>US Dollars</v>
      </c>
      <c r="M22" s="282">
        <f t="shared" si="2"/>
        <v>0</v>
      </c>
      <c r="N22" s="228" t="str">
        <f t="shared" si="8"/>
        <v>US Dollars</v>
      </c>
      <c r="O22" s="228" t="str">
        <f t="shared" si="3"/>
        <v>US Dollars</v>
      </c>
      <c r="P22" s="228" t="str">
        <f t="shared" si="3"/>
        <v>US Dollars</v>
      </c>
      <c r="Q22" s="228" t="str">
        <f t="shared" si="3"/>
        <v>US Dollars</v>
      </c>
      <c r="R22" s="228">
        <v>3000</v>
      </c>
      <c r="S22" s="228">
        <v>3026</v>
      </c>
      <c r="T22" s="283">
        <f t="shared" si="4"/>
        <v>6026</v>
      </c>
      <c r="U22" s="283">
        <f t="shared" si="5"/>
        <v>6026</v>
      </c>
    </row>
    <row r="23" spans="1:21" s="78" customFormat="1" ht="33" customHeight="1" outlineLevel="1">
      <c r="A23" s="427"/>
      <c r="B23" s="284" t="s">
        <v>376</v>
      </c>
      <c r="C23" s="281"/>
      <c r="D23" s="228" t="str">
        <f>B5</f>
        <v>US Dollars</v>
      </c>
      <c r="E23" s="228" t="str">
        <f>B5</f>
        <v>US Dollars</v>
      </c>
      <c r="F23" s="228" t="str">
        <f>B5</f>
        <v>US Dollars</v>
      </c>
      <c r="G23" s="228" t="str">
        <f>B5</f>
        <v>US Dollars</v>
      </c>
      <c r="H23" s="282">
        <f t="shared" si="6"/>
        <v>0</v>
      </c>
      <c r="I23" s="228" t="str">
        <f t="shared" si="7"/>
        <v>US Dollars</v>
      </c>
      <c r="J23" s="228" t="str">
        <f t="shared" si="1"/>
        <v>US Dollars</v>
      </c>
      <c r="K23" s="228" t="str">
        <f t="shared" si="1"/>
        <v>US Dollars</v>
      </c>
      <c r="L23" s="228" t="str">
        <f t="shared" si="1"/>
        <v>US Dollars</v>
      </c>
      <c r="M23" s="282">
        <f t="shared" si="2"/>
        <v>0</v>
      </c>
      <c r="N23" s="228" t="str">
        <f t="shared" si="8"/>
        <v>US Dollars</v>
      </c>
      <c r="O23" s="228" t="str">
        <f t="shared" si="3"/>
        <v>US Dollars</v>
      </c>
      <c r="P23" s="228" t="str">
        <f t="shared" si="3"/>
        <v>US Dollars</v>
      </c>
      <c r="Q23" s="228" t="str">
        <f t="shared" si="3"/>
        <v>US Dollars</v>
      </c>
      <c r="R23" s="228" t="str">
        <f t="shared" si="3"/>
        <v>US Dollars</v>
      </c>
      <c r="S23" s="228" t="str">
        <f t="shared" si="3"/>
        <v>US Dollars</v>
      </c>
      <c r="T23" s="283">
        <f t="shared" si="4"/>
        <v>0</v>
      </c>
      <c r="U23" s="283">
        <f t="shared" si="5"/>
        <v>0</v>
      </c>
    </row>
    <row r="24" spans="1:21" s="78" customFormat="1" ht="57.75" customHeight="1">
      <c r="A24" s="429" t="s">
        <v>443</v>
      </c>
      <c r="B24" s="277" t="s">
        <v>14</v>
      </c>
      <c r="C24" s="278" t="s">
        <v>16</v>
      </c>
      <c r="D24" s="279">
        <f>SUMIFS(D25:D26,D25:D26,"&lt;&gt;Local Currency", D25:D26,"&lt;&gt;US Dollars" )</f>
        <v>1665960</v>
      </c>
      <c r="E24" s="279">
        <f t="shared" ref="E24:U24" si="9">SUMIFS(E25:E26,E25:E26,"&lt;&gt;Local Currency", E25:E26,"&lt;&gt;US Dollars" )</f>
        <v>0</v>
      </c>
      <c r="F24" s="279">
        <f t="shared" si="9"/>
        <v>0</v>
      </c>
      <c r="G24" s="279">
        <f t="shared" si="9"/>
        <v>0</v>
      </c>
      <c r="H24" s="279">
        <f t="shared" si="9"/>
        <v>1665960</v>
      </c>
      <c r="I24" s="279">
        <f t="shared" si="9"/>
        <v>0</v>
      </c>
      <c r="J24" s="279">
        <f t="shared" si="9"/>
        <v>777359</v>
      </c>
      <c r="K24" s="279">
        <f t="shared" si="9"/>
        <v>0</v>
      </c>
      <c r="L24" s="279">
        <f t="shared" si="9"/>
        <v>0</v>
      </c>
      <c r="M24" s="279">
        <f t="shared" si="9"/>
        <v>777359</v>
      </c>
      <c r="N24" s="279">
        <f t="shared" si="9"/>
        <v>0</v>
      </c>
      <c r="O24" s="279">
        <f t="shared" si="9"/>
        <v>335292</v>
      </c>
      <c r="P24" s="279">
        <f t="shared" si="9"/>
        <v>1458346</v>
      </c>
      <c r="Q24" s="279">
        <f t="shared" si="9"/>
        <v>0</v>
      </c>
      <c r="R24" s="279">
        <f t="shared" si="9"/>
        <v>3000</v>
      </c>
      <c r="S24" s="279">
        <f t="shared" si="9"/>
        <v>67464</v>
      </c>
      <c r="T24" s="279">
        <f t="shared" si="9"/>
        <v>1864102</v>
      </c>
      <c r="U24" s="279">
        <f t="shared" si="9"/>
        <v>4307421</v>
      </c>
    </row>
    <row r="25" spans="1:21" s="78" customFormat="1" ht="55.5" customHeight="1" outlineLevel="1">
      <c r="A25" s="429"/>
      <c r="B25" s="280" t="s">
        <v>378</v>
      </c>
      <c r="C25" s="286"/>
      <c r="D25" s="228" t="str">
        <f>B5</f>
        <v>US Dollars</v>
      </c>
      <c r="E25" s="228" t="str">
        <f>B5</f>
        <v>US Dollars</v>
      </c>
      <c r="F25" s="228" t="str">
        <f>B5</f>
        <v>US Dollars</v>
      </c>
      <c r="G25" s="228" t="str">
        <f>B5</f>
        <v>US Dollars</v>
      </c>
      <c r="H25" s="282">
        <f t="shared" si="6"/>
        <v>0</v>
      </c>
      <c r="I25" s="228" t="str">
        <f>$B$5</f>
        <v>US Dollars</v>
      </c>
      <c r="J25" s="228" t="str">
        <f t="shared" ref="J25:L26" si="10">$B$5</f>
        <v>US Dollars</v>
      </c>
      <c r="K25" s="228" t="str">
        <f t="shared" si="10"/>
        <v>US Dollars</v>
      </c>
      <c r="L25" s="228" t="str">
        <f t="shared" si="10"/>
        <v>US Dollars</v>
      </c>
      <c r="M25" s="282">
        <f t="shared" si="2"/>
        <v>0</v>
      </c>
      <c r="N25" s="228" t="str">
        <f>$B$5</f>
        <v>US Dollars</v>
      </c>
      <c r="O25" s="228">
        <v>335292</v>
      </c>
      <c r="P25" s="228" t="str">
        <f t="shared" ref="O25:S26" si="11">$B$5</f>
        <v>US Dollars</v>
      </c>
      <c r="Q25" s="228" t="str">
        <f t="shared" si="11"/>
        <v>US Dollars</v>
      </c>
      <c r="R25" s="228">
        <v>3000</v>
      </c>
      <c r="S25" s="228">
        <v>67464</v>
      </c>
      <c r="T25" s="283">
        <f t="shared" si="4"/>
        <v>405756</v>
      </c>
      <c r="U25" s="283">
        <f t="shared" si="5"/>
        <v>405756</v>
      </c>
    </row>
    <row r="26" spans="1:21" s="78" customFormat="1" ht="30.75" customHeight="1" outlineLevel="1">
      <c r="A26" s="429"/>
      <c r="B26" s="280" t="s">
        <v>277</v>
      </c>
      <c r="C26" s="286"/>
      <c r="D26" s="228">
        <v>1665960</v>
      </c>
      <c r="E26" s="228" t="str">
        <f>B5</f>
        <v>US Dollars</v>
      </c>
      <c r="F26" s="228" t="str">
        <f>B5</f>
        <v>US Dollars</v>
      </c>
      <c r="G26" s="228" t="str">
        <f>B5</f>
        <v>US Dollars</v>
      </c>
      <c r="H26" s="282">
        <f t="shared" si="6"/>
        <v>1665960</v>
      </c>
      <c r="I26" s="228" t="str">
        <f>$B$5</f>
        <v>US Dollars</v>
      </c>
      <c r="J26" s="228">
        <v>777359</v>
      </c>
      <c r="K26" s="228" t="str">
        <f t="shared" si="10"/>
        <v>US Dollars</v>
      </c>
      <c r="L26" s="228" t="str">
        <f t="shared" si="10"/>
        <v>US Dollars</v>
      </c>
      <c r="M26" s="282">
        <f t="shared" si="2"/>
        <v>777359</v>
      </c>
      <c r="N26" s="228" t="str">
        <f>$B$5</f>
        <v>US Dollars</v>
      </c>
      <c r="O26" s="228" t="str">
        <f t="shared" si="11"/>
        <v>US Dollars</v>
      </c>
      <c r="P26" s="228">
        <v>1458346</v>
      </c>
      <c r="Q26" s="228" t="str">
        <f t="shared" si="11"/>
        <v>US Dollars</v>
      </c>
      <c r="R26" s="228" t="str">
        <f t="shared" si="11"/>
        <v>US Dollars</v>
      </c>
      <c r="S26" s="228" t="str">
        <f t="shared" si="11"/>
        <v>US Dollars</v>
      </c>
      <c r="T26" s="283">
        <f t="shared" si="4"/>
        <v>1458346</v>
      </c>
      <c r="U26" s="283">
        <f t="shared" si="5"/>
        <v>3901665</v>
      </c>
    </row>
    <row r="27" spans="1:21" s="78" customFormat="1" ht="69" customHeight="1">
      <c r="A27" s="429" t="s">
        <v>444</v>
      </c>
      <c r="B27" s="277" t="s">
        <v>296</v>
      </c>
      <c r="C27" s="278" t="s">
        <v>406</v>
      </c>
      <c r="D27" s="279">
        <f>SUMIFS(D28:D29,D28:D29,"&lt;&gt;Local Currency", D28:D29,"&lt;&gt;US Dollars" )</f>
        <v>187849</v>
      </c>
      <c r="E27" s="279">
        <f t="shared" ref="E27:U27" si="12">SUMIFS(E28:E29,E28:E29,"&lt;&gt;Local Currency", E28:E29,"&lt;&gt;US Dollars" )</f>
        <v>0</v>
      </c>
      <c r="F27" s="279">
        <f t="shared" si="12"/>
        <v>0</v>
      </c>
      <c r="G27" s="279">
        <f t="shared" si="12"/>
        <v>0</v>
      </c>
      <c r="H27" s="279">
        <f t="shared" si="12"/>
        <v>187849</v>
      </c>
      <c r="I27" s="279">
        <f t="shared" si="12"/>
        <v>0</v>
      </c>
      <c r="J27" s="279">
        <f t="shared" si="12"/>
        <v>0</v>
      </c>
      <c r="K27" s="279">
        <f t="shared" si="12"/>
        <v>0</v>
      </c>
      <c r="L27" s="279">
        <f t="shared" si="12"/>
        <v>0</v>
      </c>
      <c r="M27" s="279">
        <f t="shared" si="12"/>
        <v>0</v>
      </c>
      <c r="N27" s="279">
        <f t="shared" si="12"/>
        <v>0</v>
      </c>
      <c r="O27" s="279">
        <f t="shared" si="12"/>
        <v>0</v>
      </c>
      <c r="P27" s="279">
        <f t="shared" si="12"/>
        <v>30137</v>
      </c>
      <c r="Q27" s="279">
        <f t="shared" si="12"/>
        <v>0</v>
      </c>
      <c r="R27" s="279">
        <f t="shared" si="12"/>
        <v>0</v>
      </c>
      <c r="S27" s="279">
        <f t="shared" si="12"/>
        <v>0</v>
      </c>
      <c r="T27" s="279">
        <f t="shared" si="12"/>
        <v>30137</v>
      </c>
      <c r="U27" s="279">
        <f t="shared" si="12"/>
        <v>217986</v>
      </c>
    </row>
    <row r="28" spans="1:21" s="78" customFormat="1" ht="30.75" customHeight="1" outlineLevel="1">
      <c r="A28" s="429"/>
      <c r="B28" s="280" t="s">
        <v>380</v>
      </c>
      <c r="C28" s="281"/>
      <c r="D28" s="228" t="str">
        <f>B5</f>
        <v>US Dollars</v>
      </c>
      <c r="E28" s="228" t="str">
        <f>B5</f>
        <v>US Dollars</v>
      </c>
      <c r="F28" s="228" t="str">
        <f>B5</f>
        <v>US Dollars</v>
      </c>
      <c r="G28" s="228" t="str">
        <f>B5</f>
        <v>US Dollars</v>
      </c>
      <c r="H28" s="282">
        <f t="shared" si="6"/>
        <v>0</v>
      </c>
      <c r="I28" s="228" t="str">
        <f>$B$5</f>
        <v>US Dollars</v>
      </c>
      <c r="J28" s="228" t="str">
        <f t="shared" ref="J28:L29" si="13">$B$5</f>
        <v>US Dollars</v>
      </c>
      <c r="K28" s="228" t="str">
        <f t="shared" si="13"/>
        <v>US Dollars</v>
      </c>
      <c r="L28" s="228" t="str">
        <f t="shared" si="13"/>
        <v>US Dollars</v>
      </c>
      <c r="M28" s="282">
        <f t="shared" si="2"/>
        <v>0</v>
      </c>
      <c r="N28" s="228" t="str">
        <f>$B$5</f>
        <v>US Dollars</v>
      </c>
      <c r="O28" s="228" t="str">
        <f t="shared" ref="O28:S29" si="14">$B$5</f>
        <v>US Dollars</v>
      </c>
      <c r="P28" s="228">
        <v>30137</v>
      </c>
      <c r="Q28" s="228" t="str">
        <f t="shared" si="14"/>
        <v>US Dollars</v>
      </c>
      <c r="R28" s="228" t="str">
        <f t="shared" si="14"/>
        <v>US Dollars</v>
      </c>
      <c r="S28" s="228" t="str">
        <f t="shared" si="14"/>
        <v>US Dollars</v>
      </c>
      <c r="T28" s="283">
        <f t="shared" si="4"/>
        <v>30137</v>
      </c>
      <c r="U28" s="283">
        <f t="shared" si="5"/>
        <v>30137</v>
      </c>
    </row>
    <row r="29" spans="1:21" s="78" customFormat="1" ht="30.75" customHeight="1" outlineLevel="1">
      <c r="A29" s="429"/>
      <c r="B29" s="280" t="s">
        <v>381</v>
      </c>
      <c r="C29" s="281"/>
      <c r="D29" s="228">
        <v>187849</v>
      </c>
      <c r="E29" s="228" t="str">
        <f>B5</f>
        <v>US Dollars</v>
      </c>
      <c r="F29" s="228" t="str">
        <f>B5</f>
        <v>US Dollars</v>
      </c>
      <c r="G29" s="228" t="str">
        <f>B5</f>
        <v>US Dollars</v>
      </c>
      <c r="H29" s="282">
        <f t="shared" si="6"/>
        <v>187849</v>
      </c>
      <c r="I29" s="228" t="str">
        <f>$B$5</f>
        <v>US Dollars</v>
      </c>
      <c r="J29" s="228" t="str">
        <f t="shared" si="13"/>
        <v>US Dollars</v>
      </c>
      <c r="K29" s="228" t="str">
        <f t="shared" si="13"/>
        <v>US Dollars</v>
      </c>
      <c r="L29" s="228" t="str">
        <f t="shared" si="13"/>
        <v>US Dollars</v>
      </c>
      <c r="M29" s="282">
        <f t="shared" si="2"/>
        <v>0</v>
      </c>
      <c r="N29" s="228" t="str">
        <f>$B$5</f>
        <v>US Dollars</v>
      </c>
      <c r="O29" s="228" t="str">
        <f t="shared" si="14"/>
        <v>US Dollars</v>
      </c>
      <c r="P29" s="228" t="str">
        <f t="shared" si="14"/>
        <v>US Dollars</v>
      </c>
      <c r="Q29" s="228" t="str">
        <f t="shared" si="14"/>
        <v>US Dollars</v>
      </c>
      <c r="R29" s="228" t="str">
        <f t="shared" si="14"/>
        <v>US Dollars</v>
      </c>
      <c r="S29" s="228" t="str">
        <f t="shared" si="14"/>
        <v>US Dollars</v>
      </c>
      <c r="T29" s="283">
        <f t="shared" si="4"/>
        <v>0</v>
      </c>
      <c r="U29" s="283">
        <f t="shared" si="5"/>
        <v>187849</v>
      </c>
    </row>
    <row r="30" spans="1:21" s="78" customFormat="1" ht="53.25" customHeight="1">
      <c r="A30" s="432" t="s">
        <v>445</v>
      </c>
      <c r="B30" s="277" t="s">
        <v>297</v>
      </c>
      <c r="C30" s="278"/>
      <c r="D30" s="279">
        <f>SUMIFS(D31:D37,D31:D37,"&lt;&gt;Local Currency", D31:D37,"&lt;&gt;US Dollars" )</f>
        <v>1637779</v>
      </c>
      <c r="E30" s="279">
        <f t="shared" ref="E30:U30" si="15">SUMIFS(E31:E37,E31:E37,"&lt;&gt;Local Currency", E31:E37,"&lt;&gt;US Dollars" )</f>
        <v>0</v>
      </c>
      <c r="F30" s="279">
        <f t="shared" si="15"/>
        <v>0</v>
      </c>
      <c r="G30" s="279">
        <f t="shared" si="15"/>
        <v>0</v>
      </c>
      <c r="H30" s="279">
        <f t="shared" si="15"/>
        <v>1637779</v>
      </c>
      <c r="I30" s="279">
        <f t="shared" si="15"/>
        <v>0</v>
      </c>
      <c r="J30" s="279">
        <f t="shared" si="15"/>
        <v>0</v>
      </c>
      <c r="K30" s="279">
        <f t="shared" si="15"/>
        <v>0</v>
      </c>
      <c r="L30" s="279">
        <f t="shared" si="15"/>
        <v>0</v>
      </c>
      <c r="M30" s="279">
        <f t="shared" si="15"/>
        <v>0</v>
      </c>
      <c r="N30" s="279">
        <f t="shared" si="15"/>
        <v>0</v>
      </c>
      <c r="O30" s="279">
        <f t="shared" si="15"/>
        <v>19233</v>
      </c>
      <c r="P30" s="279">
        <f t="shared" si="15"/>
        <v>5488294</v>
      </c>
      <c r="Q30" s="279">
        <f t="shared" si="15"/>
        <v>0</v>
      </c>
      <c r="R30" s="279">
        <f t="shared" si="15"/>
        <v>0</v>
      </c>
      <c r="S30" s="279">
        <f t="shared" si="15"/>
        <v>63454</v>
      </c>
      <c r="T30" s="279">
        <f t="shared" si="15"/>
        <v>5570981</v>
      </c>
      <c r="U30" s="279">
        <f t="shared" si="15"/>
        <v>7208760</v>
      </c>
    </row>
    <row r="31" spans="1:21" s="78" customFormat="1" ht="30.75" customHeight="1" outlineLevel="1">
      <c r="A31" s="433"/>
      <c r="B31" s="280" t="s">
        <v>279</v>
      </c>
      <c r="C31" s="286" t="s">
        <v>24</v>
      </c>
      <c r="D31" s="228">
        <v>158188</v>
      </c>
      <c r="E31" s="228" t="str">
        <f>B5</f>
        <v>US Dollars</v>
      </c>
      <c r="F31" s="228" t="str">
        <f>B5</f>
        <v>US Dollars</v>
      </c>
      <c r="G31" s="228" t="str">
        <f>B5</f>
        <v>US Dollars</v>
      </c>
      <c r="H31" s="282">
        <f t="shared" si="6"/>
        <v>158188</v>
      </c>
      <c r="I31" s="228" t="str">
        <f>$B$5</f>
        <v>US Dollars</v>
      </c>
      <c r="J31" s="228" t="str">
        <f t="shared" ref="J31:L37" si="16">$B$5</f>
        <v>US Dollars</v>
      </c>
      <c r="K31" s="228" t="str">
        <f t="shared" si="16"/>
        <v>US Dollars</v>
      </c>
      <c r="L31" s="228" t="str">
        <f t="shared" si="16"/>
        <v>US Dollars</v>
      </c>
      <c r="M31" s="282">
        <f t="shared" si="2"/>
        <v>0</v>
      </c>
      <c r="N31" s="228" t="str">
        <f>$B$5</f>
        <v>US Dollars</v>
      </c>
      <c r="O31" s="228">
        <v>19233</v>
      </c>
      <c r="P31" s="228">
        <v>773070</v>
      </c>
      <c r="Q31" s="228" t="str">
        <f t="shared" ref="O31:S37" si="17">$B$5</f>
        <v>US Dollars</v>
      </c>
      <c r="R31" s="228" t="str">
        <f t="shared" si="17"/>
        <v>US Dollars</v>
      </c>
      <c r="S31" s="228">
        <v>63454</v>
      </c>
      <c r="T31" s="283">
        <f t="shared" si="4"/>
        <v>855757</v>
      </c>
      <c r="U31" s="283">
        <f t="shared" si="5"/>
        <v>1013945</v>
      </c>
    </row>
    <row r="32" spans="1:21" s="78" customFormat="1" ht="39" customHeight="1" outlineLevel="1">
      <c r="A32" s="433"/>
      <c r="B32" s="280" t="s">
        <v>383</v>
      </c>
      <c r="C32" s="286" t="s">
        <v>451</v>
      </c>
      <c r="D32" s="228">
        <v>845631</v>
      </c>
      <c r="E32" s="228" t="str">
        <f>B5</f>
        <v>US Dollars</v>
      </c>
      <c r="F32" s="228" t="str">
        <f>B5</f>
        <v>US Dollars</v>
      </c>
      <c r="G32" s="228" t="str">
        <f>B5</f>
        <v>US Dollars</v>
      </c>
      <c r="H32" s="282">
        <f t="shared" si="6"/>
        <v>845631</v>
      </c>
      <c r="I32" s="228" t="str">
        <f t="shared" ref="I32:I37" si="18">$B$5</f>
        <v>US Dollars</v>
      </c>
      <c r="J32" s="228" t="str">
        <f t="shared" si="16"/>
        <v>US Dollars</v>
      </c>
      <c r="K32" s="228" t="str">
        <f t="shared" si="16"/>
        <v>US Dollars</v>
      </c>
      <c r="L32" s="228" t="str">
        <f t="shared" si="16"/>
        <v>US Dollars</v>
      </c>
      <c r="M32" s="282">
        <f t="shared" si="2"/>
        <v>0</v>
      </c>
      <c r="N32" s="228" t="str">
        <f t="shared" ref="N32:N37" si="19">$B$5</f>
        <v>US Dollars</v>
      </c>
      <c r="O32" s="228" t="str">
        <f t="shared" si="17"/>
        <v>US Dollars</v>
      </c>
      <c r="P32" s="228">
        <v>1674718</v>
      </c>
      <c r="Q32" s="228" t="str">
        <f t="shared" si="17"/>
        <v>US Dollars</v>
      </c>
      <c r="R32" s="228" t="str">
        <f t="shared" si="17"/>
        <v>US Dollars</v>
      </c>
      <c r="S32" s="228" t="str">
        <f t="shared" si="17"/>
        <v>US Dollars</v>
      </c>
      <c r="T32" s="283">
        <f t="shared" si="4"/>
        <v>1674718</v>
      </c>
      <c r="U32" s="283">
        <f t="shared" si="5"/>
        <v>2520349</v>
      </c>
    </row>
    <row r="33" spans="1:21" s="78" customFormat="1" ht="30.75" customHeight="1" outlineLevel="1">
      <c r="A33" s="433"/>
      <c r="B33" s="280" t="s">
        <v>385</v>
      </c>
      <c r="C33" s="286"/>
      <c r="D33" s="228" t="str">
        <f>B5</f>
        <v>US Dollars</v>
      </c>
      <c r="E33" s="228" t="str">
        <f>B5</f>
        <v>US Dollars</v>
      </c>
      <c r="F33" s="228" t="str">
        <f>B5</f>
        <v>US Dollars</v>
      </c>
      <c r="G33" s="228" t="str">
        <f>B5</f>
        <v>US Dollars</v>
      </c>
      <c r="H33" s="282">
        <f t="shared" si="6"/>
        <v>0</v>
      </c>
      <c r="I33" s="228" t="str">
        <f t="shared" si="18"/>
        <v>US Dollars</v>
      </c>
      <c r="J33" s="228" t="str">
        <f t="shared" si="16"/>
        <v>US Dollars</v>
      </c>
      <c r="K33" s="228" t="str">
        <f t="shared" si="16"/>
        <v>US Dollars</v>
      </c>
      <c r="L33" s="228" t="str">
        <f t="shared" si="16"/>
        <v>US Dollars</v>
      </c>
      <c r="M33" s="282">
        <f t="shared" si="2"/>
        <v>0</v>
      </c>
      <c r="N33" s="228" t="str">
        <f t="shared" si="19"/>
        <v>US Dollars</v>
      </c>
      <c r="O33" s="228" t="str">
        <f t="shared" si="17"/>
        <v>US Dollars</v>
      </c>
      <c r="P33" s="228">
        <v>1738079</v>
      </c>
      <c r="Q33" s="228" t="str">
        <f t="shared" si="17"/>
        <v>US Dollars</v>
      </c>
      <c r="R33" s="228" t="str">
        <f t="shared" si="17"/>
        <v>US Dollars</v>
      </c>
      <c r="S33" s="228" t="str">
        <f t="shared" si="17"/>
        <v>US Dollars</v>
      </c>
      <c r="T33" s="283">
        <f t="shared" si="4"/>
        <v>1738079</v>
      </c>
      <c r="U33" s="283">
        <f t="shared" si="5"/>
        <v>1738079</v>
      </c>
    </row>
    <row r="34" spans="1:21" s="78" customFormat="1" ht="30.75" customHeight="1" outlineLevel="1">
      <c r="A34" s="433"/>
      <c r="B34" s="280" t="s">
        <v>386</v>
      </c>
      <c r="C34" s="286"/>
      <c r="D34" s="228" t="str">
        <f>B5</f>
        <v>US Dollars</v>
      </c>
      <c r="E34" s="228" t="str">
        <f>B5</f>
        <v>US Dollars</v>
      </c>
      <c r="F34" s="228" t="str">
        <f>B5</f>
        <v>US Dollars</v>
      </c>
      <c r="G34" s="228" t="str">
        <f>B5</f>
        <v>US Dollars</v>
      </c>
      <c r="H34" s="282">
        <f t="shared" si="6"/>
        <v>0</v>
      </c>
      <c r="I34" s="228" t="str">
        <f t="shared" si="18"/>
        <v>US Dollars</v>
      </c>
      <c r="J34" s="228" t="str">
        <f t="shared" si="16"/>
        <v>US Dollars</v>
      </c>
      <c r="K34" s="228" t="str">
        <f t="shared" si="16"/>
        <v>US Dollars</v>
      </c>
      <c r="L34" s="228" t="str">
        <f t="shared" si="16"/>
        <v>US Dollars</v>
      </c>
      <c r="M34" s="282">
        <f t="shared" si="2"/>
        <v>0</v>
      </c>
      <c r="N34" s="228" t="str">
        <f t="shared" si="19"/>
        <v>US Dollars</v>
      </c>
      <c r="O34" s="228" t="str">
        <f t="shared" si="17"/>
        <v>US Dollars</v>
      </c>
      <c r="P34" s="228">
        <v>17556</v>
      </c>
      <c r="Q34" s="228" t="str">
        <f t="shared" si="17"/>
        <v>US Dollars</v>
      </c>
      <c r="R34" s="228" t="str">
        <f t="shared" si="17"/>
        <v>US Dollars</v>
      </c>
      <c r="S34" s="228" t="str">
        <f t="shared" si="17"/>
        <v>US Dollars</v>
      </c>
      <c r="T34" s="283">
        <f t="shared" si="4"/>
        <v>17556</v>
      </c>
      <c r="U34" s="283">
        <f t="shared" si="5"/>
        <v>17556</v>
      </c>
    </row>
    <row r="35" spans="1:21" s="73" customFormat="1" ht="37.5" customHeight="1" outlineLevel="1">
      <c r="A35" s="433"/>
      <c r="B35" s="280" t="s">
        <v>278</v>
      </c>
      <c r="C35" s="286" t="s">
        <v>29</v>
      </c>
      <c r="D35" s="228">
        <v>633960</v>
      </c>
      <c r="E35" s="228" t="str">
        <f>B5</f>
        <v>US Dollars</v>
      </c>
      <c r="F35" s="228" t="str">
        <f>B5</f>
        <v>US Dollars</v>
      </c>
      <c r="G35" s="228" t="str">
        <f>B5</f>
        <v>US Dollars</v>
      </c>
      <c r="H35" s="282">
        <f t="shared" si="6"/>
        <v>633960</v>
      </c>
      <c r="I35" s="228" t="str">
        <f t="shared" si="18"/>
        <v>US Dollars</v>
      </c>
      <c r="J35" s="228" t="str">
        <f t="shared" si="16"/>
        <v>US Dollars</v>
      </c>
      <c r="K35" s="228" t="str">
        <f t="shared" si="16"/>
        <v>US Dollars</v>
      </c>
      <c r="L35" s="228" t="str">
        <f t="shared" si="16"/>
        <v>US Dollars</v>
      </c>
      <c r="M35" s="282">
        <f t="shared" si="2"/>
        <v>0</v>
      </c>
      <c r="N35" s="228" t="str">
        <f t="shared" si="19"/>
        <v>US Dollars</v>
      </c>
      <c r="O35" s="228" t="str">
        <f t="shared" si="17"/>
        <v>US Dollars</v>
      </c>
      <c r="P35" s="228">
        <v>1284871</v>
      </c>
      <c r="Q35" s="228" t="str">
        <f t="shared" si="17"/>
        <v>US Dollars</v>
      </c>
      <c r="R35" s="228" t="str">
        <f t="shared" si="17"/>
        <v>US Dollars</v>
      </c>
      <c r="S35" s="228" t="str">
        <f t="shared" si="17"/>
        <v>US Dollars</v>
      </c>
      <c r="T35" s="283">
        <f t="shared" si="4"/>
        <v>1284871</v>
      </c>
      <c r="U35" s="283">
        <f t="shared" si="5"/>
        <v>1918831</v>
      </c>
    </row>
    <row r="36" spans="1:21" s="73" customFormat="1" ht="43.5" customHeight="1" outlineLevel="1">
      <c r="A36" s="433"/>
      <c r="B36" s="280" t="s">
        <v>421</v>
      </c>
      <c r="C36" s="286"/>
      <c r="D36" s="228" t="str">
        <f>B5</f>
        <v>US Dollars</v>
      </c>
      <c r="E36" s="228" t="str">
        <f>B5</f>
        <v>US Dollars</v>
      </c>
      <c r="F36" s="228" t="str">
        <f>B5</f>
        <v>US Dollars</v>
      </c>
      <c r="G36" s="228" t="str">
        <f>B5</f>
        <v>US Dollars</v>
      </c>
      <c r="H36" s="282">
        <f t="shared" si="6"/>
        <v>0</v>
      </c>
      <c r="I36" s="228" t="str">
        <f t="shared" si="18"/>
        <v>US Dollars</v>
      </c>
      <c r="J36" s="228" t="str">
        <f t="shared" si="16"/>
        <v>US Dollars</v>
      </c>
      <c r="K36" s="228" t="str">
        <f t="shared" si="16"/>
        <v>US Dollars</v>
      </c>
      <c r="L36" s="228" t="str">
        <f t="shared" si="16"/>
        <v>US Dollars</v>
      </c>
      <c r="M36" s="282">
        <f t="shared" si="2"/>
        <v>0</v>
      </c>
      <c r="N36" s="228" t="str">
        <f t="shared" si="19"/>
        <v>US Dollars</v>
      </c>
      <c r="O36" s="228" t="str">
        <f t="shared" si="17"/>
        <v>US Dollars</v>
      </c>
      <c r="P36" s="228" t="str">
        <f t="shared" si="17"/>
        <v>US Dollars</v>
      </c>
      <c r="Q36" s="228" t="str">
        <f t="shared" si="17"/>
        <v>US Dollars</v>
      </c>
      <c r="R36" s="228" t="str">
        <f t="shared" si="17"/>
        <v>US Dollars</v>
      </c>
      <c r="S36" s="228" t="str">
        <f t="shared" si="17"/>
        <v>US Dollars</v>
      </c>
      <c r="T36" s="283">
        <f t="shared" si="4"/>
        <v>0</v>
      </c>
      <c r="U36" s="283">
        <f t="shared" si="5"/>
        <v>0</v>
      </c>
    </row>
    <row r="37" spans="1:21" s="73" customFormat="1" ht="45.75" customHeight="1" outlineLevel="1">
      <c r="A37" s="434"/>
      <c r="B37" s="280" t="s">
        <v>452</v>
      </c>
      <c r="C37" s="286"/>
      <c r="D37" s="228" t="str">
        <f>B5</f>
        <v>US Dollars</v>
      </c>
      <c r="E37" s="228" t="str">
        <f>B5</f>
        <v>US Dollars</v>
      </c>
      <c r="F37" s="228" t="str">
        <f>B5</f>
        <v>US Dollars</v>
      </c>
      <c r="G37" s="228" t="str">
        <f>B5</f>
        <v>US Dollars</v>
      </c>
      <c r="H37" s="282">
        <f t="shared" si="6"/>
        <v>0</v>
      </c>
      <c r="I37" s="228" t="str">
        <f t="shared" si="18"/>
        <v>US Dollars</v>
      </c>
      <c r="J37" s="228" t="str">
        <f t="shared" si="16"/>
        <v>US Dollars</v>
      </c>
      <c r="K37" s="228" t="str">
        <f t="shared" si="16"/>
        <v>US Dollars</v>
      </c>
      <c r="L37" s="228" t="str">
        <f t="shared" si="16"/>
        <v>US Dollars</v>
      </c>
      <c r="M37" s="282">
        <f t="shared" si="2"/>
        <v>0</v>
      </c>
      <c r="N37" s="228" t="str">
        <f t="shared" si="19"/>
        <v>US Dollars</v>
      </c>
      <c r="O37" s="228" t="str">
        <f t="shared" si="17"/>
        <v>US Dollars</v>
      </c>
      <c r="P37" s="228" t="str">
        <f t="shared" si="17"/>
        <v>US Dollars</v>
      </c>
      <c r="Q37" s="228" t="str">
        <f t="shared" si="17"/>
        <v>US Dollars</v>
      </c>
      <c r="R37" s="228" t="str">
        <f t="shared" si="17"/>
        <v>US Dollars</v>
      </c>
      <c r="S37" s="228" t="str">
        <f t="shared" si="17"/>
        <v>US Dollars</v>
      </c>
      <c r="T37" s="283">
        <f t="shared" si="4"/>
        <v>0</v>
      </c>
      <c r="U37" s="283">
        <f t="shared" si="5"/>
        <v>0</v>
      </c>
    </row>
    <row r="38" spans="1:21" s="73" customFormat="1" ht="49.5" customHeight="1">
      <c r="A38" s="429" t="s">
        <v>446</v>
      </c>
      <c r="B38" s="277" t="s">
        <v>388</v>
      </c>
      <c r="C38" s="287"/>
      <c r="D38" s="279">
        <f>SUMIFS(D39:D40,D39:D40,"&lt;&gt;Local Currency", D39:D40,"&lt;&gt;US Dollars" )</f>
        <v>0</v>
      </c>
      <c r="E38" s="279">
        <f t="shared" ref="E38:U38" si="20">SUMIFS(E39:E40,E39:E40,"&lt;&gt;Local Currency", E39:E40,"&lt;&gt;US Dollars" )</f>
        <v>0</v>
      </c>
      <c r="F38" s="279">
        <f t="shared" si="20"/>
        <v>0</v>
      </c>
      <c r="G38" s="279">
        <f t="shared" si="20"/>
        <v>0</v>
      </c>
      <c r="H38" s="279">
        <f t="shared" si="20"/>
        <v>0</v>
      </c>
      <c r="I38" s="279">
        <f t="shared" si="20"/>
        <v>0</v>
      </c>
      <c r="J38" s="279">
        <f t="shared" si="20"/>
        <v>0</v>
      </c>
      <c r="K38" s="279">
        <f t="shared" si="20"/>
        <v>0</v>
      </c>
      <c r="L38" s="279">
        <f t="shared" si="20"/>
        <v>0</v>
      </c>
      <c r="M38" s="279">
        <f t="shared" si="20"/>
        <v>0</v>
      </c>
      <c r="N38" s="279">
        <f t="shared" si="20"/>
        <v>0</v>
      </c>
      <c r="O38" s="279">
        <f t="shared" si="20"/>
        <v>0</v>
      </c>
      <c r="P38" s="279">
        <f t="shared" si="20"/>
        <v>0</v>
      </c>
      <c r="Q38" s="279">
        <f t="shared" si="20"/>
        <v>0</v>
      </c>
      <c r="R38" s="279">
        <f t="shared" si="20"/>
        <v>0</v>
      </c>
      <c r="S38" s="279">
        <f t="shared" si="20"/>
        <v>0</v>
      </c>
      <c r="T38" s="279">
        <f t="shared" si="20"/>
        <v>0</v>
      </c>
      <c r="U38" s="279">
        <f t="shared" si="20"/>
        <v>0</v>
      </c>
    </row>
    <row r="39" spans="1:21" s="73" customFormat="1" ht="36.75" customHeight="1" outlineLevel="1">
      <c r="A39" s="429"/>
      <c r="B39" s="280" t="s">
        <v>280</v>
      </c>
      <c r="C39" s="286"/>
      <c r="D39" s="228" t="str">
        <f>B5</f>
        <v>US Dollars</v>
      </c>
      <c r="E39" s="228" t="str">
        <f>B5</f>
        <v>US Dollars</v>
      </c>
      <c r="F39" s="228" t="str">
        <f>B5</f>
        <v>US Dollars</v>
      </c>
      <c r="G39" s="228" t="str">
        <f>B5</f>
        <v>US Dollars</v>
      </c>
      <c r="H39" s="282">
        <f t="shared" si="6"/>
        <v>0</v>
      </c>
      <c r="I39" s="228" t="str">
        <f>$B$5</f>
        <v>US Dollars</v>
      </c>
      <c r="J39" s="228" t="str">
        <f t="shared" ref="J39:L40" si="21">$B$5</f>
        <v>US Dollars</v>
      </c>
      <c r="K39" s="228" t="str">
        <f t="shared" si="21"/>
        <v>US Dollars</v>
      </c>
      <c r="L39" s="228" t="str">
        <f t="shared" si="21"/>
        <v>US Dollars</v>
      </c>
      <c r="M39" s="282">
        <f t="shared" si="2"/>
        <v>0</v>
      </c>
      <c r="N39" s="228" t="str">
        <f>$B$5</f>
        <v>US Dollars</v>
      </c>
      <c r="O39" s="228" t="str">
        <f t="shared" ref="O39:S40" si="22">$B$5</f>
        <v>US Dollars</v>
      </c>
      <c r="P39" s="228" t="str">
        <f t="shared" si="22"/>
        <v>US Dollars</v>
      </c>
      <c r="Q39" s="228" t="str">
        <f t="shared" si="22"/>
        <v>US Dollars</v>
      </c>
      <c r="R39" s="228" t="str">
        <f t="shared" si="22"/>
        <v>US Dollars</v>
      </c>
      <c r="S39" s="228" t="str">
        <f t="shared" si="22"/>
        <v>US Dollars</v>
      </c>
      <c r="T39" s="283">
        <f t="shared" si="4"/>
        <v>0</v>
      </c>
      <c r="U39" s="283">
        <f t="shared" si="5"/>
        <v>0</v>
      </c>
    </row>
    <row r="40" spans="1:21" s="73" customFormat="1" ht="30.75" customHeight="1" outlineLevel="1">
      <c r="A40" s="429"/>
      <c r="B40" s="280" t="s">
        <v>32</v>
      </c>
      <c r="C40" s="286"/>
      <c r="D40" s="228" t="str">
        <f>B5</f>
        <v>US Dollars</v>
      </c>
      <c r="E40" s="228" t="str">
        <f>B5</f>
        <v>US Dollars</v>
      </c>
      <c r="F40" s="228" t="str">
        <f>B5</f>
        <v>US Dollars</v>
      </c>
      <c r="G40" s="228" t="str">
        <f>B5</f>
        <v>US Dollars</v>
      </c>
      <c r="H40" s="282">
        <f t="shared" si="6"/>
        <v>0</v>
      </c>
      <c r="I40" s="228" t="str">
        <f>$B$5</f>
        <v>US Dollars</v>
      </c>
      <c r="J40" s="228" t="str">
        <f t="shared" si="21"/>
        <v>US Dollars</v>
      </c>
      <c r="K40" s="228" t="str">
        <f t="shared" si="21"/>
        <v>US Dollars</v>
      </c>
      <c r="L40" s="228" t="str">
        <f t="shared" si="21"/>
        <v>US Dollars</v>
      </c>
      <c r="M40" s="282">
        <f t="shared" si="2"/>
        <v>0</v>
      </c>
      <c r="N40" s="228" t="str">
        <f>$B$5</f>
        <v>US Dollars</v>
      </c>
      <c r="O40" s="228" t="str">
        <f t="shared" si="22"/>
        <v>US Dollars</v>
      </c>
      <c r="P40" s="228" t="str">
        <f t="shared" si="22"/>
        <v>US Dollars</v>
      </c>
      <c r="Q40" s="228" t="str">
        <f t="shared" si="22"/>
        <v>US Dollars</v>
      </c>
      <c r="R40" s="228" t="str">
        <f t="shared" si="22"/>
        <v>US Dollars</v>
      </c>
      <c r="S40" s="228" t="str">
        <f t="shared" si="22"/>
        <v>US Dollars</v>
      </c>
      <c r="T40" s="283">
        <f t="shared" si="4"/>
        <v>0</v>
      </c>
      <c r="U40" s="283">
        <f t="shared" si="5"/>
        <v>0</v>
      </c>
    </row>
    <row r="41" spans="1:21" s="73" customFormat="1" ht="78.75" customHeight="1">
      <c r="A41" s="429" t="s">
        <v>447</v>
      </c>
      <c r="B41" s="277" t="s">
        <v>298</v>
      </c>
      <c r="C41" s="287"/>
      <c r="D41" s="279">
        <f>SUMIFS(D42:D45,D42:D45,"&lt;&gt;Local Currency", D42:D45,"&lt;&gt;US Dollars" )</f>
        <v>637237</v>
      </c>
      <c r="E41" s="279">
        <f t="shared" ref="E41:U41" si="23">SUMIFS(E42:E45,E42:E45,"&lt;&gt;Local Currency", E42:E45,"&lt;&gt;US Dollars" )</f>
        <v>0</v>
      </c>
      <c r="F41" s="279">
        <f t="shared" si="23"/>
        <v>0</v>
      </c>
      <c r="G41" s="279">
        <f t="shared" si="23"/>
        <v>0</v>
      </c>
      <c r="H41" s="279">
        <f t="shared" si="23"/>
        <v>637237</v>
      </c>
      <c r="I41" s="279">
        <f t="shared" si="23"/>
        <v>0</v>
      </c>
      <c r="J41" s="279">
        <f t="shared" si="23"/>
        <v>0</v>
      </c>
      <c r="K41" s="279">
        <f t="shared" si="23"/>
        <v>0</v>
      </c>
      <c r="L41" s="279">
        <f t="shared" si="23"/>
        <v>0</v>
      </c>
      <c r="M41" s="279">
        <f t="shared" si="23"/>
        <v>0</v>
      </c>
      <c r="N41" s="279">
        <f t="shared" si="23"/>
        <v>0</v>
      </c>
      <c r="O41" s="279">
        <f t="shared" si="23"/>
        <v>119716</v>
      </c>
      <c r="P41" s="279">
        <f t="shared" si="23"/>
        <v>1263010</v>
      </c>
      <c r="Q41" s="279">
        <f t="shared" si="23"/>
        <v>0</v>
      </c>
      <c r="R41" s="279">
        <f t="shared" si="23"/>
        <v>91592</v>
      </c>
      <c r="S41" s="279">
        <f t="shared" si="23"/>
        <v>117730</v>
      </c>
      <c r="T41" s="279">
        <f t="shared" si="23"/>
        <v>1592048</v>
      </c>
      <c r="U41" s="279">
        <f t="shared" si="23"/>
        <v>2229285</v>
      </c>
    </row>
    <row r="42" spans="1:21" s="73" customFormat="1" ht="44.25" customHeight="1" outlineLevel="1">
      <c r="A42" s="429"/>
      <c r="B42" s="280" t="s">
        <v>390</v>
      </c>
      <c r="C42" s="286" t="s">
        <v>391</v>
      </c>
      <c r="D42" s="228" t="str">
        <f>B5</f>
        <v>US Dollars</v>
      </c>
      <c r="E42" s="228" t="str">
        <f>B5</f>
        <v>US Dollars</v>
      </c>
      <c r="F42" s="228" t="str">
        <f>B5</f>
        <v>US Dollars</v>
      </c>
      <c r="G42" s="228" t="str">
        <f>B5</f>
        <v>US Dollars</v>
      </c>
      <c r="H42" s="282">
        <f t="shared" si="6"/>
        <v>0</v>
      </c>
      <c r="I42" s="228" t="str">
        <f>$B$5</f>
        <v>US Dollars</v>
      </c>
      <c r="J42" s="228" t="str">
        <f t="shared" ref="J42:L45" si="24">$B$5</f>
        <v>US Dollars</v>
      </c>
      <c r="K42" s="228" t="str">
        <f t="shared" si="24"/>
        <v>US Dollars</v>
      </c>
      <c r="L42" s="228" t="str">
        <f t="shared" si="24"/>
        <v>US Dollars</v>
      </c>
      <c r="M42" s="282">
        <f t="shared" si="2"/>
        <v>0</v>
      </c>
      <c r="N42" s="228" t="str">
        <f>$B$5</f>
        <v>US Dollars</v>
      </c>
      <c r="O42" s="228">
        <v>18401</v>
      </c>
      <c r="P42" s="228">
        <v>591046</v>
      </c>
      <c r="Q42" s="228" t="str">
        <f t="shared" ref="O42:Q45" si="25">$B$5</f>
        <v>US Dollars</v>
      </c>
      <c r="R42" s="228">
        <v>65264</v>
      </c>
      <c r="S42" s="228">
        <v>102136</v>
      </c>
      <c r="T42" s="283">
        <f t="shared" si="4"/>
        <v>776847</v>
      </c>
      <c r="U42" s="283">
        <f t="shared" si="5"/>
        <v>776847</v>
      </c>
    </row>
    <row r="43" spans="1:21" s="73" customFormat="1" ht="30.75" customHeight="1" outlineLevel="1">
      <c r="A43" s="429"/>
      <c r="B43" s="280" t="s">
        <v>37</v>
      </c>
      <c r="C43" s="286" t="s">
        <v>294</v>
      </c>
      <c r="D43" s="228">
        <v>637237</v>
      </c>
      <c r="E43" s="228" t="str">
        <f>B5</f>
        <v>US Dollars</v>
      </c>
      <c r="F43" s="228" t="str">
        <f>B5</f>
        <v>US Dollars</v>
      </c>
      <c r="G43" s="228" t="str">
        <f>B5</f>
        <v>US Dollars</v>
      </c>
      <c r="H43" s="282">
        <f t="shared" si="6"/>
        <v>637237</v>
      </c>
      <c r="I43" s="228" t="str">
        <f t="shared" ref="I43:I45" si="26">$B$5</f>
        <v>US Dollars</v>
      </c>
      <c r="J43" s="228" t="str">
        <f t="shared" si="24"/>
        <v>US Dollars</v>
      </c>
      <c r="K43" s="228" t="str">
        <f t="shared" si="24"/>
        <v>US Dollars</v>
      </c>
      <c r="L43" s="228" t="str">
        <f t="shared" si="24"/>
        <v>US Dollars</v>
      </c>
      <c r="M43" s="282">
        <f t="shared" si="2"/>
        <v>0</v>
      </c>
      <c r="N43" s="228" t="str">
        <f t="shared" ref="N43:N45" si="27">$B$5</f>
        <v>US Dollars</v>
      </c>
      <c r="O43" s="228">
        <v>101315</v>
      </c>
      <c r="P43" s="228">
        <v>590227</v>
      </c>
      <c r="Q43" s="228" t="str">
        <f t="shared" si="25"/>
        <v>US Dollars</v>
      </c>
      <c r="R43" s="228">
        <v>2907</v>
      </c>
      <c r="S43" s="228">
        <v>5481</v>
      </c>
      <c r="T43" s="283">
        <f t="shared" si="4"/>
        <v>699930</v>
      </c>
      <c r="U43" s="283">
        <f t="shared" si="5"/>
        <v>1337167</v>
      </c>
    </row>
    <row r="44" spans="1:21" s="73" customFormat="1" ht="30.75" customHeight="1" outlineLevel="1">
      <c r="A44" s="429"/>
      <c r="B44" s="280" t="s">
        <v>281</v>
      </c>
      <c r="C44" s="286" t="s">
        <v>39</v>
      </c>
      <c r="D44" s="228" t="str">
        <f>B5</f>
        <v>US Dollars</v>
      </c>
      <c r="E44" s="228" t="str">
        <f>B5</f>
        <v>US Dollars</v>
      </c>
      <c r="F44" s="228" t="str">
        <f>B5</f>
        <v>US Dollars</v>
      </c>
      <c r="G44" s="228" t="str">
        <f>B5</f>
        <v>US Dollars</v>
      </c>
      <c r="H44" s="282">
        <f t="shared" si="6"/>
        <v>0</v>
      </c>
      <c r="I44" s="228" t="str">
        <f t="shared" si="26"/>
        <v>US Dollars</v>
      </c>
      <c r="J44" s="228" t="str">
        <f t="shared" si="24"/>
        <v>US Dollars</v>
      </c>
      <c r="K44" s="228" t="str">
        <f t="shared" si="24"/>
        <v>US Dollars</v>
      </c>
      <c r="L44" s="228" t="str">
        <f t="shared" si="24"/>
        <v>US Dollars</v>
      </c>
      <c r="M44" s="282">
        <f t="shared" si="2"/>
        <v>0</v>
      </c>
      <c r="N44" s="228" t="str">
        <f t="shared" si="27"/>
        <v>US Dollars</v>
      </c>
      <c r="O44" s="228" t="str">
        <f t="shared" si="25"/>
        <v>US Dollars</v>
      </c>
      <c r="P44" s="228" t="str">
        <f t="shared" si="25"/>
        <v>US Dollars</v>
      </c>
      <c r="Q44" s="228" t="str">
        <f t="shared" si="25"/>
        <v>US Dollars</v>
      </c>
      <c r="R44" s="228" t="s">
        <v>337</v>
      </c>
      <c r="S44" s="228">
        <v>5057</v>
      </c>
      <c r="T44" s="283">
        <f t="shared" si="4"/>
        <v>5057</v>
      </c>
      <c r="U44" s="283">
        <f t="shared" si="5"/>
        <v>5057</v>
      </c>
    </row>
    <row r="45" spans="1:21" s="73" customFormat="1" ht="43.5" customHeight="1" outlineLevel="1">
      <c r="A45" s="429"/>
      <c r="B45" s="280" t="s">
        <v>282</v>
      </c>
      <c r="C45" s="286" t="s">
        <v>41</v>
      </c>
      <c r="D45" s="228" t="str">
        <f>B5</f>
        <v>US Dollars</v>
      </c>
      <c r="E45" s="228" t="str">
        <f>B5</f>
        <v>US Dollars</v>
      </c>
      <c r="F45" s="228" t="str">
        <f>B5</f>
        <v>US Dollars</v>
      </c>
      <c r="G45" s="228" t="str">
        <f>B5</f>
        <v>US Dollars</v>
      </c>
      <c r="H45" s="282">
        <f t="shared" si="6"/>
        <v>0</v>
      </c>
      <c r="I45" s="228" t="str">
        <f t="shared" si="26"/>
        <v>US Dollars</v>
      </c>
      <c r="J45" s="228" t="str">
        <f t="shared" si="24"/>
        <v>US Dollars</v>
      </c>
      <c r="K45" s="228" t="str">
        <f t="shared" si="24"/>
        <v>US Dollars</v>
      </c>
      <c r="L45" s="228" t="str">
        <f t="shared" si="24"/>
        <v>US Dollars</v>
      </c>
      <c r="M45" s="282">
        <f t="shared" si="2"/>
        <v>0</v>
      </c>
      <c r="N45" s="228" t="str">
        <f t="shared" si="27"/>
        <v>US Dollars</v>
      </c>
      <c r="O45" s="228" t="str">
        <f t="shared" si="25"/>
        <v>US Dollars</v>
      </c>
      <c r="P45" s="228">
        <v>81737</v>
      </c>
      <c r="Q45" s="228" t="str">
        <f t="shared" si="25"/>
        <v>US Dollars</v>
      </c>
      <c r="R45" s="228">
        <v>23421</v>
      </c>
      <c r="S45" s="228">
        <v>5056</v>
      </c>
      <c r="T45" s="283">
        <f t="shared" si="4"/>
        <v>110214</v>
      </c>
      <c r="U45" s="283">
        <f t="shared" si="5"/>
        <v>110214</v>
      </c>
    </row>
    <row r="46" spans="1:21" s="73" customFormat="1" ht="142.5" customHeight="1">
      <c r="A46" s="427" t="s">
        <v>448</v>
      </c>
      <c r="B46" s="277" t="s">
        <v>299</v>
      </c>
      <c r="C46" s="287"/>
      <c r="D46" s="279">
        <f>SUMIFS(D47:D50,D47:D50,"&lt;&gt;Local Currency", D47:D50,"&lt;&gt;US Dollars" )</f>
        <v>0</v>
      </c>
      <c r="E46" s="279">
        <f t="shared" ref="E46:U46" si="28">SUMIFS(E47:E50,E47:E50,"&lt;&gt;Local Currency", E47:E50,"&lt;&gt;US Dollars" )</f>
        <v>0</v>
      </c>
      <c r="F46" s="279">
        <f t="shared" si="28"/>
        <v>0</v>
      </c>
      <c r="G46" s="279">
        <f t="shared" si="28"/>
        <v>0</v>
      </c>
      <c r="H46" s="279">
        <f t="shared" si="28"/>
        <v>0</v>
      </c>
      <c r="I46" s="279">
        <f t="shared" si="28"/>
        <v>0</v>
      </c>
      <c r="J46" s="279">
        <f t="shared" si="28"/>
        <v>0</v>
      </c>
      <c r="K46" s="279">
        <f t="shared" si="28"/>
        <v>0</v>
      </c>
      <c r="L46" s="279">
        <f t="shared" si="28"/>
        <v>0</v>
      </c>
      <c r="M46" s="279">
        <f t="shared" si="28"/>
        <v>0</v>
      </c>
      <c r="N46" s="279">
        <f t="shared" si="28"/>
        <v>0</v>
      </c>
      <c r="O46" s="279">
        <f t="shared" si="28"/>
        <v>20414</v>
      </c>
      <c r="P46" s="279">
        <f t="shared" si="28"/>
        <v>28059</v>
      </c>
      <c r="Q46" s="279">
        <f t="shared" si="28"/>
        <v>0</v>
      </c>
      <c r="R46" s="279">
        <f t="shared" si="28"/>
        <v>63250</v>
      </c>
      <c r="S46" s="279">
        <f t="shared" si="28"/>
        <v>255987</v>
      </c>
      <c r="T46" s="279">
        <f t="shared" si="28"/>
        <v>367710</v>
      </c>
      <c r="U46" s="279">
        <f t="shared" si="28"/>
        <v>367710</v>
      </c>
    </row>
    <row r="47" spans="1:21" s="73" customFormat="1" ht="30.75" customHeight="1" outlineLevel="1">
      <c r="A47" s="428"/>
      <c r="B47" s="280" t="s">
        <v>43</v>
      </c>
      <c r="C47" s="286" t="s">
        <v>292</v>
      </c>
      <c r="D47" s="228" t="str">
        <f>B5</f>
        <v>US Dollars</v>
      </c>
      <c r="E47" s="228" t="str">
        <f>B5</f>
        <v>US Dollars</v>
      </c>
      <c r="F47" s="228" t="str">
        <f>B5</f>
        <v>US Dollars</v>
      </c>
      <c r="G47" s="228" t="str">
        <f>B5</f>
        <v>US Dollars</v>
      </c>
      <c r="H47" s="282">
        <f t="shared" si="6"/>
        <v>0</v>
      </c>
      <c r="I47" s="228" t="str">
        <f>$B$5</f>
        <v>US Dollars</v>
      </c>
      <c r="J47" s="228" t="str">
        <f t="shared" ref="J47:L50" si="29">$B$5</f>
        <v>US Dollars</v>
      </c>
      <c r="K47" s="228" t="str">
        <f t="shared" si="29"/>
        <v>US Dollars</v>
      </c>
      <c r="L47" s="228" t="str">
        <f t="shared" si="29"/>
        <v>US Dollars</v>
      </c>
      <c r="M47" s="282">
        <f t="shared" si="2"/>
        <v>0</v>
      </c>
      <c r="N47" s="228" t="str">
        <f>$B$5</f>
        <v>US Dollars</v>
      </c>
      <c r="O47" s="228" t="str">
        <f t="shared" ref="O47:S50" si="30">$B$5</f>
        <v>US Dollars</v>
      </c>
      <c r="P47" s="228">
        <v>28059</v>
      </c>
      <c r="Q47" s="228" t="str">
        <f t="shared" si="30"/>
        <v>US Dollars</v>
      </c>
      <c r="R47" s="228">
        <v>25600</v>
      </c>
      <c r="S47" s="228">
        <v>148718</v>
      </c>
      <c r="T47" s="283">
        <f t="shared" si="4"/>
        <v>202377</v>
      </c>
      <c r="U47" s="283">
        <f t="shared" si="5"/>
        <v>202377</v>
      </c>
    </row>
    <row r="48" spans="1:21" s="73" customFormat="1" ht="30.75" customHeight="1" outlineLevel="1">
      <c r="A48" s="428"/>
      <c r="B48" s="280" t="s">
        <v>45</v>
      </c>
      <c r="C48" s="286" t="s">
        <v>291</v>
      </c>
      <c r="D48" s="228" t="str">
        <f>B5</f>
        <v>US Dollars</v>
      </c>
      <c r="E48" s="228" t="str">
        <f>B5</f>
        <v>US Dollars</v>
      </c>
      <c r="F48" s="228" t="str">
        <f>B5</f>
        <v>US Dollars</v>
      </c>
      <c r="G48" s="228" t="str">
        <f>B5</f>
        <v>US Dollars</v>
      </c>
      <c r="H48" s="282">
        <f t="shared" si="6"/>
        <v>0</v>
      </c>
      <c r="I48" s="228" t="str">
        <f t="shared" ref="I48:I50" si="31">$B$5</f>
        <v>US Dollars</v>
      </c>
      <c r="J48" s="228" t="str">
        <f t="shared" si="29"/>
        <v>US Dollars</v>
      </c>
      <c r="K48" s="228" t="str">
        <f t="shared" si="29"/>
        <v>US Dollars</v>
      </c>
      <c r="L48" s="228" t="str">
        <f t="shared" si="29"/>
        <v>US Dollars</v>
      </c>
      <c r="M48" s="282">
        <f t="shared" si="2"/>
        <v>0</v>
      </c>
      <c r="N48" s="228" t="str">
        <f t="shared" ref="N48:N50" si="32">$B$5</f>
        <v>US Dollars</v>
      </c>
      <c r="O48" s="228" t="str">
        <f t="shared" si="30"/>
        <v>US Dollars</v>
      </c>
      <c r="P48" s="228" t="str">
        <f t="shared" si="30"/>
        <v>US Dollars</v>
      </c>
      <c r="Q48" s="228" t="str">
        <f t="shared" si="30"/>
        <v>US Dollars</v>
      </c>
      <c r="R48" s="228" t="str">
        <f t="shared" si="30"/>
        <v>US Dollars</v>
      </c>
      <c r="S48" s="228" t="str">
        <f t="shared" si="30"/>
        <v>US Dollars</v>
      </c>
      <c r="T48" s="283">
        <f t="shared" si="4"/>
        <v>0</v>
      </c>
      <c r="U48" s="283">
        <f t="shared" si="5"/>
        <v>0</v>
      </c>
    </row>
    <row r="49" spans="1:21" s="73" customFormat="1" ht="30.75" customHeight="1" outlineLevel="1">
      <c r="A49" s="428"/>
      <c r="B49" s="280" t="s">
        <v>46</v>
      </c>
      <c r="C49" s="286"/>
      <c r="D49" s="228" t="str">
        <f>B5</f>
        <v>US Dollars</v>
      </c>
      <c r="E49" s="228" t="str">
        <f>B5</f>
        <v>US Dollars</v>
      </c>
      <c r="F49" s="228" t="str">
        <f>B5</f>
        <v>US Dollars</v>
      </c>
      <c r="G49" s="228" t="str">
        <f>B5</f>
        <v>US Dollars</v>
      </c>
      <c r="H49" s="282">
        <f t="shared" si="6"/>
        <v>0</v>
      </c>
      <c r="I49" s="228" t="str">
        <f t="shared" si="31"/>
        <v>US Dollars</v>
      </c>
      <c r="J49" s="228" t="str">
        <f t="shared" si="29"/>
        <v>US Dollars</v>
      </c>
      <c r="K49" s="228" t="str">
        <f t="shared" si="29"/>
        <v>US Dollars</v>
      </c>
      <c r="L49" s="228" t="str">
        <f t="shared" si="29"/>
        <v>US Dollars</v>
      </c>
      <c r="M49" s="282">
        <f t="shared" si="2"/>
        <v>0</v>
      </c>
      <c r="N49" s="228" t="str">
        <f t="shared" si="32"/>
        <v>US Dollars</v>
      </c>
      <c r="O49" s="228" t="str">
        <f t="shared" si="30"/>
        <v>US Dollars</v>
      </c>
      <c r="P49" s="228" t="str">
        <f t="shared" si="30"/>
        <v>US Dollars</v>
      </c>
      <c r="Q49" s="228" t="str">
        <f t="shared" si="30"/>
        <v>US Dollars</v>
      </c>
      <c r="R49" s="228" t="str">
        <f t="shared" si="30"/>
        <v>US Dollars</v>
      </c>
      <c r="S49" s="228" t="str">
        <f t="shared" si="30"/>
        <v>US Dollars</v>
      </c>
      <c r="T49" s="283">
        <f t="shared" si="4"/>
        <v>0</v>
      </c>
      <c r="U49" s="283">
        <f t="shared" si="5"/>
        <v>0</v>
      </c>
    </row>
    <row r="50" spans="1:21" s="73" customFormat="1" ht="39" customHeight="1" outlineLevel="1">
      <c r="A50" s="428"/>
      <c r="B50" s="280" t="s">
        <v>453</v>
      </c>
      <c r="C50" s="286" t="s">
        <v>394</v>
      </c>
      <c r="D50" s="228" t="str">
        <f>B5</f>
        <v>US Dollars</v>
      </c>
      <c r="E50" s="228" t="str">
        <f>B5</f>
        <v>US Dollars</v>
      </c>
      <c r="F50" s="228" t="str">
        <f>B5</f>
        <v>US Dollars</v>
      </c>
      <c r="G50" s="228" t="str">
        <f>B5</f>
        <v>US Dollars</v>
      </c>
      <c r="H50" s="282">
        <f t="shared" si="6"/>
        <v>0</v>
      </c>
      <c r="I50" s="228" t="str">
        <f t="shared" si="31"/>
        <v>US Dollars</v>
      </c>
      <c r="J50" s="228" t="str">
        <f t="shared" si="29"/>
        <v>US Dollars</v>
      </c>
      <c r="K50" s="228" t="str">
        <f t="shared" si="29"/>
        <v>US Dollars</v>
      </c>
      <c r="L50" s="228" t="str">
        <f t="shared" si="29"/>
        <v>US Dollars</v>
      </c>
      <c r="M50" s="282">
        <f t="shared" si="2"/>
        <v>0</v>
      </c>
      <c r="N50" s="228" t="str">
        <f t="shared" si="32"/>
        <v>US Dollars</v>
      </c>
      <c r="O50" s="228">
        <v>20414</v>
      </c>
      <c r="P50" s="228" t="str">
        <f t="shared" si="30"/>
        <v>US Dollars</v>
      </c>
      <c r="Q50" s="228" t="str">
        <f t="shared" si="30"/>
        <v>US Dollars</v>
      </c>
      <c r="R50" s="228">
        <v>37650</v>
      </c>
      <c r="S50" s="228">
        <v>107269</v>
      </c>
      <c r="T50" s="283">
        <f t="shared" si="4"/>
        <v>165333</v>
      </c>
      <c r="U50" s="283">
        <f t="shared" si="5"/>
        <v>165333</v>
      </c>
    </row>
    <row r="51" spans="1:21" s="73" customFormat="1" ht="171" customHeight="1">
      <c r="A51" s="429" t="s">
        <v>449</v>
      </c>
      <c r="B51" s="277" t="s">
        <v>300</v>
      </c>
      <c r="C51" s="278"/>
      <c r="D51" s="279">
        <f>SUMIFS(D52:D56,D52:D56,"&lt;&gt;Local Currency", D52:D56,"&lt;&gt;US Dollars" )</f>
        <v>587347</v>
      </c>
      <c r="E51" s="279">
        <f t="shared" ref="E51:U51" si="33">SUMIFS(E52:E56,E52:E56,"&lt;&gt;Local Currency", E52:E56,"&lt;&gt;US Dollars" )</f>
        <v>0</v>
      </c>
      <c r="F51" s="279">
        <f t="shared" si="33"/>
        <v>0</v>
      </c>
      <c r="G51" s="279">
        <f t="shared" si="33"/>
        <v>0</v>
      </c>
      <c r="H51" s="279">
        <f t="shared" si="33"/>
        <v>587347</v>
      </c>
      <c r="I51" s="279">
        <f t="shared" si="33"/>
        <v>0</v>
      </c>
      <c r="J51" s="279">
        <f t="shared" si="33"/>
        <v>0</v>
      </c>
      <c r="K51" s="279">
        <f t="shared" si="33"/>
        <v>0</v>
      </c>
      <c r="L51" s="279">
        <f t="shared" si="33"/>
        <v>0</v>
      </c>
      <c r="M51" s="279">
        <f t="shared" si="33"/>
        <v>0</v>
      </c>
      <c r="N51" s="279">
        <f t="shared" si="33"/>
        <v>0</v>
      </c>
      <c r="O51" s="279">
        <f t="shared" si="33"/>
        <v>407758</v>
      </c>
      <c r="P51" s="279">
        <f t="shared" si="33"/>
        <v>420921</v>
      </c>
      <c r="Q51" s="279">
        <f t="shared" si="33"/>
        <v>0</v>
      </c>
      <c r="R51" s="279">
        <f t="shared" si="33"/>
        <v>16400</v>
      </c>
      <c r="S51" s="279">
        <f t="shared" si="33"/>
        <v>12728</v>
      </c>
      <c r="T51" s="279">
        <f t="shared" si="33"/>
        <v>857807</v>
      </c>
      <c r="U51" s="279">
        <f t="shared" si="33"/>
        <v>1445154</v>
      </c>
    </row>
    <row r="52" spans="1:21" s="73" customFormat="1" ht="30.75" customHeight="1" outlineLevel="1">
      <c r="A52" s="429"/>
      <c r="B52" s="280" t="s">
        <v>283</v>
      </c>
      <c r="C52" s="286" t="s">
        <v>410</v>
      </c>
      <c r="D52" s="228" t="str">
        <f>B5</f>
        <v>US Dollars</v>
      </c>
      <c r="E52" s="228" t="str">
        <f>B5</f>
        <v>US Dollars</v>
      </c>
      <c r="F52" s="228" t="str">
        <f>B5</f>
        <v>US Dollars</v>
      </c>
      <c r="G52" s="228" t="str">
        <f>B5</f>
        <v>US Dollars</v>
      </c>
      <c r="H52" s="282">
        <f t="shared" ref="H52:H63" si="34">SUMIFS(D52:G52,D52:G52,"&lt;&gt;Local Currency", D52:G52,"&lt;&gt;US Dollars" )</f>
        <v>0</v>
      </c>
      <c r="I52" s="228" t="str">
        <f>B5</f>
        <v>US Dollars</v>
      </c>
      <c r="J52" s="228" t="str">
        <f>B5</f>
        <v>US Dollars</v>
      </c>
      <c r="K52" s="228" t="str">
        <f>B5</f>
        <v>US Dollars</v>
      </c>
      <c r="L52" s="228" t="str">
        <f>B5</f>
        <v>US Dollars</v>
      </c>
      <c r="M52" s="282">
        <f t="shared" ref="M52:M63" si="35">SUMIFS(I52:L52,I52:L52,"&lt;&gt;Local Currency", I52:L52,"&lt;&gt;US Dollars" )</f>
        <v>0</v>
      </c>
      <c r="N52" s="228" t="str">
        <f>B5</f>
        <v>US Dollars</v>
      </c>
      <c r="O52" s="228">
        <v>94923</v>
      </c>
      <c r="P52" s="228" t="str">
        <f>B5</f>
        <v>US Dollars</v>
      </c>
      <c r="Q52" s="228" t="str">
        <f>B5</f>
        <v>US Dollars</v>
      </c>
      <c r="R52" s="228">
        <v>6400</v>
      </c>
      <c r="S52" s="228" t="str">
        <f>B5</f>
        <v>US Dollars</v>
      </c>
      <c r="T52" s="283">
        <f t="shared" ref="T52:T63" si="36">SUMIFS(N52:S52,N52:S52,"&lt;&gt;Local Currency", N52:S52,"&lt;&gt;US Dollars" )</f>
        <v>101323</v>
      </c>
      <c r="U52" s="283">
        <f t="shared" ref="U52:U63" si="37">H52+M52+T52</f>
        <v>101323</v>
      </c>
    </row>
    <row r="53" spans="1:21" s="73" customFormat="1" ht="30.75" customHeight="1" outlineLevel="1">
      <c r="A53" s="429"/>
      <c r="B53" s="280" t="s">
        <v>55</v>
      </c>
      <c r="C53" s="286" t="s">
        <v>56</v>
      </c>
      <c r="D53" s="228" t="str">
        <f>B5</f>
        <v>US Dollars</v>
      </c>
      <c r="E53" s="228" t="str">
        <f>B5</f>
        <v>US Dollars</v>
      </c>
      <c r="F53" s="228" t="str">
        <f>B5</f>
        <v>US Dollars</v>
      </c>
      <c r="G53" s="228" t="str">
        <f>B5</f>
        <v>US Dollars</v>
      </c>
      <c r="H53" s="282">
        <f t="shared" si="34"/>
        <v>0</v>
      </c>
      <c r="I53" s="228" t="str">
        <f>B5</f>
        <v>US Dollars</v>
      </c>
      <c r="J53" s="228" t="str">
        <f>B5</f>
        <v>US Dollars</v>
      </c>
      <c r="K53" s="228" t="str">
        <f>B5</f>
        <v>US Dollars</v>
      </c>
      <c r="L53" s="228" t="str">
        <f>B5</f>
        <v>US Dollars</v>
      </c>
      <c r="M53" s="282">
        <f t="shared" si="35"/>
        <v>0</v>
      </c>
      <c r="N53" s="228" t="str">
        <f>B5</f>
        <v>US Dollars</v>
      </c>
      <c r="O53" s="228" t="str">
        <f>B5</f>
        <v>US Dollars</v>
      </c>
      <c r="P53" s="228" t="str">
        <f>B5</f>
        <v>US Dollars</v>
      </c>
      <c r="Q53" s="228" t="str">
        <f>B5</f>
        <v>US Dollars</v>
      </c>
      <c r="R53" s="228" t="str">
        <f>B5</f>
        <v>US Dollars</v>
      </c>
      <c r="S53" s="228">
        <v>9431</v>
      </c>
      <c r="T53" s="283">
        <f t="shared" si="36"/>
        <v>9431</v>
      </c>
      <c r="U53" s="283">
        <f t="shared" si="37"/>
        <v>9431</v>
      </c>
    </row>
    <row r="54" spans="1:21" s="73" customFormat="1" ht="30.75" customHeight="1" outlineLevel="1">
      <c r="A54" s="429"/>
      <c r="B54" s="280" t="s">
        <v>57</v>
      </c>
      <c r="C54" s="286" t="s">
        <v>58</v>
      </c>
      <c r="D54" s="228" t="str">
        <f>B5</f>
        <v>US Dollars</v>
      </c>
      <c r="E54" s="228" t="str">
        <f>B5</f>
        <v>US Dollars</v>
      </c>
      <c r="F54" s="228" t="str">
        <f>B5</f>
        <v>US Dollars</v>
      </c>
      <c r="G54" s="228" t="str">
        <f>B5</f>
        <v>US Dollars</v>
      </c>
      <c r="H54" s="282">
        <f t="shared" si="34"/>
        <v>0</v>
      </c>
      <c r="I54" s="228" t="str">
        <f>B5</f>
        <v>US Dollars</v>
      </c>
      <c r="J54" s="228" t="str">
        <f>B5</f>
        <v>US Dollars</v>
      </c>
      <c r="K54" s="228" t="str">
        <f>B5</f>
        <v>US Dollars</v>
      </c>
      <c r="L54" s="228" t="str">
        <f>B5</f>
        <v>US Dollars</v>
      </c>
      <c r="M54" s="282">
        <f t="shared" si="35"/>
        <v>0</v>
      </c>
      <c r="N54" s="228" t="str">
        <f>B5</f>
        <v>US Dollars</v>
      </c>
      <c r="O54" s="228" t="str">
        <f>B5</f>
        <v>US Dollars</v>
      </c>
      <c r="P54" s="228" t="str">
        <f>B5</f>
        <v>US Dollars</v>
      </c>
      <c r="Q54" s="228" t="str">
        <f>B5</f>
        <v>US Dollars</v>
      </c>
      <c r="R54" s="228" t="str">
        <f>B5</f>
        <v>US Dollars</v>
      </c>
      <c r="S54" s="228">
        <v>2000</v>
      </c>
      <c r="T54" s="283">
        <f t="shared" si="36"/>
        <v>2000</v>
      </c>
      <c r="U54" s="283">
        <f t="shared" si="37"/>
        <v>2000</v>
      </c>
    </row>
    <row r="55" spans="1:21" s="73" customFormat="1" ht="30.75" customHeight="1" outlineLevel="1">
      <c r="A55" s="429"/>
      <c r="B55" s="280" t="s">
        <v>350</v>
      </c>
      <c r="C55" s="286" t="s">
        <v>293</v>
      </c>
      <c r="D55" s="228" t="str">
        <f>B5</f>
        <v>US Dollars</v>
      </c>
      <c r="E55" s="228" t="str">
        <f>B5</f>
        <v>US Dollars</v>
      </c>
      <c r="F55" s="228" t="str">
        <f>B5</f>
        <v>US Dollars</v>
      </c>
      <c r="G55" s="228" t="str">
        <f>B5</f>
        <v>US Dollars</v>
      </c>
      <c r="H55" s="282">
        <f t="shared" si="34"/>
        <v>0</v>
      </c>
      <c r="I55" s="228" t="str">
        <f>B5</f>
        <v>US Dollars</v>
      </c>
      <c r="J55" s="228" t="str">
        <f>B5</f>
        <v>US Dollars</v>
      </c>
      <c r="K55" s="228" t="str">
        <f>B5</f>
        <v>US Dollars</v>
      </c>
      <c r="L55" s="228" t="str">
        <f>B5</f>
        <v>US Dollars</v>
      </c>
      <c r="M55" s="282">
        <f t="shared" si="35"/>
        <v>0</v>
      </c>
      <c r="N55" s="228" t="str">
        <f>B5</f>
        <v>US Dollars</v>
      </c>
      <c r="O55" s="228">
        <v>312835</v>
      </c>
      <c r="P55" s="228" t="str">
        <f>B5</f>
        <v>US Dollars</v>
      </c>
      <c r="Q55" s="228" t="str">
        <f>B5</f>
        <v>US Dollars</v>
      </c>
      <c r="R55" s="228" t="str">
        <f>B5</f>
        <v>US Dollars</v>
      </c>
      <c r="S55" s="228">
        <v>1297</v>
      </c>
      <c r="T55" s="283">
        <f t="shared" si="36"/>
        <v>314132</v>
      </c>
      <c r="U55" s="283">
        <f t="shared" si="37"/>
        <v>314132</v>
      </c>
    </row>
    <row r="56" spans="1:21" s="73" customFormat="1" ht="42" customHeight="1" outlineLevel="1">
      <c r="A56" s="429"/>
      <c r="B56" s="280" t="s">
        <v>351</v>
      </c>
      <c r="C56" s="286" t="s">
        <v>396</v>
      </c>
      <c r="D56" s="228">
        <v>587347</v>
      </c>
      <c r="E56" s="228" t="str">
        <f>B5</f>
        <v>US Dollars</v>
      </c>
      <c r="F56" s="228" t="str">
        <f>B5</f>
        <v>US Dollars</v>
      </c>
      <c r="G56" s="228" t="str">
        <f>B5</f>
        <v>US Dollars</v>
      </c>
      <c r="H56" s="282">
        <f t="shared" si="34"/>
        <v>587347</v>
      </c>
      <c r="I56" s="228" t="str">
        <f>B5</f>
        <v>US Dollars</v>
      </c>
      <c r="J56" s="228" t="str">
        <f>B5</f>
        <v>US Dollars</v>
      </c>
      <c r="K56" s="228" t="str">
        <f>B5</f>
        <v>US Dollars</v>
      </c>
      <c r="L56" s="228" t="str">
        <f>B5</f>
        <v>US Dollars</v>
      </c>
      <c r="M56" s="282">
        <f t="shared" si="35"/>
        <v>0</v>
      </c>
      <c r="N56" s="228" t="str">
        <f>B5</f>
        <v>US Dollars</v>
      </c>
      <c r="O56" s="228" t="str">
        <f>B5</f>
        <v>US Dollars</v>
      </c>
      <c r="P56" s="228">
        <v>420921</v>
      </c>
      <c r="Q56" s="228" t="str">
        <f>B5</f>
        <v>US Dollars</v>
      </c>
      <c r="R56" s="228">
        <v>10000</v>
      </c>
      <c r="S56" s="228" t="str">
        <f>B5</f>
        <v>US Dollars</v>
      </c>
      <c r="T56" s="283">
        <f t="shared" si="36"/>
        <v>430921</v>
      </c>
      <c r="U56" s="283">
        <f t="shared" si="37"/>
        <v>1018268</v>
      </c>
    </row>
    <row r="57" spans="1:21" s="73" customFormat="1" ht="18.75">
      <c r="A57" s="430"/>
      <c r="B57" s="288" t="s">
        <v>397</v>
      </c>
      <c r="C57" s="278"/>
      <c r="D57" s="279">
        <f>SUMIFS(D61:D63,D61:D63,"&lt;&gt;Local Currency", D61:D63,"&lt;&gt;US Dollars" )</f>
        <v>0</v>
      </c>
      <c r="E57" s="279">
        <f t="shared" ref="E57:U57" si="38">SUMIFS(E61:E63,E61:E63,"&lt;&gt;Local Currency", E61:E63,"&lt;&gt;US Dollars" )</f>
        <v>0</v>
      </c>
      <c r="F57" s="279">
        <f t="shared" si="38"/>
        <v>0</v>
      </c>
      <c r="G57" s="279">
        <f t="shared" si="38"/>
        <v>0</v>
      </c>
      <c r="H57" s="279">
        <f t="shared" si="38"/>
        <v>0</v>
      </c>
      <c r="I57" s="279">
        <f t="shared" si="38"/>
        <v>0</v>
      </c>
      <c r="J57" s="279">
        <f t="shared" si="38"/>
        <v>0</v>
      </c>
      <c r="K57" s="279">
        <f t="shared" si="38"/>
        <v>0</v>
      </c>
      <c r="L57" s="279">
        <f t="shared" si="38"/>
        <v>0</v>
      </c>
      <c r="M57" s="279">
        <f t="shared" si="38"/>
        <v>0</v>
      </c>
      <c r="N57" s="279">
        <f t="shared" si="38"/>
        <v>0</v>
      </c>
      <c r="O57" s="279">
        <f t="shared" si="38"/>
        <v>0</v>
      </c>
      <c r="P57" s="279">
        <f t="shared" si="38"/>
        <v>0</v>
      </c>
      <c r="Q57" s="279">
        <f t="shared" si="38"/>
        <v>0</v>
      </c>
      <c r="R57" s="279">
        <f t="shared" si="38"/>
        <v>3000</v>
      </c>
      <c r="S57" s="279">
        <f t="shared" si="38"/>
        <v>310815</v>
      </c>
      <c r="T57" s="279">
        <f t="shared" si="38"/>
        <v>313815</v>
      </c>
      <c r="U57" s="279">
        <f t="shared" si="38"/>
        <v>313815</v>
      </c>
    </row>
    <row r="58" spans="1:21" s="73" customFormat="1" ht="71.25" hidden="1" customHeight="1" outlineLevel="1">
      <c r="A58" s="430"/>
      <c r="B58" s="289" t="s">
        <v>415</v>
      </c>
      <c r="C58" s="281" t="s">
        <v>407</v>
      </c>
      <c r="D58" s="228" t="str">
        <f>B5</f>
        <v>US Dollars</v>
      </c>
      <c r="E58" s="228" t="str">
        <f>B5</f>
        <v>US Dollars</v>
      </c>
      <c r="F58" s="228" t="str">
        <f>B5</f>
        <v>US Dollars</v>
      </c>
      <c r="G58" s="228" t="str">
        <f>B5</f>
        <v>US Dollars</v>
      </c>
      <c r="H58" s="282">
        <f t="shared" si="34"/>
        <v>0</v>
      </c>
      <c r="I58" s="228" t="str">
        <f>B5</f>
        <v>US Dollars</v>
      </c>
      <c r="J58" s="228" t="str">
        <f>B5</f>
        <v>US Dollars</v>
      </c>
      <c r="K58" s="228" t="str">
        <f>B5</f>
        <v>US Dollars</v>
      </c>
      <c r="L58" s="228" t="str">
        <f>B5</f>
        <v>US Dollars</v>
      </c>
      <c r="M58" s="282">
        <f t="shared" si="35"/>
        <v>0</v>
      </c>
      <c r="N58" s="228" t="str">
        <f>B5</f>
        <v>US Dollars</v>
      </c>
      <c r="O58" s="228" t="str">
        <f>B5</f>
        <v>US Dollars</v>
      </c>
      <c r="P58" s="228" t="str">
        <f>B5</f>
        <v>US Dollars</v>
      </c>
      <c r="Q58" s="228" t="str">
        <f>B5</f>
        <v>US Dollars</v>
      </c>
      <c r="R58" s="228" t="str">
        <f>B5</f>
        <v>US Dollars</v>
      </c>
      <c r="S58" s="228" t="str">
        <f>B5</f>
        <v>US Dollars</v>
      </c>
      <c r="T58" s="290">
        <f t="shared" si="36"/>
        <v>0</v>
      </c>
      <c r="U58" s="290">
        <f t="shared" si="37"/>
        <v>0</v>
      </c>
    </row>
    <row r="59" spans="1:21" s="73" customFormat="1" ht="45" hidden="1" customHeight="1" outlineLevel="1">
      <c r="A59" s="430"/>
      <c r="B59" s="289" t="s">
        <v>399</v>
      </c>
      <c r="C59" s="281" t="s">
        <v>416</v>
      </c>
      <c r="D59" s="228" t="str">
        <f>B5</f>
        <v>US Dollars</v>
      </c>
      <c r="E59" s="228" t="str">
        <f>B5</f>
        <v>US Dollars</v>
      </c>
      <c r="F59" s="228" t="str">
        <f>B5</f>
        <v>US Dollars</v>
      </c>
      <c r="G59" s="228" t="str">
        <f>B5</f>
        <v>US Dollars</v>
      </c>
      <c r="H59" s="282">
        <f t="shared" si="34"/>
        <v>0</v>
      </c>
      <c r="I59" s="228" t="str">
        <f>B5</f>
        <v>US Dollars</v>
      </c>
      <c r="J59" s="228" t="str">
        <f>B5</f>
        <v>US Dollars</v>
      </c>
      <c r="K59" s="228" t="str">
        <f>B5</f>
        <v>US Dollars</v>
      </c>
      <c r="L59" s="228" t="str">
        <f>B5</f>
        <v>US Dollars</v>
      </c>
      <c r="M59" s="282">
        <f t="shared" si="35"/>
        <v>0</v>
      </c>
      <c r="N59" s="228" t="str">
        <f>B5</f>
        <v>US Dollars</v>
      </c>
      <c r="O59" s="228" t="str">
        <f>B5</f>
        <v>US Dollars</v>
      </c>
      <c r="P59" s="228" t="str">
        <f>B5</f>
        <v>US Dollars</v>
      </c>
      <c r="Q59" s="228" t="str">
        <f>B5</f>
        <v>US Dollars</v>
      </c>
      <c r="R59" s="228" t="str">
        <f>B5</f>
        <v>US Dollars</v>
      </c>
      <c r="S59" s="228" t="str">
        <f>B5</f>
        <v>US Dollars</v>
      </c>
      <c r="T59" s="290">
        <f t="shared" si="36"/>
        <v>0</v>
      </c>
      <c r="U59" s="290">
        <f t="shared" si="37"/>
        <v>0</v>
      </c>
    </row>
    <row r="60" spans="1:21" s="73" customFormat="1" ht="61.5" hidden="1" customHeight="1" outlineLevel="1" thickBot="1">
      <c r="A60" s="430"/>
      <c r="B60" s="289" t="s">
        <v>400</v>
      </c>
      <c r="C60" s="281"/>
      <c r="D60" s="228" t="str">
        <f>B5</f>
        <v>US Dollars</v>
      </c>
      <c r="E60" s="228" t="str">
        <f>B5</f>
        <v>US Dollars</v>
      </c>
      <c r="F60" s="228" t="str">
        <f>B5</f>
        <v>US Dollars</v>
      </c>
      <c r="G60" s="228" t="str">
        <f>B5</f>
        <v>US Dollars</v>
      </c>
      <c r="H60" s="282">
        <f t="shared" si="34"/>
        <v>0</v>
      </c>
      <c r="I60" s="228" t="str">
        <f>B5</f>
        <v>US Dollars</v>
      </c>
      <c r="J60" s="228" t="str">
        <f>B5</f>
        <v>US Dollars</v>
      </c>
      <c r="K60" s="228" t="str">
        <f>B5</f>
        <v>US Dollars</v>
      </c>
      <c r="L60" s="228" t="str">
        <f>B5</f>
        <v>US Dollars</v>
      </c>
      <c r="M60" s="282">
        <f t="shared" si="35"/>
        <v>0</v>
      </c>
      <c r="N60" s="228" t="str">
        <f>B5</f>
        <v>US Dollars</v>
      </c>
      <c r="O60" s="228" t="str">
        <f>B5</f>
        <v>US Dollars</v>
      </c>
      <c r="P60" s="228" t="str">
        <f>B5</f>
        <v>US Dollars</v>
      </c>
      <c r="Q60" s="228" t="str">
        <f>B5</f>
        <v>US Dollars</v>
      </c>
      <c r="R60" s="228" t="str">
        <f>B5</f>
        <v>US Dollars</v>
      </c>
      <c r="S60" s="228" t="str">
        <f>B5</f>
        <v>US Dollars</v>
      </c>
      <c r="T60" s="290">
        <f t="shared" si="36"/>
        <v>0</v>
      </c>
      <c r="U60" s="290">
        <f t="shared" si="37"/>
        <v>0</v>
      </c>
    </row>
    <row r="61" spans="1:21" s="73" customFormat="1" ht="56.25" outlineLevel="1">
      <c r="A61" s="291"/>
      <c r="B61" s="280" t="s">
        <v>415</v>
      </c>
      <c r="C61" s="286" t="s">
        <v>407</v>
      </c>
      <c r="D61" s="228" t="str">
        <f>$B$5</f>
        <v>US Dollars</v>
      </c>
      <c r="E61" s="228" t="str">
        <f t="shared" ref="E61:G63" si="39">$B$5</f>
        <v>US Dollars</v>
      </c>
      <c r="F61" s="228" t="str">
        <f t="shared" si="39"/>
        <v>US Dollars</v>
      </c>
      <c r="G61" s="228" t="str">
        <f t="shared" si="39"/>
        <v>US Dollars</v>
      </c>
      <c r="H61" s="282">
        <f t="shared" si="34"/>
        <v>0</v>
      </c>
      <c r="I61" s="228" t="str">
        <f>$B$5</f>
        <v>US Dollars</v>
      </c>
      <c r="J61" s="228" t="str">
        <f t="shared" ref="J61:L63" si="40">$B$5</f>
        <v>US Dollars</v>
      </c>
      <c r="K61" s="228" t="str">
        <f t="shared" si="40"/>
        <v>US Dollars</v>
      </c>
      <c r="L61" s="228" t="str">
        <f t="shared" si="40"/>
        <v>US Dollars</v>
      </c>
      <c r="M61" s="282">
        <f t="shared" si="35"/>
        <v>0</v>
      </c>
      <c r="N61" s="228" t="str">
        <f>$B$5</f>
        <v>US Dollars</v>
      </c>
      <c r="O61" s="228" t="str">
        <f t="shared" ref="O61:S63" si="41">$B$5</f>
        <v>US Dollars</v>
      </c>
      <c r="P61" s="228" t="str">
        <f t="shared" si="41"/>
        <v>US Dollars</v>
      </c>
      <c r="Q61" s="228" t="str">
        <f t="shared" si="41"/>
        <v>US Dollars</v>
      </c>
      <c r="R61" s="228">
        <v>3000</v>
      </c>
      <c r="S61" s="228">
        <v>60433</v>
      </c>
      <c r="T61" s="283">
        <f t="shared" si="36"/>
        <v>63433</v>
      </c>
      <c r="U61" s="283">
        <f t="shared" si="37"/>
        <v>63433</v>
      </c>
    </row>
    <row r="62" spans="1:21" s="73" customFormat="1" ht="37.5" outlineLevel="1">
      <c r="A62" s="291"/>
      <c r="B62" s="280" t="s">
        <v>399</v>
      </c>
      <c r="C62" s="286" t="s">
        <v>416</v>
      </c>
      <c r="D62" s="228" t="str">
        <f t="shared" ref="D62:D63" si="42">$B$5</f>
        <v>US Dollars</v>
      </c>
      <c r="E62" s="228" t="str">
        <f t="shared" si="39"/>
        <v>US Dollars</v>
      </c>
      <c r="F62" s="228" t="str">
        <f t="shared" si="39"/>
        <v>US Dollars</v>
      </c>
      <c r="G62" s="228" t="str">
        <f t="shared" si="39"/>
        <v>US Dollars</v>
      </c>
      <c r="H62" s="282">
        <f t="shared" si="34"/>
        <v>0</v>
      </c>
      <c r="I62" s="228" t="str">
        <f t="shared" ref="I62:I63" si="43">$B$5</f>
        <v>US Dollars</v>
      </c>
      <c r="J62" s="228" t="str">
        <f t="shared" si="40"/>
        <v>US Dollars</v>
      </c>
      <c r="K62" s="228" t="str">
        <f t="shared" si="40"/>
        <v>US Dollars</v>
      </c>
      <c r="L62" s="228" t="str">
        <f t="shared" si="40"/>
        <v>US Dollars</v>
      </c>
      <c r="M62" s="282">
        <f t="shared" si="35"/>
        <v>0</v>
      </c>
      <c r="N62" s="228" t="str">
        <f t="shared" ref="N62:N63" si="44">$B$5</f>
        <v>US Dollars</v>
      </c>
      <c r="O62" s="228" t="str">
        <f t="shared" si="41"/>
        <v>US Dollars</v>
      </c>
      <c r="P62" s="228" t="str">
        <f t="shared" si="41"/>
        <v>US Dollars</v>
      </c>
      <c r="Q62" s="228" t="str">
        <f t="shared" si="41"/>
        <v>US Dollars</v>
      </c>
      <c r="R62" s="228" t="str">
        <f t="shared" si="41"/>
        <v>US Dollars</v>
      </c>
      <c r="S62" s="228">
        <v>250382</v>
      </c>
      <c r="T62" s="283">
        <f t="shared" si="36"/>
        <v>250382</v>
      </c>
      <c r="U62" s="283">
        <f t="shared" si="37"/>
        <v>250382</v>
      </c>
    </row>
    <row r="63" spans="1:21" s="73" customFormat="1" ht="56.25" outlineLevel="1">
      <c r="A63" s="291"/>
      <c r="B63" s="280" t="s">
        <v>400</v>
      </c>
      <c r="C63" s="281"/>
      <c r="D63" s="228" t="str">
        <f t="shared" si="42"/>
        <v>US Dollars</v>
      </c>
      <c r="E63" s="228" t="str">
        <f t="shared" si="39"/>
        <v>US Dollars</v>
      </c>
      <c r="F63" s="228" t="str">
        <f t="shared" si="39"/>
        <v>US Dollars</v>
      </c>
      <c r="G63" s="228" t="str">
        <f t="shared" si="39"/>
        <v>US Dollars</v>
      </c>
      <c r="H63" s="282">
        <f t="shared" si="34"/>
        <v>0</v>
      </c>
      <c r="I63" s="228" t="str">
        <f t="shared" si="43"/>
        <v>US Dollars</v>
      </c>
      <c r="J63" s="228" t="str">
        <f t="shared" si="40"/>
        <v>US Dollars</v>
      </c>
      <c r="K63" s="228" t="str">
        <f t="shared" si="40"/>
        <v>US Dollars</v>
      </c>
      <c r="L63" s="228" t="str">
        <f t="shared" si="40"/>
        <v>US Dollars</v>
      </c>
      <c r="M63" s="282">
        <f t="shared" si="35"/>
        <v>0</v>
      </c>
      <c r="N63" s="228" t="str">
        <f t="shared" si="44"/>
        <v>US Dollars</v>
      </c>
      <c r="O63" s="228" t="str">
        <f t="shared" si="41"/>
        <v>US Dollars</v>
      </c>
      <c r="P63" s="228" t="str">
        <f t="shared" si="41"/>
        <v>US Dollars</v>
      </c>
      <c r="Q63" s="228" t="str">
        <f t="shared" si="41"/>
        <v>US Dollars</v>
      </c>
      <c r="R63" s="228" t="str">
        <f t="shared" si="41"/>
        <v>US Dollars</v>
      </c>
      <c r="S63" s="228" t="str">
        <f t="shared" si="41"/>
        <v>US Dollars</v>
      </c>
      <c r="T63" s="283">
        <f t="shared" si="36"/>
        <v>0</v>
      </c>
      <c r="U63" s="283">
        <f t="shared" si="37"/>
        <v>0</v>
      </c>
    </row>
    <row r="64" spans="1:21" s="73" customFormat="1">
      <c r="A64" s="292"/>
      <c r="B64" s="293" t="s">
        <v>262</v>
      </c>
      <c r="C64" s="294"/>
      <c r="D64" s="295">
        <f t="shared" ref="D64:G64" si="45">D57+D51+D46+D41+D38+D30+D27+D24+D12</f>
        <v>4716172</v>
      </c>
      <c r="E64" s="295">
        <f t="shared" si="45"/>
        <v>0</v>
      </c>
      <c r="F64" s="295">
        <f t="shared" si="45"/>
        <v>0</v>
      </c>
      <c r="G64" s="295">
        <f t="shared" si="45"/>
        <v>0</v>
      </c>
      <c r="H64" s="295">
        <f>H57+H51+H46+H41+H38+H30+H27+H24+H12</f>
        <v>4716172</v>
      </c>
      <c r="I64" s="295">
        <f t="shared" ref="I64:L64" si="46">I57+I51+I46+I41+I38+I30+I27+I24+I12</f>
        <v>0</v>
      </c>
      <c r="J64" s="295">
        <f t="shared" si="46"/>
        <v>777359</v>
      </c>
      <c r="K64" s="295">
        <f t="shared" si="46"/>
        <v>0</v>
      </c>
      <c r="L64" s="295">
        <f t="shared" si="46"/>
        <v>0</v>
      </c>
      <c r="M64" s="295">
        <f>M57+M51+M46+M41+M38+M30+M27+M24+M12</f>
        <v>777359</v>
      </c>
      <c r="N64" s="295">
        <f t="shared" ref="N64:S64" si="47">N57+N51+N46+N41+N38+N30+N27+N24+N12</f>
        <v>0</v>
      </c>
      <c r="O64" s="295">
        <f t="shared" si="47"/>
        <v>1207216</v>
      </c>
      <c r="P64" s="295">
        <f t="shared" si="47"/>
        <v>8688767</v>
      </c>
      <c r="Q64" s="295">
        <f t="shared" si="47"/>
        <v>0</v>
      </c>
      <c r="R64" s="295">
        <f t="shared" si="47"/>
        <v>307243</v>
      </c>
      <c r="S64" s="295">
        <f t="shared" si="47"/>
        <v>861116</v>
      </c>
      <c r="T64" s="296">
        <f>T57+T51+T46+T41+T38+T30+T27+T24+T12</f>
        <v>11064342</v>
      </c>
      <c r="U64" s="296">
        <f>U57+U51+U46+U41+U38+U30+U27+U24+U12</f>
        <v>16557873</v>
      </c>
    </row>
    <row r="65" spans="1:21" s="73" customFormat="1">
      <c r="A65" s="292"/>
      <c r="B65" s="297" t="s">
        <v>413</v>
      </c>
      <c r="C65" s="298"/>
      <c r="D65" s="299">
        <f t="shared" ref="D65:G65" si="48">D64-D57</f>
        <v>4716172</v>
      </c>
      <c r="E65" s="299">
        <f t="shared" si="48"/>
        <v>0</v>
      </c>
      <c r="F65" s="299">
        <f t="shared" si="48"/>
        <v>0</v>
      </c>
      <c r="G65" s="299">
        <f t="shared" si="48"/>
        <v>0</v>
      </c>
      <c r="H65" s="299">
        <f>H64-H57</f>
        <v>4716172</v>
      </c>
      <c r="I65" s="299">
        <f t="shared" ref="I65:L65" si="49">I64-I57</f>
        <v>0</v>
      </c>
      <c r="J65" s="299">
        <f t="shared" si="49"/>
        <v>777359</v>
      </c>
      <c r="K65" s="299">
        <f t="shared" si="49"/>
        <v>0</v>
      </c>
      <c r="L65" s="299">
        <f t="shared" si="49"/>
        <v>0</v>
      </c>
      <c r="M65" s="299">
        <f>M64-M57</f>
        <v>777359</v>
      </c>
      <c r="N65" s="299">
        <f t="shared" ref="N65:U65" si="50">N64-N57</f>
        <v>0</v>
      </c>
      <c r="O65" s="299">
        <f t="shared" si="50"/>
        <v>1207216</v>
      </c>
      <c r="P65" s="299">
        <f t="shared" si="50"/>
        <v>8688767</v>
      </c>
      <c r="Q65" s="299">
        <f t="shared" si="50"/>
        <v>0</v>
      </c>
      <c r="R65" s="299">
        <f t="shared" si="50"/>
        <v>304243</v>
      </c>
      <c r="S65" s="299">
        <f t="shared" si="50"/>
        <v>550301</v>
      </c>
      <c r="T65" s="299">
        <f t="shared" si="50"/>
        <v>10750527</v>
      </c>
      <c r="U65" s="299">
        <f t="shared" si="50"/>
        <v>16244058</v>
      </c>
    </row>
    <row r="66" spans="1:21" s="73" customFormat="1">
      <c r="A66" s="85"/>
      <c r="B66" s="221"/>
      <c r="C66" s="222"/>
      <c r="D66" s="223"/>
      <c r="E66" s="223"/>
      <c r="F66" s="223"/>
      <c r="G66" s="223"/>
      <c r="H66" s="223"/>
      <c r="I66" s="223"/>
      <c r="J66" s="223"/>
      <c r="K66" s="223"/>
      <c r="L66" s="223"/>
      <c r="M66" s="223"/>
      <c r="N66" s="224"/>
      <c r="O66" s="224"/>
      <c r="P66" s="224"/>
      <c r="Q66" s="224"/>
      <c r="R66" s="224"/>
      <c r="S66" s="224"/>
      <c r="T66" s="224"/>
      <c r="U66" s="224"/>
    </row>
    <row r="67" spans="1:21" s="73" customFormat="1">
      <c r="A67" s="85"/>
      <c r="B67" s="221"/>
      <c r="C67" s="222"/>
      <c r="D67" s="223"/>
      <c r="E67" s="223"/>
      <c r="F67" s="223"/>
      <c r="G67" s="223"/>
      <c r="H67" s="223"/>
      <c r="I67" s="223"/>
      <c r="J67" s="223"/>
      <c r="K67" s="223"/>
      <c r="L67" s="223"/>
      <c r="M67" s="223"/>
      <c r="N67" s="224"/>
      <c r="O67" s="224"/>
      <c r="P67" s="224"/>
      <c r="Q67" s="224"/>
      <c r="R67" s="224"/>
      <c r="S67" s="224"/>
      <c r="T67" s="224"/>
      <c r="U67" s="224"/>
    </row>
    <row r="68" spans="1:21" s="73" customFormat="1" ht="52.5" customHeight="1">
      <c r="A68" s="431" t="s">
        <v>414</v>
      </c>
      <c r="B68" s="431"/>
      <c r="C68" s="431"/>
      <c r="D68" s="431"/>
      <c r="E68" s="431"/>
      <c r="F68" s="431"/>
      <c r="G68" s="431"/>
      <c r="H68" s="431"/>
      <c r="I68" s="431"/>
      <c r="J68" s="223"/>
      <c r="K68" s="223"/>
      <c r="L68" s="223"/>
      <c r="M68" s="223"/>
      <c r="N68" s="224"/>
      <c r="O68" s="224"/>
      <c r="P68" s="224"/>
      <c r="Q68" s="224"/>
      <c r="R68" s="224"/>
      <c r="S68" s="224"/>
      <c r="T68" s="224"/>
      <c r="U68" s="224"/>
    </row>
    <row r="69" spans="1:21" s="73" customFormat="1">
      <c r="A69" s="85"/>
      <c r="B69" s="221"/>
      <c r="C69" s="222"/>
      <c r="D69" s="223"/>
      <c r="E69" s="223"/>
      <c r="F69" s="223"/>
      <c r="G69" s="223"/>
      <c r="H69" s="223"/>
      <c r="I69" s="223"/>
      <c r="J69" s="223"/>
      <c r="K69" s="223"/>
      <c r="L69" s="223"/>
      <c r="M69" s="223"/>
      <c r="N69" s="224"/>
      <c r="O69" s="224"/>
      <c r="P69" s="224"/>
      <c r="Q69" s="224"/>
      <c r="R69" s="224"/>
      <c r="S69" s="224"/>
      <c r="T69" s="224"/>
      <c r="U69" s="224"/>
    </row>
    <row r="70" spans="1:21" s="73" customFormat="1" ht="18.75">
      <c r="A70" s="85"/>
      <c r="B70" s="423" t="s">
        <v>677</v>
      </c>
      <c r="C70" s="424" t="s">
        <v>363</v>
      </c>
      <c r="D70" s="420" t="s">
        <v>268</v>
      </c>
      <c r="E70" s="420"/>
      <c r="F70" s="420"/>
      <c r="G70" s="420"/>
      <c r="H70" s="420"/>
      <c r="I70" s="420" t="s">
        <v>269</v>
      </c>
      <c r="J70" s="420"/>
      <c r="K70" s="420"/>
      <c r="L70" s="420"/>
      <c r="M70" s="420"/>
      <c r="N70" s="420" t="s">
        <v>270</v>
      </c>
      <c r="O70" s="420"/>
      <c r="P70" s="420"/>
      <c r="Q70" s="420"/>
      <c r="R70" s="420"/>
      <c r="S70" s="420"/>
      <c r="T70" s="420"/>
      <c r="U70" s="420" t="s">
        <v>262</v>
      </c>
    </row>
    <row r="71" spans="1:21" s="73" customFormat="1" ht="18.75">
      <c r="A71" s="85"/>
      <c r="B71" s="423"/>
      <c r="C71" s="424"/>
      <c r="D71" s="421" t="s">
        <v>263</v>
      </c>
      <c r="E71" s="421" t="s">
        <v>264</v>
      </c>
      <c r="F71" s="421" t="s">
        <v>352</v>
      </c>
      <c r="G71" s="421" t="s">
        <v>199</v>
      </c>
      <c r="H71" s="421" t="s">
        <v>184</v>
      </c>
      <c r="I71" s="421" t="s">
        <v>265</v>
      </c>
      <c r="J71" s="421" t="s">
        <v>202</v>
      </c>
      <c r="K71" s="421" t="s">
        <v>266</v>
      </c>
      <c r="L71" s="421" t="s">
        <v>267</v>
      </c>
      <c r="M71" s="421" t="s">
        <v>187</v>
      </c>
      <c r="N71" s="422" t="s">
        <v>272</v>
      </c>
      <c r="O71" s="422"/>
      <c r="P71" s="422" t="s">
        <v>273</v>
      </c>
      <c r="Q71" s="422"/>
      <c r="R71" s="422"/>
      <c r="S71" s="421" t="s">
        <v>275</v>
      </c>
      <c r="T71" s="421" t="s">
        <v>276</v>
      </c>
      <c r="U71" s="420"/>
    </row>
    <row r="72" spans="1:21" s="73" customFormat="1" ht="159.75">
      <c r="A72" s="85"/>
      <c r="B72" s="423"/>
      <c r="C72" s="424"/>
      <c r="D72" s="421"/>
      <c r="E72" s="421"/>
      <c r="F72" s="421"/>
      <c r="G72" s="421"/>
      <c r="H72" s="421"/>
      <c r="I72" s="421"/>
      <c r="J72" s="421"/>
      <c r="K72" s="421"/>
      <c r="L72" s="421"/>
      <c r="M72" s="421"/>
      <c r="N72" s="312" t="s">
        <v>193</v>
      </c>
      <c r="O72" s="313" t="s">
        <v>271</v>
      </c>
      <c r="P72" s="313" t="s">
        <v>195</v>
      </c>
      <c r="Q72" s="313" t="s">
        <v>284</v>
      </c>
      <c r="R72" s="313" t="s">
        <v>274</v>
      </c>
      <c r="S72" s="421"/>
      <c r="T72" s="421"/>
      <c r="U72" s="420"/>
    </row>
    <row r="73" spans="1:21" s="73" customFormat="1">
      <c r="A73" s="85"/>
      <c r="B73" s="314"/>
      <c r="C73" s="315"/>
      <c r="D73" s="316"/>
      <c r="E73" s="316"/>
      <c r="F73" s="316"/>
      <c r="G73" s="316"/>
      <c r="H73" s="316"/>
      <c r="I73" s="316"/>
      <c r="J73" s="316"/>
      <c r="K73" s="316"/>
      <c r="L73" s="316"/>
      <c r="M73" s="316"/>
      <c r="N73" s="317"/>
      <c r="O73" s="317"/>
      <c r="P73" s="317"/>
      <c r="Q73" s="317"/>
      <c r="R73" s="317"/>
      <c r="S73" s="317"/>
      <c r="T73" s="317"/>
      <c r="U73" s="317"/>
    </row>
    <row r="74" spans="1:21" s="73" customFormat="1">
      <c r="A74" s="85"/>
      <c r="B74" s="314"/>
      <c r="C74" s="315"/>
      <c r="D74" s="316"/>
      <c r="E74" s="316"/>
      <c r="F74" s="316"/>
      <c r="G74" s="316"/>
      <c r="H74" s="316"/>
      <c r="I74" s="316"/>
      <c r="J74" s="316"/>
      <c r="K74" s="316"/>
      <c r="L74" s="316"/>
      <c r="M74" s="316"/>
      <c r="N74" s="317"/>
      <c r="O74" s="317"/>
      <c r="P74" s="317"/>
      <c r="Q74" s="317"/>
      <c r="R74" s="317"/>
      <c r="S74" s="317"/>
      <c r="T74" s="317"/>
      <c r="U74" s="317"/>
    </row>
    <row r="75" spans="1:21" s="73" customFormat="1">
      <c r="A75" s="85"/>
      <c r="B75" s="314"/>
      <c r="C75" s="315"/>
      <c r="D75" s="316"/>
      <c r="E75" s="316"/>
      <c r="F75" s="316"/>
      <c r="G75" s="316"/>
      <c r="H75" s="316"/>
      <c r="I75" s="316"/>
      <c r="J75" s="316"/>
      <c r="K75" s="316"/>
      <c r="L75" s="316"/>
      <c r="M75" s="316"/>
      <c r="N75" s="317"/>
      <c r="O75" s="317"/>
      <c r="P75" s="317"/>
      <c r="Q75" s="317"/>
      <c r="R75" s="317"/>
      <c r="S75" s="317"/>
      <c r="T75" s="317"/>
      <c r="U75" s="317"/>
    </row>
    <row r="76" spans="1:21" s="73" customFormat="1">
      <c r="A76" s="85"/>
      <c r="B76" s="314"/>
      <c r="C76" s="315"/>
      <c r="D76" s="316"/>
      <c r="E76" s="316"/>
      <c r="F76" s="316"/>
      <c r="G76" s="316"/>
      <c r="H76" s="316"/>
      <c r="I76" s="316"/>
      <c r="J76" s="316"/>
      <c r="K76" s="316"/>
      <c r="L76" s="316"/>
      <c r="M76" s="316"/>
      <c r="N76" s="317"/>
      <c r="O76" s="317"/>
      <c r="P76" s="317"/>
      <c r="Q76" s="317"/>
      <c r="R76" s="317"/>
      <c r="S76" s="317"/>
      <c r="T76" s="317"/>
      <c r="U76" s="317"/>
    </row>
    <row r="77" spans="1:21" s="73" customFormat="1">
      <c r="A77" s="85"/>
      <c r="B77" s="314"/>
      <c r="C77" s="315"/>
      <c r="D77" s="316"/>
      <c r="E77" s="316"/>
      <c r="F77" s="316"/>
      <c r="G77" s="316"/>
      <c r="H77" s="316"/>
      <c r="I77" s="316"/>
      <c r="J77" s="316"/>
      <c r="K77" s="316"/>
      <c r="L77" s="316"/>
      <c r="M77" s="316"/>
      <c r="N77" s="317"/>
      <c r="O77" s="317"/>
      <c r="P77" s="317"/>
      <c r="Q77" s="317"/>
      <c r="R77" s="317"/>
      <c r="S77" s="317"/>
      <c r="T77" s="317"/>
      <c r="U77" s="317"/>
    </row>
    <row r="78" spans="1:21" s="73" customFormat="1">
      <c r="A78" s="85"/>
      <c r="B78" s="314"/>
      <c r="C78" s="315"/>
      <c r="D78" s="316"/>
      <c r="E78" s="316"/>
      <c r="F78" s="316"/>
      <c r="G78" s="316"/>
      <c r="H78" s="316"/>
      <c r="I78" s="316"/>
      <c r="J78" s="316"/>
      <c r="K78" s="316"/>
      <c r="L78" s="316"/>
      <c r="M78" s="316"/>
      <c r="N78" s="317"/>
      <c r="O78" s="317"/>
      <c r="P78" s="317"/>
      <c r="Q78" s="317"/>
      <c r="R78" s="317"/>
      <c r="S78" s="317"/>
      <c r="T78" s="317"/>
      <c r="U78" s="317"/>
    </row>
    <row r="79" spans="1:21" s="73" customFormat="1">
      <c r="A79" s="85"/>
      <c r="B79" s="314"/>
      <c r="C79" s="315"/>
      <c r="D79" s="316"/>
      <c r="E79" s="316"/>
      <c r="F79" s="316"/>
      <c r="G79" s="316"/>
      <c r="H79" s="316"/>
      <c r="I79" s="316"/>
      <c r="J79" s="316"/>
      <c r="K79" s="316"/>
      <c r="L79" s="316"/>
      <c r="M79" s="316"/>
      <c r="N79" s="317"/>
      <c r="O79" s="317"/>
      <c r="P79" s="317"/>
      <c r="Q79" s="317"/>
      <c r="R79" s="317"/>
      <c r="S79" s="317"/>
      <c r="T79" s="317"/>
      <c r="U79" s="317"/>
    </row>
    <row r="80" spans="1:21" s="73" customFormat="1">
      <c r="A80" s="85"/>
      <c r="B80" s="314"/>
      <c r="C80" s="315"/>
      <c r="D80" s="316"/>
      <c r="E80" s="316"/>
      <c r="F80" s="316"/>
      <c r="G80" s="316"/>
      <c r="H80" s="316"/>
      <c r="I80" s="316"/>
      <c r="J80" s="316"/>
      <c r="K80" s="316"/>
      <c r="L80" s="316"/>
      <c r="M80" s="316"/>
      <c r="N80" s="317"/>
      <c r="O80" s="317"/>
      <c r="P80" s="317"/>
      <c r="Q80" s="317"/>
      <c r="R80" s="317"/>
      <c r="S80" s="317"/>
      <c r="T80" s="317"/>
      <c r="U80" s="317"/>
    </row>
    <row r="81" spans="1:21" s="73" customFormat="1">
      <c r="A81" s="85"/>
      <c r="B81" s="314"/>
      <c r="C81" s="315"/>
      <c r="D81" s="316"/>
      <c r="E81" s="316"/>
      <c r="F81" s="316"/>
      <c r="G81" s="316"/>
      <c r="H81" s="316"/>
      <c r="I81" s="316"/>
      <c r="J81" s="316"/>
      <c r="K81" s="316"/>
      <c r="L81" s="316"/>
      <c r="M81" s="316"/>
      <c r="N81" s="317"/>
      <c r="O81" s="317"/>
      <c r="P81" s="317"/>
      <c r="Q81" s="317"/>
      <c r="R81" s="317"/>
      <c r="S81" s="317"/>
      <c r="T81" s="317"/>
      <c r="U81" s="317"/>
    </row>
    <row r="82" spans="1:21" s="73" customFormat="1">
      <c r="A82" s="85"/>
      <c r="B82" s="318"/>
      <c r="C82" s="319"/>
      <c r="D82" s="320"/>
      <c r="E82" s="320"/>
      <c r="F82" s="320"/>
      <c r="G82" s="320"/>
      <c r="H82" s="320"/>
      <c r="I82" s="320"/>
      <c r="J82" s="320"/>
      <c r="K82" s="320"/>
      <c r="L82" s="320"/>
      <c r="M82" s="320"/>
      <c r="N82" s="321"/>
      <c r="O82" s="321"/>
      <c r="P82" s="321"/>
      <c r="Q82" s="321"/>
      <c r="R82" s="321"/>
      <c r="S82" s="321"/>
      <c r="T82" s="321"/>
      <c r="U82" s="321"/>
    </row>
    <row r="83" spans="1:21" s="73" customFormat="1">
      <c r="A83" s="85"/>
      <c r="B83" s="318"/>
      <c r="C83" s="319"/>
      <c r="D83" s="320"/>
      <c r="E83" s="320"/>
      <c r="F83" s="320"/>
      <c r="G83" s="320"/>
      <c r="H83" s="320"/>
      <c r="I83" s="320"/>
      <c r="J83" s="320"/>
      <c r="K83" s="320"/>
      <c r="L83" s="320"/>
      <c r="M83" s="320"/>
      <c r="N83" s="321"/>
      <c r="O83" s="321"/>
      <c r="P83" s="321"/>
      <c r="Q83" s="321"/>
      <c r="R83" s="321"/>
      <c r="S83" s="321"/>
      <c r="T83" s="321"/>
      <c r="U83" s="321"/>
    </row>
    <row r="84" spans="1:21" s="73" customFormat="1">
      <c r="A84" s="85"/>
      <c r="B84" s="318"/>
      <c r="C84" s="319"/>
      <c r="D84" s="320"/>
      <c r="E84" s="320"/>
      <c r="F84" s="320"/>
      <c r="G84" s="320"/>
      <c r="H84" s="320"/>
      <c r="I84" s="320"/>
      <c r="J84" s="320"/>
      <c r="K84" s="320"/>
      <c r="L84" s="320"/>
      <c r="M84" s="320"/>
      <c r="N84" s="321"/>
      <c r="O84" s="321"/>
      <c r="P84" s="321"/>
      <c r="Q84" s="321"/>
      <c r="R84" s="321"/>
      <c r="S84" s="321"/>
      <c r="T84" s="321"/>
      <c r="U84" s="321"/>
    </row>
    <row r="85" spans="1:21" s="73" customFormat="1">
      <c r="A85" s="85"/>
      <c r="B85" s="318"/>
      <c r="C85" s="319"/>
      <c r="D85" s="320"/>
      <c r="E85" s="320"/>
      <c r="F85" s="320"/>
      <c r="G85" s="320"/>
      <c r="H85" s="320"/>
      <c r="I85" s="320"/>
      <c r="J85" s="320"/>
      <c r="K85" s="320"/>
      <c r="L85" s="320"/>
      <c r="M85" s="320"/>
      <c r="N85" s="321"/>
      <c r="O85" s="321"/>
      <c r="P85" s="321"/>
      <c r="Q85" s="321"/>
      <c r="R85" s="321"/>
      <c r="S85" s="321"/>
      <c r="T85" s="321"/>
      <c r="U85" s="321"/>
    </row>
    <row r="86" spans="1:21" s="73" customFormat="1">
      <c r="A86" s="85"/>
      <c r="B86" s="318"/>
      <c r="C86" s="319"/>
      <c r="D86" s="320"/>
      <c r="E86" s="320"/>
      <c r="F86" s="320"/>
      <c r="G86" s="320"/>
      <c r="H86" s="320"/>
      <c r="I86" s="320"/>
      <c r="J86" s="320"/>
      <c r="K86" s="320"/>
      <c r="L86" s="320"/>
      <c r="M86" s="320"/>
      <c r="N86" s="321"/>
      <c r="O86" s="321"/>
      <c r="P86" s="321"/>
      <c r="Q86" s="321"/>
      <c r="R86" s="321"/>
      <c r="S86" s="321"/>
      <c r="T86" s="321"/>
      <c r="U86" s="321"/>
    </row>
    <row r="87" spans="1:21" s="73" customFormat="1">
      <c r="A87" s="85"/>
      <c r="B87" s="318"/>
      <c r="C87" s="319"/>
      <c r="D87" s="320"/>
      <c r="E87" s="320"/>
      <c r="F87" s="320"/>
      <c r="G87" s="320"/>
      <c r="H87" s="320"/>
      <c r="I87" s="320"/>
      <c r="J87" s="320"/>
      <c r="K87" s="320"/>
      <c r="L87" s="320"/>
      <c r="M87" s="320"/>
      <c r="N87" s="321"/>
      <c r="O87" s="321"/>
      <c r="P87" s="321"/>
      <c r="Q87" s="321"/>
      <c r="R87" s="321"/>
      <c r="S87" s="321"/>
      <c r="T87" s="321"/>
      <c r="U87" s="321"/>
    </row>
    <row r="88" spans="1:21" s="73" customFormat="1">
      <c r="A88" s="85"/>
      <c r="B88" s="318"/>
      <c r="C88" s="319"/>
      <c r="D88" s="320"/>
      <c r="E88" s="320"/>
      <c r="F88" s="320"/>
      <c r="G88" s="320"/>
      <c r="H88" s="320"/>
      <c r="I88" s="320"/>
      <c r="J88" s="320"/>
      <c r="K88" s="320"/>
      <c r="L88" s="320"/>
      <c r="M88" s="320"/>
      <c r="N88" s="321"/>
      <c r="O88" s="321"/>
      <c r="P88" s="321"/>
      <c r="Q88" s="321"/>
      <c r="R88" s="321"/>
      <c r="S88" s="321"/>
      <c r="T88" s="321"/>
      <c r="U88" s="321"/>
    </row>
    <row r="89" spans="1:21" s="73" customFormat="1">
      <c r="A89" s="85"/>
      <c r="B89" s="318"/>
      <c r="C89" s="319"/>
      <c r="D89" s="320"/>
      <c r="E89" s="320"/>
      <c r="F89" s="320"/>
      <c r="G89" s="320"/>
      <c r="H89" s="320"/>
      <c r="I89" s="320"/>
      <c r="J89" s="320"/>
      <c r="K89" s="320"/>
      <c r="L89" s="320"/>
      <c r="M89" s="320"/>
      <c r="N89" s="321"/>
      <c r="O89" s="321"/>
      <c r="P89" s="321"/>
      <c r="Q89" s="321"/>
      <c r="R89" s="321"/>
      <c r="S89" s="321"/>
      <c r="T89" s="321"/>
      <c r="U89" s="321"/>
    </row>
    <row r="90" spans="1:21" s="73" customFormat="1">
      <c r="A90" s="85"/>
      <c r="B90" s="318"/>
      <c r="C90" s="319"/>
      <c r="D90" s="320"/>
      <c r="E90" s="320"/>
      <c r="F90" s="320"/>
      <c r="G90" s="320"/>
      <c r="H90" s="320"/>
      <c r="I90" s="320"/>
      <c r="J90" s="320"/>
      <c r="K90" s="320"/>
      <c r="L90" s="320"/>
      <c r="M90" s="320"/>
      <c r="N90" s="321"/>
      <c r="O90" s="321"/>
      <c r="P90" s="321"/>
      <c r="Q90" s="321"/>
      <c r="R90" s="321"/>
      <c r="S90" s="321"/>
      <c r="T90" s="321"/>
      <c r="U90" s="321"/>
    </row>
    <row r="91" spans="1:21" s="73" customFormat="1">
      <c r="A91" s="85"/>
      <c r="B91" s="79"/>
      <c r="C91" s="86"/>
      <c r="D91" s="80"/>
      <c r="E91" s="80"/>
      <c r="F91" s="80"/>
      <c r="G91" s="80"/>
      <c r="H91" s="80"/>
      <c r="I91" s="80"/>
      <c r="J91" s="80"/>
      <c r="K91" s="80"/>
      <c r="L91" s="80"/>
      <c r="M91" s="80"/>
      <c r="N91" s="81"/>
      <c r="O91" s="81"/>
      <c r="P91" s="81"/>
      <c r="Q91" s="81"/>
      <c r="R91" s="81"/>
      <c r="S91" s="81"/>
      <c r="T91" s="81"/>
      <c r="U91" s="81"/>
    </row>
    <row r="92" spans="1:21" s="73" customFormat="1">
      <c r="A92" s="85"/>
      <c r="B92" s="79"/>
      <c r="C92" s="86"/>
      <c r="D92" s="80"/>
      <c r="E92" s="80"/>
      <c r="F92" s="80"/>
      <c r="G92" s="80"/>
      <c r="H92" s="80"/>
      <c r="I92" s="80"/>
      <c r="J92" s="80"/>
      <c r="K92" s="80"/>
      <c r="L92" s="80"/>
      <c r="M92" s="80"/>
      <c r="N92" s="81"/>
      <c r="O92" s="81"/>
      <c r="P92" s="81"/>
      <c r="Q92" s="81"/>
      <c r="R92" s="81"/>
      <c r="S92" s="81"/>
      <c r="T92" s="81"/>
      <c r="U92" s="81"/>
    </row>
    <row r="93" spans="1:21" s="73" customFormat="1">
      <c r="A93" s="85"/>
      <c r="B93" s="79"/>
      <c r="C93" s="86"/>
      <c r="D93" s="80"/>
      <c r="E93" s="80"/>
      <c r="F93" s="80"/>
      <c r="G93" s="80"/>
      <c r="H93" s="80"/>
      <c r="I93" s="80"/>
      <c r="J93" s="80"/>
      <c r="K93" s="80"/>
      <c r="L93" s="80"/>
      <c r="M93" s="80"/>
      <c r="N93" s="81"/>
      <c r="O93" s="81"/>
      <c r="P93" s="81"/>
      <c r="Q93" s="81"/>
      <c r="R93" s="81"/>
      <c r="S93" s="81"/>
      <c r="T93" s="81"/>
      <c r="U93" s="81"/>
    </row>
    <row r="94" spans="1:21" s="73" customFormat="1">
      <c r="A94" s="85"/>
      <c r="B94" s="79"/>
      <c r="C94" s="86"/>
      <c r="D94" s="80"/>
      <c r="E94" s="80"/>
      <c r="F94" s="80"/>
      <c r="G94" s="80"/>
      <c r="H94" s="80"/>
      <c r="I94" s="80"/>
      <c r="J94" s="80"/>
      <c r="K94" s="80"/>
      <c r="L94" s="80"/>
      <c r="M94" s="80"/>
      <c r="N94" s="81"/>
      <c r="O94" s="81"/>
      <c r="P94" s="81"/>
      <c r="Q94" s="81"/>
      <c r="R94" s="81"/>
      <c r="S94" s="81"/>
      <c r="T94" s="81"/>
      <c r="U94" s="81"/>
    </row>
    <row r="95" spans="1:21" s="73" customFormat="1">
      <c r="A95" s="85"/>
      <c r="B95" s="79"/>
      <c r="C95" s="86"/>
      <c r="D95" s="80"/>
      <c r="E95" s="80"/>
      <c r="F95" s="80"/>
      <c r="G95" s="80"/>
      <c r="H95" s="80"/>
      <c r="I95" s="80"/>
      <c r="J95" s="80"/>
      <c r="K95" s="80"/>
      <c r="L95" s="80"/>
      <c r="M95" s="80"/>
      <c r="N95" s="81"/>
      <c r="O95" s="81"/>
      <c r="P95" s="81"/>
      <c r="Q95" s="81"/>
      <c r="R95" s="81"/>
      <c r="S95" s="81"/>
      <c r="T95" s="81"/>
      <c r="U95" s="81"/>
    </row>
    <row r="96" spans="1:21" s="73" customFormat="1">
      <c r="A96" s="85"/>
      <c r="B96" s="79"/>
      <c r="C96" s="86"/>
      <c r="D96" s="80"/>
      <c r="E96" s="80"/>
      <c r="F96" s="80"/>
      <c r="G96" s="80"/>
      <c r="H96" s="80"/>
      <c r="I96" s="80"/>
      <c r="J96" s="80"/>
      <c r="K96" s="80"/>
      <c r="L96" s="80"/>
      <c r="M96" s="80"/>
      <c r="N96" s="81"/>
      <c r="O96" s="81"/>
      <c r="P96" s="81"/>
      <c r="Q96" s="81"/>
      <c r="R96" s="81"/>
      <c r="S96" s="81"/>
      <c r="T96" s="81"/>
      <c r="U96" s="81"/>
    </row>
    <row r="97" spans="1:21" s="73" customFormat="1">
      <c r="A97" s="85"/>
      <c r="B97" s="79"/>
      <c r="C97" s="86"/>
      <c r="D97" s="80"/>
      <c r="E97" s="80"/>
      <c r="F97" s="80"/>
      <c r="G97" s="80"/>
      <c r="H97" s="80"/>
      <c r="I97" s="80"/>
      <c r="J97" s="80"/>
      <c r="K97" s="80"/>
      <c r="L97" s="80"/>
      <c r="M97" s="80"/>
      <c r="N97" s="81"/>
      <c r="O97" s="81"/>
      <c r="P97" s="81"/>
      <c r="Q97" s="81"/>
      <c r="R97" s="81"/>
      <c r="S97" s="81"/>
      <c r="T97" s="81"/>
      <c r="U97" s="81"/>
    </row>
    <row r="98" spans="1:21" s="73" customFormat="1">
      <c r="A98" s="85"/>
      <c r="B98" s="79"/>
      <c r="C98" s="86"/>
      <c r="D98" s="80"/>
      <c r="E98" s="80"/>
      <c r="F98" s="80"/>
      <c r="G98" s="80"/>
      <c r="H98" s="80"/>
      <c r="I98" s="80"/>
      <c r="J98" s="80"/>
      <c r="K98" s="80"/>
      <c r="L98" s="80"/>
      <c r="M98" s="80"/>
      <c r="N98" s="81"/>
      <c r="O98" s="81"/>
      <c r="P98" s="81"/>
      <c r="Q98" s="81"/>
      <c r="R98" s="81"/>
      <c r="S98" s="81"/>
      <c r="T98" s="81"/>
      <c r="U98" s="81"/>
    </row>
    <row r="99" spans="1:21" s="73" customFormat="1">
      <c r="A99" s="85"/>
      <c r="B99" s="79"/>
      <c r="C99" s="86"/>
      <c r="D99" s="80"/>
      <c r="E99" s="80"/>
      <c r="F99" s="80"/>
      <c r="G99" s="80"/>
      <c r="H99" s="80"/>
      <c r="I99" s="80"/>
      <c r="J99" s="80"/>
      <c r="K99" s="80"/>
      <c r="L99" s="80"/>
      <c r="M99" s="80"/>
      <c r="N99" s="81"/>
      <c r="O99" s="81"/>
      <c r="P99" s="81"/>
      <c r="Q99" s="81"/>
      <c r="R99" s="81"/>
      <c r="S99" s="81"/>
      <c r="T99" s="81"/>
      <c r="U99" s="81"/>
    </row>
    <row r="100" spans="1:21" s="73" customFormat="1">
      <c r="A100" s="85"/>
      <c r="B100" s="79"/>
      <c r="C100" s="86"/>
      <c r="D100" s="80"/>
      <c r="E100" s="80"/>
      <c r="F100" s="80"/>
      <c r="G100" s="80"/>
      <c r="H100" s="80"/>
      <c r="I100" s="80"/>
      <c r="J100" s="80"/>
      <c r="K100" s="80"/>
      <c r="L100" s="80"/>
      <c r="M100" s="80"/>
      <c r="N100" s="81"/>
      <c r="O100" s="81"/>
      <c r="P100" s="81"/>
      <c r="Q100" s="81"/>
      <c r="R100" s="81"/>
      <c r="S100" s="81"/>
      <c r="T100" s="81"/>
      <c r="U100" s="81"/>
    </row>
    <row r="101" spans="1:21" s="73" customFormat="1">
      <c r="A101" s="85"/>
      <c r="B101" s="79"/>
      <c r="C101" s="86"/>
      <c r="D101" s="80"/>
      <c r="E101" s="80"/>
      <c r="F101" s="80"/>
      <c r="G101" s="80"/>
      <c r="H101" s="80"/>
      <c r="I101" s="80"/>
      <c r="J101" s="80"/>
      <c r="K101" s="80"/>
      <c r="L101" s="80"/>
      <c r="M101" s="80"/>
      <c r="N101" s="81"/>
      <c r="O101" s="81"/>
      <c r="P101" s="81"/>
      <c r="Q101" s="81"/>
      <c r="R101" s="81"/>
      <c r="S101" s="81"/>
      <c r="T101" s="81"/>
      <c r="U101" s="81"/>
    </row>
    <row r="102" spans="1:21" s="73" customFormat="1">
      <c r="A102" s="85"/>
      <c r="B102" s="79"/>
      <c r="C102" s="86"/>
      <c r="D102" s="80"/>
      <c r="E102" s="80"/>
      <c r="F102" s="80"/>
      <c r="G102" s="80"/>
      <c r="H102" s="80"/>
      <c r="I102" s="80"/>
      <c r="J102" s="80"/>
      <c r="K102" s="80"/>
      <c r="L102" s="80"/>
      <c r="M102" s="80"/>
      <c r="N102" s="81"/>
      <c r="O102" s="81"/>
      <c r="P102" s="81"/>
      <c r="Q102" s="81"/>
      <c r="R102" s="81"/>
      <c r="S102" s="81"/>
      <c r="T102" s="81"/>
      <c r="U102" s="81"/>
    </row>
    <row r="103" spans="1:21" s="73" customFormat="1">
      <c r="A103" s="85"/>
      <c r="B103" s="79"/>
      <c r="C103" s="86"/>
      <c r="D103" s="80"/>
      <c r="E103" s="80"/>
      <c r="F103" s="80"/>
      <c r="G103" s="80"/>
      <c r="H103" s="80"/>
      <c r="I103" s="80"/>
      <c r="J103" s="80"/>
      <c r="K103" s="80"/>
      <c r="L103" s="80"/>
      <c r="M103" s="80"/>
      <c r="N103" s="81"/>
      <c r="O103" s="81"/>
      <c r="P103" s="81"/>
      <c r="Q103" s="81"/>
      <c r="R103" s="81"/>
      <c r="S103" s="81"/>
      <c r="T103" s="81"/>
      <c r="U103" s="81"/>
    </row>
    <row r="104" spans="1:21" s="73" customFormat="1">
      <c r="A104" s="85"/>
      <c r="B104" s="79"/>
      <c r="C104" s="86"/>
      <c r="D104" s="80"/>
      <c r="E104" s="80"/>
      <c r="F104" s="80"/>
      <c r="G104" s="80"/>
      <c r="H104" s="80"/>
      <c r="I104" s="80"/>
      <c r="J104" s="80"/>
      <c r="K104" s="80"/>
      <c r="L104" s="80"/>
      <c r="M104" s="80"/>
      <c r="N104" s="81"/>
      <c r="O104" s="81"/>
      <c r="P104" s="81"/>
      <c r="Q104" s="81"/>
      <c r="R104" s="81"/>
      <c r="S104" s="81"/>
      <c r="T104" s="81"/>
      <c r="U104" s="81"/>
    </row>
    <row r="105" spans="1:21" s="73" customFormat="1">
      <c r="A105" s="85"/>
      <c r="B105" s="79"/>
      <c r="C105" s="86"/>
      <c r="D105" s="80"/>
      <c r="E105" s="80"/>
      <c r="F105" s="80"/>
      <c r="G105" s="80"/>
      <c r="H105" s="80"/>
      <c r="I105" s="80"/>
      <c r="J105" s="80"/>
      <c r="K105" s="80"/>
      <c r="L105" s="80"/>
      <c r="M105" s="80"/>
      <c r="N105" s="81"/>
      <c r="O105" s="81"/>
      <c r="P105" s="81"/>
      <c r="Q105" s="81"/>
      <c r="R105" s="81"/>
      <c r="S105" s="81"/>
      <c r="T105" s="81"/>
      <c r="U105" s="81"/>
    </row>
    <row r="106" spans="1:21" s="73" customFormat="1">
      <c r="A106" s="85"/>
      <c r="B106" s="79"/>
      <c r="C106" s="86"/>
      <c r="D106" s="80"/>
      <c r="E106" s="80"/>
      <c r="F106" s="80"/>
      <c r="G106" s="80"/>
      <c r="H106" s="80"/>
      <c r="I106" s="80"/>
      <c r="J106" s="80"/>
      <c r="K106" s="80"/>
      <c r="L106" s="80"/>
      <c r="M106" s="80"/>
      <c r="N106" s="81"/>
      <c r="O106" s="81"/>
      <c r="P106" s="81"/>
      <c r="Q106" s="81"/>
      <c r="R106" s="81"/>
      <c r="S106" s="81"/>
      <c r="T106" s="81"/>
      <c r="U106" s="81"/>
    </row>
    <row r="107" spans="1:21" s="73" customFormat="1">
      <c r="A107" s="85"/>
      <c r="B107" s="79"/>
      <c r="C107" s="86"/>
      <c r="D107" s="80"/>
      <c r="E107" s="80"/>
      <c r="F107" s="80"/>
      <c r="G107" s="80"/>
      <c r="H107" s="80"/>
      <c r="I107" s="80"/>
      <c r="J107" s="80"/>
      <c r="K107" s="80"/>
      <c r="L107" s="80"/>
      <c r="M107" s="80"/>
      <c r="N107" s="81"/>
      <c r="O107" s="81"/>
      <c r="P107" s="81"/>
      <c r="Q107" s="81"/>
      <c r="R107" s="81"/>
      <c r="S107" s="81"/>
      <c r="T107" s="81"/>
      <c r="U107" s="81"/>
    </row>
    <row r="108" spans="1:21" s="73" customFormat="1">
      <c r="A108" s="85"/>
      <c r="B108" s="79"/>
      <c r="C108" s="86"/>
      <c r="D108" s="80"/>
      <c r="E108" s="80"/>
      <c r="F108" s="80"/>
      <c r="G108" s="80"/>
      <c r="H108" s="80"/>
      <c r="I108" s="80"/>
      <c r="J108" s="80"/>
      <c r="K108" s="80"/>
      <c r="L108" s="80"/>
      <c r="M108" s="80"/>
      <c r="N108" s="81"/>
      <c r="O108" s="81"/>
      <c r="P108" s="81"/>
      <c r="Q108" s="81"/>
      <c r="R108" s="81"/>
      <c r="S108" s="81"/>
      <c r="T108" s="81"/>
      <c r="U108" s="81"/>
    </row>
    <row r="109" spans="1:21" s="73" customFormat="1">
      <c r="A109" s="85"/>
      <c r="B109" s="79"/>
      <c r="C109" s="86"/>
      <c r="D109" s="80"/>
      <c r="E109" s="80"/>
      <c r="F109" s="80"/>
      <c r="G109" s="80"/>
      <c r="H109" s="80"/>
      <c r="I109" s="80"/>
      <c r="J109" s="80"/>
      <c r="K109" s="80"/>
      <c r="L109" s="80"/>
      <c r="M109" s="80"/>
      <c r="N109" s="81"/>
      <c r="O109" s="81"/>
      <c r="P109" s="81"/>
      <c r="Q109" s="81"/>
      <c r="R109" s="81"/>
      <c r="S109" s="81"/>
      <c r="T109" s="81"/>
      <c r="U109" s="81"/>
    </row>
    <row r="110" spans="1:21" s="73" customFormat="1">
      <c r="A110" s="85"/>
      <c r="B110" s="79"/>
      <c r="C110" s="86"/>
      <c r="D110" s="80"/>
      <c r="E110" s="80"/>
      <c r="F110" s="80"/>
      <c r="G110" s="80"/>
      <c r="H110" s="80"/>
      <c r="I110" s="80"/>
      <c r="J110" s="80"/>
      <c r="K110" s="80"/>
      <c r="L110" s="80"/>
      <c r="M110" s="80"/>
      <c r="N110" s="81"/>
      <c r="O110" s="81"/>
      <c r="P110" s="81"/>
      <c r="Q110" s="81"/>
      <c r="R110" s="81"/>
      <c r="S110" s="81"/>
      <c r="T110" s="81"/>
      <c r="U110" s="81"/>
    </row>
    <row r="111" spans="1:21" s="73" customFormat="1">
      <c r="A111" s="85"/>
      <c r="B111" s="79"/>
      <c r="C111" s="86"/>
      <c r="D111" s="80"/>
      <c r="E111" s="80"/>
      <c r="F111" s="80"/>
      <c r="G111" s="80"/>
      <c r="H111" s="80"/>
      <c r="I111" s="80"/>
      <c r="J111" s="80"/>
      <c r="K111" s="80"/>
      <c r="L111" s="80"/>
      <c r="M111" s="80"/>
      <c r="N111" s="81"/>
      <c r="O111" s="81"/>
      <c r="P111" s="81"/>
      <c r="Q111" s="81"/>
      <c r="R111" s="81"/>
      <c r="S111" s="81"/>
      <c r="T111" s="81"/>
      <c r="U111" s="81"/>
    </row>
    <row r="112" spans="1:21" s="73" customFormat="1">
      <c r="A112" s="85"/>
      <c r="B112" s="79"/>
      <c r="C112" s="86"/>
      <c r="D112" s="80"/>
      <c r="E112" s="80"/>
      <c r="F112" s="80"/>
      <c r="G112" s="80"/>
      <c r="H112" s="80"/>
      <c r="I112" s="80"/>
      <c r="J112" s="80"/>
      <c r="K112" s="80"/>
      <c r="L112" s="80"/>
      <c r="M112" s="80"/>
      <c r="N112" s="81"/>
      <c r="O112" s="81"/>
      <c r="P112" s="81"/>
      <c r="Q112" s="81"/>
      <c r="R112" s="81"/>
      <c r="S112" s="81"/>
      <c r="T112" s="81"/>
      <c r="U112" s="81"/>
    </row>
    <row r="113" spans="1:21" s="73" customFormat="1">
      <c r="A113" s="85"/>
      <c r="B113" s="79"/>
      <c r="C113" s="86"/>
      <c r="D113" s="80"/>
      <c r="E113" s="80"/>
      <c r="F113" s="80"/>
      <c r="G113" s="80"/>
      <c r="H113" s="80"/>
      <c r="I113" s="80"/>
      <c r="J113" s="80"/>
      <c r="K113" s="80"/>
      <c r="L113" s="80"/>
      <c r="M113" s="80"/>
      <c r="N113" s="81"/>
      <c r="O113" s="81"/>
      <c r="P113" s="81"/>
      <c r="Q113" s="81"/>
      <c r="R113" s="81"/>
      <c r="S113" s="81"/>
      <c r="T113" s="81"/>
      <c r="U113" s="81"/>
    </row>
    <row r="114" spans="1:21" s="73" customFormat="1">
      <c r="A114" s="85"/>
      <c r="B114" s="79"/>
      <c r="C114" s="86"/>
      <c r="D114" s="80"/>
      <c r="E114" s="80"/>
      <c r="F114" s="80"/>
      <c r="G114" s="80"/>
      <c r="H114" s="80"/>
      <c r="I114" s="80"/>
      <c r="J114" s="80"/>
      <c r="K114" s="80"/>
      <c r="L114" s="80"/>
      <c r="M114" s="80"/>
      <c r="N114" s="81"/>
      <c r="O114" s="81"/>
      <c r="P114" s="81"/>
      <c r="Q114" s="81"/>
      <c r="R114" s="81"/>
      <c r="S114" s="81"/>
      <c r="T114" s="81"/>
      <c r="U114" s="81"/>
    </row>
    <row r="115" spans="1:21" s="73" customFormat="1">
      <c r="A115" s="85"/>
      <c r="B115" s="79"/>
      <c r="C115" s="86"/>
      <c r="D115" s="80"/>
      <c r="E115" s="80"/>
      <c r="F115" s="80"/>
      <c r="G115" s="80"/>
      <c r="H115" s="80"/>
      <c r="I115" s="80"/>
      <c r="J115" s="80"/>
      <c r="K115" s="80"/>
      <c r="L115" s="80"/>
      <c r="M115" s="80"/>
      <c r="N115" s="81"/>
      <c r="O115" s="81"/>
      <c r="P115" s="81"/>
      <c r="Q115" s="81"/>
      <c r="R115" s="81"/>
      <c r="S115" s="81"/>
      <c r="T115" s="81"/>
      <c r="U115" s="81"/>
    </row>
    <row r="116" spans="1:21" s="73" customFormat="1">
      <c r="A116" s="85"/>
      <c r="B116" s="79"/>
      <c r="C116" s="86"/>
      <c r="D116" s="80"/>
      <c r="E116" s="80"/>
      <c r="F116" s="80"/>
      <c r="G116" s="80"/>
      <c r="H116" s="80"/>
      <c r="I116" s="80"/>
      <c r="J116" s="80"/>
      <c r="K116" s="80"/>
      <c r="L116" s="80"/>
      <c r="M116" s="80"/>
      <c r="N116" s="81"/>
      <c r="O116" s="81"/>
      <c r="P116" s="81"/>
      <c r="Q116" s="81"/>
      <c r="R116" s="81"/>
      <c r="S116" s="81"/>
      <c r="T116" s="81"/>
      <c r="U116" s="81"/>
    </row>
    <row r="117" spans="1:21" s="73" customFormat="1">
      <c r="A117" s="85"/>
      <c r="B117" s="79"/>
      <c r="C117" s="86"/>
      <c r="D117" s="80"/>
      <c r="E117" s="80"/>
      <c r="F117" s="80"/>
      <c r="G117" s="80"/>
      <c r="H117" s="80"/>
      <c r="I117" s="80"/>
      <c r="J117" s="80"/>
      <c r="K117" s="80"/>
      <c r="L117" s="80"/>
      <c r="M117" s="80"/>
      <c r="N117" s="81"/>
      <c r="O117" s="81"/>
      <c r="P117" s="81"/>
      <c r="Q117" s="81"/>
      <c r="R117" s="81"/>
      <c r="S117" s="81"/>
      <c r="T117" s="81"/>
      <c r="U117" s="81"/>
    </row>
    <row r="118" spans="1:21" s="73" customFormat="1">
      <c r="A118" s="85"/>
      <c r="B118" s="79"/>
      <c r="C118" s="86"/>
      <c r="D118" s="80"/>
      <c r="E118" s="80"/>
      <c r="F118" s="80"/>
      <c r="G118" s="80"/>
      <c r="H118" s="80"/>
      <c r="I118" s="80"/>
      <c r="J118" s="80"/>
      <c r="K118" s="80"/>
      <c r="L118" s="80"/>
      <c r="M118" s="80"/>
      <c r="N118" s="81"/>
      <c r="O118" s="81"/>
      <c r="P118" s="81"/>
      <c r="Q118" s="81"/>
      <c r="R118" s="81"/>
      <c r="S118" s="81"/>
      <c r="T118" s="81"/>
      <c r="U118" s="81"/>
    </row>
    <row r="119" spans="1:21" s="73" customFormat="1">
      <c r="A119" s="85"/>
      <c r="B119" s="79"/>
      <c r="C119" s="86"/>
      <c r="D119" s="80"/>
      <c r="E119" s="80"/>
      <c r="F119" s="80"/>
      <c r="G119" s="80"/>
      <c r="H119" s="80"/>
      <c r="I119" s="80"/>
      <c r="J119" s="80"/>
      <c r="K119" s="80"/>
      <c r="L119" s="80"/>
      <c r="M119" s="80"/>
      <c r="N119" s="81"/>
      <c r="O119" s="81"/>
      <c r="P119" s="81"/>
      <c r="Q119" s="81"/>
      <c r="R119" s="81"/>
      <c r="S119" s="81"/>
      <c r="T119" s="81"/>
      <c r="U119" s="81"/>
    </row>
    <row r="120" spans="1:21" s="73" customFormat="1">
      <c r="A120" s="85"/>
      <c r="B120" s="79"/>
      <c r="C120" s="86"/>
      <c r="D120" s="80"/>
      <c r="E120" s="80"/>
      <c r="F120" s="80"/>
      <c r="G120" s="80"/>
      <c r="H120" s="80"/>
      <c r="I120" s="80"/>
      <c r="J120" s="80"/>
      <c r="K120" s="80"/>
      <c r="L120" s="80"/>
      <c r="M120" s="80"/>
      <c r="N120" s="81"/>
      <c r="O120" s="81"/>
      <c r="P120" s="81"/>
      <c r="Q120" s="81"/>
      <c r="R120" s="81"/>
      <c r="S120" s="81"/>
      <c r="T120" s="81"/>
      <c r="U120" s="81"/>
    </row>
    <row r="121" spans="1:21" s="73" customFormat="1">
      <c r="A121" s="85"/>
      <c r="B121" s="79"/>
      <c r="C121" s="86"/>
      <c r="D121" s="80"/>
      <c r="E121" s="80"/>
      <c r="F121" s="80"/>
      <c r="G121" s="80"/>
      <c r="H121" s="80"/>
      <c r="I121" s="80"/>
      <c r="J121" s="80"/>
      <c r="K121" s="80"/>
      <c r="L121" s="80"/>
      <c r="M121" s="80"/>
      <c r="N121" s="81"/>
      <c r="O121" s="81"/>
      <c r="P121" s="81"/>
      <c r="Q121" s="81"/>
      <c r="R121" s="81"/>
      <c r="S121" s="81"/>
      <c r="T121" s="81"/>
      <c r="U121" s="81"/>
    </row>
    <row r="122" spans="1:21" s="73" customFormat="1">
      <c r="A122" s="85"/>
      <c r="B122" s="79"/>
      <c r="C122" s="86"/>
      <c r="D122" s="80"/>
      <c r="E122" s="80"/>
      <c r="F122" s="80"/>
      <c r="G122" s="80"/>
      <c r="H122" s="80"/>
      <c r="I122" s="80"/>
      <c r="J122" s="80"/>
      <c r="K122" s="80"/>
      <c r="L122" s="80"/>
      <c r="M122" s="80"/>
      <c r="N122" s="81"/>
      <c r="O122" s="81"/>
      <c r="P122" s="81"/>
      <c r="Q122" s="81"/>
      <c r="R122" s="81"/>
      <c r="S122" s="81"/>
      <c r="T122" s="81"/>
      <c r="U122" s="81"/>
    </row>
    <row r="123" spans="1:21" s="73" customFormat="1">
      <c r="A123" s="85"/>
      <c r="B123" s="79"/>
      <c r="C123" s="86"/>
      <c r="D123" s="80"/>
      <c r="E123" s="80"/>
      <c r="F123" s="80"/>
      <c r="G123" s="80"/>
      <c r="H123" s="80"/>
      <c r="I123" s="80"/>
      <c r="J123" s="80"/>
      <c r="K123" s="80"/>
      <c r="L123" s="80"/>
      <c r="M123" s="80"/>
      <c r="N123" s="81"/>
      <c r="O123" s="81"/>
      <c r="P123" s="81"/>
      <c r="Q123" s="81"/>
      <c r="R123" s="81"/>
      <c r="S123" s="81"/>
      <c r="T123" s="81"/>
      <c r="U123" s="81"/>
    </row>
    <row r="124" spans="1:21" s="73" customFormat="1">
      <c r="A124" s="85"/>
      <c r="B124" s="79"/>
      <c r="C124" s="86"/>
      <c r="D124" s="80"/>
      <c r="E124" s="80"/>
      <c r="F124" s="80"/>
      <c r="G124" s="80"/>
      <c r="H124" s="80"/>
      <c r="I124" s="80"/>
      <c r="J124" s="80"/>
      <c r="K124" s="80"/>
      <c r="L124" s="80"/>
      <c r="M124" s="80"/>
      <c r="N124" s="81"/>
      <c r="O124" s="81"/>
      <c r="P124" s="81"/>
      <c r="Q124" s="81"/>
      <c r="R124" s="81"/>
      <c r="S124" s="81"/>
      <c r="T124" s="81"/>
      <c r="U124" s="81"/>
    </row>
    <row r="125" spans="1:21" s="73" customFormat="1">
      <c r="A125" s="85"/>
      <c r="B125" s="79"/>
      <c r="C125" s="86"/>
      <c r="D125" s="80"/>
      <c r="E125" s="80"/>
      <c r="F125" s="80"/>
      <c r="G125" s="80"/>
      <c r="H125" s="80"/>
      <c r="I125" s="80"/>
      <c r="J125" s="80"/>
      <c r="K125" s="80"/>
      <c r="L125" s="80"/>
      <c r="M125" s="80"/>
      <c r="N125" s="81"/>
      <c r="O125" s="81"/>
      <c r="P125" s="81"/>
      <c r="Q125" s="81"/>
      <c r="R125" s="81"/>
      <c r="S125" s="81"/>
      <c r="T125" s="81"/>
      <c r="U125" s="81"/>
    </row>
    <row r="126" spans="1:21" s="73" customFormat="1">
      <c r="A126" s="85"/>
      <c r="B126" s="79"/>
      <c r="C126" s="86"/>
      <c r="D126" s="80"/>
      <c r="E126" s="80"/>
      <c r="F126" s="80"/>
      <c r="G126" s="80"/>
      <c r="H126" s="80"/>
      <c r="I126" s="80"/>
      <c r="J126" s="80"/>
      <c r="K126" s="80"/>
      <c r="L126" s="80"/>
      <c r="M126" s="80"/>
      <c r="N126" s="81"/>
      <c r="O126" s="81"/>
      <c r="P126" s="81"/>
      <c r="Q126" s="81"/>
      <c r="R126" s="81"/>
      <c r="S126" s="81"/>
      <c r="T126" s="81"/>
      <c r="U126" s="81"/>
    </row>
    <row r="127" spans="1:21" s="73" customFormat="1">
      <c r="A127" s="85"/>
      <c r="B127" s="79"/>
      <c r="C127" s="86"/>
      <c r="D127" s="80"/>
      <c r="E127" s="80"/>
      <c r="F127" s="80"/>
      <c r="G127" s="80"/>
      <c r="H127" s="80"/>
      <c r="I127" s="80"/>
      <c r="J127" s="80"/>
      <c r="K127" s="80"/>
      <c r="L127" s="80"/>
      <c r="M127" s="80"/>
      <c r="N127" s="81"/>
      <c r="O127" s="81"/>
      <c r="P127" s="81"/>
      <c r="Q127" s="81"/>
      <c r="R127" s="81"/>
      <c r="S127" s="81"/>
      <c r="T127" s="81"/>
      <c r="U127" s="81"/>
    </row>
    <row r="128" spans="1:21" s="73" customFormat="1">
      <c r="A128" s="85"/>
      <c r="B128" s="79"/>
      <c r="C128" s="86"/>
      <c r="D128" s="80"/>
      <c r="E128" s="80"/>
      <c r="F128" s="80"/>
      <c r="G128" s="80"/>
      <c r="H128" s="80"/>
      <c r="I128" s="80"/>
      <c r="J128" s="80"/>
      <c r="K128" s="80"/>
      <c r="L128" s="80"/>
      <c r="M128" s="80"/>
      <c r="N128" s="81"/>
      <c r="O128" s="81"/>
      <c r="P128" s="81"/>
      <c r="Q128" s="81"/>
      <c r="R128" s="81"/>
      <c r="S128" s="81"/>
      <c r="T128" s="81"/>
      <c r="U128" s="81"/>
    </row>
    <row r="129" spans="1:21" s="73" customFormat="1">
      <c r="A129" s="85"/>
      <c r="B129" s="79"/>
      <c r="C129" s="86"/>
      <c r="D129" s="80"/>
      <c r="E129" s="80"/>
      <c r="F129" s="80"/>
      <c r="G129" s="80"/>
      <c r="H129" s="80"/>
      <c r="I129" s="80"/>
      <c r="J129" s="80"/>
      <c r="K129" s="80"/>
      <c r="L129" s="80"/>
      <c r="M129" s="80"/>
      <c r="N129" s="81"/>
      <c r="O129" s="81"/>
      <c r="P129" s="81"/>
      <c r="Q129" s="81"/>
      <c r="R129" s="81"/>
      <c r="S129" s="81"/>
      <c r="T129" s="81"/>
      <c r="U129" s="81"/>
    </row>
    <row r="130" spans="1:21" s="73" customFormat="1">
      <c r="A130" s="85"/>
      <c r="B130" s="79"/>
      <c r="C130" s="86"/>
      <c r="D130" s="80"/>
      <c r="E130" s="80"/>
      <c r="F130" s="80"/>
      <c r="G130" s="80"/>
      <c r="H130" s="80"/>
      <c r="I130" s="80"/>
      <c r="J130" s="80"/>
      <c r="K130" s="80"/>
      <c r="L130" s="80"/>
      <c r="M130" s="80"/>
      <c r="N130" s="81"/>
      <c r="O130" s="81"/>
      <c r="P130" s="81"/>
      <c r="Q130" s="81"/>
      <c r="R130" s="81"/>
      <c r="S130" s="81"/>
      <c r="T130" s="81"/>
      <c r="U130" s="81"/>
    </row>
    <row r="131" spans="1:21" s="73" customFormat="1">
      <c r="A131" s="85"/>
      <c r="B131" s="79"/>
      <c r="C131" s="86"/>
      <c r="D131" s="80"/>
      <c r="E131" s="80"/>
      <c r="F131" s="80"/>
      <c r="G131" s="80"/>
      <c r="H131" s="80"/>
      <c r="I131" s="80"/>
      <c r="J131" s="80"/>
      <c r="K131" s="80"/>
      <c r="L131" s="80"/>
      <c r="M131" s="80"/>
      <c r="N131" s="81"/>
      <c r="O131" s="81"/>
      <c r="P131" s="81"/>
      <c r="Q131" s="81"/>
      <c r="R131" s="81"/>
      <c r="S131" s="81"/>
      <c r="T131" s="81"/>
      <c r="U131" s="81"/>
    </row>
    <row r="132" spans="1:21" s="73" customFormat="1">
      <c r="A132" s="85"/>
      <c r="B132" s="79"/>
      <c r="C132" s="86"/>
      <c r="D132" s="80"/>
      <c r="E132" s="80"/>
      <c r="F132" s="80"/>
      <c r="G132" s="80"/>
      <c r="H132" s="80"/>
      <c r="I132" s="80"/>
      <c r="J132" s="80"/>
      <c r="K132" s="80"/>
      <c r="L132" s="80"/>
      <c r="M132" s="80"/>
      <c r="N132" s="81"/>
      <c r="O132" s="81"/>
      <c r="P132" s="81"/>
      <c r="Q132" s="81"/>
      <c r="R132" s="81"/>
      <c r="S132" s="81"/>
      <c r="T132" s="81"/>
      <c r="U132" s="81"/>
    </row>
    <row r="133" spans="1:21" s="73" customFormat="1">
      <c r="A133" s="85"/>
      <c r="B133" s="79"/>
      <c r="C133" s="86"/>
      <c r="D133" s="80"/>
      <c r="E133" s="80"/>
      <c r="F133" s="80"/>
      <c r="G133" s="80"/>
      <c r="H133" s="80"/>
      <c r="I133" s="80"/>
      <c r="J133" s="80"/>
      <c r="K133" s="80"/>
      <c r="L133" s="80"/>
      <c r="M133" s="80"/>
      <c r="N133" s="81"/>
      <c r="O133" s="81"/>
      <c r="P133" s="81"/>
      <c r="Q133" s="81"/>
      <c r="R133" s="81"/>
      <c r="S133" s="81"/>
      <c r="T133" s="81"/>
      <c r="U133" s="81"/>
    </row>
    <row r="134" spans="1:21" s="73" customFormat="1">
      <c r="A134" s="85"/>
      <c r="B134" s="79"/>
      <c r="C134" s="86"/>
      <c r="D134" s="80"/>
      <c r="E134" s="80"/>
      <c r="F134" s="80"/>
      <c r="G134" s="80"/>
      <c r="H134" s="80"/>
      <c r="I134" s="80"/>
      <c r="J134" s="80"/>
      <c r="K134" s="80"/>
      <c r="L134" s="80"/>
      <c r="M134" s="80"/>
      <c r="N134" s="81"/>
      <c r="O134" s="81"/>
      <c r="P134" s="81"/>
      <c r="Q134" s="81"/>
      <c r="R134" s="81"/>
      <c r="S134" s="81"/>
      <c r="T134" s="81"/>
      <c r="U134" s="81"/>
    </row>
    <row r="135" spans="1:21" s="73" customFormat="1">
      <c r="A135" s="85"/>
      <c r="B135" s="79"/>
      <c r="C135" s="86"/>
      <c r="D135" s="80"/>
      <c r="E135" s="80"/>
      <c r="F135" s="80"/>
      <c r="G135" s="80"/>
      <c r="H135" s="80"/>
      <c r="I135" s="80"/>
      <c r="J135" s="80"/>
      <c r="K135" s="80"/>
      <c r="L135" s="80"/>
      <c r="M135" s="80"/>
      <c r="N135" s="81"/>
      <c r="O135" s="81"/>
      <c r="P135" s="81"/>
      <c r="Q135" s="81"/>
      <c r="R135" s="81"/>
      <c r="S135" s="81"/>
      <c r="T135" s="81"/>
      <c r="U135" s="81"/>
    </row>
    <row r="136" spans="1:21" s="73" customFormat="1">
      <c r="A136" s="85"/>
      <c r="B136" s="79"/>
      <c r="C136" s="86"/>
      <c r="D136" s="80"/>
      <c r="E136" s="80"/>
      <c r="F136" s="80"/>
      <c r="G136" s="80"/>
      <c r="H136" s="80"/>
      <c r="I136" s="80"/>
      <c r="J136" s="80"/>
      <c r="K136" s="80"/>
      <c r="L136" s="80"/>
      <c r="M136" s="80"/>
      <c r="N136" s="81"/>
      <c r="O136" s="81"/>
      <c r="P136" s="81"/>
      <c r="Q136" s="81"/>
      <c r="R136" s="81"/>
      <c r="S136" s="81"/>
      <c r="T136" s="81"/>
      <c r="U136" s="81"/>
    </row>
    <row r="137" spans="1:21" s="73" customFormat="1">
      <c r="A137" s="85"/>
      <c r="B137" s="79"/>
      <c r="C137" s="86"/>
      <c r="D137" s="80"/>
      <c r="E137" s="80"/>
      <c r="F137" s="80"/>
      <c r="G137" s="80"/>
      <c r="H137" s="80"/>
      <c r="I137" s="80"/>
      <c r="J137" s="80"/>
      <c r="K137" s="80"/>
      <c r="L137" s="80"/>
      <c r="M137" s="80"/>
      <c r="N137" s="81"/>
      <c r="O137" s="81"/>
      <c r="P137" s="81"/>
      <c r="Q137" s="81"/>
      <c r="R137" s="81"/>
      <c r="S137" s="81"/>
      <c r="T137" s="81"/>
      <c r="U137" s="81"/>
    </row>
    <row r="138" spans="1:21" s="73" customFormat="1">
      <c r="A138" s="85"/>
      <c r="B138" s="79"/>
      <c r="C138" s="86"/>
      <c r="D138" s="80"/>
      <c r="E138" s="80"/>
      <c r="F138" s="80"/>
      <c r="G138" s="80"/>
      <c r="H138" s="80"/>
      <c r="I138" s="80"/>
      <c r="J138" s="80"/>
      <c r="K138" s="80"/>
      <c r="L138" s="80"/>
      <c r="M138" s="80"/>
      <c r="N138" s="81"/>
      <c r="O138" s="81"/>
      <c r="P138" s="81"/>
      <c r="Q138" s="81"/>
      <c r="R138" s="81"/>
      <c r="S138" s="81"/>
      <c r="T138" s="81"/>
      <c r="U138" s="81"/>
    </row>
    <row r="139" spans="1:21" s="73" customFormat="1">
      <c r="A139" s="85"/>
      <c r="B139" s="79"/>
      <c r="C139" s="86"/>
      <c r="D139" s="80"/>
      <c r="E139" s="80"/>
      <c r="F139" s="80"/>
      <c r="G139" s="80"/>
      <c r="H139" s="80"/>
      <c r="I139" s="80"/>
      <c r="J139" s="80"/>
      <c r="K139" s="80"/>
      <c r="L139" s="80"/>
      <c r="M139" s="80"/>
      <c r="N139" s="81"/>
      <c r="O139" s="81"/>
      <c r="P139" s="81"/>
      <c r="Q139" s="81"/>
      <c r="R139" s="81"/>
      <c r="S139" s="81"/>
      <c r="T139" s="81"/>
      <c r="U139" s="81"/>
    </row>
    <row r="140" spans="1:21" s="73" customFormat="1">
      <c r="A140" s="85"/>
      <c r="B140" s="79"/>
      <c r="C140" s="86"/>
      <c r="D140" s="80"/>
      <c r="E140" s="80"/>
      <c r="F140" s="80"/>
      <c r="G140" s="80"/>
      <c r="H140" s="80"/>
      <c r="I140" s="80"/>
      <c r="J140" s="80"/>
      <c r="K140" s="80"/>
      <c r="L140" s="80"/>
      <c r="M140" s="80"/>
      <c r="N140" s="81"/>
      <c r="O140" s="81"/>
      <c r="P140" s="81"/>
      <c r="Q140" s="81"/>
      <c r="R140" s="81"/>
      <c r="S140" s="81"/>
      <c r="T140" s="81"/>
      <c r="U140" s="81"/>
    </row>
    <row r="141" spans="1:21" s="73" customFormat="1">
      <c r="A141" s="85"/>
      <c r="B141" s="79"/>
      <c r="C141" s="86"/>
      <c r="D141" s="80"/>
      <c r="E141" s="80"/>
      <c r="F141" s="80"/>
      <c r="G141" s="80"/>
      <c r="H141" s="80"/>
      <c r="I141" s="80"/>
      <c r="J141" s="80"/>
      <c r="K141" s="80"/>
      <c r="L141" s="80"/>
      <c r="M141" s="80"/>
      <c r="N141" s="81"/>
      <c r="O141" s="81"/>
      <c r="P141" s="81"/>
      <c r="Q141" s="81"/>
      <c r="R141" s="81"/>
      <c r="S141" s="81"/>
      <c r="T141" s="81"/>
      <c r="U141" s="81"/>
    </row>
    <row r="142" spans="1:21" s="73" customFormat="1">
      <c r="A142" s="85"/>
      <c r="B142" s="79"/>
      <c r="C142" s="86"/>
      <c r="D142" s="80"/>
      <c r="E142" s="80"/>
      <c r="F142" s="80"/>
      <c r="G142" s="80"/>
      <c r="H142" s="80"/>
      <c r="I142" s="80"/>
      <c r="J142" s="80"/>
      <c r="K142" s="80"/>
      <c r="L142" s="80"/>
      <c r="M142" s="80"/>
      <c r="N142" s="81"/>
      <c r="O142" s="81"/>
      <c r="P142" s="81"/>
      <c r="Q142" s="81"/>
      <c r="R142" s="81"/>
      <c r="S142" s="81"/>
      <c r="T142" s="81"/>
      <c r="U142" s="81"/>
    </row>
    <row r="143" spans="1:21" s="73" customFormat="1">
      <c r="A143" s="85"/>
      <c r="B143" s="79"/>
      <c r="C143" s="86"/>
      <c r="D143" s="80"/>
      <c r="E143" s="80"/>
      <c r="F143" s="80"/>
      <c r="G143" s="80"/>
      <c r="H143" s="80"/>
      <c r="I143" s="80"/>
      <c r="J143" s="80"/>
      <c r="K143" s="80"/>
      <c r="L143" s="80"/>
      <c r="M143" s="80"/>
      <c r="N143" s="81"/>
      <c r="O143" s="81"/>
      <c r="P143" s="81"/>
      <c r="Q143" s="81"/>
      <c r="R143" s="81"/>
      <c r="S143" s="81"/>
      <c r="T143" s="81"/>
      <c r="U143" s="81"/>
    </row>
    <row r="144" spans="1:21" s="73" customFormat="1">
      <c r="A144" s="85"/>
      <c r="B144" s="79"/>
      <c r="C144" s="86"/>
      <c r="D144" s="80"/>
      <c r="E144" s="80"/>
      <c r="F144" s="80"/>
      <c r="G144" s="80"/>
      <c r="H144" s="80"/>
      <c r="I144" s="80"/>
      <c r="J144" s="80"/>
      <c r="K144" s="80"/>
      <c r="L144" s="80"/>
      <c r="M144" s="80"/>
      <c r="N144" s="81"/>
      <c r="O144" s="81"/>
      <c r="P144" s="81"/>
      <c r="Q144" s="81"/>
      <c r="R144" s="81"/>
      <c r="S144" s="81"/>
      <c r="T144" s="81"/>
      <c r="U144" s="81"/>
    </row>
    <row r="145" spans="1:21" s="73" customFormat="1">
      <c r="A145" s="85"/>
      <c r="B145" s="79"/>
      <c r="C145" s="86"/>
      <c r="D145" s="80"/>
      <c r="E145" s="80"/>
      <c r="F145" s="80"/>
      <c r="G145" s="80"/>
      <c r="H145" s="80"/>
      <c r="I145" s="80"/>
      <c r="J145" s="80"/>
      <c r="K145" s="80"/>
      <c r="L145" s="80"/>
      <c r="M145" s="80"/>
      <c r="N145" s="81"/>
      <c r="O145" s="81"/>
      <c r="P145" s="81"/>
      <c r="Q145" s="81"/>
      <c r="R145" s="81"/>
      <c r="S145" s="81"/>
      <c r="T145" s="81"/>
      <c r="U145" s="81"/>
    </row>
    <row r="146" spans="1:21" s="73" customFormat="1">
      <c r="A146" s="85"/>
      <c r="B146" s="79"/>
      <c r="C146" s="86"/>
      <c r="D146" s="80"/>
      <c r="E146" s="80"/>
      <c r="F146" s="80"/>
      <c r="G146" s="80"/>
      <c r="H146" s="80"/>
      <c r="I146" s="80"/>
      <c r="J146" s="80"/>
      <c r="K146" s="80"/>
      <c r="L146" s="80"/>
      <c r="M146" s="80"/>
      <c r="N146" s="81"/>
      <c r="O146" s="81"/>
      <c r="P146" s="81"/>
      <c r="Q146" s="81"/>
      <c r="R146" s="81"/>
      <c r="S146" s="81"/>
      <c r="T146" s="81"/>
      <c r="U146" s="81"/>
    </row>
    <row r="147" spans="1:21" s="73" customFormat="1">
      <c r="A147" s="85"/>
      <c r="B147" s="79"/>
      <c r="C147" s="86"/>
      <c r="D147" s="80"/>
      <c r="E147" s="80"/>
      <c r="F147" s="80"/>
      <c r="G147" s="80"/>
      <c r="H147" s="80"/>
      <c r="I147" s="80"/>
      <c r="J147" s="80"/>
      <c r="K147" s="80"/>
      <c r="L147" s="80"/>
      <c r="M147" s="80"/>
      <c r="N147" s="81"/>
      <c r="O147" s="81"/>
      <c r="P147" s="81"/>
      <c r="Q147" s="81"/>
      <c r="R147" s="81"/>
      <c r="S147" s="81"/>
      <c r="T147" s="81"/>
      <c r="U147" s="81"/>
    </row>
    <row r="148" spans="1:21" s="73" customFormat="1">
      <c r="A148" s="85"/>
      <c r="B148" s="79"/>
      <c r="C148" s="86"/>
      <c r="D148" s="80"/>
      <c r="E148" s="80"/>
      <c r="F148" s="80"/>
      <c r="G148" s="80"/>
      <c r="H148" s="80"/>
      <c r="I148" s="80"/>
      <c r="J148" s="80"/>
      <c r="K148" s="80"/>
      <c r="L148" s="80"/>
      <c r="M148" s="80"/>
      <c r="N148" s="81"/>
      <c r="O148" s="81"/>
      <c r="P148" s="81"/>
      <c r="Q148" s="81"/>
      <c r="R148" s="81"/>
      <c r="S148" s="81"/>
      <c r="T148" s="81"/>
      <c r="U148" s="81"/>
    </row>
    <row r="149" spans="1:21" s="73" customFormat="1">
      <c r="A149" s="85"/>
      <c r="B149" s="79"/>
      <c r="C149" s="86"/>
      <c r="D149" s="80"/>
      <c r="E149" s="80"/>
      <c r="F149" s="80"/>
      <c r="G149" s="80"/>
      <c r="H149" s="80"/>
      <c r="I149" s="80"/>
      <c r="J149" s="80"/>
      <c r="K149" s="80"/>
      <c r="L149" s="80"/>
      <c r="M149" s="80"/>
      <c r="N149" s="81"/>
      <c r="O149" s="81"/>
      <c r="P149" s="81"/>
      <c r="Q149" s="81"/>
      <c r="R149" s="81"/>
      <c r="S149" s="81"/>
      <c r="T149" s="81"/>
      <c r="U149" s="81"/>
    </row>
    <row r="150" spans="1:21" s="73" customFormat="1">
      <c r="A150" s="85"/>
      <c r="B150" s="79"/>
      <c r="C150" s="86"/>
      <c r="D150" s="80"/>
      <c r="E150" s="80"/>
      <c r="F150" s="80"/>
      <c r="G150" s="80"/>
      <c r="H150" s="80"/>
      <c r="I150" s="80"/>
      <c r="J150" s="80"/>
      <c r="K150" s="80"/>
      <c r="L150" s="80"/>
      <c r="M150" s="80"/>
      <c r="N150" s="81"/>
      <c r="O150" s="81"/>
      <c r="P150" s="81"/>
      <c r="Q150" s="81"/>
      <c r="R150" s="81"/>
      <c r="S150" s="81"/>
      <c r="T150" s="81"/>
      <c r="U150" s="81"/>
    </row>
    <row r="151" spans="1:21" s="73" customFormat="1">
      <c r="A151" s="85"/>
      <c r="B151" s="79"/>
      <c r="C151" s="86"/>
      <c r="D151" s="80"/>
      <c r="E151" s="80"/>
      <c r="F151" s="80"/>
      <c r="G151" s="80"/>
      <c r="H151" s="80"/>
      <c r="I151" s="80"/>
      <c r="J151" s="80"/>
      <c r="K151" s="80"/>
      <c r="L151" s="80"/>
      <c r="M151" s="80"/>
      <c r="N151" s="81"/>
      <c r="O151" s="81"/>
      <c r="P151" s="81"/>
      <c r="Q151" s="81"/>
      <c r="R151" s="81"/>
      <c r="S151" s="81"/>
      <c r="T151" s="81"/>
      <c r="U151" s="81"/>
    </row>
    <row r="152" spans="1:21" s="73" customFormat="1">
      <c r="A152" s="85"/>
      <c r="B152" s="79"/>
      <c r="C152" s="86"/>
      <c r="D152" s="80"/>
      <c r="E152" s="80"/>
      <c r="F152" s="80"/>
      <c r="G152" s="80"/>
      <c r="H152" s="80"/>
      <c r="I152" s="80"/>
      <c r="J152" s="80"/>
      <c r="K152" s="80"/>
      <c r="L152" s="80"/>
      <c r="M152" s="80"/>
      <c r="N152" s="81"/>
      <c r="O152" s="81"/>
      <c r="P152" s="81"/>
      <c r="Q152" s="81"/>
      <c r="R152" s="81"/>
      <c r="S152" s="81"/>
      <c r="T152" s="81"/>
      <c r="U152" s="81"/>
    </row>
    <row r="153" spans="1:21" s="73" customFormat="1">
      <c r="A153" s="85"/>
      <c r="B153" s="79"/>
      <c r="C153" s="86"/>
      <c r="D153" s="80"/>
      <c r="E153" s="80"/>
      <c r="F153" s="80"/>
      <c r="G153" s="80"/>
      <c r="H153" s="80"/>
      <c r="I153" s="80"/>
      <c r="J153" s="80"/>
      <c r="K153" s="80"/>
      <c r="L153" s="80"/>
      <c r="M153" s="80"/>
      <c r="N153" s="81"/>
      <c r="O153" s="81"/>
      <c r="P153" s="81"/>
      <c r="Q153" s="81"/>
      <c r="R153" s="81"/>
      <c r="S153" s="81"/>
      <c r="T153" s="81"/>
      <c r="U153" s="81"/>
    </row>
    <row r="154" spans="1:21" s="73" customFormat="1">
      <c r="A154" s="85"/>
      <c r="B154" s="79"/>
      <c r="C154" s="86"/>
      <c r="D154" s="80"/>
      <c r="E154" s="80"/>
      <c r="F154" s="80"/>
      <c r="G154" s="80"/>
      <c r="H154" s="80"/>
      <c r="I154" s="80"/>
      <c r="J154" s="80"/>
      <c r="K154" s="80"/>
      <c r="L154" s="80"/>
      <c r="M154" s="80"/>
      <c r="N154" s="81"/>
      <c r="O154" s="81"/>
      <c r="P154" s="81"/>
      <c r="Q154" s="81"/>
      <c r="R154" s="81"/>
      <c r="S154" s="81"/>
      <c r="T154" s="81"/>
      <c r="U154" s="81"/>
    </row>
    <row r="155" spans="1:21" s="73" customFormat="1">
      <c r="A155" s="85"/>
      <c r="B155" s="79"/>
      <c r="C155" s="86"/>
      <c r="D155" s="80"/>
      <c r="E155" s="80"/>
      <c r="F155" s="80"/>
      <c r="G155" s="80"/>
      <c r="H155" s="80"/>
      <c r="I155" s="80"/>
      <c r="J155" s="80"/>
      <c r="K155" s="80"/>
      <c r="L155" s="80"/>
      <c r="M155" s="80"/>
      <c r="N155" s="81"/>
      <c r="O155" s="81"/>
      <c r="P155" s="81"/>
      <c r="Q155" s="81"/>
      <c r="R155" s="81"/>
      <c r="S155" s="81"/>
      <c r="T155" s="81"/>
      <c r="U155" s="81"/>
    </row>
    <row r="156" spans="1:21" s="73" customFormat="1">
      <c r="A156" s="85"/>
      <c r="B156" s="79"/>
      <c r="C156" s="86"/>
      <c r="D156" s="80"/>
      <c r="E156" s="80"/>
      <c r="F156" s="80"/>
      <c r="G156" s="80"/>
      <c r="H156" s="80"/>
      <c r="I156" s="80"/>
      <c r="J156" s="80"/>
      <c r="K156" s="80"/>
      <c r="L156" s="80"/>
      <c r="M156" s="80"/>
      <c r="N156" s="81"/>
      <c r="O156" s="81"/>
      <c r="P156" s="81"/>
      <c r="Q156" s="81"/>
      <c r="R156" s="81"/>
      <c r="S156" s="81"/>
      <c r="T156" s="81"/>
      <c r="U156" s="81"/>
    </row>
    <row r="157" spans="1:21" s="73" customFormat="1">
      <c r="A157" s="85"/>
      <c r="B157" s="79"/>
      <c r="C157" s="86"/>
      <c r="D157" s="80"/>
      <c r="E157" s="80"/>
      <c r="F157" s="80"/>
      <c r="G157" s="80"/>
      <c r="H157" s="80"/>
      <c r="I157" s="80"/>
      <c r="J157" s="80"/>
      <c r="K157" s="80"/>
      <c r="L157" s="80"/>
      <c r="M157" s="80"/>
      <c r="N157" s="81"/>
      <c r="O157" s="81"/>
      <c r="P157" s="81"/>
      <c r="Q157" s="81"/>
      <c r="R157" s="81"/>
      <c r="S157" s="81"/>
      <c r="T157" s="81"/>
      <c r="U157" s="81"/>
    </row>
    <row r="158" spans="1:21" s="73" customFormat="1">
      <c r="A158" s="85"/>
      <c r="B158" s="79"/>
      <c r="C158" s="86"/>
      <c r="D158" s="80"/>
      <c r="E158" s="80"/>
      <c r="F158" s="80"/>
      <c r="G158" s="80"/>
      <c r="H158" s="80"/>
      <c r="I158" s="80"/>
      <c r="J158" s="80"/>
      <c r="K158" s="80"/>
      <c r="L158" s="80"/>
      <c r="M158" s="80"/>
      <c r="N158" s="81"/>
      <c r="O158" s="81"/>
      <c r="P158" s="81"/>
      <c r="Q158" s="81"/>
      <c r="R158" s="81"/>
      <c r="S158" s="81"/>
      <c r="T158" s="81"/>
      <c r="U158" s="81"/>
    </row>
    <row r="159" spans="1:21" s="73" customFormat="1">
      <c r="A159" s="85"/>
      <c r="B159" s="79"/>
      <c r="C159" s="86"/>
      <c r="D159" s="80"/>
      <c r="E159" s="80"/>
      <c r="F159" s="80"/>
      <c r="G159" s="80"/>
      <c r="H159" s="80"/>
      <c r="I159" s="80"/>
      <c r="J159" s="80"/>
      <c r="K159" s="80"/>
      <c r="L159" s="80"/>
      <c r="M159" s="80"/>
      <c r="N159" s="81"/>
      <c r="O159" s="81"/>
      <c r="P159" s="81"/>
      <c r="Q159" s="81"/>
      <c r="R159" s="81"/>
      <c r="S159" s="81"/>
      <c r="T159" s="81"/>
      <c r="U159" s="81"/>
    </row>
    <row r="160" spans="1:21" s="73" customFormat="1">
      <c r="A160" s="85"/>
      <c r="B160" s="79"/>
      <c r="C160" s="86"/>
      <c r="D160" s="80"/>
      <c r="E160" s="80"/>
      <c r="F160" s="80"/>
      <c r="G160" s="80"/>
      <c r="H160" s="80"/>
      <c r="I160" s="80"/>
      <c r="J160" s="80"/>
      <c r="K160" s="80"/>
      <c r="L160" s="80"/>
      <c r="M160" s="80"/>
      <c r="N160" s="81"/>
      <c r="O160" s="81"/>
      <c r="P160" s="81"/>
      <c r="Q160" s="81"/>
      <c r="R160" s="81"/>
      <c r="S160" s="81"/>
      <c r="T160" s="81"/>
      <c r="U160" s="81"/>
    </row>
    <row r="161" spans="1:21" s="73" customFormat="1">
      <c r="A161" s="85"/>
      <c r="B161" s="79"/>
      <c r="C161" s="86"/>
      <c r="D161" s="80"/>
      <c r="E161" s="80"/>
      <c r="F161" s="80"/>
      <c r="G161" s="80"/>
      <c r="H161" s="80"/>
      <c r="I161" s="80"/>
      <c r="J161" s="80"/>
      <c r="K161" s="80"/>
      <c r="L161" s="80"/>
      <c r="M161" s="80"/>
      <c r="N161" s="81"/>
      <c r="O161" s="81"/>
      <c r="P161" s="81"/>
      <c r="Q161" s="81"/>
      <c r="R161" s="81"/>
      <c r="S161" s="81"/>
      <c r="T161" s="81"/>
      <c r="U161" s="81"/>
    </row>
    <row r="162" spans="1:21" s="73" customFormat="1">
      <c r="A162" s="85"/>
      <c r="B162" s="79"/>
      <c r="C162" s="86"/>
      <c r="D162" s="80"/>
      <c r="E162" s="80"/>
      <c r="F162" s="80"/>
      <c r="G162" s="80"/>
      <c r="H162" s="80"/>
      <c r="I162" s="80"/>
      <c r="J162" s="80"/>
      <c r="K162" s="80"/>
      <c r="L162" s="80"/>
      <c r="M162" s="80"/>
      <c r="N162" s="81"/>
      <c r="O162" s="81"/>
      <c r="P162" s="81"/>
      <c r="Q162" s="81"/>
      <c r="R162" s="81"/>
      <c r="S162" s="81"/>
      <c r="T162" s="81"/>
      <c r="U162" s="81"/>
    </row>
    <row r="163" spans="1:21" s="73" customFormat="1">
      <c r="A163" s="85"/>
      <c r="B163" s="79"/>
      <c r="C163" s="86"/>
      <c r="D163" s="80"/>
      <c r="E163" s="80"/>
      <c r="F163" s="80"/>
      <c r="G163" s="80"/>
      <c r="H163" s="80"/>
      <c r="I163" s="80"/>
      <c r="J163" s="80"/>
      <c r="K163" s="80"/>
      <c r="L163" s="80"/>
      <c r="M163" s="80"/>
      <c r="N163" s="81"/>
      <c r="O163" s="81"/>
      <c r="P163" s="81"/>
      <c r="Q163" s="81"/>
      <c r="R163" s="81"/>
      <c r="S163" s="81"/>
      <c r="T163" s="81"/>
      <c r="U163" s="81"/>
    </row>
    <row r="164" spans="1:21" s="73" customFormat="1">
      <c r="A164" s="85"/>
      <c r="B164" s="79"/>
      <c r="C164" s="86"/>
      <c r="D164" s="80"/>
      <c r="E164" s="80"/>
      <c r="F164" s="80"/>
      <c r="G164" s="80"/>
      <c r="H164" s="80"/>
      <c r="I164" s="80"/>
      <c r="J164" s="80"/>
      <c r="K164" s="80"/>
      <c r="L164" s="80"/>
      <c r="M164" s="80"/>
      <c r="N164" s="81"/>
      <c r="O164" s="81"/>
      <c r="P164" s="81"/>
      <c r="Q164" s="81"/>
      <c r="R164" s="81"/>
      <c r="S164" s="81"/>
      <c r="T164" s="81"/>
      <c r="U164" s="81"/>
    </row>
    <row r="165" spans="1:21" s="73" customFormat="1">
      <c r="A165" s="85"/>
      <c r="B165" s="79"/>
      <c r="C165" s="86"/>
      <c r="D165" s="80"/>
      <c r="E165" s="80"/>
      <c r="F165" s="80"/>
      <c r="G165" s="80"/>
      <c r="H165" s="80"/>
      <c r="I165" s="80"/>
      <c r="J165" s="80"/>
      <c r="K165" s="80"/>
      <c r="L165" s="80"/>
      <c r="M165" s="80"/>
      <c r="N165" s="81"/>
      <c r="O165" s="81"/>
      <c r="P165" s="81"/>
      <c r="Q165" s="81"/>
      <c r="R165" s="81"/>
      <c r="S165" s="81"/>
      <c r="T165" s="81"/>
      <c r="U165" s="81"/>
    </row>
    <row r="166" spans="1:21" s="73" customFormat="1">
      <c r="A166" s="85"/>
      <c r="B166" s="79"/>
      <c r="C166" s="86"/>
      <c r="D166" s="80"/>
      <c r="E166" s="80"/>
      <c r="F166" s="80"/>
      <c r="G166" s="80"/>
      <c r="H166" s="80"/>
      <c r="I166" s="80"/>
      <c r="J166" s="80"/>
      <c r="K166" s="80"/>
      <c r="L166" s="80"/>
      <c r="M166" s="80"/>
      <c r="N166" s="81"/>
      <c r="O166" s="81"/>
      <c r="P166" s="81"/>
      <c r="Q166" s="81"/>
      <c r="R166" s="81"/>
      <c r="S166" s="81"/>
      <c r="T166" s="81"/>
      <c r="U166" s="81"/>
    </row>
    <row r="167" spans="1:21" s="73" customFormat="1">
      <c r="A167" s="85"/>
      <c r="B167" s="79"/>
      <c r="C167" s="86"/>
      <c r="D167" s="80"/>
      <c r="E167" s="80"/>
      <c r="F167" s="80"/>
      <c r="G167" s="80"/>
      <c r="H167" s="80"/>
      <c r="I167" s="80"/>
      <c r="J167" s="80"/>
      <c r="K167" s="80"/>
      <c r="L167" s="80"/>
      <c r="M167" s="80"/>
      <c r="N167" s="81"/>
      <c r="O167" s="81"/>
      <c r="P167" s="81"/>
      <c r="Q167" s="81"/>
      <c r="R167" s="81"/>
      <c r="S167" s="81"/>
      <c r="T167" s="81"/>
      <c r="U167" s="81"/>
    </row>
    <row r="168" spans="1:21" s="73" customFormat="1">
      <c r="A168" s="85"/>
      <c r="B168" s="79"/>
      <c r="C168" s="86"/>
      <c r="D168" s="80"/>
      <c r="E168" s="80"/>
      <c r="F168" s="80"/>
      <c r="G168" s="80"/>
      <c r="H168" s="80"/>
      <c r="I168" s="80"/>
      <c r="J168" s="80"/>
      <c r="K168" s="80"/>
      <c r="L168" s="80"/>
      <c r="M168" s="80"/>
      <c r="N168" s="81"/>
      <c r="O168" s="81"/>
      <c r="P168" s="81"/>
      <c r="Q168" s="81"/>
      <c r="R168" s="81"/>
      <c r="S168" s="81"/>
      <c r="T168" s="81"/>
      <c r="U168" s="81"/>
    </row>
    <row r="169" spans="1:21" s="73" customFormat="1">
      <c r="A169" s="85"/>
      <c r="B169" s="79"/>
      <c r="C169" s="86"/>
      <c r="D169" s="80"/>
      <c r="E169" s="80"/>
      <c r="F169" s="80"/>
      <c r="G169" s="80"/>
      <c r="H169" s="80"/>
      <c r="I169" s="80"/>
      <c r="J169" s="80"/>
      <c r="K169" s="80"/>
      <c r="L169" s="80"/>
      <c r="M169" s="80"/>
      <c r="N169" s="81"/>
      <c r="O169" s="81"/>
      <c r="P169" s="81"/>
      <c r="Q169" s="81"/>
      <c r="R169" s="81"/>
      <c r="S169" s="81"/>
      <c r="T169" s="81"/>
      <c r="U169" s="81"/>
    </row>
    <row r="170" spans="1:21" s="73" customFormat="1">
      <c r="A170" s="85"/>
      <c r="B170" s="79"/>
      <c r="C170" s="86"/>
      <c r="D170" s="80"/>
      <c r="E170" s="80"/>
      <c r="F170" s="80"/>
      <c r="G170" s="80"/>
      <c r="H170" s="80"/>
      <c r="I170" s="80"/>
      <c r="J170" s="80"/>
      <c r="K170" s="80"/>
      <c r="L170" s="80"/>
      <c r="M170" s="80"/>
      <c r="N170" s="81"/>
      <c r="O170" s="81"/>
      <c r="P170" s="81"/>
      <c r="Q170" s="81"/>
      <c r="R170" s="81"/>
      <c r="S170" s="81"/>
      <c r="T170" s="81"/>
      <c r="U170" s="81"/>
    </row>
    <row r="171" spans="1:21" s="73" customFormat="1">
      <c r="A171" s="85"/>
      <c r="B171" s="79"/>
      <c r="C171" s="86"/>
      <c r="D171" s="80"/>
      <c r="E171" s="80"/>
      <c r="F171" s="80"/>
      <c r="G171" s="80"/>
      <c r="H171" s="80"/>
      <c r="I171" s="80"/>
      <c r="J171" s="80"/>
      <c r="K171" s="80"/>
      <c r="L171" s="80"/>
      <c r="M171" s="80"/>
      <c r="N171" s="81"/>
      <c r="O171" s="81"/>
      <c r="P171" s="81"/>
      <c r="Q171" s="81"/>
      <c r="R171" s="81"/>
      <c r="S171" s="81"/>
      <c r="T171" s="81"/>
      <c r="U171" s="81"/>
    </row>
    <row r="172" spans="1:21" s="73" customFormat="1">
      <c r="A172" s="85"/>
      <c r="B172" s="79"/>
      <c r="C172" s="86"/>
      <c r="D172" s="80"/>
      <c r="E172" s="80"/>
      <c r="F172" s="80"/>
      <c r="G172" s="80"/>
      <c r="H172" s="80"/>
      <c r="I172" s="80"/>
      <c r="J172" s="80"/>
      <c r="K172" s="80"/>
      <c r="L172" s="80"/>
      <c r="M172" s="80"/>
      <c r="N172" s="81"/>
      <c r="O172" s="81"/>
      <c r="P172" s="81"/>
      <c r="Q172" s="81"/>
      <c r="R172" s="81"/>
      <c r="S172" s="81"/>
      <c r="T172" s="81"/>
      <c r="U172" s="81"/>
    </row>
    <row r="173" spans="1:21" s="73" customFormat="1">
      <c r="A173" s="85"/>
      <c r="B173" s="79"/>
      <c r="C173" s="86"/>
      <c r="D173" s="80"/>
      <c r="E173" s="80"/>
      <c r="F173" s="80"/>
      <c r="G173" s="80"/>
      <c r="H173" s="80"/>
      <c r="I173" s="80"/>
      <c r="J173" s="80"/>
      <c r="K173" s="80"/>
      <c r="L173" s="80"/>
      <c r="M173" s="80"/>
      <c r="N173" s="81"/>
      <c r="O173" s="81"/>
      <c r="P173" s="81"/>
      <c r="Q173" s="81"/>
      <c r="R173" s="81"/>
      <c r="S173" s="81"/>
      <c r="T173" s="81"/>
      <c r="U173" s="81"/>
    </row>
    <row r="174" spans="1:21" s="73" customFormat="1">
      <c r="A174" s="85"/>
      <c r="B174" s="79"/>
      <c r="C174" s="86"/>
      <c r="D174" s="80"/>
      <c r="E174" s="80"/>
      <c r="F174" s="80"/>
      <c r="G174" s="80"/>
      <c r="H174" s="80"/>
      <c r="I174" s="80"/>
      <c r="J174" s="80"/>
      <c r="K174" s="80"/>
      <c r="L174" s="80"/>
      <c r="M174" s="80"/>
      <c r="N174" s="81"/>
      <c r="O174" s="81"/>
      <c r="P174" s="81"/>
      <c r="Q174" s="81"/>
      <c r="R174" s="81"/>
      <c r="S174" s="81"/>
      <c r="T174" s="81"/>
      <c r="U174" s="81"/>
    </row>
    <row r="175" spans="1:21" s="73" customFormat="1">
      <c r="A175" s="85"/>
      <c r="B175" s="79"/>
      <c r="C175" s="86"/>
      <c r="D175" s="80"/>
      <c r="E175" s="80"/>
      <c r="F175" s="80"/>
      <c r="G175" s="80"/>
      <c r="H175" s="80"/>
      <c r="I175" s="80"/>
      <c r="J175" s="80"/>
      <c r="K175" s="80"/>
      <c r="L175" s="80"/>
      <c r="M175" s="80"/>
      <c r="N175" s="81"/>
      <c r="O175" s="81"/>
      <c r="P175" s="81"/>
      <c r="Q175" s="81"/>
      <c r="R175" s="81"/>
      <c r="S175" s="81"/>
      <c r="T175" s="81"/>
      <c r="U175" s="81"/>
    </row>
    <row r="176" spans="1:21" s="73" customFormat="1">
      <c r="A176" s="85"/>
      <c r="B176" s="79"/>
      <c r="C176" s="86"/>
      <c r="D176" s="80"/>
      <c r="E176" s="80"/>
      <c r="F176" s="80"/>
      <c r="G176" s="80"/>
      <c r="H176" s="80"/>
      <c r="I176" s="80"/>
      <c r="J176" s="80"/>
      <c r="K176" s="80"/>
      <c r="L176" s="80"/>
      <c r="M176" s="80"/>
      <c r="N176" s="81"/>
      <c r="O176" s="81"/>
      <c r="P176" s="81"/>
      <c r="Q176" s="81"/>
      <c r="R176" s="81"/>
      <c r="S176" s="81"/>
      <c r="T176" s="81"/>
      <c r="U176" s="81"/>
    </row>
    <row r="177" spans="1:21" s="73" customFormat="1">
      <c r="A177" s="85"/>
      <c r="B177" s="79"/>
      <c r="C177" s="86"/>
      <c r="D177" s="80"/>
      <c r="E177" s="80"/>
      <c r="F177" s="80"/>
      <c r="G177" s="80"/>
      <c r="H177" s="80"/>
      <c r="I177" s="80"/>
      <c r="J177" s="80"/>
      <c r="K177" s="80"/>
      <c r="L177" s="80"/>
      <c r="M177" s="80"/>
      <c r="N177" s="81"/>
      <c r="O177" s="81"/>
      <c r="P177" s="81"/>
      <c r="Q177" s="81"/>
      <c r="R177" s="81"/>
      <c r="S177" s="81"/>
      <c r="T177" s="81"/>
      <c r="U177" s="81"/>
    </row>
    <row r="178" spans="1:21" s="73" customFormat="1">
      <c r="A178" s="85"/>
      <c r="B178" s="79"/>
      <c r="C178" s="86"/>
      <c r="D178" s="80"/>
      <c r="E178" s="80"/>
      <c r="F178" s="80"/>
      <c r="G178" s="80"/>
      <c r="H178" s="80"/>
      <c r="I178" s="80"/>
      <c r="J178" s="80"/>
      <c r="K178" s="80"/>
      <c r="L178" s="80"/>
      <c r="M178" s="80"/>
      <c r="N178" s="81"/>
      <c r="O178" s="81"/>
      <c r="P178" s="81"/>
      <c r="Q178" s="81"/>
      <c r="R178" s="81"/>
      <c r="S178" s="81"/>
      <c r="T178" s="81"/>
      <c r="U178" s="81"/>
    </row>
    <row r="179" spans="1:21" s="73" customFormat="1">
      <c r="A179" s="85"/>
      <c r="B179" s="79"/>
      <c r="C179" s="86"/>
      <c r="D179" s="80"/>
      <c r="E179" s="80"/>
      <c r="F179" s="80"/>
      <c r="G179" s="80"/>
      <c r="H179" s="80"/>
      <c r="I179" s="80"/>
      <c r="J179" s="80"/>
      <c r="K179" s="80"/>
      <c r="L179" s="80"/>
      <c r="M179" s="80"/>
      <c r="N179" s="81"/>
      <c r="O179" s="81"/>
      <c r="P179" s="81"/>
      <c r="Q179" s="81"/>
      <c r="R179" s="81"/>
      <c r="S179" s="81"/>
      <c r="T179" s="81"/>
      <c r="U179" s="81"/>
    </row>
    <row r="180" spans="1:21" s="73" customFormat="1">
      <c r="A180" s="85"/>
      <c r="B180" s="79"/>
      <c r="C180" s="86"/>
      <c r="D180" s="80"/>
      <c r="E180" s="80"/>
      <c r="F180" s="80"/>
      <c r="G180" s="80"/>
      <c r="H180" s="80"/>
      <c r="I180" s="80"/>
      <c r="J180" s="80"/>
      <c r="K180" s="80"/>
      <c r="L180" s="80"/>
      <c r="M180" s="80"/>
      <c r="N180" s="81"/>
      <c r="O180" s="81"/>
      <c r="P180" s="81"/>
      <c r="Q180" s="81"/>
      <c r="R180" s="81"/>
      <c r="S180" s="81"/>
      <c r="T180" s="81"/>
      <c r="U180" s="81"/>
    </row>
    <row r="181" spans="1:21" s="73" customFormat="1">
      <c r="A181" s="85"/>
      <c r="B181" s="79"/>
      <c r="C181" s="86"/>
      <c r="D181" s="80"/>
      <c r="E181" s="80"/>
      <c r="F181" s="80"/>
      <c r="G181" s="80"/>
      <c r="H181" s="80"/>
      <c r="I181" s="80"/>
      <c r="J181" s="80"/>
      <c r="K181" s="80"/>
      <c r="L181" s="80"/>
      <c r="M181" s="80"/>
      <c r="N181" s="81"/>
      <c r="O181" s="81"/>
      <c r="P181" s="81"/>
      <c r="Q181" s="81"/>
      <c r="R181" s="81"/>
      <c r="S181" s="81"/>
      <c r="T181" s="81"/>
      <c r="U181" s="81"/>
    </row>
    <row r="182" spans="1:21" s="73" customFormat="1">
      <c r="A182" s="85"/>
      <c r="B182" s="79"/>
      <c r="C182" s="86"/>
      <c r="D182" s="80"/>
      <c r="E182" s="80"/>
      <c r="F182" s="80"/>
      <c r="G182" s="80"/>
      <c r="H182" s="80"/>
      <c r="I182" s="80"/>
      <c r="J182" s="80"/>
      <c r="K182" s="80"/>
      <c r="L182" s="80"/>
      <c r="M182" s="80"/>
      <c r="N182" s="81"/>
      <c r="O182" s="81"/>
      <c r="P182" s="81"/>
      <c r="Q182" s="81"/>
      <c r="R182" s="81"/>
      <c r="S182" s="81"/>
      <c r="T182" s="81"/>
      <c r="U182" s="81"/>
    </row>
    <row r="183" spans="1:21" s="73" customFormat="1">
      <c r="A183" s="85"/>
      <c r="B183" s="79"/>
      <c r="C183" s="86"/>
      <c r="D183" s="80"/>
      <c r="E183" s="80"/>
      <c r="F183" s="80"/>
      <c r="G183" s="80"/>
      <c r="H183" s="80"/>
      <c r="I183" s="80"/>
      <c r="J183" s="80"/>
      <c r="K183" s="80"/>
      <c r="L183" s="80"/>
      <c r="M183" s="80"/>
      <c r="N183" s="81"/>
      <c r="O183" s="81"/>
      <c r="P183" s="81"/>
      <c r="Q183" s="81"/>
      <c r="R183" s="81"/>
      <c r="S183" s="81"/>
      <c r="T183" s="81"/>
      <c r="U183" s="81"/>
    </row>
    <row r="184" spans="1:21" s="73" customFormat="1">
      <c r="A184" s="85"/>
      <c r="B184" s="79"/>
      <c r="C184" s="86"/>
      <c r="D184" s="80"/>
      <c r="E184" s="80"/>
      <c r="F184" s="80"/>
      <c r="G184" s="80"/>
      <c r="H184" s="80"/>
      <c r="I184" s="80"/>
      <c r="J184" s="80"/>
      <c r="K184" s="80"/>
      <c r="L184" s="80"/>
      <c r="M184" s="80"/>
      <c r="N184" s="81"/>
      <c r="O184" s="81"/>
      <c r="P184" s="81"/>
      <c r="Q184" s="81"/>
      <c r="R184" s="81"/>
      <c r="S184" s="81"/>
      <c r="T184" s="81"/>
      <c r="U184" s="81"/>
    </row>
    <row r="185" spans="1:21" s="73" customFormat="1">
      <c r="A185" s="85"/>
      <c r="B185" s="79"/>
      <c r="C185" s="86"/>
      <c r="D185" s="80"/>
      <c r="E185" s="80"/>
      <c r="F185" s="80"/>
      <c r="G185" s="80"/>
      <c r="H185" s="80"/>
      <c r="I185" s="80"/>
      <c r="J185" s="80"/>
      <c r="K185" s="80"/>
      <c r="L185" s="80"/>
      <c r="M185" s="80"/>
      <c r="N185" s="81"/>
      <c r="O185" s="81"/>
      <c r="P185" s="81"/>
      <c r="Q185" s="81"/>
      <c r="R185" s="81"/>
      <c r="S185" s="81"/>
      <c r="T185" s="81"/>
      <c r="U185" s="81"/>
    </row>
    <row r="186" spans="1:21" s="73" customFormat="1">
      <c r="A186" s="85"/>
      <c r="B186" s="79"/>
      <c r="C186" s="86"/>
      <c r="D186" s="80"/>
      <c r="E186" s="80"/>
      <c r="F186" s="80"/>
      <c r="G186" s="80"/>
      <c r="H186" s="80"/>
      <c r="I186" s="80"/>
      <c r="J186" s="80"/>
      <c r="K186" s="80"/>
      <c r="L186" s="80"/>
      <c r="M186" s="80"/>
      <c r="N186" s="81"/>
      <c r="O186" s="81"/>
      <c r="P186" s="81"/>
      <c r="Q186" s="81"/>
      <c r="R186" s="81"/>
      <c r="S186" s="81"/>
      <c r="T186" s="81"/>
      <c r="U186" s="81"/>
    </row>
    <row r="187" spans="1:21" s="73" customFormat="1">
      <c r="A187" s="85"/>
      <c r="B187" s="79"/>
      <c r="C187" s="86"/>
      <c r="D187" s="80"/>
      <c r="E187" s="80"/>
      <c r="F187" s="80"/>
      <c r="G187" s="80"/>
      <c r="H187" s="80"/>
      <c r="I187" s="80"/>
      <c r="J187" s="80"/>
      <c r="K187" s="80"/>
      <c r="L187" s="80"/>
      <c r="M187" s="80"/>
      <c r="N187" s="81"/>
      <c r="O187" s="81"/>
      <c r="P187" s="81"/>
      <c r="Q187" s="81"/>
      <c r="R187" s="81"/>
      <c r="S187" s="81"/>
      <c r="T187" s="81"/>
      <c r="U187" s="81"/>
    </row>
    <row r="188" spans="1:21" s="73" customFormat="1">
      <c r="A188" s="85"/>
      <c r="B188" s="79"/>
      <c r="C188" s="86"/>
      <c r="D188" s="80"/>
      <c r="E188" s="80"/>
      <c r="F188" s="80"/>
      <c r="G188" s="80"/>
      <c r="H188" s="80"/>
      <c r="I188" s="80"/>
      <c r="J188" s="80"/>
      <c r="K188" s="80"/>
      <c r="L188" s="80"/>
      <c r="M188" s="80"/>
      <c r="N188" s="81"/>
      <c r="O188" s="81"/>
      <c r="P188" s="81"/>
      <c r="Q188" s="81"/>
      <c r="R188" s="81"/>
      <c r="S188" s="81"/>
      <c r="T188" s="81"/>
      <c r="U188" s="81"/>
    </row>
    <row r="189" spans="1:21" s="73" customFormat="1">
      <c r="A189" s="85"/>
      <c r="B189" s="79"/>
      <c r="C189" s="86"/>
      <c r="D189" s="80"/>
      <c r="E189" s="80"/>
      <c r="F189" s="80"/>
      <c r="G189" s="80"/>
      <c r="H189" s="80"/>
      <c r="I189" s="80"/>
      <c r="J189" s="80"/>
      <c r="K189" s="80"/>
      <c r="L189" s="80"/>
      <c r="M189" s="80"/>
      <c r="N189" s="81"/>
      <c r="O189" s="81"/>
      <c r="P189" s="81"/>
      <c r="Q189" s="81"/>
      <c r="R189" s="81"/>
      <c r="S189" s="81"/>
      <c r="T189" s="81"/>
      <c r="U189" s="81"/>
    </row>
    <row r="190" spans="1:21" s="73" customFormat="1">
      <c r="A190" s="85"/>
      <c r="B190" s="79"/>
      <c r="C190" s="86"/>
      <c r="D190" s="80"/>
      <c r="E190" s="80"/>
      <c r="F190" s="80"/>
      <c r="G190" s="80"/>
      <c r="H190" s="80"/>
      <c r="I190" s="80"/>
      <c r="J190" s="80"/>
      <c r="K190" s="80"/>
      <c r="L190" s="80"/>
      <c r="M190" s="80"/>
      <c r="N190" s="81"/>
      <c r="O190" s="81"/>
      <c r="P190" s="81"/>
      <c r="Q190" s="81"/>
      <c r="R190" s="81"/>
      <c r="S190" s="81"/>
      <c r="T190" s="81"/>
      <c r="U190" s="81"/>
    </row>
    <row r="191" spans="1:21" s="73" customFormat="1">
      <c r="A191" s="85"/>
      <c r="B191" s="79"/>
      <c r="C191" s="86"/>
      <c r="D191" s="80"/>
      <c r="E191" s="80"/>
      <c r="F191" s="80"/>
      <c r="G191" s="80"/>
      <c r="H191" s="80"/>
      <c r="I191" s="80"/>
      <c r="J191" s="80"/>
      <c r="K191" s="80"/>
      <c r="L191" s="80"/>
      <c r="M191" s="80"/>
      <c r="N191" s="81"/>
      <c r="O191" s="81"/>
      <c r="P191" s="81"/>
      <c r="Q191" s="81"/>
      <c r="R191" s="81"/>
      <c r="S191" s="81"/>
      <c r="T191" s="81"/>
      <c r="U191" s="81"/>
    </row>
    <row r="192" spans="1:21" s="73" customFormat="1">
      <c r="A192" s="85"/>
      <c r="B192" s="79"/>
      <c r="C192" s="86"/>
      <c r="D192" s="80"/>
      <c r="E192" s="80"/>
      <c r="F192" s="80"/>
      <c r="G192" s="80"/>
      <c r="H192" s="80"/>
      <c r="I192" s="80"/>
      <c r="J192" s="80"/>
      <c r="K192" s="80"/>
      <c r="L192" s="80"/>
      <c r="M192" s="80"/>
      <c r="N192" s="81"/>
      <c r="O192" s="81"/>
      <c r="P192" s="81"/>
      <c r="Q192" s="81"/>
      <c r="R192" s="81"/>
      <c r="S192" s="81"/>
      <c r="T192" s="81"/>
      <c r="U192" s="81"/>
    </row>
    <row r="193" spans="1:21" s="73" customFormat="1">
      <c r="A193" s="85"/>
      <c r="B193" s="79"/>
      <c r="C193" s="86"/>
      <c r="D193" s="80"/>
      <c r="E193" s="80"/>
      <c r="F193" s="80"/>
      <c r="G193" s="80"/>
      <c r="H193" s="80"/>
      <c r="I193" s="80"/>
      <c r="J193" s="80"/>
      <c r="K193" s="80"/>
      <c r="L193" s="80"/>
      <c r="M193" s="80"/>
      <c r="N193" s="81"/>
      <c r="O193" s="81"/>
      <c r="P193" s="81"/>
      <c r="Q193" s="81"/>
      <c r="R193" s="81"/>
      <c r="S193" s="81"/>
      <c r="T193" s="81"/>
      <c r="U193" s="81"/>
    </row>
    <row r="194" spans="1:21" s="73" customFormat="1">
      <c r="A194" s="85"/>
      <c r="B194" s="79"/>
      <c r="C194" s="86"/>
      <c r="D194" s="80"/>
      <c r="E194" s="80"/>
      <c r="F194" s="80"/>
      <c r="G194" s="80"/>
      <c r="H194" s="80"/>
      <c r="I194" s="80"/>
      <c r="J194" s="80"/>
      <c r="K194" s="80"/>
      <c r="L194" s="80"/>
      <c r="M194" s="80"/>
      <c r="N194" s="81"/>
      <c r="O194" s="81"/>
      <c r="P194" s="81"/>
      <c r="Q194" s="81"/>
      <c r="R194" s="81"/>
      <c r="S194" s="81"/>
      <c r="T194" s="81"/>
      <c r="U194" s="81"/>
    </row>
    <row r="195" spans="1:21" s="73" customFormat="1">
      <c r="A195" s="85"/>
      <c r="B195" s="79"/>
      <c r="C195" s="86"/>
      <c r="D195" s="80"/>
      <c r="E195" s="80"/>
      <c r="F195" s="80"/>
      <c r="G195" s="80"/>
      <c r="H195" s="80"/>
      <c r="I195" s="80"/>
      <c r="J195" s="80"/>
      <c r="K195" s="80"/>
      <c r="L195" s="80"/>
      <c r="M195" s="80"/>
      <c r="N195" s="81"/>
      <c r="O195" s="81"/>
      <c r="P195" s="81"/>
      <c r="Q195" s="81"/>
      <c r="R195" s="81"/>
      <c r="S195" s="81"/>
      <c r="T195" s="81"/>
      <c r="U195" s="81"/>
    </row>
    <row r="196" spans="1:21" s="73" customFormat="1">
      <c r="A196" s="85"/>
      <c r="B196" s="79"/>
      <c r="C196" s="86"/>
      <c r="D196" s="80"/>
      <c r="E196" s="80"/>
      <c r="F196" s="80"/>
      <c r="G196" s="80"/>
      <c r="H196" s="80"/>
      <c r="I196" s="80"/>
      <c r="J196" s="80"/>
      <c r="K196" s="80"/>
      <c r="L196" s="80"/>
      <c r="M196" s="80"/>
      <c r="N196" s="81"/>
      <c r="O196" s="81"/>
      <c r="P196" s="81"/>
      <c r="Q196" s="81"/>
      <c r="R196" s="81"/>
      <c r="S196" s="81"/>
      <c r="T196" s="81"/>
      <c r="U196" s="81"/>
    </row>
    <row r="197" spans="1:21" s="73" customFormat="1">
      <c r="A197" s="85"/>
      <c r="B197" s="79"/>
      <c r="C197" s="86"/>
      <c r="D197" s="80"/>
      <c r="E197" s="80"/>
      <c r="F197" s="80"/>
      <c r="G197" s="80"/>
      <c r="H197" s="80"/>
      <c r="I197" s="80"/>
      <c r="J197" s="80"/>
      <c r="K197" s="80"/>
      <c r="L197" s="80"/>
      <c r="M197" s="80"/>
      <c r="N197" s="81"/>
      <c r="O197" s="81"/>
      <c r="P197" s="81"/>
      <c r="Q197" s="81"/>
      <c r="R197" s="81"/>
      <c r="S197" s="81"/>
      <c r="T197" s="81"/>
      <c r="U197" s="81"/>
    </row>
    <row r="198" spans="1:21" s="73" customFormat="1">
      <c r="A198" s="85"/>
      <c r="B198" s="79"/>
      <c r="C198" s="86"/>
      <c r="D198" s="80"/>
      <c r="E198" s="80"/>
      <c r="F198" s="80"/>
      <c r="G198" s="80"/>
      <c r="H198" s="80"/>
      <c r="I198" s="80"/>
      <c r="J198" s="80"/>
      <c r="K198" s="80"/>
      <c r="L198" s="80"/>
      <c r="M198" s="80"/>
      <c r="N198" s="81"/>
      <c r="O198" s="81"/>
      <c r="P198" s="81"/>
      <c r="Q198" s="81"/>
      <c r="R198" s="81"/>
      <c r="S198" s="81"/>
      <c r="T198" s="81"/>
      <c r="U198" s="81"/>
    </row>
    <row r="199" spans="1:21" s="73" customFormat="1">
      <c r="A199" s="85"/>
      <c r="B199" s="79"/>
      <c r="C199" s="86"/>
      <c r="D199" s="80"/>
      <c r="E199" s="80"/>
      <c r="F199" s="80"/>
      <c r="G199" s="80"/>
      <c r="H199" s="80"/>
      <c r="I199" s="80"/>
      <c r="J199" s="80"/>
      <c r="K199" s="80"/>
      <c r="L199" s="80"/>
      <c r="M199" s="80"/>
      <c r="N199" s="81"/>
      <c r="O199" s="81"/>
      <c r="P199" s="81"/>
      <c r="Q199" s="81"/>
      <c r="R199" s="81"/>
      <c r="S199" s="81"/>
      <c r="T199" s="81"/>
      <c r="U199" s="81"/>
    </row>
    <row r="200" spans="1:21" s="73" customFormat="1">
      <c r="A200" s="85"/>
      <c r="B200" s="79"/>
      <c r="C200" s="86"/>
      <c r="D200" s="80"/>
      <c r="E200" s="80"/>
      <c r="F200" s="80"/>
      <c r="G200" s="80"/>
      <c r="H200" s="80"/>
      <c r="I200" s="80"/>
      <c r="J200" s="80"/>
      <c r="K200" s="80"/>
      <c r="L200" s="80"/>
      <c r="M200" s="80"/>
      <c r="N200" s="81"/>
      <c r="O200" s="81"/>
      <c r="P200" s="81"/>
      <c r="Q200" s="81"/>
      <c r="R200" s="81"/>
      <c r="S200" s="81"/>
      <c r="T200" s="81"/>
      <c r="U200" s="81"/>
    </row>
    <row r="201" spans="1:21" s="73" customFormat="1">
      <c r="A201" s="85"/>
      <c r="B201" s="79"/>
      <c r="C201" s="86"/>
      <c r="D201" s="80"/>
      <c r="E201" s="80"/>
      <c r="F201" s="80"/>
      <c r="G201" s="80"/>
      <c r="H201" s="80"/>
      <c r="I201" s="80"/>
      <c r="J201" s="80"/>
      <c r="K201" s="80"/>
      <c r="L201" s="80"/>
      <c r="M201" s="80"/>
      <c r="N201" s="81"/>
      <c r="O201" s="81"/>
      <c r="P201" s="81"/>
      <c r="Q201" s="81"/>
      <c r="R201" s="81"/>
      <c r="S201" s="81"/>
      <c r="T201" s="81"/>
      <c r="U201" s="81"/>
    </row>
    <row r="202" spans="1:21" s="73" customFormat="1">
      <c r="A202" s="85"/>
      <c r="B202" s="79"/>
      <c r="C202" s="86"/>
      <c r="D202" s="80"/>
      <c r="E202" s="80"/>
      <c r="F202" s="80"/>
      <c r="G202" s="80"/>
      <c r="H202" s="80"/>
      <c r="I202" s="80"/>
      <c r="J202" s="80"/>
      <c r="K202" s="80"/>
      <c r="L202" s="80"/>
      <c r="M202" s="80"/>
      <c r="N202" s="81"/>
      <c r="O202" s="81"/>
      <c r="P202" s="81"/>
      <c r="Q202" s="81"/>
      <c r="R202" s="81"/>
      <c r="S202" s="81"/>
      <c r="T202" s="81"/>
      <c r="U202" s="81"/>
    </row>
    <row r="203" spans="1:21" s="73" customFormat="1">
      <c r="A203" s="85"/>
      <c r="B203" s="79"/>
      <c r="C203" s="86"/>
      <c r="D203" s="80"/>
      <c r="E203" s="80"/>
      <c r="F203" s="80"/>
      <c r="G203" s="80"/>
      <c r="H203" s="80"/>
      <c r="I203" s="80"/>
      <c r="J203" s="80"/>
      <c r="K203" s="80"/>
      <c r="L203" s="80"/>
      <c r="M203" s="80"/>
      <c r="N203" s="81"/>
      <c r="O203" s="81"/>
      <c r="P203" s="81"/>
      <c r="Q203" s="81"/>
      <c r="R203" s="81"/>
      <c r="S203" s="81"/>
      <c r="T203" s="81"/>
      <c r="U203" s="81"/>
    </row>
    <row r="204" spans="1:21" s="73" customFormat="1">
      <c r="A204" s="85"/>
      <c r="B204" s="79"/>
      <c r="C204" s="86"/>
      <c r="D204" s="80"/>
      <c r="E204" s="80"/>
      <c r="F204" s="80"/>
      <c r="G204" s="80"/>
      <c r="H204" s="80"/>
      <c r="I204" s="80"/>
      <c r="J204" s="80"/>
      <c r="K204" s="80"/>
      <c r="L204" s="80"/>
      <c r="M204" s="80"/>
      <c r="N204" s="81"/>
      <c r="O204" s="81"/>
      <c r="P204" s="81"/>
      <c r="Q204" s="81"/>
      <c r="R204" s="81"/>
      <c r="S204" s="81"/>
      <c r="T204" s="81"/>
      <c r="U204" s="81"/>
    </row>
    <row r="205" spans="1:21" s="73" customFormat="1">
      <c r="A205" s="85"/>
      <c r="B205" s="79"/>
      <c r="C205" s="86"/>
      <c r="D205" s="80"/>
      <c r="E205" s="80"/>
      <c r="F205" s="80"/>
      <c r="G205" s="80"/>
      <c r="H205" s="80"/>
      <c r="I205" s="80"/>
      <c r="J205" s="80"/>
      <c r="K205" s="80"/>
      <c r="L205" s="80"/>
      <c r="M205" s="80"/>
      <c r="N205" s="81"/>
      <c r="O205" s="81"/>
      <c r="P205" s="81"/>
      <c r="Q205" s="81"/>
      <c r="R205" s="81"/>
      <c r="S205" s="81"/>
      <c r="T205" s="81"/>
      <c r="U205" s="81"/>
    </row>
    <row r="206" spans="1:21" s="73" customFormat="1">
      <c r="A206" s="85"/>
      <c r="B206" s="79"/>
      <c r="C206" s="86"/>
      <c r="D206" s="80"/>
      <c r="E206" s="80"/>
      <c r="F206" s="80"/>
      <c r="G206" s="80"/>
      <c r="H206" s="80"/>
      <c r="I206" s="80"/>
      <c r="J206" s="80"/>
      <c r="K206" s="80"/>
      <c r="L206" s="80"/>
      <c r="M206" s="80"/>
      <c r="N206" s="81"/>
      <c r="O206" s="81"/>
      <c r="P206" s="81"/>
      <c r="Q206" s="81"/>
      <c r="R206" s="81"/>
      <c r="S206" s="81"/>
      <c r="T206" s="81"/>
      <c r="U206" s="81"/>
    </row>
    <row r="207" spans="1:21" s="73" customFormat="1">
      <c r="A207" s="85"/>
      <c r="B207" s="79"/>
      <c r="C207" s="86"/>
      <c r="D207" s="80"/>
      <c r="E207" s="80"/>
      <c r="F207" s="80"/>
      <c r="G207" s="80"/>
      <c r="H207" s="80"/>
      <c r="I207" s="80"/>
      <c r="J207" s="80"/>
      <c r="K207" s="80"/>
      <c r="L207" s="80"/>
      <c r="M207" s="80"/>
      <c r="N207" s="81"/>
      <c r="O207" s="81"/>
      <c r="P207" s="81"/>
      <c r="Q207" s="81"/>
      <c r="R207" s="81"/>
      <c r="S207" s="81"/>
      <c r="T207" s="81"/>
      <c r="U207" s="81"/>
    </row>
    <row r="208" spans="1:21" s="73" customFormat="1">
      <c r="A208" s="85"/>
      <c r="B208" s="79"/>
      <c r="C208" s="86"/>
      <c r="D208" s="80"/>
      <c r="E208" s="80"/>
      <c r="F208" s="80"/>
      <c r="G208" s="80"/>
      <c r="H208" s="80"/>
      <c r="I208" s="80"/>
      <c r="J208" s="80"/>
      <c r="K208" s="80"/>
      <c r="L208" s="80"/>
      <c r="M208" s="80"/>
      <c r="N208" s="81"/>
      <c r="O208" s="81"/>
      <c r="P208" s="81"/>
      <c r="Q208" s="81"/>
      <c r="R208" s="81"/>
      <c r="S208" s="81"/>
      <c r="T208" s="81"/>
      <c r="U208" s="81"/>
    </row>
    <row r="209" spans="1:21" s="73" customFormat="1">
      <c r="A209" s="85"/>
      <c r="B209" s="79"/>
      <c r="C209" s="86"/>
      <c r="D209" s="80"/>
      <c r="E209" s="80"/>
      <c r="F209" s="80"/>
      <c r="G209" s="80"/>
      <c r="H209" s="80"/>
      <c r="I209" s="80"/>
      <c r="J209" s="80"/>
      <c r="K209" s="80"/>
      <c r="L209" s="80"/>
      <c r="M209" s="80"/>
      <c r="N209" s="81"/>
      <c r="O209" s="81"/>
      <c r="P209" s="81"/>
      <c r="Q209" s="81"/>
      <c r="R209" s="81"/>
      <c r="S209" s="81"/>
      <c r="T209" s="81"/>
      <c r="U209" s="81"/>
    </row>
    <row r="210" spans="1:21" s="73" customFormat="1">
      <c r="A210" s="85"/>
      <c r="B210" s="79"/>
      <c r="C210" s="86"/>
      <c r="D210" s="80"/>
      <c r="E210" s="80"/>
      <c r="F210" s="80"/>
      <c r="G210" s="80"/>
      <c r="H210" s="80"/>
      <c r="I210" s="80"/>
      <c r="J210" s="80"/>
      <c r="K210" s="80"/>
      <c r="L210" s="80"/>
      <c r="M210" s="80"/>
      <c r="N210" s="81"/>
      <c r="O210" s="81"/>
      <c r="P210" s="81"/>
      <c r="Q210" s="81"/>
      <c r="R210" s="81"/>
      <c r="S210" s="81"/>
      <c r="T210" s="81"/>
      <c r="U210" s="81"/>
    </row>
    <row r="211" spans="1:21" s="73" customFormat="1">
      <c r="A211" s="85"/>
      <c r="B211" s="79"/>
      <c r="C211" s="86"/>
      <c r="D211" s="80"/>
      <c r="E211" s="80"/>
      <c r="F211" s="80"/>
      <c r="G211" s="80"/>
      <c r="H211" s="80"/>
      <c r="I211" s="80"/>
      <c r="J211" s="80"/>
      <c r="K211" s="80"/>
      <c r="L211" s="80"/>
      <c r="M211" s="80"/>
      <c r="N211" s="81"/>
      <c r="O211" s="81"/>
      <c r="P211" s="81"/>
      <c r="Q211" s="81"/>
      <c r="R211" s="81"/>
      <c r="S211" s="81"/>
      <c r="T211" s="81"/>
      <c r="U211" s="81"/>
    </row>
    <row r="212" spans="1:21" s="73" customFormat="1">
      <c r="A212" s="85"/>
      <c r="B212" s="79"/>
      <c r="C212" s="86"/>
      <c r="D212" s="80"/>
      <c r="E212" s="80"/>
      <c r="F212" s="80"/>
      <c r="G212" s="80"/>
      <c r="H212" s="80"/>
      <c r="I212" s="80"/>
      <c r="J212" s="80"/>
      <c r="K212" s="80"/>
      <c r="L212" s="80"/>
      <c r="M212" s="80"/>
      <c r="N212" s="81"/>
      <c r="O212" s="81"/>
      <c r="P212" s="81"/>
      <c r="Q212" s="81"/>
      <c r="R212" s="81"/>
      <c r="S212" s="81"/>
      <c r="T212" s="81"/>
      <c r="U212" s="81"/>
    </row>
    <row r="213" spans="1:21" s="73" customFormat="1">
      <c r="A213" s="85"/>
      <c r="B213" s="79"/>
      <c r="C213" s="86"/>
      <c r="D213" s="80"/>
      <c r="E213" s="80"/>
      <c r="F213" s="80"/>
      <c r="G213" s="80"/>
      <c r="H213" s="80"/>
      <c r="I213" s="80"/>
      <c r="J213" s="80"/>
      <c r="K213" s="80"/>
      <c r="L213" s="80"/>
      <c r="M213" s="80"/>
      <c r="N213" s="81"/>
      <c r="O213" s="81"/>
      <c r="P213" s="81"/>
      <c r="Q213" s="81"/>
      <c r="R213" s="81"/>
      <c r="S213" s="81"/>
      <c r="T213" s="81"/>
      <c r="U213" s="81"/>
    </row>
    <row r="214" spans="1:21" s="73" customFormat="1">
      <c r="A214" s="85"/>
      <c r="B214" s="79"/>
      <c r="C214" s="86"/>
      <c r="D214" s="80"/>
      <c r="E214" s="80"/>
      <c r="F214" s="80"/>
      <c r="G214" s="80"/>
      <c r="H214" s="80"/>
      <c r="I214" s="80"/>
      <c r="J214" s="80"/>
      <c r="K214" s="80"/>
      <c r="L214" s="80"/>
      <c r="M214" s="80"/>
      <c r="N214" s="81"/>
      <c r="O214" s="81"/>
      <c r="P214" s="81"/>
      <c r="Q214" s="81"/>
      <c r="R214" s="81"/>
      <c r="S214" s="81"/>
      <c r="T214" s="81"/>
      <c r="U214" s="81"/>
    </row>
    <row r="215" spans="1:21" s="73" customFormat="1">
      <c r="A215" s="85"/>
      <c r="B215" s="79"/>
      <c r="C215" s="86"/>
      <c r="D215" s="80"/>
      <c r="E215" s="80"/>
      <c r="F215" s="80"/>
      <c r="G215" s="80"/>
      <c r="H215" s="80"/>
      <c r="I215" s="80"/>
      <c r="J215" s="80"/>
      <c r="K215" s="80"/>
      <c r="L215" s="80"/>
      <c r="M215" s="80"/>
      <c r="N215" s="81"/>
      <c r="O215" s="81"/>
      <c r="P215" s="81"/>
      <c r="Q215" s="81"/>
      <c r="R215" s="81"/>
      <c r="S215" s="81"/>
      <c r="T215" s="81"/>
      <c r="U215" s="81"/>
    </row>
    <row r="216" spans="1:21" s="73" customFormat="1">
      <c r="A216" s="85"/>
      <c r="B216" s="79"/>
      <c r="C216" s="86"/>
      <c r="D216" s="80"/>
      <c r="E216" s="80"/>
      <c r="F216" s="80"/>
      <c r="G216" s="80"/>
      <c r="H216" s="80"/>
      <c r="I216" s="80"/>
      <c r="J216" s="80"/>
      <c r="K216" s="80"/>
      <c r="L216" s="80"/>
      <c r="M216" s="80"/>
      <c r="N216" s="81"/>
      <c r="O216" s="81"/>
      <c r="P216" s="81"/>
      <c r="Q216" s="81"/>
      <c r="R216" s="81"/>
      <c r="S216" s="81"/>
      <c r="T216" s="81"/>
      <c r="U216" s="81"/>
    </row>
    <row r="217" spans="1:21" s="73" customFormat="1">
      <c r="A217" s="85"/>
      <c r="B217" s="79"/>
      <c r="C217" s="86"/>
      <c r="D217" s="80"/>
      <c r="E217" s="80"/>
      <c r="F217" s="80"/>
      <c r="G217" s="80"/>
      <c r="H217" s="80"/>
      <c r="I217" s="80"/>
      <c r="J217" s="80"/>
      <c r="K217" s="80"/>
      <c r="L217" s="80"/>
      <c r="M217" s="80"/>
      <c r="N217" s="81"/>
      <c r="O217" s="81"/>
      <c r="P217" s="81"/>
      <c r="Q217" s="81"/>
      <c r="R217" s="81"/>
      <c r="S217" s="81"/>
      <c r="T217" s="81"/>
      <c r="U217" s="81"/>
    </row>
    <row r="218" spans="1:21" s="73" customFormat="1">
      <c r="A218" s="85"/>
      <c r="B218" s="79"/>
      <c r="C218" s="86"/>
      <c r="D218" s="80"/>
      <c r="E218" s="80"/>
      <c r="F218" s="80"/>
      <c r="G218" s="80"/>
      <c r="H218" s="80"/>
      <c r="I218" s="80"/>
      <c r="J218" s="80"/>
      <c r="K218" s="80"/>
      <c r="L218" s="80"/>
      <c r="M218" s="80"/>
      <c r="N218" s="81"/>
      <c r="O218" s="81"/>
      <c r="P218" s="81"/>
      <c r="Q218" s="81"/>
      <c r="R218" s="81"/>
      <c r="S218" s="81"/>
      <c r="T218" s="81"/>
      <c r="U218" s="81"/>
    </row>
    <row r="219" spans="1:21" s="73" customFormat="1">
      <c r="A219" s="85"/>
      <c r="B219" s="79"/>
      <c r="C219" s="86"/>
      <c r="D219" s="80"/>
      <c r="E219" s="80"/>
      <c r="F219" s="80"/>
      <c r="G219" s="80"/>
      <c r="H219" s="80"/>
      <c r="I219" s="80"/>
      <c r="J219" s="80"/>
      <c r="K219" s="80"/>
      <c r="L219" s="80"/>
      <c r="M219" s="80"/>
      <c r="N219" s="81"/>
      <c r="O219" s="81"/>
      <c r="P219" s="81"/>
      <c r="Q219" s="81"/>
      <c r="R219" s="81"/>
      <c r="S219" s="81"/>
      <c r="T219" s="81"/>
      <c r="U219" s="81"/>
    </row>
    <row r="220" spans="1:21" s="73" customFormat="1">
      <c r="A220" s="85"/>
      <c r="B220" s="79"/>
      <c r="C220" s="86"/>
      <c r="D220" s="80"/>
      <c r="E220" s="80"/>
      <c r="F220" s="80"/>
      <c r="G220" s="80"/>
      <c r="H220" s="80"/>
      <c r="I220" s="80"/>
      <c r="J220" s="80"/>
      <c r="K220" s="80"/>
      <c r="L220" s="80"/>
      <c r="M220" s="80"/>
      <c r="N220" s="81"/>
      <c r="O220" s="81"/>
      <c r="P220" s="81"/>
      <c r="Q220" s="81"/>
      <c r="R220" s="81"/>
      <c r="S220" s="81"/>
      <c r="T220" s="81"/>
      <c r="U220" s="81"/>
    </row>
    <row r="221" spans="1:21" s="73" customFormat="1">
      <c r="A221" s="85"/>
      <c r="B221" s="79"/>
      <c r="C221" s="86"/>
      <c r="D221" s="80"/>
      <c r="E221" s="80"/>
      <c r="F221" s="80"/>
      <c r="G221" s="80"/>
      <c r="H221" s="80"/>
      <c r="I221" s="80"/>
      <c r="J221" s="80"/>
      <c r="K221" s="80"/>
      <c r="L221" s="80"/>
      <c r="M221" s="80"/>
      <c r="N221" s="81"/>
      <c r="O221" s="81"/>
      <c r="P221" s="81"/>
      <c r="Q221" s="81"/>
      <c r="R221" s="81"/>
      <c r="S221" s="81"/>
      <c r="T221" s="81"/>
      <c r="U221" s="81"/>
    </row>
    <row r="222" spans="1:21" s="73" customFormat="1">
      <c r="A222" s="85"/>
      <c r="B222" s="79"/>
      <c r="C222" s="86"/>
      <c r="D222" s="80"/>
      <c r="E222" s="80"/>
      <c r="F222" s="80"/>
      <c r="G222" s="80"/>
      <c r="H222" s="80"/>
      <c r="I222" s="80"/>
      <c r="J222" s="80"/>
      <c r="K222" s="80"/>
      <c r="L222" s="80"/>
      <c r="M222" s="80"/>
      <c r="N222" s="81"/>
      <c r="O222" s="81"/>
      <c r="P222" s="81"/>
      <c r="Q222" s="81"/>
      <c r="R222" s="81"/>
      <c r="S222" s="81"/>
      <c r="T222" s="81"/>
      <c r="U222" s="81"/>
    </row>
    <row r="223" spans="1:21" s="73" customFormat="1">
      <c r="A223" s="85"/>
      <c r="B223" s="79"/>
      <c r="C223" s="86"/>
      <c r="D223" s="80"/>
      <c r="E223" s="80"/>
      <c r="F223" s="80"/>
      <c r="G223" s="80"/>
      <c r="H223" s="80"/>
      <c r="I223" s="80"/>
      <c r="J223" s="80"/>
      <c r="K223" s="80"/>
      <c r="L223" s="80"/>
      <c r="M223" s="80"/>
      <c r="N223" s="81"/>
      <c r="O223" s="81"/>
      <c r="P223" s="81"/>
      <c r="Q223" s="81"/>
      <c r="R223" s="81"/>
      <c r="S223" s="81"/>
      <c r="T223" s="81"/>
      <c r="U223" s="81"/>
    </row>
    <row r="224" spans="1:21" s="73" customFormat="1">
      <c r="A224" s="85"/>
      <c r="B224" s="79"/>
      <c r="C224" s="86"/>
      <c r="D224" s="80"/>
      <c r="E224" s="80"/>
      <c r="F224" s="80"/>
      <c r="G224" s="80"/>
      <c r="H224" s="80"/>
      <c r="I224" s="80"/>
      <c r="J224" s="80"/>
      <c r="K224" s="80"/>
      <c r="L224" s="80"/>
      <c r="M224" s="80"/>
      <c r="N224" s="81"/>
      <c r="O224" s="81"/>
      <c r="P224" s="81"/>
      <c r="Q224" s="81"/>
      <c r="R224" s="81"/>
      <c r="S224" s="81"/>
      <c r="T224" s="81"/>
      <c r="U224" s="81"/>
    </row>
    <row r="225" spans="1:21" s="73" customFormat="1">
      <c r="A225" s="85"/>
      <c r="B225" s="79"/>
      <c r="C225" s="86"/>
      <c r="D225" s="80"/>
      <c r="E225" s="80"/>
      <c r="F225" s="80"/>
      <c r="G225" s="80"/>
      <c r="H225" s="80"/>
      <c r="I225" s="80"/>
      <c r="J225" s="80"/>
      <c r="K225" s="80"/>
      <c r="L225" s="80"/>
      <c r="M225" s="80"/>
      <c r="N225" s="81"/>
      <c r="O225" s="81"/>
      <c r="P225" s="81"/>
      <c r="Q225" s="81"/>
      <c r="R225" s="81"/>
      <c r="S225" s="81"/>
      <c r="T225" s="81"/>
      <c r="U225" s="81"/>
    </row>
    <row r="226" spans="1:21" s="73" customFormat="1">
      <c r="A226" s="85"/>
      <c r="B226" s="79"/>
      <c r="C226" s="86"/>
      <c r="D226" s="80"/>
      <c r="E226" s="80"/>
      <c r="F226" s="80"/>
      <c r="G226" s="80"/>
      <c r="H226" s="80"/>
      <c r="I226" s="80"/>
      <c r="J226" s="80"/>
      <c r="K226" s="80"/>
      <c r="L226" s="80"/>
      <c r="M226" s="80"/>
      <c r="N226" s="81"/>
      <c r="O226" s="81"/>
      <c r="P226" s="81"/>
      <c r="Q226" s="81"/>
      <c r="R226" s="81"/>
      <c r="S226" s="81"/>
      <c r="T226" s="81"/>
      <c r="U226" s="81"/>
    </row>
    <row r="227" spans="1:21" s="73" customFormat="1">
      <c r="A227" s="85"/>
      <c r="B227" s="79"/>
      <c r="C227" s="86"/>
      <c r="D227" s="80"/>
      <c r="E227" s="80"/>
      <c r="F227" s="80"/>
      <c r="G227" s="80"/>
      <c r="H227" s="80"/>
      <c r="I227" s="80"/>
      <c r="J227" s="80"/>
      <c r="K227" s="80"/>
      <c r="L227" s="80"/>
      <c r="M227" s="80"/>
      <c r="N227" s="81"/>
      <c r="O227" s="81"/>
      <c r="P227" s="81"/>
      <c r="Q227" s="81"/>
      <c r="R227" s="81"/>
      <c r="S227" s="81"/>
      <c r="T227" s="81"/>
      <c r="U227" s="81"/>
    </row>
    <row r="228" spans="1:21" s="73" customFormat="1">
      <c r="A228" s="85"/>
      <c r="B228" s="79"/>
      <c r="C228" s="86"/>
      <c r="D228" s="80"/>
      <c r="E228" s="80"/>
      <c r="F228" s="80"/>
      <c r="G228" s="80"/>
      <c r="H228" s="80"/>
      <c r="I228" s="80"/>
      <c r="J228" s="80"/>
      <c r="K228" s="80"/>
      <c r="L228" s="80"/>
      <c r="M228" s="80"/>
      <c r="N228" s="81"/>
      <c r="O228" s="81"/>
      <c r="P228" s="81"/>
      <c r="Q228" s="81"/>
      <c r="R228" s="81"/>
      <c r="S228" s="81"/>
      <c r="T228" s="81"/>
      <c r="U228" s="81"/>
    </row>
    <row r="229" spans="1:21" s="73" customFormat="1">
      <c r="A229" s="85"/>
      <c r="B229" s="79"/>
      <c r="C229" s="86"/>
      <c r="D229" s="80"/>
      <c r="E229" s="80"/>
      <c r="F229" s="80"/>
      <c r="G229" s="80"/>
      <c r="H229" s="80"/>
      <c r="I229" s="80"/>
      <c r="J229" s="80"/>
      <c r="K229" s="80"/>
      <c r="L229" s="80"/>
      <c r="M229" s="80"/>
      <c r="N229" s="81"/>
      <c r="O229" s="81"/>
      <c r="P229" s="81"/>
      <c r="Q229" s="81"/>
      <c r="R229" s="81"/>
      <c r="S229" s="81"/>
      <c r="T229" s="81"/>
      <c r="U229" s="81"/>
    </row>
    <row r="230" spans="1:21" s="73" customFormat="1">
      <c r="A230" s="85"/>
      <c r="B230" s="79"/>
      <c r="C230" s="86"/>
      <c r="D230" s="80"/>
      <c r="E230" s="80"/>
      <c r="F230" s="80"/>
      <c r="G230" s="80"/>
      <c r="H230" s="80"/>
      <c r="I230" s="80"/>
      <c r="J230" s="80"/>
      <c r="K230" s="80"/>
      <c r="L230" s="80"/>
      <c r="M230" s="80"/>
      <c r="N230" s="81"/>
      <c r="O230" s="81"/>
      <c r="P230" s="81"/>
      <c r="Q230" s="81"/>
      <c r="R230" s="81"/>
      <c r="S230" s="81"/>
      <c r="T230" s="81"/>
      <c r="U230" s="81"/>
    </row>
    <row r="231" spans="1:21" s="73" customFormat="1">
      <c r="A231" s="85"/>
      <c r="B231" s="79"/>
      <c r="C231" s="86"/>
      <c r="D231" s="80"/>
      <c r="E231" s="80"/>
      <c r="F231" s="80"/>
      <c r="G231" s="80"/>
      <c r="H231" s="80"/>
      <c r="I231" s="80"/>
      <c r="J231" s="80"/>
      <c r="K231" s="80"/>
      <c r="L231" s="80"/>
      <c r="M231" s="80"/>
      <c r="N231" s="81"/>
      <c r="O231" s="81"/>
      <c r="P231" s="81"/>
      <c r="Q231" s="81"/>
      <c r="R231" s="81"/>
      <c r="S231" s="81"/>
      <c r="T231" s="81"/>
      <c r="U231" s="81"/>
    </row>
    <row r="232" spans="1:21" s="73" customFormat="1">
      <c r="A232" s="85"/>
      <c r="B232" s="79"/>
      <c r="C232" s="86"/>
      <c r="D232" s="80"/>
      <c r="E232" s="80"/>
      <c r="F232" s="80"/>
      <c r="G232" s="80"/>
      <c r="H232" s="80"/>
      <c r="I232" s="80"/>
      <c r="J232" s="80"/>
      <c r="K232" s="80"/>
      <c r="L232" s="80"/>
      <c r="M232" s="80"/>
      <c r="N232" s="81"/>
      <c r="O232" s="81"/>
      <c r="P232" s="81"/>
      <c r="Q232" s="81"/>
      <c r="R232" s="81"/>
      <c r="S232" s="81"/>
      <c r="T232" s="81"/>
      <c r="U232" s="81"/>
    </row>
    <row r="233" spans="1:21" s="73" customFormat="1">
      <c r="A233" s="85"/>
      <c r="B233" s="79"/>
      <c r="C233" s="86"/>
      <c r="D233" s="80"/>
      <c r="E233" s="80"/>
      <c r="F233" s="80"/>
      <c r="G233" s="80"/>
      <c r="H233" s="80"/>
      <c r="I233" s="80"/>
      <c r="J233" s="80"/>
      <c r="K233" s="80"/>
      <c r="L233" s="80"/>
      <c r="M233" s="80"/>
      <c r="N233" s="81"/>
      <c r="O233" s="81"/>
      <c r="P233" s="81"/>
      <c r="Q233" s="81"/>
      <c r="R233" s="81"/>
      <c r="S233" s="81"/>
      <c r="T233" s="81"/>
      <c r="U233" s="81"/>
    </row>
    <row r="234" spans="1:21" s="73" customFormat="1">
      <c r="A234" s="85"/>
      <c r="B234" s="79"/>
      <c r="C234" s="86"/>
      <c r="D234" s="80"/>
      <c r="E234" s="80"/>
      <c r="F234" s="80"/>
      <c r="G234" s="80"/>
      <c r="H234" s="80"/>
      <c r="I234" s="80"/>
      <c r="J234" s="80"/>
      <c r="K234" s="80"/>
      <c r="L234" s="80"/>
      <c r="M234" s="80"/>
      <c r="N234" s="81"/>
      <c r="O234" s="81"/>
      <c r="P234" s="81"/>
      <c r="Q234" s="81"/>
      <c r="R234" s="81"/>
      <c r="S234" s="81"/>
      <c r="T234" s="81"/>
      <c r="U234" s="81"/>
    </row>
    <row r="235" spans="1:21" s="73" customFormat="1">
      <c r="A235" s="85"/>
      <c r="B235" s="79"/>
      <c r="C235" s="86"/>
      <c r="D235" s="80"/>
      <c r="E235" s="80"/>
      <c r="F235" s="80"/>
      <c r="G235" s="80"/>
      <c r="H235" s="80"/>
      <c r="I235" s="80"/>
      <c r="J235" s="80"/>
      <c r="K235" s="80"/>
      <c r="L235" s="80"/>
      <c r="M235" s="80"/>
      <c r="N235" s="81"/>
      <c r="O235" s="81"/>
      <c r="P235" s="81"/>
      <c r="Q235" s="81"/>
      <c r="R235" s="81"/>
      <c r="S235" s="81"/>
      <c r="T235" s="81"/>
      <c r="U235" s="81"/>
    </row>
    <row r="236" spans="1:21" s="73" customFormat="1">
      <c r="A236" s="85"/>
      <c r="B236" s="79"/>
      <c r="C236" s="86"/>
      <c r="D236" s="80"/>
      <c r="E236" s="80"/>
      <c r="F236" s="80"/>
      <c r="G236" s="80"/>
      <c r="H236" s="80"/>
      <c r="I236" s="80"/>
      <c r="J236" s="80"/>
      <c r="K236" s="80"/>
      <c r="L236" s="80"/>
      <c r="M236" s="80"/>
      <c r="N236" s="81"/>
      <c r="O236" s="81"/>
      <c r="P236" s="81"/>
      <c r="Q236" s="81"/>
      <c r="R236" s="81"/>
      <c r="S236" s="81"/>
      <c r="T236" s="81"/>
      <c r="U236" s="81"/>
    </row>
    <row r="237" spans="1:21" s="73" customFormat="1">
      <c r="A237" s="85"/>
      <c r="B237" s="79"/>
      <c r="C237" s="86"/>
      <c r="D237" s="80"/>
      <c r="E237" s="80"/>
      <c r="F237" s="80"/>
      <c r="G237" s="80"/>
      <c r="H237" s="80"/>
      <c r="I237" s="80"/>
      <c r="J237" s="80"/>
      <c r="K237" s="80"/>
      <c r="L237" s="80"/>
      <c r="M237" s="80"/>
      <c r="N237" s="81"/>
      <c r="O237" s="81"/>
      <c r="P237" s="81"/>
      <c r="Q237" s="81"/>
      <c r="R237" s="81"/>
      <c r="S237" s="81"/>
      <c r="T237" s="81"/>
      <c r="U237" s="81"/>
    </row>
    <row r="238" spans="1:21" s="73" customFormat="1">
      <c r="A238" s="85"/>
      <c r="B238" s="79"/>
      <c r="C238" s="86"/>
      <c r="D238" s="80"/>
      <c r="E238" s="80"/>
      <c r="F238" s="80"/>
      <c r="G238" s="80"/>
      <c r="H238" s="80"/>
      <c r="I238" s="80"/>
      <c r="J238" s="80"/>
      <c r="K238" s="80"/>
      <c r="L238" s="80"/>
      <c r="M238" s="80"/>
      <c r="N238" s="81"/>
      <c r="O238" s="81"/>
      <c r="P238" s="81"/>
      <c r="Q238" s="81"/>
      <c r="R238" s="81"/>
      <c r="S238" s="81"/>
      <c r="T238" s="81"/>
      <c r="U238" s="81"/>
    </row>
    <row r="239" spans="1:21" s="73" customFormat="1">
      <c r="A239" s="85"/>
      <c r="B239" s="79"/>
      <c r="C239" s="86"/>
      <c r="D239" s="80"/>
      <c r="E239" s="80"/>
      <c r="F239" s="80"/>
      <c r="G239" s="80"/>
      <c r="H239" s="80"/>
      <c r="I239" s="80"/>
      <c r="J239" s="80"/>
      <c r="K239" s="80"/>
      <c r="L239" s="80"/>
      <c r="M239" s="80"/>
      <c r="N239" s="81"/>
      <c r="O239" s="81"/>
      <c r="P239" s="81"/>
      <c r="Q239" s="81"/>
      <c r="R239" s="81"/>
      <c r="S239" s="81"/>
      <c r="T239" s="81"/>
      <c r="U239" s="81"/>
    </row>
    <row r="240" spans="1:21" s="73" customFormat="1">
      <c r="A240" s="85"/>
      <c r="B240" s="79"/>
      <c r="C240" s="86"/>
      <c r="D240" s="80"/>
      <c r="E240" s="80"/>
      <c r="F240" s="80"/>
      <c r="G240" s="80"/>
      <c r="H240" s="80"/>
      <c r="I240" s="80"/>
      <c r="J240" s="80"/>
      <c r="K240" s="80"/>
      <c r="L240" s="80"/>
      <c r="M240" s="80"/>
      <c r="N240" s="81"/>
      <c r="O240" s="81"/>
      <c r="P240" s="81"/>
      <c r="Q240" s="81"/>
      <c r="R240" s="81"/>
      <c r="S240" s="81"/>
      <c r="T240" s="81"/>
      <c r="U240" s="81"/>
    </row>
    <row r="241" spans="1:21" s="73" customFormat="1">
      <c r="A241" s="85"/>
      <c r="B241" s="79"/>
      <c r="C241" s="86"/>
      <c r="D241" s="80"/>
      <c r="E241" s="80"/>
      <c r="F241" s="80"/>
      <c r="G241" s="80"/>
      <c r="H241" s="80"/>
      <c r="I241" s="80"/>
      <c r="J241" s="80"/>
      <c r="K241" s="80"/>
      <c r="L241" s="80"/>
      <c r="M241" s="80"/>
      <c r="N241" s="81"/>
      <c r="O241" s="81"/>
      <c r="P241" s="81"/>
      <c r="Q241" s="81"/>
      <c r="R241" s="81"/>
      <c r="S241" s="81"/>
      <c r="T241" s="81"/>
      <c r="U241" s="81"/>
    </row>
    <row r="242" spans="1:21" s="73" customFormat="1">
      <c r="A242" s="85"/>
      <c r="B242" s="79"/>
      <c r="C242" s="86"/>
      <c r="D242" s="80"/>
      <c r="E242" s="80"/>
      <c r="F242" s="80"/>
      <c r="G242" s="80"/>
      <c r="H242" s="80"/>
      <c r="I242" s="80"/>
      <c r="J242" s="80"/>
      <c r="K242" s="80"/>
      <c r="L242" s="80"/>
      <c r="M242" s="80"/>
      <c r="N242" s="81"/>
      <c r="O242" s="81"/>
      <c r="P242" s="81"/>
      <c r="Q242" s="81"/>
      <c r="R242" s="81"/>
      <c r="S242" s="81"/>
      <c r="T242" s="81"/>
      <c r="U242" s="81"/>
    </row>
    <row r="243" spans="1:21" s="73" customFormat="1">
      <c r="A243" s="85"/>
      <c r="B243" s="79"/>
      <c r="C243" s="86"/>
      <c r="D243" s="80"/>
      <c r="E243" s="80"/>
      <c r="F243" s="80"/>
      <c r="G243" s="80"/>
      <c r="H243" s="80"/>
      <c r="I243" s="80"/>
      <c r="J243" s="80"/>
      <c r="K243" s="80"/>
      <c r="L243" s="80"/>
      <c r="M243" s="80"/>
      <c r="N243" s="81"/>
      <c r="O243" s="81"/>
      <c r="P243" s="81"/>
      <c r="Q243" s="81"/>
      <c r="R243" s="81"/>
      <c r="S243" s="81"/>
      <c r="T243" s="81"/>
      <c r="U243" s="81"/>
    </row>
    <row r="244" spans="1:21" s="73" customFormat="1">
      <c r="A244" s="85"/>
      <c r="B244" s="79"/>
      <c r="C244" s="86"/>
      <c r="D244" s="80"/>
      <c r="E244" s="80"/>
      <c r="F244" s="80"/>
      <c r="G244" s="80"/>
      <c r="H244" s="80"/>
      <c r="I244" s="80"/>
      <c r="J244" s="80"/>
      <c r="K244" s="80"/>
      <c r="L244" s="80"/>
      <c r="M244" s="80"/>
      <c r="N244" s="81"/>
      <c r="O244" s="81"/>
      <c r="P244" s="81"/>
      <c r="Q244" s="81"/>
      <c r="R244" s="81"/>
      <c r="S244" s="81"/>
      <c r="T244" s="81"/>
      <c r="U244" s="81"/>
    </row>
    <row r="245" spans="1:21" s="73" customFormat="1">
      <c r="A245" s="85"/>
      <c r="B245" s="79"/>
      <c r="C245" s="86"/>
      <c r="D245" s="80"/>
      <c r="E245" s="80"/>
      <c r="F245" s="80"/>
      <c r="G245" s="80"/>
      <c r="H245" s="80"/>
      <c r="I245" s="80"/>
      <c r="J245" s="80"/>
      <c r="K245" s="80"/>
      <c r="L245" s="80"/>
      <c r="M245" s="80"/>
      <c r="N245" s="81"/>
      <c r="O245" s="81"/>
      <c r="P245" s="81"/>
      <c r="Q245" s="81"/>
      <c r="R245" s="81"/>
      <c r="S245" s="81"/>
      <c r="T245" s="81"/>
      <c r="U245" s="81"/>
    </row>
    <row r="246" spans="1:21" s="73" customFormat="1">
      <c r="A246" s="85"/>
      <c r="B246" s="79"/>
      <c r="C246" s="86"/>
      <c r="D246" s="80"/>
      <c r="E246" s="80"/>
      <c r="F246" s="80"/>
      <c r="G246" s="80"/>
      <c r="H246" s="80"/>
      <c r="I246" s="80"/>
      <c r="J246" s="80"/>
      <c r="K246" s="80"/>
      <c r="L246" s="80"/>
      <c r="M246" s="80"/>
      <c r="N246" s="81"/>
      <c r="O246" s="81"/>
      <c r="P246" s="81"/>
      <c r="Q246" s="81"/>
      <c r="R246" s="81"/>
      <c r="S246" s="81"/>
      <c r="T246" s="81"/>
      <c r="U246" s="81"/>
    </row>
    <row r="247" spans="1:21" s="73" customFormat="1">
      <c r="A247" s="85"/>
      <c r="B247" s="79"/>
      <c r="C247" s="86"/>
      <c r="D247" s="80"/>
      <c r="E247" s="80"/>
      <c r="F247" s="80"/>
      <c r="G247" s="80"/>
      <c r="H247" s="80"/>
      <c r="I247" s="80"/>
      <c r="J247" s="80"/>
      <c r="K247" s="80"/>
      <c r="L247" s="80"/>
      <c r="M247" s="80"/>
      <c r="N247" s="81"/>
      <c r="O247" s="81"/>
      <c r="P247" s="81"/>
      <c r="Q247" s="81"/>
      <c r="R247" s="81"/>
      <c r="S247" s="81"/>
      <c r="T247" s="81"/>
      <c r="U247" s="81"/>
    </row>
    <row r="248" spans="1:21" s="73" customFormat="1">
      <c r="A248" s="85"/>
      <c r="B248" s="79"/>
      <c r="C248" s="86"/>
      <c r="D248" s="80"/>
      <c r="E248" s="80"/>
      <c r="F248" s="80"/>
      <c r="G248" s="80"/>
      <c r="H248" s="80"/>
      <c r="I248" s="80"/>
      <c r="J248" s="80"/>
      <c r="K248" s="80"/>
      <c r="L248" s="80"/>
      <c r="M248" s="80"/>
      <c r="N248" s="81"/>
      <c r="O248" s="81"/>
      <c r="P248" s="81"/>
      <c r="Q248" s="81"/>
      <c r="R248" s="81"/>
      <c r="S248" s="81"/>
      <c r="T248" s="81"/>
      <c r="U248" s="81"/>
    </row>
    <row r="249" spans="1:21" s="73" customFormat="1">
      <c r="A249" s="85"/>
      <c r="B249" s="79"/>
      <c r="C249" s="86"/>
      <c r="D249" s="80"/>
      <c r="E249" s="80"/>
      <c r="F249" s="80"/>
      <c r="G249" s="80"/>
      <c r="H249" s="80"/>
      <c r="I249" s="80"/>
      <c r="J249" s="80"/>
      <c r="K249" s="80"/>
      <c r="L249" s="80"/>
      <c r="M249" s="80"/>
      <c r="N249" s="81"/>
      <c r="O249" s="81"/>
      <c r="P249" s="81"/>
      <c r="Q249" s="81"/>
      <c r="R249" s="81"/>
      <c r="S249" s="81"/>
      <c r="T249" s="81"/>
      <c r="U249" s="81"/>
    </row>
    <row r="250" spans="1:21" s="73" customFormat="1">
      <c r="A250" s="85"/>
      <c r="B250" s="79"/>
      <c r="C250" s="86"/>
      <c r="D250" s="80"/>
      <c r="E250" s="80"/>
      <c r="F250" s="80"/>
      <c r="G250" s="80"/>
      <c r="H250" s="80"/>
      <c r="I250" s="80"/>
      <c r="J250" s="80"/>
      <c r="K250" s="80"/>
      <c r="L250" s="80"/>
      <c r="M250" s="80"/>
      <c r="N250" s="81"/>
      <c r="O250" s="81"/>
      <c r="P250" s="81"/>
      <c r="Q250" s="81"/>
      <c r="R250" s="81"/>
      <c r="S250" s="81"/>
      <c r="T250" s="81"/>
      <c r="U250" s="81"/>
    </row>
    <row r="251" spans="1:21" s="73" customFormat="1">
      <c r="A251" s="85"/>
      <c r="B251" s="79"/>
      <c r="C251" s="86"/>
      <c r="D251" s="80"/>
      <c r="E251" s="80"/>
      <c r="F251" s="80"/>
      <c r="G251" s="80"/>
      <c r="H251" s="80"/>
      <c r="I251" s="80"/>
      <c r="J251" s="80"/>
      <c r="K251" s="80"/>
      <c r="L251" s="80"/>
      <c r="M251" s="80"/>
      <c r="N251" s="81"/>
      <c r="O251" s="81"/>
      <c r="P251" s="81"/>
      <c r="Q251" s="81"/>
      <c r="R251" s="81"/>
      <c r="S251" s="81"/>
      <c r="T251" s="81"/>
      <c r="U251" s="81"/>
    </row>
    <row r="252" spans="1:21" s="73" customFormat="1">
      <c r="A252" s="85"/>
      <c r="B252" s="79"/>
      <c r="C252" s="86"/>
      <c r="D252" s="80"/>
      <c r="E252" s="80"/>
      <c r="F252" s="80"/>
      <c r="G252" s="80"/>
      <c r="H252" s="80"/>
      <c r="I252" s="80"/>
      <c r="J252" s="80"/>
      <c r="K252" s="80"/>
      <c r="L252" s="80"/>
      <c r="M252" s="80"/>
      <c r="N252" s="81"/>
      <c r="O252" s="81"/>
      <c r="P252" s="81"/>
      <c r="Q252" s="81"/>
      <c r="R252" s="81"/>
      <c r="S252" s="81"/>
      <c r="T252" s="81"/>
      <c r="U252" s="81"/>
    </row>
    <row r="253" spans="1:21" s="73" customFormat="1">
      <c r="A253" s="85"/>
      <c r="B253" s="79"/>
      <c r="C253" s="86"/>
      <c r="D253" s="80"/>
      <c r="E253" s="80"/>
      <c r="F253" s="80"/>
      <c r="G253" s="80"/>
      <c r="H253" s="80"/>
      <c r="I253" s="80"/>
      <c r="J253" s="80"/>
      <c r="K253" s="80"/>
      <c r="L253" s="80"/>
      <c r="M253" s="80"/>
      <c r="N253" s="81"/>
      <c r="O253" s="81"/>
      <c r="P253" s="81"/>
      <c r="Q253" s="81"/>
      <c r="R253" s="81"/>
      <c r="S253" s="81"/>
      <c r="T253" s="81"/>
      <c r="U253" s="81"/>
    </row>
    <row r="254" spans="1:21" s="73" customFormat="1">
      <c r="A254" s="85"/>
      <c r="B254" s="79"/>
      <c r="C254" s="86"/>
      <c r="D254" s="80"/>
      <c r="E254" s="80"/>
      <c r="F254" s="80"/>
      <c r="G254" s="80"/>
      <c r="H254" s="80"/>
      <c r="I254" s="80"/>
      <c r="J254" s="80"/>
      <c r="K254" s="80"/>
      <c r="L254" s="80"/>
      <c r="M254" s="80"/>
      <c r="N254" s="81"/>
      <c r="O254" s="81"/>
      <c r="P254" s="81"/>
      <c r="Q254" s="81"/>
      <c r="R254" s="81"/>
      <c r="S254" s="81"/>
      <c r="T254" s="81"/>
      <c r="U254" s="81"/>
    </row>
    <row r="255" spans="1:21" s="73" customFormat="1">
      <c r="A255" s="85"/>
      <c r="B255" s="79"/>
      <c r="C255" s="86"/>
      <c r="D255" s="80"/>
      <c r="E255" s="80"/>
      <c r="F255" s="80"/>
      <c r="G255" s="80"/>
      <c r="H255" s="80"/>
      <c r="I255" s="80"/>
      <c r="J255" s="80"/>
      <c r="K255" s="80"/>
      <c r="L255" s="80"/>
      <c r="M255" s="80"/>
      <c r="N255" s="81"/>
      <c r="O255" s="81"/>
      <c r="P255" s="81"/>
      <c r="Q255" s="81"/>
      <c r="R255" s="81"/>
      <c r="S255" s="81"/>
      <c r="T255" s="81"/>
      <c r="U255" s="81"/>
    </row>
    <row r="256" spans="1:21" s="73" customFormat="1">
      <c r="A256" s="85"/>
      <c r="B256" s="79"/>
      <c r="C256" s="86"/>
      <c r="D256" s="80"/>
      <c r="E256" s="80"/>
      <c r="F256" s="80"/>
      <c r="G256" s="80"/>
      <c r="H256" s="80"/>
      <c r="I256" s="80"/>
      <c r="J256" s="80"/>
      <c r="K256" s="80"/>
      <c r="L256" s="80"/>
      <c r="M256" s="80"/>
      <c r="N256" s="81"/>
      <c r="O256" s="81"/>
      <c r="P256" s="81"/>
      <c r="Q256" s="81"/>
      <c r="R256" s="81"/>
      <c r="S256" s="81"/>
      <c r="T256" s="81"/>
      <c r="U256" s="81"/>
    </row>
    <row r="257" spans="1:21" s="73" customFormat="1">
      <c r="A257" s="85"/>
      <c r="B257" s="79"/>
      <c r="C257" s="86"/>
      <c r="D257" s="80"/>
      <c r="E257" s="80"/>
      <c r="F257" s="80"/>
      <c r="G257" s="80"/>
      <c r="H257" s="80"/>
      <c r="I257" s="80"/>
      <c r="J257" s="80"/>
      <c r="K257" s="80"/>
      <c r="L257" s="80"/>
      <c r="M257" s="80"/>
      <c r="N257" s="81"/>
      <c r="O257" s="81"/>
      <c r="P257" s="81"/>
      <c r="Q257" s="81"/>
      <c r="R257" s="81"/>
      <c r="S257" s="81"/>
      <c r="T257" s="81"/>
      <c r="U257" s="81"/>
    </row>
    <row r="258" spans="1:21" s="73" customFormat="1">
      <c r="A258" s="85"/>
      <c r="B258" s="79"/>
      <c r="C258" s="86"/>
      <c r="D258" s="80"/>
      <c r="E258" s="80"/>
      <c r="F258" s="80"/>
      <c r="G258" s="80"/>
      <c r="H258" s="80"/>
      <c r="I258" s="80"/>
      <c r="J258" s="80"/>
      <c r="K258" s="80"/>
      <c r="L258" s="80"/>
      <c r="M258" s="80"/>
      <c r="N258" s="81"/>
      <c r="O258" s="81"/>
      <c r="P258" s="81"/>
      <c r="Q258" s="81"/>
      <c r="R258" s="81"/>
      <c r="S258" s="81"/>
      <c r="T258" s="81"/>
      <c r="U258" s="81"/>
    </row>
    <row r="259" spans="1:21" s="73" customFormat="1">
      <c r="A259" s="85"/>
      <c r="B259" s="79"/>
      <c r="C259" s="86"/>
      <c r="D259" s="80"/>
      <c r="E259" s="80"/>
      <c r="F259" s="80"/>
      <c r="G259" s="80"/>
      <c r="H259" s="80"/>
      <c r="I259" s="80"/>
      <c r="J259" s="80"/>
      <c r="K259" s="80"/>
      <c r="L259" s="80"/>
      <c r="M259" s="80"/>
      <c r="N259" s="81"/>
      <c r="O259" s="81"/>
      <c r="P259" s="81"/>
      <c r="Q259" s="81"/>
      <c r="R259" s="81"/>
      <c r="S259" s="81"/>
      <c r="T259" s="81"/>
      <c r="U259" s="81"/>
    </row>
    <row r="260" spans="1:21" s="73" customFormat="1">
      <c r="A260" s="85"/>
      <c r="B260" s="79"/>
      <c r="C260" s="86"/>
      <c r="D260" s="80"/>
      <c r="E260" s="80"/>
      <c r="F260" s="80"/>
      <c r="G260" s="80"/>
      <c r="H260" s="80"/>
      <c r="I260" s="80"/>
      <c r="J260" s="80"/>
      <c r="K260" s="80"/>
      <c r="L260" s="80"/>
      <c r="M260" s="80"/>
      <c r="N260" s="81"/>
      <c r="O260" s="81"/>
      <c r="P260" s="81"/>
      <c r="Q260" s="81"/>
      <c r="R260" s="81"/>
      <c r="S260" s="81"/>
      <c r="T260" s="81"/>
      <c r="U260" s="81"/>
    </row>
    <row r="261" spans="1:21" s="73" customFormat="1">
      <c r="A261" s="85"/>
      <c r="B261" s="79"/>
      <c r="C261" s="86"/>
      <c r="D261" s="80"/>
      <c r="E261" s="80"/>
      <c r="F261" s="80"/>
      <c r="G261" s="80"/>
      <c r="H261" s="80"/>
      <c r="I261" s="80"/>
      <c r="J261" s="80"/>
      <c r="K261" s="80"/>
      <c r="L261" s="80"/>
      <c r="M261" s="80"/>
      <c r="N261" s="81"/>
      <c r="O261" s="81"/>
      <c r="P261" s="81"/>
      <c r="Q261" s="81"/>
      <c r="R261" s="81"/>
      <c r="S261" s="81"/>
      <c r="T261" s="81"/>
      <c r="U261" s="81"/>
    </row>
    <row r="262" spans="1:21" s="73" customFormat="1">
      <c r="A262" s="85"/>
      <c r="B262" s="79"/>
      <c r="C262" s="86"/>
      <c r="D262" s="80"/>
      <c r="E262" s="80"/>
      <c r="F262" s="80"/>
      <c r="G262" s="80"/>
      <c r="H262" s="80"/>
      <c r="I262" s="80"/>
      <c r="J262" s="80"/>
      <c r="K262" s="80"/>
      <c r="L262" s="80"/>
      <c r="M262" s="80"/>
      <c r="N262" s="81"/>
      <c r="O262" s="81"/>
      <c r="P262" s="81"/>
      <c r="Q262" s="81"/>
      <c r="R262" s="81"/>
      <c r="S262" s="81"/>
      <c r="T262" s="81"/>
      <c r="U262" s="81"/>
    </row>
    <row r="263" spans="1:21" s="73" customFormat="1">
      <c r="A263" s="85"/>
      <c r="B263" s="79"/>
      <c r="C263" s="86"/>
      <c r="D263" s="80"/>
      <c r="E263" s="80"/>
      <c r="F263" s="80"/>
      <c r="G263" s="80"/>
      <c r="H263" s="80"/>
      <c r="I263" s="80"/>
      <c r="J263" s="80"/>
      <c r="K263" s="80"/>
      <c r="L263" s="80"/>
      <c r="M263" s="80"/>
      <c r="N263" s="81"/>
      <c r="O263" s="81"/>
      <c r="P263" s="81"/>
      <c r="Q263" s="81"/>
      <c r="R263" s="81"/>
      <c r="S263" s="81"/>
      <c r="T263" s="81"/>
      <c r="U263" s="81"/>
    </row>
    <row r="264" spans="1:21" s="73" customFormat="1">
      <c r="A264" s="85"/>
      <c r="B264" s="79"/>
      <c r="C264" s="86"/>
      <c r="D264" s="80"/>
      <c r="E264" s="80"/>
      <c r="F264" s="80"/>
      <c r="G264" s="80"/>
      <c r="H264" s="80"/>
      <c r="I264" s="80"/>
      <c r="J264" s="80"/>
      <c r="K264" s="80"/>
      <c r="L264" s="80"/>
      <c r="M264" s="80"/>
      <c r="N264" s="81"/>
      <c r="O264" s="81"/>
      <c r="P264" s="81"/>
      <c r="Q264" s="81"/>
      <c r="R264" s="81"/>
      <c r="S264" s="81"/>
      <c r="T264" s="81"/>
      <c r="U264" s="81"/>
    </row>
    <row r="265" spans="1:21" s="73" customFormat="1">
      <c r="A265" s="85"/>
      <c r="B265" s="79"/>
      <c r="C265" s="86"/>
      <c r="D265" s="80"/>
      <c r="E265" s="80"/>
      <c r="F265" s="80"/>
      <c r="G265" s="80"/>
      <c r="H265" s="80"/>
      <c r="I265" s="80"/>
      <c r="J265" s="80"/>
      <c r="K265" s="80"/>
      <c r="L265" s="80"/>
      <c r="M265" s="80"/>
      <c r="N265" s="81"/>
      <c r="O265" s="81"/>
      <c r="P265" s="81"/>
      <c r="Q265" s="81"/>
      <c r="R265" s="81"/>
      <c r="S265" s="81"/>
      <c r="T265" s="81"/>
      <c r="U265" s="81"/>
    </row>
    <row r="266" spans="1:21" s="73" customFormat="1">
      <c r="A266" s="85"/>
      <c r="B266" s="79"/>
      <c r="C266" s="86"/>
      <c r="D266" s="80"/>
      <c r="E266" s="80"/>
      <c r="F266" s="80"/>
      <c r="G266" s="80"/>
      <c r="H266" s="80"/>
      <c r="I266" s="80"/>
      <c r="J266" s="80"/>
      <c r="K266" s="80"/>
      <c r="L266" s="80"/>
      <c r="M266" s="80"/>
      <c r="N266" s="81"/>
      <c r="O266" s="81"/>
      <c r="P266" s="81"/>
      <c r="Q266" s="81"/>
      <c r="R266" s="81"/>
      <c r="S266" s="81"/>
      <c r="T266" s="81"/>
      <c r="U266" s="81"/>
    </row>
    <row r="267" spans="1:21" s="73" customFormat="1">
      <c r="A267" s="85"/>
      <c r="B267" s="79"/>
      <c r="C267" s="86"/>
      <c r="D267" s="80"/>
      <c r="E267" s="80"/>
      <c r="F267" s="80"/>
      <c r="G267" s="80"/>
      <c r="H267" s="80"/>
      <c r="I267" s="80"/>
      <c r="J267" s="80"/>
      <c r="K267" s="80"/>
      <c r="L267" s="80"/>
      <c r="M267" s="80"/>
      <c r="N267" s="81"/>
      <c r="O267" s="81"/>
      <c r="P267" s="81"/>
      <c r="Q267" s="81"/>
      <c r="R267" s="81"/>
      <c r="S267" s="81"/>
      <c r="T267" s="81"/>
      <c r="U267" s="81"/>
    </row>
    <row r="268" spans="1:21" s="73" customFormat="1">
      <c r="A268" s="85"/>
      <c r="B268" s="79"/>
      <c r="C268" s="86"/>
      <c r="D268" s="80"/>
      <c r="E268" s="80"/>
      <c r="F268" s="80"/>
      <c r="G268" s="80"/>
      <c r="H268" s="80"/>
      <c r="I268" s="80"/>
      <c r="J268" s="80"/>
      <c r="K268" s="80"/>
      <c r="L268" s="80"/>
      <c r="M268" s="80"/>
      <c r="N268" s="81"/>
      <c r="O268" s="81"/>
      <c r="P268" s="81"/>
      <c r="Q268" s="81"/>
      <c r="R268" s="81"/>
      <c r="S268" s="81"/>
      <c r="T268" s="81"/>
      <c r="U268" s="81"/>
    </row>
    <row r="269" spans="1:21" s="73" customFormat="1">
      <c r="A269" s="85"/>
      <c r="B269" s="79"/>
      <c r="C269" s="86"/>
      <c r="D269" s="80"/>
      <c r="E269" s="80"/>
      <c r="F269" s="80"/>
      <c r="G269" s="80"/>
      <c r="H269" s="80"/>
      <c r="I269" s="80"/>
      <c r="J269" s="80"/>
      <c r="K269" s="80"/>
      <c r="L269" s="80"/>
      <c r="M269" s="80"/>
      <c r="N269" s="81"/>
      <c r="O269" s="81"/>
      <c r="P269" s="81"/>
      <c r="Q269" s="81"/>
      <c r="R269" s="81"/>
      <c r="S269" s="81"/>
      <c r="T269" s="81"/>
      <c r="U269" s="81"/>
    </row>
    <row r="270" spans="1:21" s="73" customFormat="1">
      <c r="A270" s="85"/>
      <c r="B270" s="79"/>
      <c r="C270" s="86"/>
      <c r="D270" s="80"/>
      <c r="E270" s="80"/>
      <c r="F270" s="80"/>
      <c r="G270" s="80"/>
      <c r="H270" s="80"/>
      <c r="I270" s="80"/>
      <c r="J270" s="80"/>
      <c r="K270" s="80"/>
      <c r="L270" s="80"/>
      <c r="M270" s="80"/>
      <c r="N270" s="81"/>
      <c r="O270" s="81"/>
      <c r="P270" s="81"/>
      <c r="Q270" s="81"/>
      <c r="R270" s="81"/>
      <c r="S270" s="81"/>
      <c r="T270" s="81"/>
      <c r="U270" s="81"/>
    </row>
    <row r="271" spans="1:21" s="73" customFormat="1">
      <c r="A271" s="85"/>
      <c r="B271" s="79"/>
      <c r="C271" s="86"/>
      <c r="D271" s="80"/>
      <c r="E271" s="80"/>
      <c r="F271" s="80"/>
      <c r="G271" s="80"/>
      <c r="H271" s="80"/>
      <c r="I271" s="80"/>
      <c r="J271" s="80"/>
      <c r="K271" s="80"/>
      <c r="L271" s="80"/>
      <c r="M271" s="80"/>
      <c r="N271" s="81"/>
      <c r="O271" s="81"/>
      <c r="P271" s="81"/>
      <c r="Q271" s="81"/>
      <c r="R271" s="81"/>
      <c r="S271" s="81"/>
      <c r="T271" s="81"/>
      <c r="U271" s="81"/>
    </row>
    <row r="272" spans="1:21" s="73" customFormat="1">
      <c r="A272" s="85"/>
      <c r="B272" s="79"/>
      <c r="C272" s="86"/>
      <c r="D272" s="80"/>
      <c r="E272" s="80"/>
      <c r="F272" s="80"/>
      <c r="G272" s="80"/>
      <c r="H272" s="80"/>
      <c r="I272" s="80"/>
      <c r="J272" s="80"/>
      <c r="K272" s="80"/>
      <c r="L272" s="80"/>
      <c r="M272" s="80"/>
      <c r="N272" s="81"/>
      <c r="O272" s="81"/>
      <c r="P272" s="81"/>
      <c r="Q272" s="81"/>
      <c r="R272" s="81"/>
      <c r="S272" s="81"/>
      <c r="T272" s="81"/>
      <c r="U272" s="81"/>
    </row>
    <row r="273" spans="1:21" s="73" customFormat="1">
      <c r="A273" s="85"/>
      <c r="B273" s="79"/>
      <c r="C273" s="86"/>
      <c r="D273" s="80"/>
      <c r="E273" s="80"/>
      <c r="F273" s="80"/>
      <c r="G273" s="80"/>
      <c r="H273" s="80"/>
      <c r="I273" s="80"/>
      <c r="J273" s="80"/>
      <c r="K273" s="80"/>
      <c r="L273" s="80"/>
      <c r="M273" s="80"/>
      <c r="N273" s="81"/>
      <c r="O273" s="81"/>
      <c r="P273" s="81"/>
      <c r="Q273" s="81"/>
      <c r="R273" s="81"/>
      <c r="S273" s="81"/>
      <c r="T273" s="81"/>
      <c r="U273" s="81"/>
    </row>
    <row r="274" spans="1:21" s="73" customFormat="1">
      <c r="A274" s="85"/>
      <c r="B274" s="79"/>
      <c r="C274" s="86"/>
      <c r="D274" s="80"/>
      <c r="E274" s="80"/>
      <c r="F274" s="80"/>
      <c r="G274" s="80"/>
      <c r="H274" s="80"/>
      <c r="I274" s="80"/>
      <c r="J274" s="80"/>
      <c r="K274" s="80"/>
      <c r="L274" s="80"/>
      <c r="M274" s="80"/>
      <c r="N274" s="81"/>
      <c r="O274" s="81"/>
      <c r="P274" s="81"/>
      <c r="Q274" s="81"/>
      <c r="R274" s="81"/>
      <c r="S274" s="81"/>
      <c r="T274" s="81"/>
      <c r="U274" s="81"/>
    </row>
    <row r="275" spans="1:21" s="73" customFormat="1">
      <c r="A275" s="85"/>
      <c r="B275" s="79"/>
      <c r="C275" s="86"/>
      <c r="D275" s="80"/>
      <c r="E275" s="80"/>
      <c r="F275" s="80"/>
      <c r="G275" s="80"/>
      <c r="H275" s="80"/>
      <c r="I275" s="80"/>
      <c r="J275" s="80"/>
      <c r="K275" s="80"/>
      <c r="L275" s="80"/>
      <c r="M275" s="80"/>
      <c r="N275" s="81"/>
      <c r="O275" s="81"/>
      <c r="P275" s="81"/>
      <c r="Q275" s="81"/>
      <c r="R275" s="81"/>
      <c r="S275" s="81"/>
      <c r="T275" s="81"/>
      <c r="U275" s="81"/>
    </row>
    <row r="276" spans="1:21" s="73" customFormat="1">
      <c r="A276" s="85"/>
      <c r="B276" s="79"/>
      <c r="C276" s="86"/>
      <c r="D276" s="80"/>
      <c r="E276" s="80"/>
      <c r="F276" s="80"/>
      <c r="G276" s="80"/>
      <c r="H276" s="80"/>
      <c r="I276" s="80"/>
      <c r="J276" s="80"/>
      <c r="K276" s="80"/>
      <c r="L276" s="80"/>
      <c r="M276" s="80"/>
      <c r="N276" s="81"/>
      <c r="O276" s="81"/>
      <c r="P276" s="81"/>
      <c r="Q276" s="81"/>
      <c r="R276" s="81"/>
      <c r="S276" s="81"/>
      <c r="T276" s="81"/>
      <c r="U276" s="81"/>
    </row>
    <row r="277" spans="1:21" s="73" customFormat="1">
      <c r="A277" s="85"/>
      <c r="B277" s="79"/>
      <c r="C277" s="86"/>
      <c r="D277" s="80"/>
      <c r="E277" s="80"/>
      <c r="F277" s="80"/>
      <c r="G277" s="80"/>
      <c r="H277" s="80"/>
      <c r="I277" s="80"/>
      <c r="J277" s="80"/>
      <c r="K277" s="80"/>
      <c r="L277" s="80"/>
      <c r="M277" s="80"/>
      <c r="N277" s="81"/>
      <c r="O277" s="81"/>
      <c r="P277" s="81"/>
      <c r="Q277" s="81"/>
      <c r="R277" s="81"/>
      <c r="S277" s="81"/>
      <c r="T277" s="81"/>
      <c r="U277" s="81"/>
    </row>
    <row r="278" spans="1:21" s="73" customFormat="1">
      <c r="A278" s="85"/>
      <c r="B278" s="79"/>
      <c r="C278" s="86"/>
      <c r="D278" s="80"/>
      <c r="E278" s="80"/>
      <c r="F278" s="80"/>
      <c r="G278" s="80"/>
      <c r="H278" s="80"/>
      <c r="I278" s="80"/>
      <c r="J278" s="80"/>
      <c r="K278" s="80"/>
      <c r="L278" s="80"/>
      <c r="M278" s="80"/>
      <c r="N278" s="81"/>
      <c r="O278" s="81"/>
      <c r="P278" s="81"/>
      <c r="Q278" s="81"/>
      <c r="R278" s="81"/>
      <c r="S278" s="81"/>
      <c r="T278" s="81"/>
      <c r="U278" s="81"/>
    </row>
    <row r="279" spans="1:21" s="73" customFormat="1">
      <c r="A279" s="85"/>
      <c r="B279" s="79"/>
      <c r="C279" s="86"/>
      <c r="D279" s="80"/>
      <c r="E279" s="80"/>
      <c r="F279" s="80"/>
      <c r="G279" s="80"/>
      <c r="H279" s="80"/>
      <c r="I279" s="80"/>
      <c r="J279" s="80"/>
      <c r="K279" s="80"/>
      <c r="L279" s="80"/>
      <c r="M279" s="80"/>
      <c r="N279" s="81"/>
      <c r="O279" s="81"/>
      <c r="P279" s="81"/>
      <c r="Q279" s="81"/>
      <c r="R279" s="81"/>
      <c r="S279" s="81"/>
      <c r="T279" s="81"/>
      <c r="U279" s="81"/>
    </row>
    <row r="280" spans="1:21" s="73" customFormat="1">
      <c r="A280" s="85"/>
      <c r="B280" s="79"/>
      <c r="C280" s="86"/>
      <c r="D280" s="80"/>
      <c r="E280" s="80"/>
      <c r="F280" s="80"/>
      <c r="G280" s="80"/>
      <c r="H280" s="80"/>
      <c r="I280" s="80"/>
      <c r="J280" s="80"/>
      <c r="K280" s="80"/>
      <c r="L280" s="80"/>
      <c r="M280" s="80"/>
      <c r="N280" s="81"/>
      <c r="O280" s="81"/>
      <c r="P280" s="81"/>
      <c r="Q280" s="81"/>
      <c r="R280" s="81"/>
      <c r="S280" s="81"/>
      <c r="T280" s="81"/>
      <c r="U280" s="81"/>
    </row>
    <row r="281" spans="1:21" s="73" customFormat="1">
      <c r="A281" s="85"/>
      <c r="B281" s="79"/>
      <c r="C281" s="86"/>
      <c r="D281" s="80"/>
      <c r="E281" s="80"/>
      <c r="F281" s="80"/>
      <c r="G281" s="80"/>
      <c r="H281" s="80"/>
      <c r="I281" s="80"/>
      <c r="J281" s="80"/>
      <c r="K281" s="80"/>
      <c r="L281" s="80"/>
      <c r="M281" s="80"/>
      <c r="N281" s="81"/>
      <c r="O281" s="81"/>
      <c r="P281" s="81"/>
      <c r="Q281" s="81"/>
      <c r="R281" s="81"/>
      <c r="S281" s="81"/>
      <c r="T281" s="81"/>
      <c r="U281" s="81"/>
    </row>
    <row r="282" spans="1:21" s="73" customFormat="1">
      <c r="A282" s="85"/>
      <c r="B282" s="79"/>
      <c r="C282" s="86"/>
      <c r="D282" s="80"/>
      <c r="E282" s="80"/>
      <c r="F282" s="80"/>
      <c r="G282" s="80"/>
      <c r="H282" s="80"/>
      <c r="I282" s="80"/>
      <c r="J282" s="80"/>
      <c r="K282" s="80"/>
      <c r="L282" s="80"/>
      <c r="M282" s="80"/>
      <c r="N282" s="81"/>
      <c r="O282" s="81"/>
      <c r="P282" s="81"/>
      <c r="Q282" s="81"/>
      <c r="R282" s="81"/>
      <c r="S282" s="81"/>
      <c r="T282" s="81"/>
      <c r="U282" s="81"/>
    </row>
    <row r="283" spans="1:21" s="73" customFormat="1">
      <c r="A283" s="85"/>
      <c r="B283" s="79"/>
      <c r="C283" s="86"/>
      <c r="D283" s="80"/>
      <c r="E283" s="80"/>
      <c r="F283" s="80"/>
      <c r="G283" s="80"/>
      <c r="H283" s="80"/>
      <c r="I283" s="80"/>
      <c r="J283" s="80"/>
      <c r="K283" s="80"/>
      <c r="L283" s="80"/>
      <c r="M283" s="80"/>
      <c r="N283" s="81"/>
      <c r="O283" s="81"/>
      <c r="P283" s="81"/>
      <c r="Q283" s="81"/>
      <c r="R283" s="81"/>
      <c r="S283" s="81"/>
      <c r="T283" s="81"/>
      <c r="U283" s="81"/>
    </row>
    <row r="284" spans="1:21" s="73" customFormat="1">
      <c r="A284" s="85"/>
      <c r="B284" s="79"/>
      <c r="C284" s="86"/>
      <c r="D284" s="80"/>
      <c r="E284" s="80"/>
      <c r="F284" s="80"/>
      <c r="G284" s="80"/>
      <c r="H284" s="80"/>
      <c r="I284" s="80"/>
      <c r="J284" s="80"/>
      <c r="K284" s="80"/>
      <c r="L284" s="80"/>
      <c r="M284" s="80"/>
      <c r="N284" s="81"/>
      <c r="O284" s="81"/>
      <c r="P284" s="81"/>
      <c r="Q284" s="81"/>
      <c r="R284" s="81"/>
      <c r="S284" s="81"/>
      <c r="T284" s="81"/>
      <c r="U284" s="81"/>
    </row>
    <row r="285" spans="1:21" s="73" customFormat="1">
      <c r="A285" s="85"/>
      <c r="B285" s="79"/>
      <c r="C285" s="86"/>
      <c r="D285" s="80"/>
      <c r="E285" s="80"/>
      <c r="F285" s="80"/>
      <c r="G285" s="80"/>
      <c r="H285" s="80"/>
      <c r="I285" s="80"/>
      <c r="J285" s="80"/>
      <c r="K285" s="80"/>
      <c r="L285" s="80"/>
      <c r="M285" s="80"/>
      <c r="N285" s="81"/>
      <c r="O285" s="81"/>
      <c r="P285" s="81"/>
      <c r="Q285" s="81"/>
      <c r="R285" s="81"/>
      <c r="S285" s="81"/>
      <c r="T285" s="81"/>
      <c r="U285" s="81"/>
    </row>
    <row r="286" spans="1:21" s="73" customFormat="1">
      <c r="A286" s="85"/>
      <c r="B286" s="79"/>
      <c r="C286" s="86"/>
      <c r="D286" s="80"/>
      <c r="E286" s="80"/>
      <c r="F286" s="80"/>
      <c r="G286" s="80"/>
      <c r="H286" s="80"/>
      <c r="I286" s="80"/>
      <c r="J286" s="80"/>
      <c r="K286" s="80"/>
      <c r="L286" s="80"/>
      <c r="M286" s="80"/>
      <c r="N286" s="81"/>
      <c r="O286" s="81"/>
      <c r="P286" s="81"/>
      <c r="Q286" s="81"/>
      <c r="R286" s="81"/>
      <c r="S286" s="81"/>
      <c r="T286" s="81"/>
      <c r="U286" s="81"/>
    </row>
    <row r="287" spans="1:21" s="73" customFormat="1">
      <c r="A287" s="85"/>
      <c r="B287" s="79"/>
      <c r="C287" s="86"/>
      <c r="D287" s="80"/>
      <c r="E287" s="80"/>
      <c r="F287" s="80"/>
      <c r="G287" s="80"/>
      <c r="H287" s="80"/>
      <c r="I287" s="80"/>
      <c r="J287" s="80"/>
      <c r="K287" s="80"/>
      <c r="L287" s="80"/>
      <c r="M287" s="80"/>
      <c r="N287" s="81"/>
      <c r="O287" s="81"/>
      <c r="P287" s="81"/>
      <c r="Q287" s="81"/>
      <c r="R287" s="81"/>
      <c r="S287" s="81"/>
      <c r="T287" s="81"/>
      <c r="U287" s="81"/>
    </row>
    <row r="288" spans="1:21" s="73" customFormat="1">
      <c r="A288" s="85"/>
      <c r="B288" s="79"/>
      <c r="C288" s="86"/>
      <c r="D288" s="80"/>
      <c r="E288" s="80"/>
      <c r="F288" s="80"/>
      <c r="G288" s="80"/>
      <c r="H288" s="80"/>
      <c r="I288" s="80"/>
      <c r="J288" s="80"/>
      <c r="K288" s="80"/>
      <c r="L288" s="80"/>
      <c r="M288" s="80"/>
      <c r="N288" s="81"/>
      <c r="O288" s="81"/>
      <c r="P288" s="81"/>
      <c r="Q288" s="81"/>
      <c r="R288" s="81"/>
      <c r="S288" s="81"/>
      <c r="T288" s="81"/>
      <c r="U288" s="81"/>
    </row>
    <row r="289" spans="1:21" s="73" customFormat="1">
      <c r="A289" s="85"/>
      <c r="B289" s="79"/>
      <c r="C289" s="86"/>
      <c r="D289" s="80"/>
      <c r="E289" s="80"/>
      <c r="F289" s="80"/>
      <c r="G289" s="80"/>
      <c r="H289" s="80"/>
      <c r="I289" s="80"/>
      <c r="J289" s="80"/>
      <c r="K289" s="80"/>
      <c r="L289" s="80"/>
      <c r="M289" s="80"/>
      <c r="N289" s="81"/>
      <c r="O289" s="81"/>
      <c r="P289" s="81"/>
      <c r="Q289" s="81"/>
      <c r="R289" s="81"/>
      <c r="S289" s="81"/>
      <c r="T289" s="81"/>
      <c r="U289" s="81"/>
    </row>
    <row r="290" spans="1:21" s="73" customFormat="1">
      <c r="A290" s="85"/>
      <c r="B290" s="79"/>
      <c r="C290" s="86"/>
      <c r="D290" s="80"/>
      <c r="E290" s="80"/>
      <c r="F290" s="80"/>
      <c r="G290" s="80"/>
      <c r="H290" s="80"/>
      <c r="I290" s="80"/>
      <c r="J290" s="80"/>
      <c r="K290" s="80"/>
      <c r="L290" s="80"/>
      <c r="M290" s="80"/>
      <c r="N290" s="81"/>
      <c r="O290" s="81"/>
      <c r="P290" s="81"/>
      <c r="Q290" s="81"/>
      <c r="R290" s="81"/>
      <c r="S290" s="81"/>
      <c r="T290" s="81"/>
      <c r="U290" s="81"/>
    </row>
    <row r="291" spans="1:21" s="73" customFormat="1">
      <c r="A291" s="85"/>
      <c r="B291" s="79"/>
      <c r="C291" s="86"/>
      <c r="D291" s="80"/>
      <c r="E291" s="80"/>
      <c r="F291" s="80"/>
      <c r="G291" s="80"/>
      <c r="H291" s="80"/>
      <c r="I291" s="80"/>
      <c r="J291" s="80"/>
      <c r="K291" s="80"/>
      <c r="L291" s="80"/>
      <c r="M291" s="80"/>
      <c r="N291" s="81"/>
      <c r="O291" s="81"/>
      <c r="P291" s="81"/>
      <c r="Q291" s="81"/>
      <c r="R291" s="81"/>
      <c r="S291" s="81"/>
      <c r="T291" s="81"/>
      <c r="U291" s="81"/>
    </row>
    <row r="292" spans="1:21" s="73" customFormat="1">
      <c r="A292" s="85"/>
      <c r="B292" s="79"/>
      <c r="C292" s="86"/>
      <c r="D292" s="80"/>
      <c r="E292" s="80"/>
      <c r="F292" s="80"/>
      <c r="G292" s="80"/>
      <c r="H292" s="80"/>
      <c r="I292" s="80"/>
      <c r="J292" s="80"/>
      <c r="K292" s="80"/>
      <c r="L292" s="80"/>
      <c r="M292" s="80"/>
      <c r="N292" s="81"/>
      <c r="O292" s="81"/>
      <c r="P292" s="81"/>
      <c r="Q292" s="81"/>
      <c r="R292" s="81"/>
      <c r="S292" s="81"/>
      <c r="T292" s="81"/>
      <c r="U292" s="81"/>
    </row>
    <row r="293" spans="1:21" s="73" customFormat="1">
      <c r="A293" s="85"/>
      <c r="B293" s="79"/>
      <c r="C293" s="86"/>
      <c r="D293" s="80"/>
      <c r="E293" s="80"/>
      <c r="F293" s="80"/>
      <c r="G293" s="80"/>
      <c r="H293" s="80"/>
      <c r="I293" s="80"/>
      <c r="J293" s="80"/>
      <c r="K293" s="80"/>
      <c r="L293" s="80"/>
      <c r="M293" s="80"/>
      <c r="N293" s="81"/>
      <c r="O293" s="81"/>
      <c r="P293" s="81"/>
      <c r="Q293" s="81"/>
      <c r="R293" s="81"/>
      <c r="S293" s="81"/>
      <c r="T293" s="81"/>
      <c r="U293" s="81"/>
    </row>
    <row r="294" spans="1:21" s="73" customFormat="1">
      <c r="A294" s="85"/>
      <c r="B294" s="79"/>
      <c r="C294" s="86"/>
      <c r="D294" s="80"/>
      <c r="E294" s="80"/>
      <c r="F294" s="80"/>
      <c r="G294" s="80"/>
      <c r="H294" s="80"/>
      <c r="I294" s="80"/>
      <c r="J294" s="80"/>
      <c r="K294" s="80"/>
      <c r="L294" s="80"/>
      <c r="M294" s="80"/>
      <c r="N294" s="81"/>
      <c r="O294" s="81"/>
      <c r="P294" s="81"/>
      <c r="Q294" s="81"/>
      <c r="R294" s="81"/>
      <c r="S294" s="81"/>
      <c r="T294" s="81"/>
      <c r="U294" s="81"/>
    </row>
    <row r="295" spans="1:21" s="73" customFormat="1">
      <c r="A295" s="85"/>
      <c r="B295" s="79"/>
      <c r="C295" s="86"/>
      <c r="D295" s="80"/>
      <c r="E295" s="80"/>
      <c r="F295" s="80"/>
      <c r="G295" s="80"/>
      <c r="H295" s="80"/>
      <c r="I295" s="80"/>
      <c r="J295" s="80"/>
      <c r="K295" s="80"/>
      <c r="L295" s="80"/>
      <c r="M295" s="80"/>
      <c r="N295" s="81"/>
      <c r="O295" s="81"/>
      <c r="P295" s="81"/>
      <c r="Q295" s="81"/>
      <c r="R295" s="81"/>
      <c r="S295" s="81"/>
      <c r="T295" s="81"/>
      <c r="U295" s="81"/>
    </row>
    <row r="296" spans="1:21" s="73" customFormat="1">
      <c r="A296" s="85"/>
      <c r="B296" s="79"/>
      <c r="C296" s="86"/>
      <c r="D296" s="80"/>
      <c r="E296" s="80"/>
      <c r="F296" s="80"/>
      <c r="G296" s="80"/>
      <c r="H296" s="80"/>
      <c r="I296" s="80"/>
      <c r="J296" s="80"/>
      <c r="K296" s="80"/>
      <c r="L296" s="80"/>
      <c r="M296" s="80"/>
      <c r="N296" s="81"/>
      <c r="O296" s="81"/>
      <c r="P296" s="81"/>
      <c r="Q296" s="81"/>
      <c r="R296" s="81"/>
      <c r="S296" s="81"/>
      <c r="T296" s="81"/>
      <c r="U296" s="81"/>
    </row>
    <row r="297" spans="1:21" s="73" customFormat="1">
      <c r="A297" s="85"/>
      <c r="B297" s="79"/>
      <c r="C297" s="86"/>
      <c r="D297" s="80"/>
      <c r="E297" s="80"/>
      <c r="F297" s="80"/>
      <c r="G297" s="80"/>
      <c r="H297" s="80"/>
      <c r="I297" s="80"/>
      <c r="J297" s="80"/>
      <c r="K297" s="80"/>
      <c r="L297" s="80"/>
      <c r="M297" s="80"/>
      <c r="N297" s="81"/>
      <c r="O297" s="81"/>
      <c r="P297" s="81"/>
      <c r="Q297" s="81"/>
      <c r="R297" s="81"/>
      <c r="S297" s="81"/>
      <c r="T297" s="81"/>
      <c r="U297" s="81"/>
    </row>
    <row r="298" spans="1:21" s="73" customFormat="1">
      <c r="A298" s="85"/>
      <c r="B298" s="79"/>
      <c r="C298" s="86"/>
      <c r="D298" s="80"/>
      <c r="E298" s="80"/>
      <c r="F298" s="80"/>
      <c r="G298" s="80"/>
      <c r="H298" s="80"/>
      <c r="I298" s="80"/>
      <c r="J298" s="80"/>
      <c r="K298" s="80"/>
      <c r="L298" s="80"/>
      <c r="M298" s="80"/>
      <c r="N298" s="81"/>
      <c r="O298" s="81"/>
      <c r="P298" s="81"/>
      <c r="Q298" s="81"/>
      <c r="R298" s="81"/>
      <c r="S298" s="81"/>
      <c r="T298" s="81"/>
      <c r="U298" s="81"/>
    </row>
    <row r="299" spans="1:21" s="73" customFormat="1">
      <c r="A299" s="85"/>
      <c r="B299" s="79"/>
      <c r="C299" s="86"/>
      <c r="D299" s="80"/>
      <c r="E299" s="80"/>
      <c r="F299" s="80"/>
      <c r="G299" s="80"/>
      <c r="H299" s="80"/>
      <c r="I299" s="80"/>
      <c r="J299" s="80"/>
      <c r="K299" s="80"/>
      <c r="L299" s="80"/>
      <c r="M299" s="80"/>
      <c r="N299" s="81"/>
      <c r="O299" s="81"/>
      <c r="P299" s="81"/>
      <c r="Q299" s="81"/>
      <c r="R299" s="81"/>
      <c r="S299" s="81"/>
      <c r="T299" s="81"/>
      <c r="U299" s="81"/>
    </row>
  </sheetData>
  <sheetProtection algorithmName="SHA-512" hashValue="aI27oHAMLLXgXtI0nGySI26379GJ7s/j7i79DeOCrCpbbsLaOQgsBvhlTAtKOhKj0mefMxuXTlVOxuaIgdXvGg==" saltValue="f3W0i+QOqOEmSyg5VzFlvQ==" spinCount="100000" sheet="1" objects="1" scenarios="1"/>
  <mergeCells count="59">
    <mergeCell ref="E6:I6"/>
    <mergeCell ref="E1:I1"/>
    <mergeCell ref="E2:I2"/>
    <mergeCell ref="E3:I3"/>
    <mergeCell ref="E4:I4"/>
    <mergeCell ref="E5:I5"/>
    <mergeCell ref="E7:I7"/>
    <mergeCell ref="E8:I8"/>
    <mergeCell ref="A9:A11"/>
    <mergeCell ref="B9:B11"/>
    <mergeCell ref="C9:C11"/>
    <mergeCell ref="D9:H9"/>
    <mergeCell ref="I9:M9"/>
    <mergeCell ref="L10:L11"/>
    <mergeCell ref="M10:M11"/>
    <mergeCell ref="A24:A26"/>
    <mergeCell ref="N9:T9"/>
    <mergeCell ref="U9:U11"/>
    <mergeCell ref="D10:D11"/>
    <mergeCell ref="E10:E11"/>
    <mergeCell ref="F10:F11"/>
    <mergeCell ref="G10:G11"/>
    <mergeCell ref="H10:H11"/>
    <mergeCell ref="I10:I11"/>
    <mergeCell ref="J10:J11"/>
    <mergeCell ref="K10:K11"/>
    <mergeCell ref="N10:O10"/>
    <mergeCell ref="P10:R10"/>
    <mergeCell ref="S10:S11"/>
    <mergeCell ref="T10:T11"/>
    <mergeCell ref="A12:A23"/>
    <mergeCell ref="A57:A60"/>
    <mergeCell ref="A68:I68"/>
    <mergeCell ref="A27:A29"/>
    <mergeCell ref="A30:A37"/>
    <mergeCell ref="A38:A40"/>
    <mergeCell ref="A41:A45"/>
    <mergeCell ref="A46:A50"/>
    <mergeCell ref="A51:A56"/>
    <mergeCell ref="B70:B72"/>
    <mergeCell ref="C70:C72"/>
    <mergeCell ref="D70:H70"/>
    <mergeCell ref="I70:M70"/>
    <mergeCell ref="N70:T70"/>
    <mergeCell ref="U70:U72"/>
    <mergeCell ref="D71:D72"/>
    <mergeCell ref="E71:E72"/>
    <mergeCell ref="F71:F72"/>
    <mergeCell ref="G71:G72"/>
    <mergeCell ref="H71:H72"/>
    <mergeCell ref="I71:I72"/>
    <mergeCell ref="J71:J72"/>
    <mergeCell ref="K71:K72"/>
    <mergeCell ref="L71:L72"/>
    <mergeCell ref="M71:M72"/>
    <mergeCell ref="N71:O71"/>
    <mergeCell ref="P71:R71"/>
    <mergeCell ref="S71:S72"/>
    <mergeCell ref="T71:T72"/>
  </mergeCells>
  <conditionalFormatting sqref="E1:I8">
    <cfRule type="notContainsBlanks" dxfId="8" priority="1">
      <formula>LEN(TRIM(E1))&gt;0</formula>
    </cfRule>
  </conditionalFormatting>
  <dataValidations count="1">
    <dataValidation type="decimal" operator="greaterThanOrEqual" allowBlank="1" showInputMessage="1" showErrorMessage="1" errorTitle="Error" error="Please enter a numeric value." sqref="D12:U65">
      <formula1>0</formula1>
    </dataValidation>
  </dataValidations>
  <pageMargins left="0.70866141732283472" right="0.70866141732283472" top="0.70866141732283472" bottom="0.74803149606299213" header="0.31496062992125984" footer="0.31496062992125984"/>
  <pageSetup paperSize="9" scale="30" fitToWidth="2" fitToHeight="6"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AZ299"/>
  <sheetViews>
    <sheetView showWhiteSpace="0" zoomScale="70" zoomScaleNormal="70" zoomScaleSheetLayoutView="66" zoomScalePageLayoutView="60" workbookViewId="0">
      <pane xSplit="2" ySplit="11" topLeftCell="O57" activePane="bottomRight" state="frozen"/>
      <selection pane="topRight" activeCell="C1" sqref="C1"/>
      <selection pane="bottomLeft" activeCell="A12" sqref="A12"/>
      <selection pane="bottomRight" activeCell="Y62" sqref="Y62"/>
    </sheetView>
  </sheetViews>
  <sheetFormatPr defaultColWidth="11.42578125" defaultRowHeight="15" outlineLevelRow="1" outlineLevelCol="1"/>
  <cols>
    <col min="1" max="1" width="59.42578125" style="85" customWidth="1"/>
    <col min="2" max="2" width="74.7109375" style="82" customWidth="1"/>
    <col min="3" max="3" width="20.28515625" style="87" customWidth="1"/>
    <col min="4" max="4" width="13.85546875" style="83" customWidth="1" outlineLevel="1"/>
    <col min="5" max="6" width="12.7109375" style="83" customWidth="1" outlineLevel="1"/>
    <col min="7" max="7" width="13.28515625" style="83" customWidth="1" outlineLevel="1"/>
    <col min="8" max="8" width="22.5703125" style="83" customWidth="1"/>
    <col min="9" max="9" width="13.140625" style="83" customWidth="1" outlineLevel="1"/>
    <col min="10" max="12" width="9.85546875" style="83" customWidth="1" outlineLevel="1"/>
    <col min="13" max="13" width="19.5703125" style="83" customWidth="1"/>
    <col min="14" max="19" width="9.85546875" style="84" customWidth="1" outlineLevel="1"/>
    <col min="20" max="20" width="19.42578125" style="84" customWidth="1"/>
    <col min="21" max="21" width="21.140625" style="84" customWidth="1"/>
    <col min="22" max="52" width="11.42578125" style="73"/>
    <col min="53" max="16384" width="11.42578125" style="78"/>
  </cols>
  <sheetData>
    <row r="1" spans="1:52" ht="15.75">
      <c r="A1" s="261" t="s">
        <v>353</v>
      </c>
      <c r="B1" s="262" t="str">
        <f>'Cover sheet'!C3</f>
        <v>Georgia</v>
      </c>
      <c r="C1" s="263"/>
      <c r="D1" s="264"/>
      <c r="E1" s="425" t="str">
        <f>IF(B1=0, "Please enter country name in the cover sheet ", "")</f>
        <v/>
      </c>
      <c r="F1" s="425"/>
      <c r="G1" s="425"/>
      <c r="H1" s="425"/>
      <c r="I1" s="425"/>
      <c r="J1" s="264"/>
      <c r="K1" s="264"/>
      <c r="L1" s="264"/>
      <c r="M1" s="264"/>
      <c r="N1" s="265"/>
      <c r="O1" s="265"/>
      <c r="P1" s="265"/>
      <c r="Q1" s="265"/>
      <c r="R1" s="265"/>
      <c r="S1" s="265"/>
      <c r="T1" s="265"/>
      <c r="U1" s="265"/>
    </row>
    <row r="2" spans="1:52" ht="15.75">
      <c r="A2" s="266" t="s">
        <v>354</v>
      </c>
      <c r="B2" s="300" t="str">
        <f>'Cover sheet'!E25</f>
        <v>Calendar Year</v>
      </c>
      <c r="C2" s="268"/>
      <c r="D2" s="264"/>
      <c r="E2" s="425" t="str">
        <f>IF(B2=0, "Please enter Reporting Cycle in the cover sheet ", "")</f>
        <v/>
      </c>
      <c r="F2" s="425"/>
      <c r="G2" s="425"/>
      <c r="H2" s="425"/>
      <c r="I2" s="425"/>
      <c r="J2" s="264"/>
      <c r="K2" s="264"/>
      <c r="L2" s="264"/>
      <c r="M2" s="264"/>
      <c r="N2" s="265"/>
      <c r="O2" s="265"/>
      <c r="P2" s="265"/>
      <c r="Q2" s="265"/>
      <c r="R2" s="265"/>
      <c r="S2" s="265"/>
      <c r="T2" s="265"/>
      <c r="U2" s="265"/>
    </row>
    <row r="3" spans="1:52" ht="15.75">
      <c r="A3" s="266" t="s">
        <v>355</v>
      </c>
      <c r="B3" s="269">
        <f>'Cover sheet'!E42</f>
        <v>1</v>
      </c>
      <c r="C3" s="270">
        <f>'Cover sheet'!F42</f>
        <v>2011</v>
      </c>
      <c r="D3" s="264"/>
      <c r="E3" s="425" t="str">
        <f>IF(B3=0, "Please enter details of reporting cycle in the cover sheet ", "")</f>
        <v/>
      </c>
      <c r="F3" s="425"/>
      <c r="G3" s="425"/>
      <c r="H3" s="425"/>
      <c r="I3" s="425"/>
      <c r="J3" s="264"/>
      <c r="K3" s="264"/>
      <c r="L3" s="264"/>
      <c r="M3" s="264"/>
      <c r="N3" s="265"/>
      <c r="O3" s="265"/>
      <c r="P3" s="265"/>
      <c r="Q3" s="265"/>
      <c r="R3" s="265"/>
      <c r="S3" s="265"/>
      <c r="T3" s="265"/>
      <c r="U3" s="265"/>
    </row>
    <row r="4" spans="1:52" ht="15.75">
      <c r="A4" s="266" t="s">
        <v>356</v>
      </c>
      <c r="B4" s="269">
        <f>'Cover sheet'!E43</f>
        <v>12</v>
      </c>
      <c r="C4" s="270">
        <f>'Cover sheet'!F43</f>
        <v>2011</v>
      </c>
      <c r="D4" s="264"/>
      <c r="E4" s="425" t="str">
        <f>IF(B4=0, "Please enter details of reporting cycle in the cover sheet ", "")</f>
        <v/>
      </c>
      <c r="F4" s="425"/>
      <c r="G4" s="425"/>
      <c r="H4" s="425"/>
      <c r="I4" s="425"/>
      <c r="J4" s="264"/>
      <c r="K4" s="264"/>
      <c r="L4" s="264"/>
      <c r="M4" s="264"/>
      <c r="N4" s="265"/>
      <c r="O4" s="265"/>
      <c r="P4" s="265"/>
      <c r="Q4" s="265"/>
      <c r="R4" s="265"/>
      <c r="S4" s="265"/>
      <c r="T4" s="265"/>
      <c r="U4" s="265"/>
    </row>
    <row r="5" spans="1:52" ht="15.75">
      <c r="A5" s="266" t="s">
        <v>357</v>
      </c>
      <c r="B5" s="300" t="str">
        <f>'Cover sheet'!E51</f>
        <v>US Dollars</v>
      </c>
      <c r="C5" s="263"/>
      <c r="D5" s="264"/>
      <c r="E5" s="425" t="str">
        <f>IF(B5=0, "Please enter reporting currency in the cover sheet ", "")</f>
        <v/>
      </c>
      <c r="F5" s="425"/>
      <c r="G5" s="425"/>
      <c r="H5" s="425"/>
      <c r="I5" s="425"/>
      <c r="J5" s="264"/>
      <c r="K5" s="264"/>
      <c r="L5" s="264"/>
      <c r="M5" s="264"/>
      <c r="N5" s="265"/>
      <c r="O5" s="265"/>
      <c r="P5" s="265"/>
      <c r="Q5" s="265"/>
      <c r="R5" s="265"/>
      <c r="S5" s="265"/>
      <c r="T5" s="265"/>
      <c r="U5" s="265"/>
    </row>
    <row r="6" spans="1:52" ht="15.75">
      <c r="A6" s="266" t="s">
        <v>358</v>
      </c>
      <c r="B6" s="300" t="str">
        <f>'Cover sheet'!E57</f>
        <v>Units ( x 1)</v>
      </c>
      <c r="C6" s="263"/>
      <c r="D6" s="264"/>
      <c r="E6" s="425" t="str">
        <f>IF(B6=0, "Please enter monetary units in the cover sheet ", "")</f>
        <v/>
      </c>
      <c r="F6" s="425"/>
      <c r="G6" s="425"/>
      <c r="H6" s="425"/>
      <c r="I6" s="425"/>
      <c r="J6" s="264"/>
      <c r="K6" s="264"/>
      <c r="L6" s="264"/>
      <c r="M6" s="264"/>
      <c r="N6" s="265"/>
      <c r="O6" s="265"/>
      <c r="P6" s="265"/>
      <c r="Q6" s="265"/>
      <c r="R6" s="265"/>
      <c r="S6" s="265"/>
      <c r="T6" s="265"/>
      <c r="U6" s="265"/>
    </row>
    <row r="7" spans="1:52" ht="29.25">
      <c r="A7" s="266" t="s">
        <v>359</v>
      </c>
      <c r="B7" s="271">
        <f>'Cover sheet'!E64</f>
        <v>1.6859999999999999</v>
      </c>
      <c r="C7" s="272"/>
      <c r="D7" s="264"/>
      <c r="E7" s="425" t="str">
        <f>IF(B7=0, "Please enter exchange rate in the cover sheet ", "")</f>
        <v/>
      </c>
      <c r="F7" s="425"/>
      <c r="G7" s="425"/>
      <c r="H7" s="425"/>
      <c r="I7" s="425"/>
      <c r="J7" s="264"/>
      <c r="K7" s="264"/>
      <c r="L7" s="264"/>
      <c r="M7" s="264"/>
      <c r="N7" s="265"/>
      <c r="O7" s="265"/>
      <c r="P7" s="265"/>
      <c r="Q7" s="265"/>
      <c r="R7" s="265"/>
      <c r="S7" s="265"/>
      <c r="T7" s="265"/>
      <c r="U7" s="265"/>
    </row>
    <row r="8" spans="1:52" ht="25.5" customHeight="1">
      <c r="A8" s="273" t="s">
        <v>360</v>
      </c>
      <c r="B8" s="301" t="str">
        <f>'Cover sheet'!E71</f>
        <v>System of Health Accounts</v>
      </c>
      <c r="C8" s="272"/>
      <c r="D8" s="264"/>
      <c r="E8" s="425" t="str">
        <f>IF(B8=0, "Please enter measurement methodology in the cover sheet ", "")</f>
        <v/>
      </c>
      <c r="F8" s="425"/>
      <c r="G8" s="425"/>
      <c r="H8" s="425"/>
      <c r="I8" s="425"/>
      <c r="J8" s="264"/>
      <c r="K8" s="264"/>
      <c r="L8" s="264"/>
      <c r="M8" s="264"/>
      <c r="N8" s="265"/>
      <c r="O8" s="265"/>
      <c r="P8" s="265"/>
      <c r="Q8" s="265"/>
      <c r="R8" s="265"/>
      <c r="S8" s="265"/>
      <c r="T8" s="265"/>
      <c r="U8" s="265"/>
    </row>
    <row r="9" spans="1:52" s="75" customFormat="1" ht="42.75" customHeight="1">
      <c r="A9" s="438" t="s">
        <v>361</v>
      </c>
      <c r="B9" s="439" t="s">
        <v>362</v>
      </c>
      <c r="C9" s="440" t="s">
        <v>363</v>
      </c>
      <c r="D9" s="435" t="s">
        <v>268</v>
      </c>
      <c r="E9" s="435"/>
      <c r="F9" s="435"/>
      <c r="G9" s="435"/>
      <c r="H9" s="435"/>
      <c r="I9" s="435" t="s">
        <v>269</v>
      </c>
      <c r="J9" s="435"/>
      <c r="K9" s="435"/>
      <c r="L9" s="435"/>
      <c r="M9" s="435"/>
      <c r="N9" s="435" t="s">
        <v>270</v>
      </c>
      <c r="O9" s="435"/>
      <c r="P9" s="435"/>
      <c r="Q9" s="435"/>
      <c r="R9" s="435"/>
      <c r="S9" s="435"/>
      <c r="T9" s="435"/>
      <c r="U9" s="435" t="s">
        <v>262</v>
      </c>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75" customFormat="1" ht="15" customHeight="1">
      <c r="A10" s="438"/>
      <c r="B10" s="439"/>
      <c r="C10" s="440"/>
      <c r="D10" s="436" t="s">
        <v>263</v>
      </c>
      <c r="E10" s="436" t="s">
        <v>264</v>
      </c>
      <c r="F10" s="436" t="s">
        <v>352</v>
      </c>
      <c r="G10" s="436" t="s">
        <v>199</v>
      </c>
      <c r="H10" s="436" t="s">
        <v>184</v>
      </c>
      <c r="I10" s="436" t="s">
        <v>265</v>
      </c>
      <c r="J10" s="436" t="s">
        <v>202</v>
      </c>
      <c r="K10" s="436" t="s">
        <v>266</v>
      </c>
      <c r="L10" s="436" t="s">
        <v>267</v>
      </c>
      <c r="M10" s="436" t="s">
        <v>187</v>
      </c>
      <c r="N10" s="437" t="s">
        <v>272</v>
      </c>
      <c r="O10" s="437"/>
      <c r="P10" s="437" t="s">
        <v>273</v>
      </c>
      <c r="Q10" s="437"/>
      <c r="R10" s="437"/>
      <c r="S10" s="436" t="s">
        <v>275</v>
      </c>
      <c r="T10" s="436" t="s">
        <v>276</v>
      </c>
      <c r="U10" s="435"/>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7" customFormat="1" ht="96.75" customHeight="1">
      <c r="A11" s="438"/>
      <c r="B11" s="439"/>
      <c r="C11" s="440"/>
      <c r="D11" s="436"/>
      <c r="E11" s="436"/>
      <c r="F11" s="436"/>
      <c r="G11" s="436"/>
      <c r="H11" s="436"/>
      <c r="I11" s="436"/>
      <c r="J11" s="436"/>
      <c r="K11" s="436"/>
      <c r="L11" s="436"/>
      <c r="M11" s="436"/>
      <c r="N11" s="275" t="s">
        <v>193</v>
      </c>
      <c r="O11" s="276" t="s">
        <v>271</v>
      </c>
      <c r="P11" s="276" t="s">
        <v>195</v>
      </c>
      <c r="Q11" s="276" t="s">
        <v>284</v>
      </c>
      <c r="R11" s="276" t="s">
        <v>274</v>
      </c>
      <c r="S11" s="436"/>
      <c r="T11" s="436"/>
      <c r="U11" s="435"/>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43.5" customHeight="1">
      <c r="A12" s="427" t="s">
        <v>442</v>
      </c>
      <c r="B12" s="277" t="s">
        <v>295</v>
      </c>
      <c r="C12" s="278"/>
      <c r="D12" s="279">
        <f>SUMIFS(D13:D23,D13:D23,"&lt;&gt;Local Currency", D13:D23,"&lt;&gt;US Dollars" )</f>
        <v>0</v>
      </c>
      <c r="E12" s="279">
        <f t="shared" ref="E12:U12" si="0">SUMIFS(E13:E23,E13:E23,"&lt;&gt;Local Currency", E13:E23,"&lt;&gt;US Dollars" )</f>
        <v>0</v>
      </c>
      <c r="F12" s="279">
        <f t="shared" si="0"/>
        <v>0</v>
      </c>
      <c r="G12" s="279">
        <f t="shared" si="0"/>
        <v>0</v>
      </c>
      <c r="H12" s="279">
        <f t="shared" si="0"/>
        <v>0</v>
      </c>
      <c r="I12" s="279">
        <f t="shared" si="0"/>
        <v>0</v>
      </c>
      <c r="J12" s="279">
        <f t="shared" si="0"/>
        <v>0</v>
      </c>
      <c r="K12" s="279">
        <f t="shared" si="0"/>
        <v>0</v>
      </c>
      <c r="L12" s="279">
        <f t="shared" si="0"/>
        <v>0</v>
      </c>
      <c r="M12" s="279">
        <f t="shared" si="0"/>
        <v>0</v>
      </c>
      <c r="N12" s="279">
        <f t="shared" si="0"/>
        <v>0</v>
      </c>
      <c r="O12" s="279">
        <f t="shared" si="0"/>
        <v>460496</v>
      </c>
      <c r="P12" s="279">
        <f t="shared" si="0"/>
        <v>341131</v>
      </c>
      <c r="Q12" s="279">
        <f t="shared" si="0"/>
        <v>0</v>
      </c>
      <c r="R12" s="279">
        <f t="shared" si="0"/>
        <v>77047</v>
      </c>
      <c r="S12" s="279">
        <f t="shared" si="0"/>
        <v>43155</v>
      </c>
      <c r="T12" s="279">
        <f t="shared" si="0"/>
        <v>921829</v>
      </c>
      <c r="U12" s="279">
        <f t="shared" si="0"/>
        <v>921829</v>
      </c>
    </row>
    <row r="13" spans="1:52" ht="33" customHeight="1" outlineLevel="1">
      <c r="A13" s="427"/>
      <c r="B13" s="280" t="s">
        <v>2</v>
      </c>
      <c r="C13" s="281" t="s">
        <v>285</v>
      </c>
      <c r="D13" s="228" t="str">
        <f>B5</f>
        <v>US Dollars</v>
      </c>
      <c r="E13" s="228" t="str">
        <f>B5</f>
        <v>US Dollars</v>
      </c>
      <c r="F13" s="228" t="str">
        <f>B5</f>
        <v>US Dollars</v>
      </c>
      <c r="G13" s="228" t="str">
        <f>B5</f>
        <v>US Dollars</v>
      </c>
      <c r="H13" s="282">
        <f>SUMIFS(D13:G13,D13:G13,"&lt;&gt;Local Currency", D13:G13,"&lt;&gt;US Dollars" )</f>
        <v>0</v>
      </c>
      <c r="I13" s="228" t="str">
        <f>$B$5</f>
        <v>US Dollars</v>
      </c>
      <c r="J13" s="228" t="str">
        <f t="shared" ref="J13:L23" si="1">$B$5</f>
        <v>US Dollars</v>
      </c>
      <c r="K13" s="228" t="str">
        <f t="shared" si="1"/>
        <v>US Dollars</v>
      </c>
      <c r="L13" s="228" t="str">
        <f t="shared" si="1"/>
        <v>US Dollars</v>
      </c>
      <c r="M13" s="282">
        <f t="shared" ref="M13:M50" si="2">SUMIFS(I13:L13,I13:L13,"&lt;&gt;Local Currency", I13:L13,"&lt;&gt;US Dollars" )</f>
        <v>0</v>
      </c>
      <c r="N13" s="228" t="str">
        <f>$B$5</f>
        <v>US Dollars</v>
      </c>
      <c r="O13" s="328" t="s">
        <v>337</v>
      </c>
      <c r="P13" s="328">
        <v>250904</v>
      </c>
      <c r="Q13" s="328" t="s">
        <v>337</v>
      </c>
      <c r="R13" s="328" t="s">
        <v>337</v>
      </c>
      <c r="S13" s="328">
        <v>18650</v>
      </c>
      <c r="T13" s="283">
        <f t="shared" ref="T13:T50" si="3">SUMIFS(N13:S13,N13:S13,"&lt;&gt;Local Currency", N13:S13,"&lt;&gt;US Dollars" )</f>
        <v>269554</v>
      </c>
      <c r="U13" s="283">
        <f t="shared" ref="U13:U50" si="4">H13+M13+T13</f>
        <v>269554</v>
      </c>
    </row>
    <row r="14" spans="1:52" ht="33" customHeight="1" outlineLevel="1">
      <c r="A14" s="427"/>
      <c r="B14" s="284" t="s">
        <v>365</v>
      </c>
      <c r="C14" s="281" t="s">
        <v>366</v>
      </c>
      <c r="D14" s="228" t="str">
        <f>B5</f>
        <v>US Dollars</v>
      </c>
      <c r="E14" s="228" t="str">
        <f>B5</f>
        <v>US Dollars</v>
      </c>
      <c r="F14" s="228" t="str">
        <f>B5</f>
        <v>US Dollars</v>
      </c>
      <c r="G14" s="228" t="str">
        <f>B5</f>
        <v>US Dollars</v>
      </c>
      <c r="H14" s="282">
        <f t="shared" ref="H14:H50" si="5">SUMIFS(D14:G14,D14:G14,"&lt;&gt;Local Currency", D14:G14,"&lt;&gt;US Dollars" )</f>
        <v>0</v>
      </c>
      <c r="I14" s="228" t="str">
        <f t="shared" ref="I14:I23" si="6">$B$5</f>
        <v>US Dollars</v>
      </c>
      <c r="J14" s="228" t="str">
        <f t="shared" si="1"/>
        <v>US Dollars</v>
      </c>
      <c r="K14" s="228" t="str">
        <f t="shared" si="1"/>
        <v>US Dollars</v>
      </c>
      <c r="L14" s="228" t="str">
        <f t="shared" si="1"/>
        <v>US Dollars</v>
      </c>
      <c r="M14" s="282">
        <f t="shared" si="2"/>
        <v>0</v>
      </c>
      <c r="N14" s="228" t="str">
        <f t="shared" ref="N14:N23" si="7">$B$5</f>
        <v>US Dollars</v>
      </c>
      <c r="O14" s="328" t="s">
        <v>337</v>
      </c>
      <c r="P14" s="328" t="s">
        <v>337</v>
      </c>
      <c r="Q14" s="328" t="s">
        <v>337</v>
      </c>
      <c r="R14" s="328">
        <v>32677</v>
      </c>
      <c r="S14" s="328" t="s">
        <v>337</v>
      </c>
      <c r="T14" s="283">
        <f t="shared" si="3"/>
        <v>32677</v>
      </c>
      <c r="U14" s="283">
        <f t="shared" si="4"/>
        <v>32677</v>
      </c>
    </row>
    <row r="15" spans="1:52" ht="33" customHeight="1" outlineLevel="1">
      <c r="A15" s="427"/>
      <c r="B15" s="284" t="s">
        <v>5</v>
      </c>
      <c r="C15" s="281" t="s">
        <v>286</v>
      </c>
      <c r="D15" s="228" t="str">
        <f>B5</f>
        <v>US Dollars</v>
      </c>
      <c r="E15" s="228" t="str">
        <f>B5</f>
        <v>US Dollars</v>
      </c>
      <c r="F15" s="228" t="str">
        <f>B5</f>
        <v>US Dollars</v>
      </c>
      <c r="G15" s="228" t="str">
        <f>B5</f>
        <v>US Dollars</v>
      </c>
      <c r="H15" s="282">
        <f t="shared" si="5"/>
        <v>0</v>
      </c>
      <c r="I15" s="228" t="str">
        <f t="shared" si="6"/>
        <v>US Dollars</v>
      </c>
      <c r="J15" s="228" t="str">
        <f t="shared" si="1"/>
        <v>US Dollars</v>
      </c>
      <c r="K15" s="228" t="str">
        <f t="shared" si="1"/>
        <v>US Dollars</v>
      </c>
      <c r="L15" s="228" t="str">
        <f t="shared" si="1"/>
        <v>US Dollars</v>
      </c>
      <c r="M15" s="282">
        <f t="shared" si="2"/>
        <v>0</v>
      </c>
      <c r="N15" s="228" t="str">
        <f t="shared" si="7"/>
        <v>US Dollars</v>
      </c>
      <c r="O15" s="328" t="s">
        <v>337</v>
      </c>
      <c r="P15" s="328" t="s">
        <v>337</v>
      </c>
      <c r="Q15" s="328" t="s">
        <v>337</v>
      </c>
      <c r="R15" s="328" t="s">
        <v>337</v>
      </c>
      <c r="S15" s="328" t="s">
        <v>337</v>
      </c>
      <c r="T15" s="283">
        <f t="shared" si="3"/>
        <v>0</v>
      </c>
      <c r="U15" s="283">
        <f t="shared" si="4"/>
        <v>0</v>
      </c>
    </row>
    <row r="16" spans="1:52" ht="33" customHeight="1" outlineLevel="1">
      <c r="A16" s="427"/>
      <c r="B16" s="284" t="s">
        <v>367</v>
      </c>
      <c r="C16" s="281" t="s">
        <v>287</v>
      </c>
      <c r="D16" s="228" t="str">
        <f>B5</f>
        <v>US Dollars</v>
      </c>
      <c r="E16" s="228" t="str">
        <f>B5</f>
        <v>US Dollars</v>
      </c>
      <c r="F16" s="228" t="str">
        <f>B5</f>
        <v>US Dollars</v>
      </c>
      <c r="G16" s="228" t="str">
        <f>B5</f>
        <v>US Dollars</v>
      </c>
      <c r="H16" s="282">
        <f t="shared" si="5"/>
        <v>0</v>
      </c>
      <c r="I16" s="228" t="str">
        <f t="shared" si="6"/>
        <v>US Dollars</v>
      </c>
      <c r="J16" s="228" t="str">
        <f t="shared" si="1"/>
        <v>US Dollars</v>
      </c>
      <c r="K16" s="228" t="str">
        <f t="shared" si="1"/>
        <v>US Dollars</v>
      </c>
      <c r="L16" s="228" t="str">
        <f t="shared" si="1"/>
        <v>US Dollars</v>
      </c>
      <c r="M16" s="282">
        <f t="shared" si="2"/>
        <v>0</v>
      </c>
      <c r="N16" s="228" t="str">
        <f t="shared" si="7"/>
        <v>US Dollars</v>
      </c>
      <c r="O16" s="328" t="s">
        <v>337</v>
      </c>
      <c r="P16" s="328" t="s">
        <v>337</v>
      </c>
      <c r="Q16" s="328" t="s">
        <v>337</v>
      </c>
      <c r="R16" s="328" t="s">
        <v>337</v>
      </c>
      <c r="S16" s="328" t="s">
        <v>337</v>
      </c>
      <c r="T16" s="283">
        <f t="shared" si="3"/>
        <v>0</v>
      </c>
      <c r="U16" s="283">
        <f t="shared" si="4"/>
        <v>0</v>
      </c>
    </row>
    <row r="17" spans="1:21" s="78" customFormat="1" ht="33" customHeight="1" outlineLevel="1">
      <c r="A17" s="427"/>
      <c r="B17" s="284" t="s">
        <v>368</v>
      </c>
      <c r="C17" s="281" t="s">
        <v>288</v>
      </c>
      <c r="D17" s="228" t="str">
        <f>B5</f>
        <v>US Dollars</v>
      </c>
      <c r="E17" s="228" t="str">
        <f>B5</f>
        <v>US Dollars</v>
      </c>
      <c r="F17" s="228" t="str">
        <f>B5</f>
        <v>US Dollars</v>
      </c>
      <c r="G17" s="228" t="str">
        <f>B5</f>
        <v>US Dollars</v>
      </c>
      <c r="H17" s="282">
        <f t="shared" si="5"/>
        <v>0</v>
      </c>
      <c r="I17" s="228" t="str">
        <f t="shared" si="6"/>
        <v>US Dollars</v>
      </c>
      <c r="J17" s="228" t="str">
        <f t="shared" si="1"/>
        <v>US Dollars</v>
      </c>
      <c r="K17" s="228" t="str">
        <f t="shared" si="1"/>
        <v>US Dollars</v>
      </c>
      <c r="L17" s="228" t="str">
        <f t="shared" si="1"/>
        <v>US Dollars</v>
      </c>
      <c r="M17" s="282">
        <f t="shared" si="2"/>
        <v>0</v>
      </c>
      <c r="N17" s="228" t="str">
        <f t="shared" si="7"/>
        <v>US Dollars</v>
      </c>
      <c r="O17" s="328">
        <v>112316</v>
      </c>
      <c r="P17" s="328" t="s">
        <v>337</v>
      </c>
      <c r="Q17" s="328" t="s">
        <v>337</v>
      </c>
      <c r="R17" s="328">
        <v>18500</v>
      </c>
      <c r="S17" s="328" t="s">
        <v>337</v>
      </c>
      <c r="T17" s="283">
        <f t="shared" si="3"/>
        <v>130816</v>
      </c>
      <c r="U17" s="283">
        <f t="shared" si="4"/>
        <v>130816</v>
      </c>
    </row>
    <row r="18" spans="1:21" s="78" customFormat="1" ht="33" customHeight="1" outlineLevel="1">
      <c r="A18" s="427"/>
      <c r="B18" s="284" t="s">
        <v>369</v>
      </c>
      <c r="C18" s="281" t="s">
        <v>289</v>
      </c>
      <c r="D18" s="228" t="str">
        <f>B5</f>
        <v>US Dollars</v>
      </c>
      <c r="E18" s="228" t="str">
        <f>B5</f>
        <v>US Dollars</v>
      </c>
      <c r="F18" s="228" t="str">
        <f>B5</f>
        <v>US Dollars</v>
      </c>
      <c r="G18" s="228" t="str">
        <f>B5</f>
        <v>US Dollars</v>
      </c>
      <c r="H18" s="282">
        <f t="shared" si="5"/>
        <v>0</v>
      </c>
      <c r="I18" s="228" t="str">
        <f t="shared" si="6"/>
        <v>US Dollars</v>
      </c>
      <c r="J18" s="228" t="str">
        <f t="shared" si="1"/>
        <v>US Dollars</v>
      </c>
      <c r="K18" s="228" t="str">
        <f t="shared" si="1"/>
        <v>US Dollars</v>
      </c>
      <c r="L18" s="228" t="str">
        <f t="shared" si="1"/>
        <v>US Dollars</v>
      </c>
      <c r="M18" s="282">
        <f t="shared" si="2"/>
        <v>0</v>
      </c>
      <c r="N18" s="228" t="str">
        <f t="shared" si="7"/>
        <v>US Dollars</v>
      </c>
      <c r="O18" s="328">
        <v>348180</v>
      </c>
      <c r="P18" s="328" t="s">
        <v>337</v>
      </c>
      <c r="Q18" s="328" t="s">
        <v>337</v>
      </c>
      <c r="R18" s="328">
        <v>3500</v>
      </c>
      <c r="S18" s="328" t="s">
        <v>337</v>
      </c>
      <c r="T18" s="283">
        <f t="shared" si="3"/>
        <v>351680</v>
      </c>
      <c r="U18" s="283">
        <f t="shared" si="4"/>
        <v>351680</v>
      </c>
    </row>
    <row r="19" spans="1:21" s="78" customFormat="1" ht="33" customHeight="1" outlineLevel="1">
      <c r="A19" s="427"/>
      <c r="B19" s="284" t="s">
        <v>370</v>
      </c>
      <c r="C19" s="281"/>
      <c r="D19" s="228" t="str">
        <f>B5</f>
        <v>US Dollars</v>
      </c>
      <c r="E19" s="228" t="str">
        <f>B5</f>
        <v>US Dollars</v>
      </c>
      <c r="F19" s="228" t="str">
        <f>B5</f>
        <v>US Dollars</v>
      </c>
      <c r="G19" s="228" t="str">
        <f>B5</f>
        <v>US Dollars</v>
      </c>
      <c r="H19" s="282">
        <f t="shared" si="5"/>
        <v>0</v>
      </c>
      <c r="I19" s="228" t="str">
        <f t="shared" si="6"/>
        <v>US Dollars</v>
      </c>
      <c r="J19" s="228" t="str">
        <f t="shared" si="1"/>
        <v>US Dollars</v>
      </c>
      <c r="K19" s="228" t="str">
        <f t="shared" si="1"/>
        <v>US Dollars</v>
      </c>
      <c r="L19" s="228" t="str">
        <f t="shared" si="1"/>
        <v>US Dollars</v>
      </c>
      <c r="M19" s="282">
        <f t="shared" si="2"/>
        <v>0</v>
      </c>
      <c r="N19" s="228" t="str">
        <f t="shared" si="7"/>
        <v>US Dollars</v>
      </c>
      <c r="O19" s="328" t="s">
        <v>337</v>
      </c>
      <c r="P19" s="328" t="s">
        <v>337</v>
      </c>
      <c r="Q19" s="328" t="s">
        <v>337</v>
      </c>
      <c r="R19" s="328" t="s">
        <v>337</v>
      </c>
      <c r="S19" s="328" t="s">
        <v>337</v>
      </c>
      <c r="T19" s="283">
        <f t="shared" si="3"/>
        <v>0</v>
      </c>
      <c r="U19" s="283">
        <f t="shared" si="4"/>
        <v>0</v>
      </c>
    </row>
    <row r="20" spans="1:21" s="78" customFormat="1" ht="42" customHeight="1" outlineLevel="1">
      <c r="A20" s="427"/>
      <c r="B20" s="285" t="s">
        <v>372</v>
      </c>
      <c r="C20" s="281" t="s">
        <v>450</v>
      </c>
      <c r="D20" s="228" t="str">
        <f>B5</f>
        <v>US Dollars</v>
      </c>
      <c r="E20" s="228" t="str">
        <f>B5</f>
        <v>US Dollars</v>
      </c>
      <c r="F20" s="228" t="str">
        <f>B5</f>
        <v>US Dollars</v>
      </c>
      <c r="G20" s="228" t="str">
        <f>B5</f>
        <v>US Dollars</v>
      </c>
      <c r="H20" s="282">
        <f t="shared" si="5"/>
        <v>0</v>
      </c>
      <c r="I20" s="228" t="str">
        <f t="shared" si="6"/>
        <v>US Dollars</v>
      </c>
      <c r="J20" s="228" t="str">
        <f t="shared" si="1"/>
        <v>US Dollars</v>
      </c>
      <c r="K20" s="228" t="str">
        <f t="shared" si="1"/>
        <v>US Dollars</v>
      </c>
      <c r="L20" s="228" t="str">
        <f t="shared" si="1"/>
        <v>US Dollars</v>
      </c>
      <c r="M20" s="282">
        <f t="shared" si="2"/>
        <v>0</v>
      </c>
      <c r="N20" s="228" t="str">
        <f t="shared" si="7"/>
        <v>US Dollars</v>
      </c>
      <c r="O20" s="328" t="s">
        <v>337</v>
      </c>
      <c r="P20" s="328">
        <v>90227</v>
      </c>
      <c r="Q20" s="328" t="s">
        <v>337</v>
      </c>
      <c r="R20" s="328" t="s">
        <v>337</v>
      </c>
      <c r="S20" s="328" t="s">
        <v>337</v>
      </c>
      <c r="T20" s="283">
        <f t="shared" si="3"/>
        <v>90227</v>
      </c>
      <c r="U20" s="283">
        <f t="shared" si="4"/>
        <v>90227</v>
      </c>
    </row>
    <row r="21" spans="1:21" s="78" customFormat="1" ht="33" customHeight="1" outlineLevel="1">
      <c r="A21" s="427"/>
      <c r="B21" s="284" t="s">
        <v>373</v>
      </c>
      <c r="C21" s="281" t="s">
        <v>290</v>
      </c>
      <c r="D21" s="228" t="str">
        <f>B5</f>
        <v>US Dollars</v>
      </c>
      <c r="E21" s="228" t="str">
        <f>B5</f>
        <v>US Dollars</v>
      </c>
      <c r="F21" s="228" t="str">
        <f>B5</f>
        <v>US Dollars</v>
      </c>
      <c r="G21" s="228" t="str">
        <f>B5</f>
        <v>US Dollars</v>
      </c>
      <c r="H21" s="282">
        <f t="shared" si="5"/>
        <v>0</v>
      </c>
      <c r="I21" s="228" t="str">
        <f t="shared" si="6"/>
        <v>US Dollars</v>
      </c>
      <c r="J21" s="228" t="str">
        <f t="shared" si="1"/>
        <v>US Dollars</v>
      </c>
      <c r="K21" s="228" t="str">
        <f t="shared" si="1"/>
        <v>US Dollars</v>
      </c>
      <c r="L21" s="228" t="str">
        <f t="shared" si="1"/>
        <v>US Dollars</v>
      </c>
      <c r="M21" s="282">
        <f t="shared" si="2"/>
        <v>0</v>
      </c>
      <c r="N21" s="228" t="str">
        <f t="shared" si="7"/>
        <v>US Dollars</v>
      </c>
      <c r="O21" s="328" t="s">
        <v>337</v>
      </c>
      <c r="P21" s="328" t="s">
        <v>337</v>
      </c>
      <c r="Q21" s="328" t="s">
        <v>337</v>
      </c>
      <c r="R21" s="328">
        <v>22370</v>
      </c>
      <c r="S21" s="328">
        <v>2200</v>
      </c>
      <c r="T21" s="283">
        <f t="shared" si="3"/>
        <v>24570</v>
      </c>
      <c r="U21" s="283">
        <f t="shared" si="4"/>
        <v>24570</v>
      </c>
    </row>
    <row r="22" spans="1:21" s="78" customFormat="1" ht="33" customHeight="1" outlineLevel="1">
      <c r="A22" s="427"/>
      <c r="B22" s="284" t="s">
        <v>374</v>
      </c>
      <c r="C22" s="281" t="s">
        <v>375</v>
      </c>
      <c r="D22" s="228" t="str">
        <f>B5</f>
        <v>US Dollars</v>
      </c>
      <c r="E22" s="228" t="str">
        <f>B5</f>
        <v>US Dollars</v>
      </c>
      <c r="F22" s="228" t="str">
        <f>B5</f>
        <v>US Dollars</v>
      </c>
      <c r="G22" s="228" t="str">
        <f>B5</f>
        <v>US Dollars</v>
      </c>
      <c r="H22" s="282">
        <f t="shared" si="5"/>
        <v>0</v>
      </c>
      <c r="I22" s="228" t="str">
        <f t="shared" si="6"/>
        <v>US Dollars</v>
      </c>
      <c r="J22" s="228" t="str">
        <f t="shared" si="1"/>
        <v>US Dollars</v>
      </c>
      <c r="K22" s="228" t="str">
        <f t="shared" si="1"/>
        <v>US Dollars</v>
      </c>
      <c r="L22" s="228" t="str">
        <f t="shared" si="1"/>
        <v>US Dollars</v>
      </c>
      <c r="M22" s="282">
        <f t="shared" si="2"/>
        <v>0</v>
      </c>
      <c r="N22" s="228" t="str">
        <f t="shared" si="7"/>
        <v>US Dollars</v>
      </c>
      <c r="O22" s="328" t="s">
        <v>337</v>
      </c>
      <c r="P22" s="328" t="s">
        <v>337</v>
      </c>
      <c r="Q22" s="328" t="s">
        <v>337</v>
      </c>
      <c r="R22" s="328" t="s">
        <v>337</v>
      </c>
      <c r="S22" s="328">
        <v>22305</v>
      </c>
      <c r="T22" s="283">
        <f t="shared" si="3"/>
        <v>22305</v>
      </c>
      <c r="U22" s="283">
        <f t="shared" si="4"/>
        <v>22305</v>
      </c>
    </row>
    <row r="23" spans="1:21" s="78" customFormat="1" ht="33" customHeight="1" outlineLevel="1">
      <c r="A23" s="427"/>
      <c r="B23" s="284" t="s">
        <v>376</v>
      </c>
      <c r="C23" s="281"/>
      <c r="D23" s="228" t="str">
        <f>B5</f>
        <v>US Dollars</v>
      </c>
      <c r="E23" s="228" t="str">
        <f>B5</f>
        <v>US Dollars</v>
      </c>
      <c r="F23" s="228" t="str">
        <f>B5</f>
        <v>US Dollars</v>
      </c>
      <c r="G23" s="228" t="str">
        <f>B5</f>
        <v>US Dollars</v>
      </c>
      <c r="H23" s="282">
        <f t="shared" si="5"/>
        <v>0</v>
      </c>
      <c r="I23" s="228" t="str">
        <f t="shared" si="6"/>
        <v>US Dollars</v>
      </c>
      <c r="J23" s="228" t="str">
        <f t="shared" si="1"/>
        <v>US Dollars</v>
      </c>
      <c r="K23" s="228" t="str">
        <f t="shared" si="1"/>
        <v>US Dollars</v>
      </c>
      <c r="L23" s="228" t="str">
        <f t="shared" si="1"/>
        <v>US Dollars</v>
      </c>
      <c r="M23" s="282">
        <f t="shared" si="2"/>
        <v>0</v>
      </c>
      <c r="N23" s="228" t="str">
        <f t="shared" si="7"/>
        <v>US Dollars</v>
      </c>
      <c r="O23" s="328" t="s">
        <v>337</v>
      </c>
      <c r="P23" s="328" t="s">
        <v>337</v>
      </c>
      <c r="Q23" s="328" t="s">
        <v>337</v>
      </c>
      <c r="R23" s="328" t="s">
        <v>337</v>
      </c>
      <c r="S23" s="328" t="s">
        <v>337</v>
      </c>
      <c r="T23" s="283">
        <f t="shared" si="3"/>
        <v>0</v>
      </c>
      <c r="U23" s="283">
        <f t="shared" si="4"/>
        <v>0</v>
      </c>
    </row>
    <row r="24" spans="1:21" s="78" customFormat="1" ht="57.75" customHeight="1">
      <c r="A24" s="429" t="s">
        <v>443</v>
      </c>
      <c r="B24" s="277" t="s">
        <v>14</v>
      </c>
      <c r="C24" s="278" t="s">
        <v>16</v>
      </c>
      <c r="D24" s="279">
        <f>SUMIFS(D25:D26,D25:D26,"&lt;&gt;Local Currency", D25:D26,"&lt;&gt;US Dollars" )</f>
        <v>1128841</v>
      </c>
      <c r="E24" s="279">
        <f t="shared" ref="E24:U24" si="8">SUMIFS(E25:E26,E25:E26,"&lt;&gt;Local Currency", E25:E26,"&lt;&gt;US Dollars" )</f>
        <v>0</v>
      </c>
      <c r="F24" s="279">
        <f t="shared" si="8"/>
        <v>0</v>
      </c>
      <c r="G24" s="279">
        <f t="shared" si="8"/>
        <v>0</v>
      </c>
      <c r="H24" s="279">
        <f t="shared" si="8"/>
        <v>1128841</v>
      </c>
      <c r="I24" s="279">
        <f t="shared" si="8"/>
        <v>0</v>
      </c>
      <c r="J24" s="279">
        <f t="shared" si="8"/>
        <v>1255616</v>
      </c>
      <c r="K24" s="279">
        <f t="shared" si="8"/>
        <v>0</v>
      </c>
      <c r="L24" s="279">
        <f t="shared" si="8"/>
        <v>0</v>
      </c>
      <c r="M24" s="279">
        <f t="shared" si="8"/>
        <v>1255616</v>
      </c>
      <c r="N24" s="279">
        <f t="shared" si="8"/>
        <v>0</v>
      </c>
      <c r="O24" s="279">
        <f t="shared" si="8"/>
        <v>739664</v>
      </c>
      <c r="P24" s="279">
        <f t="shared" si="8"/>
        <v>807481</v>
      </c>
      <c r="Q24" s="279">
        <f t="shared" si="8"/>
        <v>0</v>
      </c>
      <c r="R24" s="279">
        <f t="shared" si="8"/>
        <v>0</v>
      </c>
      <c r="S24" s="279">
        <f t="shared" si="8"/>
        <v>357910</v>
      </c>
      <c r="T24" s="279">
        <f t="shared" si="8"/>
        <v>1905055</v>
      </c>
      <c r="U24" s="279">
        <f t="shared" si="8"/>
        <v>4289512</v>
      </c>
    </row>
    <row r="25" spans="1:21" s="78" customFormat="1" ht="55.5" customHeight="1" outlineLevel="1">
      <c r="A25" s="429"/>
      <c r="B25" s="280" t="s">
        <v>378</v>
      </c>
      <c r="C25" s="286"/>
      <c r="D25" s="228" t="str">
        <f>B5</f>
        <v>US Dollars</v>
      </c>
      <c r="E25" s="228" t="str">
        <f>B5</f>
        <v>US Dollars</v>
      </c>
      <c r="F25" s="228" t="str">
        <f>B5</f>
        <v>US Dollars</v>
      </c>
      <c r="G25" s="228" t="str">
        <f>B5</f>
        <v>US Dollars</v>
      </c>
      <c r="H25" s="282">
        <f t="shared" si="5"/>
        <v>0</v>
      </c>
      <c r="I25" s="228" t="str">
        <f>$B$5</f>
        <v>US Dollars</v>
      </c>
      <c r="J25" s="228" t="str">
        <f t="shared" ref="J25:L26" si="9">$B$5</f>
        <v>US Dollars</v>
      </c>
      <c r="K25" s="228" t="str">
        <f t="shared" si="9"/>
        <v>US Dollars</v>
      </c>
      <c r="L25" s="228" t="str">
        <f t="shared" si="9"/>
        <v>US Dollars</v>
      </c>
      <c r="M25" s="282">
        <f t="shared" si="2"/>
        <v>0</v>
      </c>
      <c r="N25" s="228" t="str">
        <f>$B$5</f>
        <v>US Dollars</v>
      </c>
      <c r="O25" s="329">
        <v>22463</v>
      </c>
      <c r="P25" s="329" t="s">
        <v>337</v>
      </c>
      <c r="Q25" s="329" t="s">
        <v>337</v>
      </c>
      <c r="R25" s="329" t="s">
        <v>337</v>
      </c>
      <c r="S25" s="329">
        <v>357910</v>
      </c>
      <c r="T25" s="283">
        <f t="shared" si="3"/>
        <v>380373</v>
      </c>
      <c r="U25" s="283">
        <f t="shared" si="4"/>
        <v>380373</v>
      </c>
    </row>
    <row r="26" spans="1:21" s="78" customFormat="1" ht="30.75" customHeight="1" outlineLevel="1">
      <c r="A26" s="429"/>
      <c r="B26" s="280" t="s">
        <v>277</v>
      </c>
      <c r="C26" s="286"/>
      <c r="D26" s="228">
        <v>1128841</v>
      </c>
      <c r="E26" s="228" t="str">
        <f>B5</f>
        <v>US Dollars</v>
      </c>
      <c r="F26" s="228" t="str">
        <f>B5</f>
        <v>US Dollars</v>
      </c>
      <c r="G26" s="228" t="str">
        <f>B5</f>
        <v>US Dollars</v>
      </c>
      <c r="H26" s="282">
        <f t="shared" si="5"/>
        <v>1128841</v>
      </c>
      <c r="I26" s="228" t="str">
        <f>$B$5</f>
        <v>US Dollars</v>
      </c>
      <c r="J26" s="228">
        <v>1255616</v>
      </c>
      <c r="K26" s="228" t="str">
        <f t="shared" si="9"/>
        <v>US Dollars</v>
      </c>
      <c r="L26" s="228" t="str">
        <f t="shared" si="9"/>
        <v>US Dollars</v>
      </c>
      <c r="M26" s="282">
        <f t="shared" si="2"/>
        <v>1255616</v>
      </c>
      <c r="N26" s="228" t="str">
        <f>$B$5</f>
        <v>US Dollars</v>
      </c>
      <c r="O26" s="329">
        <v>717201</v>
      </c>
      <c r="P26" s="329">
        <v>807481</v>
      </c>
      <c r="Q26" s="329" t="s">
        <v>337</v>
      </c>
      <c r="R26" s="329" t="s">
        <v>337</v>
      </c>
      <c r="S26" s="329" t="s">
        <v>337</v>
      </c>
      <c r="T26" s="283">
        <f t="shared" si="3"/>
        <v>1524682</v>
      </c>
      <c r="U26" s="283">
        <f t="shared" si="4"/>
        <v>3909139</v>
      </c>
    </row>
    <row r="27" spans="1:21" s="78" customFormat="1" ht="69" customHeight="1">
      <c r="A27" s="429" t="s">
        <v>444</v>
      </c>
      <c r="B27" s="277" t="s">
        <v>296</v>
      </c>
      <c r="C27" s="278" t="s">
        <v>406</v>
      </c>
      <c r="D27" s="279">
        <f>SUMIFS(D28:D29,D28:D29,"&lt;&gt;Local Currency", D28:D29,"&lt;&gt;US Dollars" )</f>
        <v>399648</v>
      </c>
      <c r="E27" s="279">
        <f t="shared" ref="E27:U27" si="10">SUMIFS(E28:E29,E28:E29,"&lt;&gt;Local Currency", E28:E29,"&lt;&gt;US Dollars" )</f>
        <v>0</v>
      </c>
      <c r="F27" s="279">
        <f t="shared" si="10"/>
        <v>0</v>
      </c>
      <c r="G27" s="279">
        <f t="shared" si="10"/>
        <v>0</v>
      </c>
      <c r="H27" s="279">
        <f t="shared" si="10"/>
        <v>399648</v>
      </c>
      <c r="I27" s="279">
        <f t="shared" si="10"/>
        <v>0</v>
      </c>
      <c r="J27" s="279">
        <f t="shared" si="10"/>
        <v>0</v>
      </c>
      <c r="K27" s="279">
        <f t="shared" si="10"/>
        <v>0</v>
      </c>
      <c r="L27" s="279">
        <f t="shared" si="10"/>
        <v>0</v>
      </c>
      <c r="M27" s="279">
        <f t="shared" si="10"/>
        <v>0</v>
      </c>
      <c r="N27" s="279">
        <f t="shared" si="10"/>
        <v>0</v>
      </c>
      <c r="O27" s="279">
        <f t="shared" si="10"/>
        <v>0</v>
      </c>
      <c r="P27" s="279">
        <f t="shared" si="10"/>
        <v>43057</v>
      </c>
      <c r="Q27" s="279">
        <f t="shared" si="10"/>
        <v>0</v>
      </c>
      <c r="R27" s="279">
        <f t="shared" si="10"/>
        <v>0</v>
      </c>
      <c r="S27" s="279">
        <f t="shared" si="10"/>
        <v>0</v>
      </c>
      <c r="T27" s="279">
        <f t="shared" si="10"/>
        <v>43057</v>
      </c>
      <c r="U27" s="279">
        <f t="shared" si="10"/>
        <v>442705</v>
      </c>
    </row>
    <row r="28" spans="1:21" s="78" customFormat="1" ht="30.75" customHeight="1" outlineLevel="1">
      <c r="A28" s="429"/>
      <c r="B28" s="280" t="s">
        <v>380</v>
      </c>
      <c r="C28" s="281"/>
      <c r="D28" s="228" t="str">
        <f>B5</f>
        <v>US Dollars</v>
      </c>
      <c r="E28" s="228" t="str">
        <f>B5</f>
        <v>US Dollars</v>
      </c>
      <c r="F28" s="228" t="str">
        <f>B5</f>
        <v>US Dollars</v>
      </c>
      <c r="G28" s="228" t="str">
        <f>B5</f>
        <v>US Dollars</v>
      </c>
      <c r="H28" s="282">
        <f t="shared" si="5"/>
        <v>0</v>
      </c>
      <c r="I28" s="228" t="str">
        <f>$B$5</f>
        <v>US Dollars</v>
      </c>
      <c r="J28" s="228" t="str">
        <f t="shared" ref="J28:L29" si="11">$B$5</f>
        <v>US Dollars</v>
      </c>
      <c r="K28" s="228" t="str">
        <f t="shared" si="11"/>
        <v>US Dollars</v>
      </c>
      <c r="L28" s="228" t="str">
        <f t="shared" si="11"/>
        <v>US Dollars</v>
      </c>
      <c r="M28" s="282">
        <f t="shared" si="2"/>
        <v>0</v>
      </c>
      <c r="N28" s="228" t="str">
        <f>$B$5</f>
        <v>US Dollars</v>
      </c>
      <c r="O28" s="330" t="s">
        <v>337</v>
      </c>
      <c r="P28" s="330">
        <v>43057</v>
      </c>
      <c r="Q28" s="330" t="s">
        <v>337</v>
      </c>
      <c r="R28" s="330" t="s">
        <v>337</v>
      </c>
      <c r="S28" s="330" t="s">
        <v>337</v>
      </c>
      <c r="T28" s="283">
        <f t="shared" si="3"/>
        <v>43057</v>
      </c>
      <c r="U28" s="283">
        <f t="shared" si="4"/>
        <v>43057</v>
      </c>
    </row>
    <row r="29" spans="1:21" s="78" customFormat="1" ht="30.75" customHeight="1" outlineLevel="1">
      <c r="A29" s="429"/>
      <c r="B29" s="280" t="s">
        <v>381</v>
      </c>
      <c r="C29" s="281"/>
      <c r="D29" s="228">
        <v>399648</v>
      </c>
      <c r="E29" s="228" t="str">
        <f>B5</f>
        <v>US Dollars</v>
      </c>
      <c r="F29" s="228" t="str">
        <f>B5</f>
        <v>US Dollars</v>
      </c>
      <c r="G29" s="228" t="str">
        <f>B5</f>
        <v>US Dollars</v>
      </c>
      <c r="H29" s="282">
        <f t="shared" si="5"/>
        <v>399648</v>
      </c>
      <c r="I29" s="228" t="str">
        <f>$B$5</f>
        <v>US Dollars</v>
      </c>
      <c r="J29" s="228" t="str">
        <f t="shared" si="11"/>
        <v>US Dollars</v>
      </c>
      <c r="K29" s="228" t="str">
        <f t="shared" si="11"/>
        <v>US Dollars</v>
      </c>
      <c r="L29" s="228" t="str">
        <f t="shared" si="11"/>
        <v>US Dollars</v>
      </c>
      <c r="M29" s="282">
        <f t="shared" si="2"/>
        <v>0</v>
      </c>
      <c r="N29" s="228" t="str">
        <f>$B$5</f>
        <v>US Dollars</v>
      </c>
      <c r="O29" s="330" t="s">
        <v>337</v>
      </c>
      <c r="P29" s="330" t="s">
        <v>337</v>
      </c>
      <c r="Q29" s="330" t="s">
        <v>337</v>
      </c>
      <c r="R29" s="330" t="s">
        <v>337</v>
      </c>
      <c r="S29" s="330" t="s">
        <v>337</v>
      </c>
      <c r="T29" s="283">
        <f t="shared" si="3"/>
        <v>0</v>
      </c>
      <c r="U29" s="283">
        <f t="shared" si="4"/>
        <v>399648</v>
      </c>
    </row>
    <row r="30" spans="1:21" s="78" customFormat="1" ht="53.25" customHeight="1">
      <c r="A30" s="432" t="s">
        <v>445</v>
      </c>
      <c r="B30" s="277" t="s">
        <v>297</v>
      </c>
      <c r="C30" s="278"/>
      <c r="D30" s="279">
        <f>SUMIFS(D31:D37,D31:D37,"&lt;&gt;Local Currency", D31:D37,"&lt;&gt;US Dollars" )</f>
        <v>1560746</v>
      </c>
      <c r="E30" s="279">
        <f t="shared" ref="E30:U30" si="12">SUMIFS(E31:E37,E31:E37,"&lt;&gt;Local Currency", E31:E37,"&lt;&gt;US Dollars" )</f>
        <v>0</v>
      </c>
      <c r="F30" s="279">
        <f t="shared" si="12"/>
        <v>0</v>
      </c>
      <c r="G30" s="279">
        <f t="shared" si="12"/>
        <v>0</v>
      </c>
      <c r="H30" s="279">
        <f t="shared" si="12"/>
        <v>1560746</v>
      </c>
      <c r="I30" s="279">
        <f t="shared" si="12"/>
        <v>0</v>
      </c>
      <c r="J30" s="279">
        <f t="shared" si="12"/>
        <v>0</v>
      </c>
      <c r="K30" s="279">
        <f t="shared" si="12"/>
        <v>0</v>
      </c>
      <c r="L30" s="279">
        <f t="shared" si="12"/>
        <v>0</v>
      </c>
      <c r="M30" s="279">
        <f t="shared" si="12"/>
        <v>0</v>
      </c>
      <c r="N30" s="279">
        <f t="shared" si="12"/>
        <v>0</v>
      </c>
      <c r="O30" s="279">
        <f t="shared" si="12"/>
        <v>124589</v>
      </c>
      <c r="P30" s="279">
        <f t="shared" si="12"/>
        <v>3018857</v>
      </c>
      <c r="Q30" s="279">
        <f t="shared" si="12"/>
        <v>0</v>
      </c>
      <c r="R30" s="279">
        <f t="shared" si="12"/>
        <v>0</v>
      </c>
      <c r="S30" s="279">
        <f t="shared" si="12"/>
        <v>0</v>
      </c>
      <c r="T30" s="279">
        <f t="shared" si="12"/>
        <v>3143446</v>
      </c>
      <c r="U30" s="279">
        <f t="shared" si="12"/>
        <v>4704192</v>
      </c>
    </row>
    <row r="31" spans="1:21" s="78" customFormat="1" ht="30.75" customHeight="1" outlineLevel="1">
      <c r="A31" s="433"/>
      <c r="B31" s="280" t="s">
        <v>279</v>
      </c>
      <c r="C31" s="286" t="s">
        <v>24</v>
      </c>
      <c r="D31" s="228">
        <v>337132</v>
      </c>
      <c r="E31" s="228" t="str">
        <f>B5</f>
        <v>US Dollars</v>
      </c>
      <c r="F31" s="228" t="str">
        <f>B5</f>
        <v>US Dollars</v>
      </c>
      <c r="G31" s="228" t="str">
        <f>B5</f>
        <v>US Dollars</v>
      </c>
      <c r="H31" s="282">
        <f t="shared" si="5"/>
        <v>337132</v>
      </c>
      <c r="I31" s="228" t="str">
        <f>$B$5</f>
        <v>US Dollars</v>
      </c>
      <c r="J31" s="228" t="str">
        <f t="shared" ref="J31:L37" si="13">$B$5</f>
        <v>US Dollars</v>
      </c>
      <c r="K31" s="228" t="str">
        <f t="shared" si="13"/>
        <v>US Dollars</v>
      </c>
      <c r="L31" s="228" t="str">
        <f t="shared" si="13"/>
        <v>US Dollars</v>
      </c>
      <c r="M31" s="282">
        <f t="shared" si="2"/>
        <v>0</v>
      </c>
      <c r="N31" s="228" t="str">
        <f>$B$5</f>
        <v>US Dollars</v>
      </c>
      <c r="O31" s="331">
        <v>124589</v>
      </c>
      <c r="P31" s="331">
        <v>481460</v>
      </c>
      <c r="Q31" s="331" t="s">
        <v>337</v>
      </c>
      <c r="R31" s="331" t="s">
        <v>337</v>
      </c>
      <c r="S31" s="331" t="s">
        <v>337</v>
      </c>
      <c r="T31" s="283">
        <f t="shared" si="3"/>
        <v>606049</v>
      </c>
      <c r="U31" s="283">
        <f t="shared" si="4"/>
        <v>943181</v>
      </c>
    </row>
    <row r="32" spans="1:21" s="78" customFormat="1" ht="39" customHeight="1" outlineLevel="1">
      <c r="A32" s="433"/>
      <c r="B32" s="280" t="s">
        <v>383</v>
      </c>
      <c r="C32" s="286" t="s">
        <v>451</v>
      </c>
      <c r="D32" s="228">
        <v>1162307</v>
      </c>
      <c r="E32" s="228" t="str">
        <f>B5</f>
        <v>US Dollars</v>
      </c>
      <c r="F32" s="228" t="str">
        <f>B5</f>
        <v>US Dollars</v>
      </c>
      <c r="G32" s="228" t="str">
        <f>B5</f>
        <v>US Dollars</v>
      </c>
      <c r="H32" s="282">
        <f t="shared" si="5"/>
        <v>1162307</v>
      </c>
      <c r="I32" s="228" t="str">
        <f t="shared" ref="I32:I37" si="14">$B$5</f>
        <v>US Dollars</v>
      </c>
      <c r="J32" s="228" t="str">
        <f t="shared" si="13"/>
        <v>US Dollars</v>
      </c>
      <c r="K32" s="228" t="str">
        <f t="shared" si="13"/>
        <v>US Dollars</v>
      </c>
      <c r="L32" s="228" t="str">
        <f t="shared" si="13"/>
        <v>US Dollars</v>
      </c>
      <c r="M32" s="282">
        <f t="shared" si="2"/>
        <v>0</v>
      </c>
      <c r="N32" s="228" t="str">
        <f t="shared" ref="N32:N37" si="15">$B$5</f>
        <v>US Dollars</v>
      </c>
      <c r="O32" s="331" t="s">
        <v>337</v>
      </c>
      <c r="P32" s="331">
        <v>496651</v>
      </c>
      <c r="Q32" s="331" t="s">
        <v>337</v>
      </c>
      <c r="R32" s="331" t="s">
        <v>337</v>
      </c>
      <c r="S32" s="331" t="s">
        <v>337</v>
      </c>
      <c r="T32" s="283">
        <f t="shared" si="3"/>
        <v>496651</v>
      </c>
      <c r="U32" s="283">
        <f t="shared" si="4"/>
        <v>1658958</v>
      </c>
    </row>
    <row r="33" spans="1:21" s="78" customFormat="1" ht="30.75" customHeight="1" outlineLevel="1">
      <c r="A33" s="433"/>
      <c r="B33" s="280" t="s">
        <v>385</v>
      </c>
      <c r="C33" s="286"/>
      <c r="D33" s="228" t="str">
        <f>B5</f>
        <v>US Dollars</v>
      </c>
      <c r="E33" s="228" t="str">
        <f>B5</f>
        <v>US Dollars</v>
      </c>
      <c r="F33" s="228" t="str">
        <f>B5</f>
        <v>US Dollars</v>
      </c>
      <c r="G33" s="228" t="str">
        <f>B5</f>
        <v>US Dollars</v>
      </c>
      <c r="H33" s="282">
        <f t="shared" si="5"/>
        <v>0</v>
      </c>
      <c r="I33" s="228" t="str">
        <f t="shared" si="14"/>
        <v>US Dollars</v>
      </c>
      <c r="J33" s="228" t="str">
        <f t="shared" si="13"/>
        <v>US Dollars</v>
      </c>
      <c r="K33" s="228" t="str">
        <f t="shared" si="13"/>
        <v>US Dollars</v>
      </c>
      <c r="L33" s="228" t="str">
        <f t="shared" si="13"/>
        <v>US Dollars</v>
      </c>
      <c r="M33" s="282">
        <f t="shared" si="2"/>
        <v>0</v>
      </c>
      <c r="N33" s="228" t="str">
        <f t="shared" si="15"/>
        <v>US Dollars</v>
      </c>
      <c r="O33" s="331" t="s">
        <v>337</v>
      </c>
      <c r="P33" s="331">
        <v>1950892</v>
      </c>
      <c r="Q33" s="331" t="s">
        <v>337</v>
      </c>
      <c r="R33" s="331" t="s">
        <v>337</v>
      </c>
      <c r="S33" s="331" t="s">
        <v>337</v>
      </c>
      <c r="T33" s="283">
        <f t="shared" si="3"/>
        <v>1950892</v>
      </c>
      <c r="U33" s="283">
        <f t="shared" si="4"/>
        <v>1950892</v>
      </c>
    </row>
    <row r="34" spans="1:21" s="78" customFormat="1" ht="30.75" customHeight="1" outlineLevel="1">
      <c r="A34" s="433"/>
      <c r="B34" s="280" t="s">
        <v>386</v>
      </c>
      <c r="C34" s="286"/>
      <c r="D34" s="228" t="str">
        <f>B5</f>
        <v>US Dollars</v>
      </c>
      <c r="E34" s="228" t="str">
        <f>B5</f>
        <v>US Dollars</v>
      </c>
      <c r="F34" s="228" t="str">
        <f>B5</f>
        <v>US Dollars</v>
      </c>
      <c r="G34" s="228" t="str">
        <f>B5</f>
        <v>US Dollars</v>
      </c>
      <c r="H34" s="282">
        <f t="shared" si="5"/>
        <v>0</v>
      </c>
      <c r="I34" s="228" t="str">
        <f t="shared" si="14"/>
        <v>US Dollars</v>
      </c>
      <c r="J34" s="228" t="str">
        <f t="shared" si="13"/>
        <v>US Dollars</v>
      </c>
      <c r="K34" s="228" t="str">
        <f t="shared" si="13"/>
        <v>US Dollars</v>
      </c>
      <c r="L34" s="228" t="str">
        <f t="shared" si="13"/>
        <v>US Dollars</v>
      </c>
      <c r="M34" s="282">
        <f t="shared" si="2"/>
        <v>0</v>
      </c>
      <c r="N34" s="228" t="str">
        <f t="shared" si="15"/>
        <v>US Dollars</v>
      </c>
      <c r="O34" s="331" t="s">
        <v>337</v>
      </c>
      <c r="P34" s="331">
        <v>19706</v>
      </c>
      <c r="Q34" s="331" t="s">
        <v>337</v>
      </c>
      <c r="R34" s="331" t="s">
        <v>337</v>
      </c>
      <c r="S34" s="331" t="s">
        <v>337</v>
      </c>
      <c r="T34" s="283">
        <f t="shared" si="3"/>
        <v>19706</v>
      </c>
      <c r="U34" s="283">
        <f t="shared" si="4"/>
        <v>19706</v>
      </c>
    </row>
    <row r="35" spans="1:21" s="73" customFormat="1" ht="37.5" customHeight="1" outlineLevel="1">
      <c r="A35" s="433"/>
      <c r="B35" s="280" t="s">
        <v>278</v>
      </c>
      <c r="C35" s="286" t="s">
        <v>29</v>
      </c>
      <c r="D35" s="228">
        <v>61307</v>
      </c>
      <c r="E35" s="228" t="str">
        <f>B5</f>
        <v>US Dollars</v>
      </c>
      <c r="F35" s="228" t="str">
        <f>B5</f>
        <v>US Dollars</v>
      </c>
      <c r="G35" s="228" t="str">
        <f>B5</f>
        <v>US Dollars</v>
      </c>
      <c r="H35" s="282">
        <f t="shared" si="5"/>
        <v>61307</v>
      </c>
      <c r="I35" s="228" t="str">
        <f t="shared" si="14"/>
        <v>US Dollars</v>
      </c>
      <c r="J35" s="228" t="str">
        <f t="shared" si="13"/>
        <v>US Dollars</v>
      </c>
      <c r="K35" s="228" t="str">
        <f t="shared" si="13"/>
        <v>US Dollars</v>
      </c>
      <c r="L35" s="228" t="str">
        <f t="shared" si="13"/>
        <v>US Dollars</v>
      </c>
      <c r="M35" s="282">
        <f t="shared" si="2"/>
        <v>0</v>
      </c>
      <c r="N35" s="228" t="str">
        <f t="shared" si="15"/>
        <v>US Dollars</v>
      </c>
      <c r="O35" s="331" t="s">
        <v>337</v>
      </c>
      <c r="P35" s="331">
        <v>70148</v>
      </c>
      <c r="Q35" s="331" t="s">
        <v>337</v>
      </c>
      <c r="R35" s="331" t="s">
        <v>337</v>
      </c>
      <c r="S35" s="331" t="s">
        <v>337</v>
      </c>
      <c r="T35" s="283">
        <f t="shared" si="3"/>
        <v>70148</v>
      </c>
      <c r="U35" s="283">
        <f t="shared" si="4"/>
        <v>131455</v>
      </c>
    </row>
    <row r="36" spans="1:21" s="73" customFormat="1" ht="43.5" customHeight="1" outlineLevel="1">
      <c r="A36" s="433"/>
      <c r="B36" s="280" t="s">
        <v>421</v>
      </c>
      <c r="C36" s="286"/>
      <c r="D36" s="228" t="str">
        <f>B5</f>
        <v>US Dollars</v>
      </c>
      <c r="E36" s="228" t="str">
        <f>B5</f>
        <v>US Dollars</v>
      </c>
      <c r="F36" s="228" t="str">
        <f>B5</f>
        <v>US Dollars</v>
      </c>
      <c r="G36" s="228" t="str">
        <f>B5</f>
        <v>US Dollars</v>
      </c>
      <c r="H36" s="282">
        <f t="shared" si="5"/>
        <v>0</v>
      </c>
      <c r="I36" s="228" t="str">
        <f t="shared" si="14"/>
        <v>US Dollars</v>
      </c>
      <c r="J36" s="228" t="str">
        <f t="shared" si="13"/>
        <v>US Dollars</v>
      </c>
      <c r="K36" s="228" t="str">
        <f t="shared" si="13"/>
        <v>US Dollars</v>
      </c>
      <c r="L36" s="228" t="str">
        <f t="shared" si="13"/>
        <v>US Dollars</v>
      </c>
      <c r="M36" s="282">
        <f t="shared" si="2"/>
        <v>0</v>
      </c>
      <c r="N36" s="228" t="str">
        <f t="shared" si="15"/>
        <v>US Dollars</v>
      </c>
      <c r="O36" s="228" t="str">
        <f t="shared" ref="O36:S37" si="16">$B$5</f>
        <v>US Dollars</v>
      </c>
      <c r="P36" s="228" t="str">
        <f t="shared" si="16"/>
        <v>US Dollars</v>
      </c>
      <c r="Q36" s="228" t="str">
        <f t="shared" si="16"/>
        <v>US Dollars</v>
      </c>
      <c r="R36" s="228" t="str">
        <f t="shared" si="16"/>
        <v>US Dollars</v>
      </c>
      <c r="S36" s="228" t="str">
        <f t="shared" si="16"/>
        <v>US Dollars</v>
      </c>
      <c r="T36" s="283">
        <f t="shared" si="3"/>
        <v>0</v>
      </c>
      <c r="U36" s="283">
        <f t="shared" si="4"/>
        <v>0</v>
      </c>
    </row>
    <row r="37" spans="1:21" s="73" customFormat="1" ht="45.75" customHeight="1" outlineLevel="1">
      <c r="A37" s="434"/>
      <c r="B37" s="280" t="s">
        <v>452</v>
      </c>
      <c r="C37" s="286"/>
      <c r="D37" s="228" t="str">
        <f>B5</f>
        <v>US Dollars</v>
      </c>
      <c r="E37" s="228" t="str">
        <f>B5</f>
        <v>US Dollars</v>
      </c>
      <c r="F37" s="228" t="str">
        <f>B5</f>
        <v>US Dollars</v>
      </c>
      <c r="G37" s="228" t="str">
        <f>B5</f>
        <v>US Dollars</v>
      </c>
      <c r="H37" s="282">
        <f t="shared" si="5"/>
        <v>0</v>
      </c>
      <c r="I37" s="228" t="str">
        <f t="shared" si="14"/>
        <v>US Dollars</v>
      </c>
      <c r="J37" s="228" t="str">
        <f t="shared" si="13"/>
        <v>US Dollars</v>
      </c>
      <c r="K37" s="228" t="str">
        <f t="shared" si="13"/>
        <v>US Dollars</v>
      </c>
      <c r="L37" s="228" t="str">
        <f t="shared" si="13"/>
        <v>US Dollars</v>
      </c>
      <c r="M37" s="282">
        <f t="shared" si="2"/>
        <v>0</v>
      </c>
      <c r="N37" s="228" t="str">
        <f t="shared" si="15"/>
        <v>US Dollars</v>
      </c>
      <c r="O37" s="228" t="str">
        <f t="shared" si="16"/>
        <v>US Dollars</v>
      </c>
      <c r="P37" s="228" t="str">
        <f t="shared" si="16"/>
        <v>US Dollars</v>
      </c>
      <c r="Q37" s="228" t="str">
        <f t="shared" si="16"/>
        <v>US Dollars</v>
      </c>
      <c r="R37" s="228" t="str">
        <f t="shared" si="16"/>
        <v>US Dollars</v>
      </c>
      <c r="S37" s="228" t="str">
        <f t="shared" si="16"/>
        <v>US Dollars</v>
      </c>
      <c r="T37" s="283">
        <f t="shared" si="3"/>
        <v>0</v>
      </c>
      <c r="U37" s="283">
        <f t="shared" si="4"/>
        <v>0</v>
      </c>
    </row>
    <row r="38" spans="1:21" s="73" customFormat="1" ht="49.5" customHeight="1">
      <c r="A38" s="429" t="s">
        <v>446</v>
      </c>
      <c r="B38" s="277" t="s">
        <v>388</v>
      </c>
      <c r="C38" s="287"/>
      <c r="D38" s="279">
        <f>SUMIFS(D39:D40,D39:D40,"&lt;&gt;Local Currency", D39:D40,"&lt;&gt;US Dollars" )</f>
        <v>0</v>
      </c>
      <c r="E38" s="279">
        <f t="shared" ref="E38:U38" si="17">SUMIFS(E39:E40,E39:E40,"&lt;&gt;Local Currency", E39:E40,"&lt;&gt;US Dollars" )</f>
        <v>0</v>
      </c>
      <c r="F38" s="279">
        <f t="shared" si="17"/>
        <v>0</v>
      </c>
      <c r="G38" s="279">
        <f t="shared" si="17"/>
        <v>0</v>
      </c>
      <c r="H38" s="279">
        <f t="shared" si="17"/>
        <v>0</v>
      </c>
      <c r="I38" s="279">
        <f t="shared" si="17"/>
        <v>0</v>
      </c>
      <c r="J38" s="279">
        <f t="shared" si="17"/>
        <v>0</v>
      </c>
      <c r="K38" s="279">
        <f t="shared" si="17"/>
        <v>0</v>
      </c>
      <c r="L38" s="279">
        <f t="shared" si="17"/>
        <v>0</v>
      </c>
      <c r="M38" s="279">
        <f t="shared" si="17"/>
        <v>0</v>
      </c>
      <c r="N38" s="279">
        <f t="shared" si="17"/>
        <v>0</v>
      </c>
      <c r="O38" s="279">
        <f t="shared" si="17"/>
        <v>0</v>
      </c>
      <c r="P38" s="279">
        <f t="shared" si="17"/>
        <v>0</v>
      </c>
      <c r="Q38" s="279">
        <f t="shared" si="17"/>
        <v>0</v>
      </c>
      <c r="R38" s="279">
        <f t="shared" si="17"/>
        <v>0</v>
      </c>
      <c r="S38" s="279">
        <f t="shared" si="17"/>
        <v>0</v>
      </c>
      <c r="T38" s="279">
        <f t="shared" si="17"/>
        <v>0</v>
      </c>
      <c r="U38" s="279">
        <f t="shared" si="17"/>
        <v>0</v>
      </c>
    </row>
    <row r="39" spans="1:21" s="73" customFormat="1" ht="36.75" customHeight="1" outlineLevel="1">
      <c r="A39" s="429"/>
      <c r="B39" s="280" t="s">
        <v>280</v>
      </c>
      <c r="C39" s="286"/>
      <c r="D39" s="228" t="str">
        <f>B5</f>
        <v>US Dollars</v>
      </c>
      <c r="E39" s="228" t="str">
        <f>B5</f>
        <v>US Dollars</v>
      </c>
      <c r="F39" s="228" t="str">
        <f>B5</f>
        <v>US Dollars</v>
      </c>
      <c r="G39" s="228" t="str">
        <f>B5</f>
        <v>US Dollars</v>
      </c>
      <c r="H39" s="282">
        <f t="shared" si="5"/>
        <v>0</v>
      </c>
      <c r="I39" s="228" t="str">
        <f>$B$5</f>
        <v>US Dollars</v>
      </c>
      <c r="J39" s="228" t="str">
        <f t="shared" ref="J39:L40" si="18">$B$5</f>
        <v>US Dollars</v>
      </c>
      <c r="K39" s="228" t="str">
        <f t="shared" si="18"/>
        <v>US Dollars</v>
      </c>
      <c r="L39" s="228" t="str">
        <f t="shared" si="18"/>
        <v>US Dollars</v>
      </c>
      <c r="M39" s="282">
        <f t="shared" si="2"/>
        <v>0</v>
      </c>
      <c r="N39" s="228" t="str">
        <f>$B$5</f>
        <v>US Dollars</v>
      </c>
      <c r="O39" s="228" t="str">
        <f t="shared" ref="O39:S40" si="19">$B$5</f>
        <v>US Dollars</v>
      </c>
      <c r="P39" s="228" t="str">
        <f t="shared" si="19"/>
        <v>US Dollars</v>
      </c>
      <c r="Q39" s="228" t="str">
        <f t="shared" si="19"/>
        <v>US Dollars</v>
      </c>
      <c r="R39" s="228" t="str">
        <f t="shared" si="19"/>
        <v>US Dollars</v>
      </c>
      <c r="S39" s="228" t="str">
        <f t="shared" si="19"/>
        <v>US Dollars</v>
      </c>
      <c r="T39" s="283">
        <f t="shared" si="3"/>
        <v>0</v>
      </c>
      <c r="U39" s="283">
        <f t="shared" si="4"/>
        <v>0</v>
      </c>
    </row>
    <row r="40" spans="1:21" s="73" customFormat="1" ht="30.75" customHeight="1" outlineLevel="1">
      <c r="A40" s="429"/>
      <c r="B40" s="280" t="s">
        <v>32</v>
      </c>
      <c r="C40" s="286"/>
      <c r="D40" s="228" t="str">
        <f>B5</f>
        <v>US Dollars</v>
      </c>
      <c r="E40" s="228" t="str">
        <f>B5</f>
        <v>US Dollars</v>
      </c>
      <c r="F40" s="228" t="str">
        <f>B5</f>
        <v>US Dollars</v>
      </c>
      <c r="G40" s="228" t="str">
        <f>B5</f>
        <v>US Dollars</v>
      </c>
      <c r="H40" s="282">
        <f t="shared" si="5"/>
        <v>0</v>
      </c>
      <c r="I40" s="228" t="str">
        <f>$B$5</f>
        <v>US Dollars</v>
      </c>
      <c r="J40" s="228" t="str">
        <f t="shared" si="18"/>
        <v>US Dollars</v>
      </c>
      <c r="K40" s="228" t="str">
        <f t="shared" si="18"/>
        <v>US Dollars</v>
      </c>
      <c r="L40" s="228" t="str">
        <f t="shared" si="18"/>
        <v>US Dollars</v>
      </c>
      <c r="M40" s="282">
        <f t="shared" si="2"/>
        <v>0</v>
      </c>
      <c r="N40" s="228" t="str">
        <f>$B$5</f>
        <v>US Dollars</v>
      </c>
      <c r="O40" s="228" t="str">
        <f t="shared" si="19"/>
        <v>US Dollars</v>
      </c>
      <c r="P40" s="228" t="str">
        <f t="shared" si="19"/>
        <v>US Dollars</v>
      </c>
      <c r="Q40" s="228" t="str">
        <f t="shared" si="19"/>
        <v>US Dollars</v>
      </c>
      <c r="R40" s="228" t="str">
        <f t="shared" si="19"/>
        <v>US Dollars</v>
      </c>
      <c r="S40" s="228" t="str">
        <f t="shared" si="19"/>
        <v>US Dollars</v>
      </c>
      <c r="T40" s="283">
        <f t="shared" si="3"/>
        <v>0</v>
      </c>
      <c r="U40" s="283">
        <f t="shared" si="4"/>
        <v>0</v>
      </c>
    </row>
    <row r="41" spans="1:21" s="73" customFormat="1" ht="78.75" customHeight="1">
      <c r="A41" s="429" t="s">
        <v>447</v>
      </c>
      <c r="B41" s="277" t="s">
        <v>298</v>
      </c>
      <c r="C41" s="287"/>
      <c r="D41" s="279">
        <f>SUMIFS(D42:D45,D42:D45,"&lt;&gt;Local Currency", D42:D45,"&lt;&gt;US Dollars" )</f>
        <v>438902</v>
      </c>
      <c r="E41" s="279">
        <f t="shared" ref="E41:U41" si="20">SUMIFS(E42:E45,E42:E45,"&lt;&gt;Local Currency", E42:E45,"&lt;&gt;US Dollars" )</f>
        <v>0</v>
      </c>
      <c r="F41" s="279">
        <f t="shared" si="20"/>
        <v>0</v>
      </c>
      <c r="G41" s="279">
        <f t="shared" si="20"/>
        <v>0</v>
      </c>
      <c r="H41" s="279">
        <f t="shared" si="20"/>
        <v>438902</v>
      </c>
      <c r="I41" s="279">
        <f t="shared" si="20"/>
        <v>0</v>
      </c>
      <c r="J41" s="279">
        <f t="shared" si="20"/>
        <v>0</v>
      </c>
      <c r="K41" s="279">
        <f t="shared" si="20"/>
        <v>0</v>
      </c>
      <c r="L41" s="279">
        <f t="shared" si="20"/>
        <v>0</v>
      </c>
      <c r="M41" s="279">
        <f t="shared" si="20"/>
        <v>0</v>
      </c>
      <c r="N41" s="279">
        <f t="shared" si="20"/>
        <v>0</v>
      </c>
      <c r="O41" s="279">
        <f t="shared" si="20"/>
        <v>350302</v>
      </c>
      <c r="P41" s="279">
        <f t="shared" si="20"/>
        <v>623814</v>
      </c>
      <c r="Q41" s="279">
        <f t="shared" si="20"/>
        <v>0</v>
      </c>
      <c r="R41" s="279">
        <f t="shared" si="20"/>
        <v>119168</v>
      </c>
      <c r="S41" s="279">
        <f t="shared" si="20"/>
        <v>21986</v>
      </c>
      <c r="T41" s="279">
        <f t="shared" si="20"/>
        <v>1115270</v>
      </c>
      <c r="U41" s="279">
        <f t="shared" si="20"/>
        <v>1554172</v>
      </c>
    </row>
    <row r="42" spans="1:21" s="73" customFormat="1" ht="44.25" customHeight="1" outlineLevel="1">
      <c r="A42" s="429"/>
      <c r="B42" s="280" t="s">
        <v>390</v>
      </c>
      <c r="C42" s="286" t="s">
        <v>391</v>
      </c>
      <c r="D42" s="228" t="str">
        <f>B5</f>
        <v>US Dollars</v>
      </c>
      <c r="E42" s="228" t="str">
        <f>B5</f>
        <v>US Dollars</v>
      </c>
      <c r="F42" s="228" t="str">
        <f>B5</f>
        <v>US Dollars</v>
      </c>
      <c r="G42" s="228" t="str">
        <f>B5</f>
        <v>US Dollars</v>
      </c>
      <c r="H42" s="282">
        <f t="shared" si="5"/>
        <v>0</v>
      </c>
      <c r="I42" s="228" t="str">
        <f>$B$5</f>
        <v>US Dollars</v>
      </c>
      <c r="J42" s="228" t="str">
        <f t="shared" ref="J42:L45" si="21">$B$5</f>
        <v>US Dollars</v>
      </c>
      <c r="K42" s="228" t="str">
        <f t="shared" si="21"/>
        <v>US Dollars</v>
      </c>
      <c r="L42" s="228" t="str">
        <f t="shared" si="21"/>
        <v>US Dollars</v>
      </c>
      <c r="M42" s="282">
        <f t="shared" si="2"/>
        <v>0</v>
      </c>
      <c r="N42" s="228" t="str">
        <f>$B$5</f>
        <v>US Dollars</v>
      </c>
      <c r="O42" s="332">
        <v>65018</v>
      </c>
      <c r="P42" s="332">
        <v>124673</v>
      </c>
      <c r="Q42" s="332" t="s">
        <v>337</v>
      </c>
      <c r="R42" s="332">
        <v>63994</v>
      </c>
      <c r="S42" s="332">
        <v>11974</v>
      </c>
      <c r="T42" s="283">
        <f t="shared" si="3"/>
        <v>265659</v>
      </c>
      <c r="U42" s="283">
        <f t="shared" si="4"/>
        <v>265659</v>
      </c>
    </row>
    <row r="43" spans="1:21" s="73" customFormat="1" ht="30.75" customHeight="1" outlineLevel="1">
      <c r="A43" s="429"/>
      <c r="B43" s="280" t="s">
        <v>37</v>
      </c>
      <c r="C43" s="286" t="s">
        <v>294</v>
      </c>
      <c r="D43" s="228">
        <v>438902</v>
      </c>
      <c r="E43" s="228" t="str">
        <f>B5</f>
        <v>US Dollars</v>
      </c>
      <c r="F43" s="228" t="str">
        <f>B5</f>
        <v>US Dollars</v>
      </c>
      <c r="G43" s="228" t="str">
        <f>B5</f>
        <v>US Dollars</v>
      </c>
      <c r="H43" s="282">
        <f t="shared" si="5"/>
        <v>438902</v>
      </c>
      <c r="I43" s="228" t="str">
        <f t="shared" ref="I43:I45" si="22">$B$5</f>
        <v>US Dollars</v>
      </c>
      <c r="J43" s="228" t="str">
        <f t="shared" si="21"/>
        <v>US Dollars</v>
      </c>
      <c r="K43" s="228" t="str">
        <f t="shared" si="21"/>
        <v>US Dollars</v>
      </c>
      <c r="L43" s="228" t="str">
        <f t="shared" si="21"/>
        <v>US Dollars</v>
      </c>
      <c r="M43" s="282">
        <f t="shared" si="2"/>
        <v>0</v>
      </c>
      <c r="N43" s="228" t="str">
        <f t="shared" ref="N43:N45" si="23">$B$5</f>
        <v>US Dollars</v>
      </c>
      <c r="O43" s="332">
        <v>275615</v>
      </c>
      <c r="P43" s="332" t="s">
        <v>337</v>
      </c>
      <c r="Q43" s="332" t="s">
        <v>337</v>
      </c>
      <c r="R43" s="332" t="s">
        <v>337</v>
      </c>
      <c r="S43" s="332">
        <v>2031</v>
      </c>
      <c r="T43" s="283">
        <f t="shared" si="3"/>
        <v>277646</v>
      </c>
      <c r="U43" s="283">
        <f t="shared" si="4"/>
        <v>716548</v>
      </c>
    </row>
    <row r="44" spans="1:21" s="73" customFormat="1" ht="30.75" customHeight="1" outlineLevel="1">
      <c r="A44" s="429"/>
      <c r="B44" s="280" t="s">
        <v>281</v>
      </c>
      <c r="C44" s="286" t="s">
        <v>39</v>
      </c>
      <c r="D44" s="228" t="str">
        <f>B5</f>
        <v>US Dollars</v>
      </c>
      <c r="E44" s="228" t="str">
        <f>B5</f>
        <v>US Dollars</v>
      </c>
      <c r="F44" s="228" t="str">
        <f>B5</f>
        <v>US Dollars</v>
      </c>
      <c r="G44" s="228" t="str">
        <f>B5</f>
        <v>US Dollars</v>
      </c>
      <c r="H44" s="282">
        <f t="shared" si="5"/>
        <v>0</v>
      </c>
      <c r="I44" s="228" t="str">
        <f t="shared" si="22"/>
        <v>US Dollars</v>
      </c>
      <c r="J44" s="228" t="str">
        <f t="shared" si="21"/>
        <v>US Dollars</v>
      </c>
      <c r="K44" s="228" t="str">
        <f t="shared" si="21"/>
        <v>US Dollars</v>
      </c>
      <c r="L44" s="228" t="str">
        <f t="shared" si="21"/>
        <v>US Dollars</v>
      </c>
      <c r="M44" s="282">
        <f t="shared" si="2"/>
        <v>0</v>
      </c>
      <c r="N44" s="228" t="str">
        <f t="shared" si="23"/>
        <v>US Dollars</v>
      </c>
      <c r="O44" s="332" t="s">
        <v>337</v>
      </c>
      <c r="P44" s="332">
        <v>464560</v>
      </c>
      <c r="Q44" s="332" t="s">
        <v>337</v>
      </c>
      <c r="R44" s="332">
        <v>11279</v>
      </c>
      <c r="S44" s="332">
        <v>1130</v>
      </c>
      <c r="T44" s="283">
        <f t="shared" si="3"/>
        <v>476969</v>
      </c>
      <c r="U44" s="283">
        <f t="shared" si="4"/>
        <v>476969</v>
      </c>
    </row>
    <row r="45" spans="1:21" s="73" customFormat="1" ht="43.5" customHeight="1" outlineLevel="1">
      <c r="A45" s="429"/>
      <c r="B45" s="280" t="s">
        <v>282</v>
      </c>
      <c r="C45" s="286" t="s">
        <v>41</v>
      </c>
      <c r="D45" s="228" t="str">
        <f>B5</f>
        <v>US Dollars</v>
      </c>
      <c r="E45" s="228" t="str">
        <f>B5</f>
        <v>US Dollars</v>
      </c>
      <c r="F45" s="228" t="str">
        <f>B5</f>
        <v>US Dollars</v>
      </c>
      <c r="G45" s="228" t="str">
        <f>B5</f>
        <v>US Dollars</v>
      </c>
      <c r="H45" s="282">
        <f t="shared" si="5"/>
        <v>0</v>
      </c>
      <c r="I45" s="228" t="str">
        <f t="shared" si="22"/>
        <v>US Dollars</v>
      </c>
      <c r="J45" s="228" t="str">
        <f t="shared" si="21"/>
        <v>US Dollars</v>
      </c>
      <c r="K45" s="228" t="str">
        <f t="shared" si="21"/>
        <v>US Dollars</v>
      </c>
      <c r="L45" s="228" t="str">
        <f t="shared" si="21"/>
        <v>US Dollars</v>
      </c>
      <c r="M45" s="282">
        <f t="shared" si="2"/>
        <v>0</v>
      </c>
      <c r="N45" s="228" t="str">
        <f t="shared" si="23"/>
        <v>US Dollars</v>
      </c>
      <c r="O45" s="332">
        <v>9669</v>
      </c>
      <c r="P45" s="332">
        <v>34581</v>
      </c>
      <c r="Q45" s="332" t="s">
        <v>337</v>
      </c>
      <c r="R45" s="332">
        <v>43895</v>
      </c>
      <c r="S45" s="332">
        <v>6851</v>
      </c>
      <c r="T45" s="283">
        <f t="shared" si="3"/>
        <v>94996</v>
      </c>
      <c r="U45" s="283">
        <f t="shared" si="4"/>
        <v>94996</v>
      </c>
    </row>
    <row r="46" spans="1:21" s="73" customFormat="1" ht="142.5" customHeight="1">
      <c r="A46" s="427" t="s">
        <v>448</v>
      </c>
      <c r="B46" s="277" t="s">
        <v>299</v>
      </c>
      <c r="C46" s="287"/>
      <c r="D46" s="279">
        <f>SUMIFS(D47:D50,D47:D50,"&lt;&gt;Local Currency", D47:D50,"&lt;&gt;US Dollars" )</f>
        <v>0</v>
      </c>
      <c r="E46" s="279">
        <f t="shared" ref="E46:U46" si="24">SUMIFS(E47:E50,E47:E50,"&lt;&gt;Local Currency", E47:E50,"&lt;&gt;US Dollars" )</f>
        <v>0</v>
      </c>
      <c r="F46" s="279">
        <f t="shared" si="24"/>
        <v>0</v>
      </c>
      <c r="G46" s="279">
        <f t="shared" si="24"/>
        <v>0</v>
      </c>
      <c r="H46" s="279">
        <f t="shared" si="24"/>
        <v>0</v>
      </c>
      <c r="I46" s="279">
        <f t="shared" si="24"/>
        <v>0</v>
      </c>
      <c r="J46" s="279">
        <f t="shared" si="24"/>
        <v>0</v>
      </c>
      <c r="K46" s="279">
        <f t="shared" si="24"/>
        <v>0</v>
      </c>
      <c r="L46" s="279">
        <f t="shared" si="24"/>
        <v>0</v>
      </c>
      <c r="M46" s="279">
        <f t="shared" si="24"/>
        <v>0</v>
      </c>
      <c r="N46" s="279">
        <f t="shared" si="24"/>
        <v>0</v>
      </c>
      <c r="O46" s="279">
        <f t="shared" si="24"/>
        <v>51986</v>
      </c>
      <c r="P46" s="279">
        <f t="shared" si="24"/>
        <v>1613</v>
      </c>
      <c r="Q46" s="279">
        <f t="shared" si="24"/>
        <v>0</v>
      </c>
      <c r="R46" s="279">
        <f t="shared" si="24"/>
        <v>180380</v>
      </c>
      <c r="S46" s="279">
        <f t="shared" si="24"/>
        <v>167274</v>
      </c>
      <c r="T46" s="279">
        <f t="shared" si="24"/>
        <v>401253</v>
      </c>
      <c r="U46" s="279">
        <f t="shared" si="24"/>
        <v>401253</v>
      </c>
    </row>
    <row r="47" spans="1:21" s="73" customFormat="1" ht="30.75" customHeight="1" outlineLevel="1">
      <c r="A47" s="428"/>
      <c r="B47" s="280" t="s">
        <v>43</v>
      </c>
      <c r="C47" s="286" t="s">
        <v>292</v>
      </c>
      <c r="D47" s="228" t="str">
        <f>B5</f>
        <v>US Dollars</v>
      </c>
      <c r="E47" s="228" t="str">
        <f>B5</f>
        <v>US Dollars</v>
      </c>
      <c r="F47" s="228" t="str">
        <f>B5</f>
        <v>US Dollars</v>
      </c>
      <c r="G47" s="228" t="str">
        <f>B5</f>
        <v>US Dollars</v>
      </c>
      <c r="H47" s="282">
        <f t="shared" si="5"/>
        <v>0</v>
      </c>
      <c r="I47" s="228" t="str">
        <f>$B$5</f>
        <v>US Dollars</v>
      </c>
      <c r="J47" s="228" t="str">
        <f t="shared" ref="J47:L50" si="25">$B$5</f>
        <v>US Dollars</v>
      </c>
      <c r="K47" s="228" t="str">
        <f t="shared" si="25"/>
        <v>US Dollars</v>
      </c>
      <c r="L47" s="228" t="str">
        <f t="shared" si="25"/>
        <v>US Dollars</v>
      </c>
      <c r="M47" s="282">
        <f t="shared" si="2"/>
        <v>0</v>
      </c>
      <c r="N47" s="228" t="str">
        <f>$B$5</f>
        <v>US Dollars</v>
      </c>
      <c r="O47" s="333">
        <v>51986</v>
      </c>
      <c r="P47" s="333">
        <v>1613</v>
      </c>
      <c r="Q47" s="333" t="s">
        <v>337</v>
      </c>
      <c r="R47" s="333">
        <v>27268</v>
      </c>
      <c r="S47" s="333">
        <v>167274</v>
      </c>
      <c r="T47" s="283">
        <f t="shared" si="3"/>
        <v>248141</v>
      </c>
      <c r="U47" s="283">
        <f t="shared" si="4"/>
        <v>248141</v>
      </c>
    </row>
    <row r="48" spans="1:21" s="73" customFormat="1" ht="30.75" customHeight="1" outlineLevel="1">
      <c r="A48" s="428"/>
      <c r="B48" s="280" t="s">
        <v>45</v>
      </c>
      <c r="C48" s="286" t="s">
        <v>291</v>
      </c>
      <c r="D48" s="228" t="str">
        <f>B5</f>
        <v>US Dollars</v>
      </c>
      <c r="E48" s="228" t="str">
        <f>B5</f>
        <v>US Dollars</v>
      </c>
      <c r="F48" s="228" t="str">
        <f>B5</f>
        <v>US Dollars</v>
      </c>
      <c r="G48" s="228" t="str">
        <f>B5</f>
        <v>US Dollars</v>
      </c>
      <c r="H48" s="282">
        <f t="shared" si="5"/>
        <v>0</v>
      </c>
      <c r="I48" s="228" t="str">
        <f t="shared" ref="I48:I50" si="26">$B$5</f>
        <v>US Dollars</v>
      </c>
      <c r="J48" s="228" t="str">
        <f t="shared" si="25"/>
        <v>US Dollars</v>
      </c>
      <c r="K48" s="228" t="str">
        <f t="shared" si="25"/>
        <v>US Dollars</v>
      </c>
      <c r="L48" s="228" t="str">
        <f t="shared" si="25"/>
        <v>US Dollars</v>
      </c>
      <c r="M48" s="282">
        <f t="shared" si="2"/>
        <v>0</v>
      </c>
      <c r="N48" s="228" t="str">
        <f t="shared" ref="N48:N50" si="27">$B$5</f>
        <v>US Dollars</v>
      </c>
      <c r="O48" s="333" t="s">
        <v>337</v>
      </c>
      <c r="P48" s="333" t="s">
        <v>337</v>
      </c>
      <c r="Q48" s="333" t="s">
        <v>337</v>
      </c>
      <c r="R48" s="333">
        <v>137352</v>
      </c>
      <c r="S48" s="333" t="s">
        <v>337</v>
      </c>
      <c r="T48" s="283">
        <f t="shared" si="3"/>
        <v>137352</v>
      </c>
      <c r="U48" s="283">
        <f t="shared" si="4"/>
        <v>137352</v>
      </c>
    </row>
    <row r="49" spans="1:21" s="73" customFormat="1" ht="30.75" customHeight="1" outlineLevel="1">
      <c r="A49" s="428"/>
      <c r="B49" s="280" t="s">
        <v>46</v>
      </c>
      <c r="C49" s="286"/>
      <c r="D49" s="228" t="str">
        <f>B5</f>
        <v>US Dollars</v>
      </c>
      <c r="E49" s="228" t="str">
        <f>B5</f>
        <v>US Dollars</v>
      </c>
      <c r="F49" s="228" t="str">
        <f>B5</f>
        <v>US Dollars</v>
      </c>
      <c r="G49" s="228" t="str">
        <f>B5</f>
        <v>US Dollars</v>
      </c>
      <c r="H49" s="282">
        <f t="shared" si="5"/>
        <v>0</v>
      </c>
      <c r="I49" s="228" t="str">
        <f t="shared" si="26"/>
        <v>US Dollars</v>
      </c>
      <c r="J49" s="228" t="str">
        <f t="shared" si="25"/>
        <v>US Dollars</v>
      </c>
      <c r="K49" s="228" t="str">
        <f t="shared" si="25"/>
        <v>US Dollars</v>
      </c>
      <c r="L49" s="228" t="str">
        <f t="shared" si="25"/>
        <v>US Dollars</v>
      </c>
      <c r="M49" s="282">
        <f t="shared" si="2"/>
        <v>0</v>
      </c>
      <c r="N49" s="228" t="str">
        <f t="shared" si="27"/>
        <v>US Dollars</v>
      </c>
      <c r="O49" s="333" t="s">
        <v>337</v>
      </c>
      <c r="P49" s="333" t="s">
        <v>337</v>
      </c>
      <c r="Q49" s="333" t="s">
        <v>337</v>
      </c>
      <c r="R49" s="333" t="s">
        <v>337</v>
      </c>
      <c r="S49" s="333" t="s">
        <v>337</v>
      </c>
      <c r="T49" s="283">
        <f t="shared" si="3"/>
        <v>0</v>
      </c>
      <c r="U49" s="283">
        <f t="shared" si="4"/>
        <v>0</v>
      </c>
    </row>
    <row r="50" spans="1:21" s="73" customFormat="1" ht="39" customHeight="1" outlineLevel="1">
      <c r="A50" s="428"/>
      <c r="B50" s="280" t="s">
        <v>453</v>
      </c>
      <c r="C50" s="286" t="s">
        <v>394</v>
      </c>
      <c r="D50" s="228" t="str">
        <f>B5</f>
        <v>US Dollars</v>
      </c>
      <c r="E50" s="228" t="str">
        <f>B5</f>
        <v>US Dollars</v>
      </c>
      <c r="F50" s="228" t="str">
        <f>B5</f>
        <v>US Dollars</v>
      </c>
      <c r="G50" s="228" t="str">
        <f>B5</f>
        <v>US Dollars</v>
      </c>
      <c r="H50" s="282">
        <f t="shared" si="5"/>
        <v>0</v>
      </c>
      <c r="I50" s="228" t="str">
        <f t="shared" si="26"/>
        <v>US Dollars</v>
      </c>
      <c r="J50" s="228" t="str">
        <f t="shared" si="25"/>
        <v>US Dollars</v>
      </c>
      <c r="K50" s="228" t="str">
        <f t="shared" si="25"/>
        <v>US Dollars</v>
      </c>
      <c r="L50" s="228" t="str">
        <f t="shared" si="25"/>
        <v>US Dollars</v>
      </c>
      <c r="M50" s="282">
        <f t="shared" si="2"/>
        <v>0</v>
      </c>
      <c r="N50" s="228" t="str">
        <f t="shared" si="27"/>
        <v>US Dollars</v>
      </c>
      <c r="O50" s="333" t="s">
        <v>337</v>
      </c>
      <c r="P50" s="333" t="s">
        <v>337</v>
      </c>
      <c r="Q50" s="333" t="s">
        <v>337</v>
      </c>
      <c r="R50" s="333">
        <v>15760</v>
      </c>
      <c r="S50" s="333" t="s">
        <v>337</v>
      </c>
      <c r="T50" s="283">
        <f t="shared" si="3"/>
        <v>15760</v>
      </c>
      <c r="U50" s="283">
        <f t="shared" si="4"/>
        <v>15760</v>
      </c>
    </row>
    <row r="51" spans="1:21" s="73" customFormat="1" ht="171" customHeight="1">
      <c r="A51" s="429" t="s">
        <v>449</v>
      </c>
      <c r="B51" s="277" t="s">
        <v>300</v>
      </c>
      <c r="C51" s="278"/>
      <c r="D51" s="279">
        <f>SUMIFS(D52:D56,D52:D56,"&lt;&gt;Local Currency", D52:D56,"&lt;&gt;US Dollars" )</f>
        <v>949917</v>
      </c>
      <c r="E51" s="279">
        <f t="shared" ref="E51:U51" si="28">SUMIFS(E52:E56,E52:E56,"&lt;&gt;Local Currency", E52:E56,"&lt;&gt;US Dollars" )</f>
        <v>0</v>
      </c>
      <c r="F51" s="279">
        <f t="shared" si="28"/>
        <v>0</v>
      </c>
      <c r="G51" s="279">
        <f t="shared" si="28"/>
        <v>0</v>
      </c>
      <c r="H51" s="279">
        <f t="shared" si="28"/>
        <v>949917</v>
      </c>
      <c r="I51" s="279">
        <f t="shared" si="28"/>
        <v>0</v>
      </c>
      <c r="J51" s="279">
        <f t="shared" si="28"/>
        <v>0</v>
      </c>
      <c r="K51" s="279">
        <f t="shared" si="28"/>
        <v>0</v>
      </c>
      <c r="L51" s="279">
        <f t="shared" si="28"/>
        <v>0</v>
      </c>
      <c r="M51" s="279">
        <f t="shared" si="28"/>
        <v>0</v>
      </c>
      <c r="N51" s="279">
        <f t="shared" si="28"/>
        <v>0</v>
      </c>
      <c r="O51" s="279">
        <f t="shared" si="28"/>
        <v>347911</v>
      </c>
      <c r="P51" s="279">
        <f t="shared" si="28"/>
        <v>308549</v>
      </c>
      <c r="Q51" s="279">
        <f t="shared" si="28"/>
        <v>0</v>
      </c>
      <c r="R51" s="279">
        <f t="shared" si="28"/>
        <v>1500</v>
      </c>
      <c r="S51" s="279">
        <f t="shared" si="28"/>
        <v>2300</v>
      </c>
      <c r="T51" s="279">
        <f t="shared" si="28"/>
        <v>660260</v>
      </c>
      <c r="U51" s="279">
        <f t="shared" si="28"/>
        <v>1610177</v>
      </c>
    </row>
    <row r="52" spans="1:21" s="73" customFormat="1" ht="30.75" customHeight="1" outlineLevel="1">
      <c r="A52" s="429"/>
      <c r="B52" s="280" t="s">
        <v>283</v>
      </c>
      <c r="C52" s="286" t="s">
        <v>410</v>
      </c>
      <c r="D52" s="228" t="str">
        <f>B5</f>
        <v>US Dollars</v>
      </c>
      <c r="E52" s="228" t="str">
        <f>B5</f>
        <v>US Dollars</v>
      </c>
      <c r="F52" s="228" t="str">
        <f>B5</f>
        <v>US Dollars</v>
      </c>
      <c r="G52" s="228" t="str">
        <f>B5</f>
        <v>US Dollars</v>
      </c>
      <c r="H52" s="282">
        <f t="shared" ref="H52:H63" si="29">SUMIFS(D52:G52,D52:G52,"&lt;&gt;Local Currency", D52:G52,"&lt;&gt;US Dollars" )</f>
        <v>0</v>
      </c>
      <c r="I52" s="228" t="str">
        <f>B5</f>
        <v>US Dollars</v>
      </c>
      <c r="J52" s="228" t="str">
        <f>B5</f>
        <v>US Dollars</v>
      </c>
      <c r="K52" s="228" t="str">
        <f>B5</f>
        <v>US Dollars</v>
      </c>
      <c r="L52" s="228" t="str">
        <f>B5</f>
        <v>US Dollars</v>
      </c>
      <c r="M52" s="282">
        <f t="shared" ref="M52:M63" si="30">SUMIFS(I52:L52,I52:L52,"&lt;&gt;Local Currency", I52:L52,"&lt;&gt;US Dollars" )</f>
        <v>0</v>
      </c>
      <c r="N52" s="228" t="str">
        <f>B5</f>
        <v>US Dollars</v>
      </c>
      <c r="O52" s="334" t="s">
        <v>337</v>
      </c>
      <c r="P52" s="334" t="s">
        <v>337</v>
      </c>
      <c r="Q52" s="334" t="s">
        <v>337</v>
      </c>
      <c r="R52" s="334" t="s">
        <v>337</v>
      </c>
      <c r="S52" s="334" t="s">
        <v>337</v>
      </c>
      <c r="T52" s="283">
        <f t="shared" ref="T52:T63" si="31">SUMIFS(N52:S52,N52:S52,"&lt;&gt;Local Currency", N52:S52,"&lt;&gt;US Dollars" )</f>
        <v>0</v>
      </c>
      <c r="U52" s="283">
        <f t="shared" ref="U52:U63" si="32">H52+M52+T52</f>
        <v>0</v>
      </c>
    </row>
    <row r="53" spans="1:21" s="73" customFormat="1" ht="30.75" customHeight="1" outlineLevel="1">
      <c r="A53" s="429"/>
      <c r="B53" s="280" t="s">
        <v>55</v>
      </c>
      <c r="C53" s="286" t="s">
        <v>56</v>
      </c>
      <c r="D53" s="228" t="str">
        <f>B5</f>
        <v>US Dollars</v>
      </c>
      <c r="E53" s="228" t="str">
        <f>B5</f>
        <v>US Dollars</v>
      </c>
      <c r="F53" s="228" t="str">
        <f>B5</f>
        <v>US Dollars</v>
      </c>
      <c r="G53" s="228" t="str">
        <f>B5</f>
        <v>US Dollars</v>
      </c>
      <c r="H53" s="282">
        <f t="shared" si="29"/>
        <v>0</v>
      </c>
      <c r="I53" s="228" t="str">
        <f>B5</f>
        <v>US Dollars</v>
      </c>
      <c r="J53" s="228" t="str">
        <f>B5</f>
        <v>US Dollars</v>
      </c>
      <c r="K53" s="228" t="str">
        <f>B5</f>
        <v>US Dollars</v>
      </c>
      <c r="L53" s="228" t="str">
        <f>B5</f>
        <v>US Dollars</v>
      </c>
      <c r="M53" s="282">
        <f t="shared" si="30"/>
        <v>0</v>
      </c>
      <c r="N53" s="228" t="str">
        <f>B5</f>
        <v>US Dollars</v>
      </c>
      <c r="O53" s="334" t="s">
        <v>337</v>
      </c>
      <c r="P53" s="334" t="s">
        <v>337</v>
      </c>
      <c r="Q53" s="334" t="s">
        <v>337</v>
      </c>
      <c r="R53" s="334" t="s">
        <v>337</v>
      </c>
      <c r="S53" s="334" t="s">
        <v>337</v>
      </c>
      <c r="T53" s="283">
        <f t="shared" si="31"/>
        <v>0</v>
      </c>
      <c r="U53" s="283">
        <f t="shared" si="32"/>
        <v>0</v>
      </c>
    </row>
    <row r="54" spans="1:21" s="73" customFormat="1" ht="30.75" customHeight="1" outlineLevel="1">
      <c r="A54" s="429"/>
      <c r="B54" s="280" t="s">
        <v>57</v>
      </c>
      <c r="C54" s="286" t="s">
        <v>58</v>
      </c>
      <c r="D54" s="228" t="str">
        <f>B5</f>
        <v>US Dollars</v>
      </c>
      <c r="E54" s="228" t="str">
        <f>B5</f>
        <v>US Dollars</v>
      </c>
      <c r="F54" s="228" t="str">
        <f>B5</f>
        <v>US Dollars</v>
      </c>
      <c r="G54" s="228" t="str">
        <f>B5</f>
        <v>US Dollars</v>
      </c>
      <c r="H54" s="282">
        <f t="shared" si="29"/>
        <v>0</v>
      </c>
      <c r="I54" s="228" t="str">
        <f>B5</f>
        <v>US Dollars</v>
      </c>
      <c r="J54" s="228" t="str">
        <f>B5</f>
        <v>US Dollars</v>
      </c>
      <c r="K54" s="228" t="str">
        <f>B5</f>
        <v>US Dollars</v>
      </c>
      <c r="L54" s="228" t="str">
        <f>B5</f>
        <v>US Dollars</v>
      </c>
      <c r="M54" s="282">
        <f t="shared" si="30"/>
        <v>0</v>
      </c>
      <c r="N54" s="228" t="str">
        <f>B5</f>
        <v>US Dollars</v>
      </c>
      <c r="O54" s="334" t="s">
        <v>337</v>
      </c>
      <c r="P54" s="334" t="s">
        <v>337</v>
      </c>
      <c r="Q54" s="334" t="s">
        <v>337</v>
      </c>
      <c r="R54" s="334">
        <v>1500</v>
      </c>
      <c r="S54" s="334">
        <v>2300</v>
      </c>
      <c r="T54" s="283">
        <f t="shared" si="31"/>
        <v>3800</v>
      </c>
      <c r="U54" s="283">
        <f t="shared" si="32"/>
        <v>3800</v>
      </c>
    </row>
    <row r="55" spans="1:21" s="73" customFormat="1" ht="30.75" customHeight="1" outlineLevel="1">
      <c r="A55" s="429"/>
      <c r="B55" s="280" t="s">
        <v>350</v>
      </c>
      <c r="C55" s="286" t="s">
        <v>293</v>
      </c>
      <c r="D55" s="228" t="str">
        <f>B5</f>
        <v>US Dollars</v>
      </c>
      <c r="E55" s="228" t="str">
        <f>B5</f>
        <v>US Dollars</v>
      </c>
      <c r="F55" s="228" t="str">
        <f>B5</f>
        <v>US Dollars</v>
      </c>
      <c r="G55" s="228" t="str">
        <f>B5</f>
        <v>US Dollars</v>
      </c>
      <c r="H55" s="282">
        <f t="shared" si="29"/>
        <v>0</v>
      </c>
      <c r="I55" s="228" t="str">
        <f>B5</f>
        <v>US Dollars</v>
      </c>
      <c r="J55" s="228" t="str">
        <f>B5</f>
        <v>US Dollars</v>
      </c>
      <c r="K55" s="228" t="str">
        <f>B5</f>
        <v>US Dollars</v>
      </c>
      <c r="L55" s="228" t="str">
        <f>B5</f>
        <v>US Dollars</v>
      </c>
      <c r="M55" s="282">
        <f t="shared" si="30"/>
        <v>0</v>
      </c>
      <c r="N55" s="228" t="str">
        <f>B5</f>
        <v>US Dollars</v>
      </c>
      <c r="O55" s="334">
        <v>335911</v>
      </c>
      <c r="P55" s="334" t="s">
        <v>337</v>
      </c>
      <c r="Q55" s="334" t="s">
        <v>337</v>
      </c>
      <c r="R55" s="334" t="s">
        <v>337</v>
      </c>
      <c r="S55" s="334" t="s">
        <v>337</v>
      </c>
      <c r="T55" s="283">
        <f t="shared" si="31"/>
        <v>335911</v>
      </c>
      <c r="U55" s="283">
        <f t="shared" si="32"/>
        <v>335911</v>
      </c>
    </row>
    <row r="56" spans="1:21" s="73" customFormat="1" ht="42" customHeight="1" outlineLevel="1">
      <c r="A56" s="429"/>
      <c r="B56" s="280" t="s">
        <v>351</v>
      </c>
      <c r="C56" s="286" t="s">
        <v>396</v>
      </c>
      <c r="D56" s="327">
        <v>949917</v>
      </c>
      <c r="E56" s="228" t="str">
        <f>B5</f>
        <v>US Dollars</v>
      </c>
      <c r="F56" s="228" t="str">
        <f>B5</f>
        <v>US Dollars</v>
      </c>
      <c r="G56" s="228" t="str">
        <f>B5</f>
        <v>US Dollars</v>
      </c>
      <c r="H56" s="282">
        <f t="shared" si="29"/>
        <v>949917</v>
      </c>
      <c r="I56" s="228" t="str">
        <f>B5</f>
        <v>US Dollars</v>
      </c>
      <c r="J56" s="228" t="str">
        <f>B5</f>
        <v>US Dollars</v>
      </c>
      <c r="K56" s="228" t="str">
        <f>B5</f>
        <v>US Dollars</v>
      </c>
      <c r="L56" s="228" t="str">
        <f>B5</f>
        <v>US Dollars</v>
      </c>
      <c r="M56" s="282">
        <f t="shared" si="30"/>
        <v>0</v>
      </c>
      <c r="N56" s="228" t="str">
        <f>B5</f>
        <v>US Dollars</v>
      </c>
      <c r="O56" s="334">
        <v>12000</v>
      </c>
      <c r="P56" s="334">
        <v>308549</v>
      </c>
      <c r="Q56" s="334" t="s">
        <v>337</v>
      </c>
      <c r="R56" s="334" t="s">
        <v>337</v>
      </c>
      <c r="S56" s="334" t="s">
        <v>337</v>
      </c>
      <c r="T56" s="283">
        <f t="shared" si="31"/>
        <v>320549</v>
      </c>
      <c r="U56" s="283">
        <f t="shared" si="32"/>
        <v>1270466</v>
      </c>
    </row>
    <row r="57" spans="1:21" s="73" customFormat="1" ht="18.75">
      <c r="A57" s="430"/>
      <c r="B57" s="288" t="s">
        <v>397</v>
      </c>
      <c r="C57" s="278"/>
      <c r="D57" s="279">
        <f>SUMIFS(D61:D63,D61:D63,"&lt;&gt;Local Currency", D61:D63,"&lt;&gt;US Dollars" )</f>
        <v>0</v>
      </c>
      <c r="E57" s="279">
        <f t="shared" ref="E57:U57" si="33">SUMIFS(E61:E63,E61:E63,"&lt;&gt;Local Currency", E61:E63,"&lt;&gt;US Dollars" )</f>
        <v>0</v>
      </c>
      <c r="F57" s="279">
        <f t="shared" si="33"/>
        <v>0</v>
      </c>
      <c r="G57" s="279">
        <f t="shared" si="33"/>
        <v>0</v>
      </c>
      <c r="H57" s="279">
        <f t="shared" si="33"/>
        <v>0</v>
      </c>
      <c r="I57" s="279">
        <f t="shared" si="33"/>
        <v>0</v>
      </c>
      <c r="J57" s="279">
        <f t="shared" si="33"/>
        <v>0</v>
      </c>
      <c r="K57" s="279">
        <f t="shared" si="33"/>
        <v>0</v>
      </c>
      <c r="L57" s="279">
        <f t="shared" si="33"/>
        <v>0</v>
      </c>
      <c r="M57" s="279">
        <f t="shared" si="33"/>
        <v>0</v>
      </c>
      <c r="N57" s="279">
        <f t="shared" si="33"/>
        <v>0</v>
      </c>
      <c r="O57" s="279">
        <f t="shared" si="33"/>
        <v>62534</v>
      </c>
      <c r="P57" s="279">
        <f t="shared" si="33"/>
        <v>2458</v>
      </c>
      <c r="Q57" s="279">
        <f t="shared" si="33"/>
        <v>0</v>
      </c>
      <c r="R57" s="279">
        <f t="shared" si="33"/>
        <v>11400</v>
      </c>
      <c r="S57" s="279">
        <f t="shared" si="33"/>
        <v>255352</v>
      </c>
      <c r="T57" s="279">
        <f t="shared" si="33"/>
        <v>331744</v>
      </c>
      <c r="U57" s="279">
        <f t="shared" si="33"/>
        <v>331744</v>
      </c>
    </row>
    <row r="58" spans="1:21" s="73" customFormat="1" ht="71.25" hidden="1" customHeight="1" outlineLevel="1">
      <c r="A58" s="430"/>
      <c r="B58" s="289" t="s">
        <v>415</v>
      </c>
      <c r="C58" s="281" t="s">
        <v>407</v>
      </c>
      <c r="D58" s="228" t="str">
        <f>B5</f>
        <v>US Dollars</v>
      </c>
      <c r="E58" s="228" t="str">
        <f>B5</f>
        <v>US Dollars</v>
      </c>
      <c r="F58" s="228" t="str">
        <f>B5</f>
        <v>US Dollars</v>
      </c>
      <c r="G58" s="228" t="str">
        <f>B5</f>
        <v>US Dollars</v>
      </c>
      <c r="H58" s="282">
        <f t="shared" si="29"/>
        <v>0</v>
      </c>
      <c r="I58" s="228" t="str">
        <f>B5</f>
        <v>US Dollars</v>
      </c>
      <c r="J58" s="228" t="str">
        <f>B5</f>
        <v>US Dollars</v>
      </c>
      <c r="K58" s="228" t="str">
        <f>B5</f>
        <v>US Dollars</v>
      </c>
      <c r="L58" s="228" t="str">
        <f>B5</f>
        <v>US Dollars</v>
      </c>
      <c r="M58" s="282">
        <f t="shared" si="30"/>
        <v>0</v>
      </c>
      <c r="N58" s="228" t="str">
        <f>B5</f>
        <v>US Dollars</v>
      </c>
      <c r="O58" s="228" t="str">
        <f>B5</f>
        <v>US Dollars</v>
      </c>
      <c r="P58" s="228" t="str">
        <f>B5</f>
        <v>US Dollars</v>
      </c>
      <c r="Q58" s="228" t="str">
        <f>B5</f>
        <v>US Dollars</v>
      </c>
      <c r="R58" s="228" t="str">
        <f>B5</f>
        <v>US Dollars</v>
      </c>
      <c r="S58" s="228" t="str">
        <f>B5</f>
        <v>US Dollars</v>
      </c>
      <c r="T58" s="290">
        <f t="shared" si="31"/>
        <v>0</v>
      </c>
      <c r="U58" s="290">
        <f t="shared" si="32"/>
        <v>0</v>
      </c>
    </row>
    <row r="59" spans="1:21" s="73" customFormat="1" ht="45" hidden="1" customHeight="1" outlineLevel="1">
      <c r="A59" s="430"/>
      <c r="B59" s="289" t="s">
        <v>399</v>
      </c>
      <c r="C59" s="281" t="s">
        <v>416</v>
      </c>
      <c r="D59" s="228" t="str">
        <f>B5</f>
        <v>US Dollars</v>
      </c>
      <c r="E59" s="228" t="str">
        <f>B5</f>
        <v>US Dollars</v>
      </c>
      <c r="F59" s="228" t="str">
        <f>B5</f>
        <v>US Dollars</v>
      </c>
      <c r="G59" s="228" t="str">
        <f>B5</f>
        <v>US Dollars</v>
      </c>
      <c r="H59" s="282">
        <f t="shared" si="29"/>
        <v>0</v>
      </c>
      <c r="I59" s="228" t="str">
        <f>B5</f>
        <v>US Dollars</v>
      </c>
      <c r="J59" s="228" t="str">
        <f>B5</f>
        <v>US Dollars</v>
      </c>
      <c r="K59" s="228" t="str">
        <f>B5</f>
        <v>US Dollars</v>
      </c>
      <c r="L59" s="228" t="str">
        <f>B5</f>
        <v>US Dollars</v>
      </c>
      <c r="M59" s="282">
        <f t="shared" si="30"/>
        <v>0</v>
      </c>
      <c r="N59" s="228" t="str">
        <f>B5</f>
        <v>US Dollars</v>
      </c>
      <c r="O59" s="228" t="str">
        <f>B5</f>
        <v>US Dollars</v>
      </c>
      <c r="P59" s="228" t="str">
        <f>B5</f>
        <v>US Dollars</v>
      </c>
      <c r="Q59" s="228" t="str">
        <f>B5</f>
        <v>US Dollars</v>
      </c>
      <c r="R59" s="228" t="str">
        <f>B5</f>
        <v>US Dollars</v>
      </c>
      <c r="S59" s="228" t="str">
        <f>B5</f>
        <v>US Dollars</v>
      </c>
      <c r="T59" s="290">
        <f t="shared" si="31"/>
        <v>0</v>
      </c>
      <c r="U59" s="290">
        <f t="shared" si="32"/>
        <v>0</v>
      </c>
    </row>
    <row r="60" spans="1:21" s="73" customFormat="1" ht="61.5" hidden="1" customHeight="1" outlineLevel="1" thickBot="1">
      <c r="A60" s="430"/>
      <c r="B60" s="289" t="s">
        <v>400</v>
      </c>
      <c r="C60" s="281"/>
      <c r="D60" s="228" t="str">
        <f>B5</f>
        <v>US Dollars</v>
      </c>
      <c r="E60" s="228" t="str">
        <f>B5</f>
        <v>US Dollars</v>
      </c>
      <c r="F60" s="228" t="str">
        <f>B5</f>
        <v>US Dollars</v>
      </c>
      <c r="G60" s="228" t="str">
        <f>B5</f>
        <v>US Dollars</v>
      </c>
      <c r="H60" s="282">
        <f t="shared" si="29"/>
        <v>0</v>
      </c>
      <c r="I60" s="228" t="str">
        <f>B5</f>
        <v>US Dollars</v>
      </c>
      <c r="J60" s="228" t="str">
        <f>B5</f>
        <v>US Dollars</v>
      </c>
      <c r="K60" s="228" t="str">
        <f>B5</f>
        <v>US Dollars</v>
      </c>
      <c r="L60" s="228" t="str">
        <f>B5</f>
        <v>US Dollars</v>
      </c>
      <c r="M60" s="282">
        <f t="shared" si="30"/>
        <v>0</v>
      </c>
      <c r="N60" s="228" t="str">
        <f>B5</f>
        <v>US Dollars</v>
      </c>
      <c r="O60" s="228" t="str">
        <f>B5</f>
        <v>US Dollars</v>
      </c>
      <c r="P60" s="228" t="str">
        <f>B5</f>
        <v>US Dollars</v>
      </c>
      <c r="Q60" s="228" t="str">
        <f>B5</f>
        <v>US Dollars</v>
      </c>
      <c r="R60" s="228" t="str">
        <f>B5</f>
        <v>US Dollars</v>
      </c>
      <c r="S60" s="228" t="str">
        <f>B5</f>
        <v>US Dollars</v>
      </c>
      <c r="T60" s="290">
        <f t="shared" si="31"/>
        <v>0</v>
      </c>
      <c r="U60" s="290">
        <f t="shared" si="32"/>
        <v>0</v>
      </c>
    </row>
    <row r="61" spans="1:21" s="73" customFormat="1" ht="56.25" outlineLevel="1">
      <c r="A61" s="291"/>
      <c r="B61" s="280" t="s">
        <v>415</v>
      </c>
      <c r="C61" s="286" t="s">
        <v>407</v>
      </c>
      <c r="D61" s="228" t="str">
        <f>$B$5</f>
        <v>US Dollars</v>
      </c>
      <c r="E61" s="228" t="str">
        <f t="shared" ref="E61:G63" si="34">$B$5</f>
        <v>US Dollars</v>
      </c>
      <c r="F61" s="228" t="str">
        <f t="shared" si="34"/>
        <v>US Dollars</v>
      </c>
      <c r="G61" s="228" t="str">
        <f t="shared" si="34"/>
        <v>US Dollars</v>
      </c>
      <c r="H61" s="282">
        <f t="shared" si="29"/>
        <v>0</v>
      </c>
      <c r="I61" s="228" t="str">
        <f>$B$5</f>
        <v>US Dollars</v>
      </c>
      <c r="J61" s="228" t="str">
        <f t="shared" ref="J61:L63" si="35">$B$5</f>
        <v>US Dollars</v>
      </c>
      <c r="K61" s="228" t="str">
        <f t="shared" si="35"/>
        <v>US Dollars</v>
      </c>
      <c r="L61" s="228" t="str">
        <f t="shared" si="35"/>
        <v>US Dollars</v>
      </c>
      <c r="M61" s="282">
        <f t="shared" si="30"/>
        <v>0</v>
      </c>
      <c r="N61" s="228" t="str">
        <f>$B$5</f>
        <v>US Dollars</v>
      </c>
      <c r="O61" s="335" t="s">
        <v>337</v>
      </c>
      <c r="P61" s="335" t="s">
        <v>337</v>
      </c>
      <c r="Q61" s="335" t="s">
        <v>337</v>
      </c>
      <c r="R61" s="335" t="s">
        <v>337</v>
      </c>
      <c r="S61" s="335" t="s">
        <v>337</v>
      </c>
      <c r="T61" s="283">
        <f t="shared" si="31"/>
        <v>0</v>
      </c>
      <c r="U61" s="283">
        <f t="shared" si="32"/>
        <v>0</v>
      </c>
    </row>
    <row r="62" spans="1:21" s="73" customFormat="1" ht="37.5" outlineLevel="1">
      <c r="A62" s="291"/>
      <c r="B62" s="280" t="s">
        <v>399</v>
      </c>
      <c r="C62" s="286" t="s">
        <v>416</v>
      </c>
      <c r="D62" s="228" t="str">
        <f t="shared" ref="D62:D63" si="36">$B$5</f>
        <v>US Dollars</v>
      </c>
      <c r="E62" s="228" t="str">
        <f t="shared" si="34"/>
        <v>US Dollars</v>
      </c>
      <c r="F62" s="228" t="str">
        <f t="shared" si="34"/>
        <v>US Dollars</v>
      </c>
      <c r="G62" s="228" t="str">
        <f t="shared" si="34"/>
        <v>US Dollars</v>
      </c>
      <c r="H62" s="282">
        <f t="shared" si="29"/>
        <v>0</v>
      </c>
      <c r="I62" s="228" t="str">
        <f t="shared" ref="I62:I63" si="37">$B$5</f>
        <v>US Dollars</v>
      </c>
      <c r="J62" s="228" t="str">
        <f t="shared" si="35"/>
        <v>US Dollars</v>
      </c>
      <c r="K62" s="228" t="str">
        <f t="shared" si="35"/>
        <v>US Dollars</v>
      </c>
      <c r="L62" s="228" t="str">
        <f t="shared" si="35"/>
        <v>US Dollars</v>
      </c>
      <c r="M62" s="282">
        <f t="shared" si="30"/>
        <v>0</v>
      </c>
      <c r="N62" s="228" t="str">
        <f t="shared" ref="N62:N63" si="38">$B$5</f>
        <v>US Dollars</v>
      </c>
      <c r="O62" s="335">
        <v>62534</v>
      </c>
      <c r="P62" s="335">
        <v>2458</v>
      </c>
      <c r="Q62" s="335" t="s">
        <v>337</v>
      </c>
      <c r="R62" s="335">
        <v>11400</v>
      </c>
      <c r="S62" s="335">
        <v>255352</v>
      </c>
      <c r="T62" s="283">
        <f t="shared" si="31"/>
        <v>331744</v>
      </c>
      <c r="U62" s="283">
        <f t="shared" si="32"/>
        <v>331744</v>
      </c>
    </row>
    <row r="63" spans="1:21" s="73" customFormat="1" ht="56.25" outlineLevel="1">
      <c r="A63" s="291"/>
      <c r="B63" s="280" t="s">
        <v>400</v>
      </c>
      <c r="C63" s="281"/>
      <c r="D63" s="228" t="str">
        <f t="shared" si="36"/>
        <v>US Dollars</v>
      </c>
      <c r="E63" s="228" t="str">
        <f t="shared" si="34"/>
        <v>US Dollars</v>
      </c>
      <c r="F63" s="228" t="str">
        <f t="shared" si="34"/>
        <v>US Dollars</v>
      </c>
      <c r="G63" s="228" t="str">
        <f t="shared" si="34"/>
        <v>US Dollars</v>
      </c>
      <c r="H63" s="282">
        <f t="shared" si="29"/>
        <v>0</v>
      </c>
      <c r="I63" s="228" t="str">
        <f t="shared" si="37"/>
        <v>US Dollars</v>
      </c>
      <c r="J63" s="228" t="str">
        <f t="shared" si="35"/>
        <v>US Dollars</v>
      </c>
      <c r="K63" s="228" t="str">
        <f t="shared" si="35"/>
        <v>US Dollars</v>
      </c>
      <c r="L63" s="228" t="str">
        <f t="shared" si="35"/>
        <v>US Dollars</v>
      </c>
      <c r="M63" s="282">
        <f t="shared" si="30"/>
        <v>0</v>
      </c>
      <c r="N63" s="228" t="str">
        <f t="shared" si="38"/>
        <v>US Dollars</v>
      </c>
      <c r="O63" s="335" t="s">
        <v>337</v>
      </c>
      <c r="P63" s="335" t="s">
        <v>337</v>
      </c>
      <c r="Q63" s="335" t="s">
        <v>337</v>
      </c>
      <c r="R63" s="335" t="s">
        <v>337</v>
      </c>
      <c r="S63" s="335" t="s">
        <v>337</v>
      </c>
      <c r="T63" s="283">
        <f t="shared" si="31"/>
        <v>0</v>
      </c>
      <c r="U63" s="283">
        <f t="shared" si="32"/>
        <v>0</v>
      </c>
    </row>
    <row r="64" spans="1:21" s="73" customFormat="1">
      <c r="A64" s="292"/>
      <c r="B64" s="293" t="s">
        <v>262</v>
      </c>
      <c r="C64" s="294"/>
      <c r="D64" s="295">
        <f t="shared" ref="D64:G64" si="39">D57+D51+D46+D41+D38+D30+D27+D24+D12</f>
        <v>4478054</v>
      </c>
      <c r="E64" s="295">
        <f t="shared" si="39"/>
        <v>0</v>
      </c>
      <c r="F64" s="295">
        <f t="shared" si="39"/>
        <v>0</v>
      </c>
      <c r="G64" s="295">
        <f t="shared" si="39"/>
        <v>0</v>
      </c>
      <c r="H64" s="295">
        <f>H57+H51+H46+H41+H38+H30+H27+H24+H12</f>
        <v>4478054</v>
      </c>
      <c r="I64" s="295">
        <f t="shared" ref="I64:L64" si="40">I57+I51+I46+I41+I38+I30+I27+I24+I12</f>
        <v>0</v>
      </c>
      <c r="J64" s="295">
        <f t="shared" si="40"/>
        <v>1255616</v>
      </c>
      <c r="K64" s="295">
        <f t="shared" si="40"/>
        <v>0</v>
      </c>
      <c r="L64" s="295">
        <f t="shared" si="40"/>
        <v>0</v>
      </c>
      <c r="M64" s="295">
        <f>M57+M51+M46+M41+M38+M30+M27+M24+M12</f>
        <v>1255616</v>
      </c>
      <c r="N64" s="295">
        <f t="shared" ref="N64:S64" si="41">N57+N51+N46+N41+N38+N30+N27+N24+N12</f>
        <v>0</v>
      </c>
      <c r="O64" s="295">
        <f t="shared" si="41"/>
        <v>2137482</v>
      </c>
      <c r="P64" s="295">
        <f t="shared" si="41"/>
        <v>5146960</v>
      </c>
      <c r="Q64" s="295">
        <f t="shared" si="41"/>
        <v>0</v>
      </c>
      <c r="R64" s="295">
        <f t="shared" si="41"/>
        <v>389495</v>
      </c>
      <c r="S64" s="295">
        <f t="shared" si="41"/>
        <v>847977</v>
      </c>
      <c r="T64" s="296">
        <f>T57+T51+T46+T41+T38+T30+T27+T24+T12</f>
        <v>8521914</v>
      </c>
      <c r="U64" s="296">
        <f>U57+U51+U46+U41+U38+U30+U27+U24+U12</f>
        <v>14255584</v>
      </c>
    </row>
    <row r="65" spans="1:21" s="73" customFormat="1">
      <c r="A65" s="292"/>
      <c r="B65" s="297" t="s">
        <v>413</v>
      </c>
      <c r="C65" s="298"/>
      <c r="D65" s="299">
        <f t="shared" ref="D65:G65" si="42">D64-D57</f>
        <v>4478054</v>
      </c>
      <c r="E65" s="299">
        <f t="shared" si="42"/>
        <v>0</v>
      </c>
      <c r="F65" s="299">
        <f t="shared" si="42"/>
        <v>0</v>
      </c>
      <c r="G65" s="299">
        <f t="shared" si="42"/>
        <v>0</v>
      </c>
      <c r="H65" s="299">
        <f>H64-H57</f>
        <v>4478054</v>
      </c>
      <c r="I65" s="299">
        <f t="shared" ref="I65:L65" si="43">I64-I57</f>
        <v>0</v>
      </c>
      <c r="J65" s="299">
        <f t="shared" si="43"/>
        <v>1255616</v>
      </c>
      <c r="K65" s="299">
        <f t="shared" si="43"/>
        <v>0</v>
      </c>
      <c r="L65" s="299">
        <f t="shared" si="43"/>
        <v>0</v>
      </c>
      <c r="M65" s="299">
        <f>M64-M57</f>
        <v>1255616</v>
      </c>
      <c r="N65" s="299">
        <f t="shared" ref="N65:U65" si="44">N64-N57</f>
        <v>0</v>
      </c>
      <c r="O65" s="299">
        <f t="shared" si="44"/>
        <v>2074948</v>
      </c>
      <c r="P65" s="299">
        <f t="shared" si="44"/>
        <v>5144502</v>
      </c>
      <c r="Q65" s="299">
        <f t="shared" si="44"/>
        <v>0</v>
      </c>
      <c r="R65" s="299">
        <f t="shared" si="44"/>
        <v>378095</v>
      </c>
      <c r="S65" s="299">
        <f t="shared" si="44"/>
        <v>592625</v>
      </c>
      <c r="T65" s="299">
        <f t="shared" si="44"/>
        <v>8190170</v>
      </c>
      <c r="U65" s="299">
        <f t="shared" si="44"/>
        <v>13923840</v>
      </c>
    </row>
    <row r="66" spans="1:21" s="73" customFormat="1">
      <c r="A66" s="85"/>
      <c r="B66" s="221"/>
      <c r="C66" s="222"/>
      <c r="D66" s="223"/>
      <c r="E66" s="223"/>
      <c r="F66" s="223"/>
      <c r="G66" s="223"/>
      <c r="H66" s="223"/>
      <c r="I66" s="223"/>
      <c r="J66" s="223"/>
      <c r="K66" s="223"/>
      <c r="L66" s="223"/>
      <c r="M66" s="223"/>
      <c r="N66" s="224"/>
      <c r="O66" s="224"/>
      <c r="P66" s="224"/>
      <c r="Q66" s="224"/>
      <c r="R66" s="224"/>
      <c r="S66" s="224"/>
      <c r="T66" s="224"/>
      <c r="U66" s="224"/>
    </row>
    <row r="67" spans="1:21" s="73" customFormat="1">
      <c r="A67" s="85"/>
      <c r="B67" s="221"/>
      <c r="C67" s="222"/>
      <c r="D67" s="223"/>
      <c r="E67" s="223"/>
      <c r="F67" s="223"/>
      <c r="G67" s="223"/>
      <c r="H67" s="223"/>
      <c r="I67" s="223"/>
      <c r="J67" s="223"/>
      <c r="K67" s="223"/>
      <c r="L67" s="223"/>
      <c r="M67" s="223"/>
      <c r="N67" s="224"/>
      <c r="O67" s="224"/>
      <c r="P67" s="224"/>
      <c r="Q67" s="224"/>
      <c r="R67" s="224"/>
      <c r="S67" s="224"/>
      <c r="T67" s="224"/>
      <c r="U67" s="224"/>
    </row>
    <row r="68" spans="1:21" s="73" customFormat="1" ht="52.5" customHeight="1">
      <c r="A68" s="431" t="s">
        <v>414</v>
      </c>
      <c r="B68" s="431"/>
      <c r="C68" s="431"/>
      <c r="D68" s="431"/>
      <c r="E68" s="431"/>
      <c r="F68" s="431"/>
      <c r="G68" s="431"/>
      <c r="H68" s="431"/>
      <c r="I68" s="431"/>
      <c r="J68" s="223"/>
      <c r="K68" s="223"/>
      <c r="L68" s="223"/>
      <c r="M68" s="223"/>
      <c r="N68" s="224"/>
      <c r="O68" s="224"/>
      <c r="P68" s="224"/>
      <c r="Q68" s="224"/>
      <c r="R68" s="224"/>
      <c r="S68" s="224"/>
      <c r="T68" s="224"/>
      <c r="U68" s="224"/>
    </row>
    <row r="69" spans="1:21" s="73" customFormat="1">
      <c r="A69" s="85"/>
      <c r="B69" s="221"/>
      <c r="C69" s="222"/>
      <c r="D69" s="223"/>
      <c r="E69" s="223"/>
      <c r="F69" s="223"/>
      <c r="G69" s="223"/>
      <c r="H69" s="223"/>
      <c r="I69" s="223"/>
      <c r="J69" s="223"/>
      <c r="K69" s="223"/>
      <c r="L69" s="223"/>
      <c r="M69" s="223"/>
      <c r="N69" s="224"/>
      <c r="O69" s="224"/>
      <c r="P69" s="224"/>
      <c r="Q69" s="224"/>
      <c r="R69" s="224"/>
      <c r="S69" s="224"/>
      <c r="T69" s="224"/>
      <c r="U69" s="224"/>
    </row>
    <row r="70" spans="1:21" s="73" customFormat="1">
      <c r="A70" s="85"/>
      <c r="B70" s="221"/>
      <c r="C70" s="222"/>
      <c r="D70" s="223"/>
      <c r="E70" s="223"/>
      <c r="F70" s="223"/>
      <c r="G70" s="223"/>
      <c r="H70" s="223"/>
      <c r="I70" s="223"/>
      <c r="J70" s="223"/>
      <c r="K70" s="223"/>
      <c r="L70" s="223"/>
      <c r="M70" s="223"/>
      <c r="N70" s="224"/>
      <c r="O70" s="224"/>
      <c r="P70" s="224"/>
      <c r="Q70" s="224"/>
      <c r="R70" s="224"/>
      <c r="S70" s="224"/>
      <c r="T70" s="224"/>
      <c r="U70" s="224"/>
    </row>
    <row r="71" spans="1:21" s="73" customFormat="1">
      <c r="A71" s="85"/>
      <c r="B71" s="221"/>
      <c r="C71" s="222"/>
      <c r="D71" s="223"/>
      <c r="E71" s="223"/>
      <c r="F71" s="223"/>
      <c r="G71" s="223"/>
      <c r="H71" s="223"/>
      <c r="I71" s="223"/>
      <c r="J71" s="223"/>
      <c r="K71" s="223"/>
      <c r="L71" s="223"/>
      <c r="M71" s="223"/>
      <c r="N71" s="224"/>
      <c r="O71" s="224"/>
      <c r="P71" s="224"/>
      <c r="Q71" s="224"/>
      <c r="R71" s="224"/>
      <c r="S71" s="224"/>
      <c r="T71" s="224"/>
      <c r="U71" s="224"/>
    </row>
    <row r="72" spans="1:21" s="73" customFormat="1" ht="18.75">
      <c r="A72" s="85"/>
      <c r="B72" s="423" t="s">
        <v>677</v>
      </c>
      <c r="C72" s="424" t="s">
        <v>363</v>
      </c>
      <c r="D72" s="420" t="s">
        <v>268</v>
      </c>
      <c r="E72" s="420"/>
      <c r="F72" s="420"/>
      <c r="G72" s="420"/>
      <c r="H72" s="420"/>
      <c r="I72" s="420" t="s">
        <v>269</v>
      </c>
      <c r="J72" s="420"/>
      <c r="K72" s="420"/>
      <c r="L72" s="420"/>
      <c r="M72" s="420"/>
      <c r="N72" s="420" t="s">
        <v>270</v>
      </c>
      <c r="O72" s="420"/>
      <c r="P72" s="420"/>
      <c r="Q72" s="420"/>
      <c r="R72" s="420"/>
      <c r="S72" s="420"/>
      <c r="T72" s="420"/>
      <c r="U72" s="420" t="s">
        <v>262</v>
      </c>
    </row>
    <row r="73" spans="1:21" s="73" customFormat="1" ht="18.75">
      <c r="A73" s="85"/>
      <c r="B73" s="423"/>
      <c r="C73" s="424"/>
      <c r="D73" s="421" t="s">
        <v>263</v>
      </c>
      <c r="E73" s="421" t="s">
        <v>264</v>
      </c>
      <c r="F73" s="421" t="s">
        <v>352</v>
      </c>
      <c r="G73" s="421" t="s">
        <v>199</v>
      </c>
      <c r="H73" s="421" t="s">
        <v>184</v>
      </c>
      <c r="I73" s="421" t="s">
        <v>265</v>
      </c>
      <c r="J73" s="421" t="s">
        <v>202</v>
      </c>
      <c r="K73" s="421" t="s">
        <v>266</v>
      </c>
      <c r="L73" s="421" t="s">
        <v>267</v>
      </c>
      <c r="M73" s="421" t="s">
        <v>187</v>
      </c>
      <c r="N73" s="422" t="s">
        <v>272</v>
      </c>
      <c r="O73" s="422"/>
      <c r="P73" s="422" t="s">
        <v>273</v>
      </c>
      <c r="Q73" s="422"/>
      <c r="R73" s="422"/>
      <c r="S73" s="421" t="s">
        <v>275</v>
      </c>
      <c r="T73" s="421" t="s">
        <v>276</v>
      </c>
      <c r="U73" s="420"/>
    </row>
    <row r="74" spans="1:21" s="73" customFormat="1" ht="159.75">
      <c r="A74" s="85"/>
      <c r="B74" s="423"/>
      <c r="C74" s="424"/>
      <c r="D74" s="421"/>
      <c r="E74" s="421"/>
      <c r="F74" s="421"/>
      <c r="G74" s="421"/>
      <c r="H74" s="421"/>
      <c r="I74" s="421"/>
      <c r="J74" s="421"/>
      <c r="K74" s="421"/>
      <c r="L74" s="421"/>
      <c r="M74" s="421"/>
      <c r="N74" s="312" t="s">
        <v>193</v>
      </c>
      <c r="O74" s="313" t="s">
        <v>271</v>
      </c>
      <c r="P74" s="313" t="s">
        <v>195</v>
      </c>
      <c r="Q74" s="313" t="s">
        <v>284</v>
      </c>
      <c r="R74" s="313" t="s">
        <v>274</v>
      </c>
      <c r="S74" s="421"/>
      <c r="T74" s="421"/>
      <c r="U74" s="420"/>
    </row>
    <row r="75" spans="1:21" s="73" customFormat="1">
      <c r="A75" s="85"/>
      <c r="B75" s="314"/>
      <c r="C75" s="315"/>
      <c r="D75" s="316"/>
      <c r="E75" s="316"/>
      <c r="F75" s="316"/>
      <c r="G75" s="316"/>
      <c r="H75" s="316"/>
      <c r="I75" s="316"/>
      <c r="J75" s="316"/>
      <c r="K75" s="316"/>
      <c r="L75" s="316"/>
      <c r="M75" s="316"/>
      <c r="N75" s="317"/>
      <c r="O75" s="317"/>
      <c r="P75" s="317"/>
      <c r="Q75" s="317"/>
      <c r="R75" s="317"/>
      <c r="S75" s="317"/>
      <c r="T75" s="317"/>
      <c r="U75" s="317"/>
    </row>
    <row r="76" spans="1:21" s="73" customFormat="1">
      <c r="A76" s="85"/>
      <c r="B76" s="314"/>
      <c r="C76" s="315"/>
      <c r="D76" s="316"/>
      <c r="E76" s="316"/>
      <c r="F76" s="316"/>
      <c r="G76" s="316"/>
      <c r="H76" s="316"/>
      <c r="I76" s="316"/>
      <c r="J76" s="316"/>
      <c r="K76" s="316"/>
      <c r="L76" s="316"/>
      <c r="M76" s="316"/>
      <c r="N76" s="317"/>
      <c r="O76" s="317"/>
      <c r="P76" s="317"/>
      <c r="Q76" s="317"/>
      <c r="R76" s="317"/>
      <c r="S76" s="317"/>
      <c r="T76" s="317"/>
      <c r="U76" s="317"/>
    </row>
    <row r="77" spans="1:21" s="73" customFormat="1">
      <c r="A77" s="85"/>
      <c r="B77" s="314"/>
      <c r="C77" s="315"/>
      <c r="D77" s="316"/>
      <c r="E77" s="316"/>
      <c r="F77" s="316"/>
      <c r="G77" s="316"/>
      <c r="H77" s="316"/>
      <c r="I77" s="316"/>
      <c r="J77" s="316"/>
      <c r="K77" s="316"/>
      <c r="L77" s="316"/>
      <c r="M77" s="316"/>
      <c r="N77" s="317"/>
      <c r="O77" s="317"/>
      <c r="P77" s="317"/>
      <c r="Q77" s="317"/>
      <c r="R77" s="317"/>
      <c r="S77" s="317"/>
      <c r="T77" s="317"/>
      <c r="U77" s="317"/>
    </row>
    <row r="78" spans="1:21" s="73" customFormat="1">
      <c r="A78" s="85"/>
      <c r="B78" s="314"/>
      <c r="C78" s="315"/>
      <c r="D78" s="316"/>
      <c r="E78" s="316"/>
      <c r="F78" s="316"/>
      <c r="G78" s="316"/>
      <c r="H78" s="316"/>
      <c r="I78" s="316"/>
      <c r="J78" s="316"/>
      <c r="K78" s="316"/>
      <c r="L78" s="316"/>
      <c r="M78" s="316"/>
      <c r="N78" s="317"/>
      <c r="O78" s="317"/>
      <c r="P78" s="317"/>
      <c r="Q78" s="317"/>
      <c r="R78" s="317"/>
      <c r="S78" s="317"/>
      <c r="T78" s="317"/>
      <c r="U78" s="317"/>
    </row>
    <row r="79" spans="1:21" s="73" customFormat="1">
      <c r="A79" s="85"/>
      <c r="B79" s="314"/>
      <c r="C79" s="315"/>
      <c r="D79" s="316"/>
      <c r="E79" s="316"/>
      <c r="F79" s="316"/>
      <c r="G79" s="316"/>
      <c r="H79" s="316"/>
      <c r="I79" s="316"/>
      <c r="J79" s="316"/>
      <c r="K79" s="316"/>
      <c r="L79" s="316"/>
      <c r="M79" s="316"/>
      <c r="N79" s="317"/>
      <c r="O79" s="317"/>
      <c r="P79" s="317"/>
      <c r="Q79" s="317"/>
      <c r="R79" s="317"/>
      <c r="S79" s="317"/>
      <c r="T79" s="317"/>
      <c r="U79" s="317"/>
    </row>
    <row r="80" spans="1:21" s="73" customFormat="1">
      <c r="A80" s="85"/>
      <c r="B80" s="314"/>
      <c r="C80" s="315"/>
      <c r="D80" s="316"/>
      <c r="E80" s="316"/>
      <c r="F80" s="316"/>
      <c r="G80" s="316"/>
      <c r="H80" s="316"/>
      <c r="I80" s="316"/>
      <c r="J80" s="316"/>
      <c r="K80" s="316"/>
      <c r="L80" s="316"/>
      <c r="M80" s="316"/>
      <c r="N80" s="317"/>
      <c r="O80" s="317"/>
      <c r="P80" s="317"/>
      <c r="Q80" s="317"/>
      <c r="R80" s="317"/>
      <c r="S80" s="317"/>
      <c r="T80" s="317"/>
      <c r="U80" s="317"/>
    </row>
    <row r="81" spans="1:21" s="73" customFormat="1">
      <c r="A81" s="85"/>
      <c r="B81" s="314"/>
      <c r="C81" s="315"/>
      <c r="D81" s="316"/>
      <c r="E81" s="316"/>
      <c r="F81" s="316"/>
      <c r="G81" s="316"/>
      <c r="H81" s="316"/>
      <c r="I81" s="316"/>
      <c r="J81" s="316"/>
      <c r="K81" s="316"/>
      <c r="L81" s="316"/>
      <c r="M81" s="316"/>
      <c r="N81" s="317"/>
      <c r="O81" s="317"/>
      <c r="P81" s="317"/>
      <c r="Q81" s="317"/>
      <c r="R81" s="317"/>
      <c r="S81" s="317"/>
      <c r="T81" s="317"/>
      <c r="U81" s="317"/>
    </row>
    <row r="82" spans="1:21" s="73" customFormat="1">
      <c r="A82" s="85"/>
      <c r="B82" s="314"/>
      <c r="C82" s="315"/>
      <c r="D82" s="316"/>
      <c r="E82" s="316"/>
      <c r="F82" s="316"/>
      <c r="G82" s="316"/>
      <c r="H82" s="316"/>
      <c r="I82" s="316"/>
      <c r="J82" s="316"/>
      <c r="K82" s="316"/>
      <c r="L82" s="316"/>
      <c r="M82" s="316"/>
      <c r="N82" s="317"/>
      <c r="O82" s="317"/>
      <c r="P82" s="317"/>
      <c r="Q82" s="317"/>
      <c r="R82" s="317"/>
      <c r="S82" s="317"/>
      <c r="T82" s="317"/>
      <c r="U82" s="317"/>
    </row>
    <row r="83" spans="1:21" s="73" customFormat="1">
      <c r="A83" s="85"/>
      <c r="B83" s="314"/>
      <c r="C83" s="315"/>
      <c r="D83" s="316"/>
      <c r="E83" s="316"/>
      <c r="F83" s="316"/>
      <c r="G83" s="316"/>
      <c r="H83" s="316"/>
      <c r="I83" s="316"/>
      <c r="J83" s="316"/>
      <c r="K83" s="316"/>
      <c r="L83" s="316"/>
      <c r="M83" s="316"/>
      <c r="N83" s="317"/>
      <c r="O83" s="317"/>
      <c r="P83" s="317"/>
      <c r="Q83" s="317"/>
      <c r="R83" s="317"/>
      <c r="S83" s="317"/>
      <c r="T83" s="317"/>
      <c r="U83" s="317"/>
    </row>
    <row r="84" spans="1:21" s="73" customFormat="1">
      <c r="A84" s="85"/>
      <c r="B84" s="318"/>
      <c r="C84" s="319"/>
      <c r="D84" s="320"/>
      <c r="E84" s="320"/>
      <c r="F84" s="320"/>
      <c r="G84" s="320"/>
      <c r="H84" s="320"/>
      <c r="I84" s="320"/>
      <c r="J84" s="320"/>
      <c r="K84" s="320"/>
      <c r="L84" s="320"/>
      <c r="M84" s="320"/>
      <c r="N84" s="321"/>
      <c r="O84" s="321"/>
      <c r="P84" s="321"/>
      <c r="Q84" s="321"/>
      <c r="R84" s="321"/>
      <c r="S84" s="321"/>
      <c r="T84" s="321"/>
      <c r="U84" s="321"/>
    </row>
    <row r="85" spans="1:21" s="73" customFormat="1">
      <c r="A85" s="85"/>
      <c r="B85" s="318"/>
      <c r="C85" s="319"/>
      <c r="D85" s="320"/>
      <c r="E85" s="320"/>
      <c r="F85" s="320"/>
      <c r="G85" s="320"/>
      <c r="H85" s="320"/>
      <c r="I85" s="320"/>
      <c r="J85" s="320"/>
      <c r="K85" s="320"/>
      <c r="L85" s="320"/>
      <c r="M85" s="320"/>
      <c r="N85" s="321"/>
      <c r="O85" s="321"/>
      <c r="P85" s="321"/>
      <c r="Q85" s="321"/>
      <c r="R85" s="321"/>
      <c r="S85" s="321"/>
      <c r="T85" s="321"/>
      <c r="U85" s="321"/>
    </row>
    <row r="86" spans="1:21" s="73" customFormat="1">
      <c r="A86" s="85"/>
      <c r="B86" s="318"/>
      <c r="C86" s="319"/>
      <c r="D86" s="320"/>
      <c r="E86" s="320"/>
      <c r="F86" s="320"/>
      <c r="G86" s="320"/>
      <c r="H86" s="320"/>
      <c r="I86" s="320"/>
      <c r="J86" s="320"/>
      <c r="K86" s="320"/>
      <c r="L86" s="320"/>
      <c r="M86" s="320"/>
      <c r="N86" s="321"/>
      <c r="O86" s="321"/>
      <c r="P86" s="321"/>
      <c r="Q86" s="321"/>
      <c r="R86" s="321"/>
      <c r="S86" s="321"/>
      <c r="T86" s="321"/>
      <c r="U86" s="321"/>
    </row>
    <row r="87" spans="1:21" s="73" customFormat="1">
      <c r="A87" s="85"/>
      <c r="B87" s="318"/>
      <c r="C87" s="319"/>
      <c r="D87" s="320"/>
      <c r="E87" s="320"/>
      <c r="F87" s="320"/>
      <c r="G87" s="320"/>
      <c r="H87" s="320"/>
      <c r="I87" s="320"/>
      <c r="J87" s="320"/>
      <c r="K87" s="320"/>
      <c r="L87" s="320"/>
      <c r="M87" s="320"/>
      <c r="N87" s="321"/>
      <c r="O87" s="321"/>
      <c r="P87" s="321"/>
      <c r="Q87" s="321"/>
      <c r="R87" s="321"/>
      <c r="S87" s="321"/>
      <c r="T87" s="321"/>
      <c r="U87" s="321"/>
    </row>
    <row r="88" spans="1:21" s="73" customFormat="1">
      <c r="A88" s="85"/>
      <c r="B88" s="318"/>
      <c r="C88" s="319"/>
      <c r="D88" s="320"/>
      <c r="E88" s="320"/>
      <c r="F88" s="320"/>
      <c r="G88" s="320"/>
      <c r="H88" s="320"/>
      <c r="I88" s="320"/>
      <c r="J88" s="320"/>
      <c r="K88" s="320"/>
      <c r="L88" s="320"/>
      <c r="M88" s="320"/>
      <c r="N88" s="321"/>
      <c r="O88" s="321"/>
      <c r="P88" s="321"/>
      <c r="Q88" s="321"/>
      <c r="R88" s="321"/>
      <c r="S88" s="321"/>
      <c r="T88" s="321"/>
      <c r="U88" s="321"/>
    </row>
    <row r="89" spans="1:21" s="73" customFormat="1">
      <c r="A89" s="85"/>
      <c r="B89" s="318"/>
      <c r="C89" s="319"/>
      <c r="D89" s="320"/>
      <c r="E89" s="320"/>
      <c r="F89" s="320"/>
      <c r="G89" s="320"/>
      <c r="H89" s="320"/>
      <c r="I89" s="320"/>
      <c r="J89" s="320"/>
      <c r="K89" s="320"/>
      <c r="L89" s="320"/>
      <c r="M89" s="320"/>
      <c r="N89" s="321"/>
      <c r="O89" s="321"/>
      <c r="P89" s="321"/>
      <c r="Q89" s="321"/>
      <c r="R89" s="321"/>
      <c r="S89" s="321"/>
      <c r="T89" s="321"/>
      <c r="U89" s="321"/>
    </row>
    <row r="90" spans="1:21" s="73" customFormat="1">
      <c r="A90" s="85"/>
      <c r="B90" s="318"/>
      <c r="C90" s="319"/>
      <c r="D90" s="320"/>
      <c r="E90" s="320"/>
      <c r="F90" s="320"/>
      <c r="G90" s="320"/>
      <c r="H90" s="320"/>
      <c r="I90" s="320"/>
      <c r="J90" s="320"/>
      <c r="K90" s="320"/>
      <c r="L90" s="320"/>
      <c r="M90" s="320"/>
      <c r="N90" s="321"/>
      <c r="O90" s="321"/>
      <c r="P90" s="321"/>
      <c r="Q90" s="321"/>
      <c r="R90" s="321"/>
      <c r="S90" s="321"/>
      <c r="T90" s="321"/>
      <c r="U90" s="321"/>
    </row>
    <row r="91" spans="1:21" s="73" customFormat="1">
      <c r="A91" s="85"/>
      <c r="B91" s="318"/>
      <c r="C91" s="319"/>
      <c r="D91" s="320"/>
      <c r="E91" s="320"/>
      <c r="F91" s="320"/>
      <c r="G91" s="320"/>
      <c r="H91" s="320"/>
      <c r="I91" s="320"/>
      <c r="J91" s="320"/>
      <c r="K91" s="320"/>
      <c r="L91" s="320"/>
      <c r="M91" s="320"/>
      <c r="N91" s="321"/>
      <c r="O91" s="321"/>
      <c r="P91" s="321"/>
      <c r="Q91" s="321"/>
      <c r="R91" s="321"/>
      <c r="S91" s="321"/>
      <c r="T91" s="321"/>
      <c r="U91" s="321"/>
    </row>
    <row r="92" spans="1:21" s="73" customFormat="1">
      <c r="A92" s="85"/>
      <c r="B92" s="318"/>
      <c r="C92" s="319"/>
      <c r="D92" s="320"/>
      <c r="E92" s="320"/>
      <c r="F92" s="320"/>
      <c r="G92" s="320"/>
      <c r="H92" s="320"/>
      <c r="I92" s="320"/>
      <c r="J92" s="320"/>
      <c r="K92" s="320"/>
      <c r="L92" s="320"/>
      <c r="M92" s="320"/>
      <c r="N92" s="321"/>
      <c r="O92" s="321"/>
      <c r="P92" s="321"/>
      <c r="Q92" s="321"/>
      <c r="R92" s="321"/>
      <c r="S92" s="321"/>
      <c r="T92" s="321"/>
      <c r="U92" s="321"/>
    </row>
    <row r="93" spans="1:21" s="73" customFormat="1">
      <c r="A93" s="85"/>
      <c r="B93" s="79"/>
      <c r="C93" s="86"/>
      <c r="D93" s="80"/>
      <c r="E93" s="80"/>
      <c r="F93" s="80"/>
      <c r="G93" s="80"/>
      <c r="H93" s="80"/>
      <c r="I93" s="80"/>
      <c r="J93" s="80"/>
      <c r="K93" s="80"/>
      <c r="L93" s="80"/>
      <c r="M93" s="80"/>
      <c r="N93" s="81"/>
      <c r="O93" s="81"/>
      <c r="P93" s="81"/>
      <c r="Q93" s="81"/>
      <c r="R93" s="81"/>
      <c r="S93" s="81"/>
      <c r="T93" s="81"/>
      <c r="U93" s="81"/>
    </row>
    <row r="94" spans="1:21" s="73" customFormat="1">
      <c r="A94" s="85"/>
      <c r="B94" s="79"/>
      <c r="C94" s="86"/>
      <c r="D94" s="80"/>
      <c r="E94" s="80"/>
      <c r="F94" s="80"/>
      <c r="G94" s="80"/>
      <c r="H94" s="80"/>
      <c r="I94" s="80"/>
      <c r="J94" s="80"/>
      <c r="K94" s="80"/>
      <c r="L94" s="80"/>
      <c r="M94" s="80"/>
      <c r="N94" s="81"/>
      <c r="O94" s="81"/>
      <c r="P94" s="81"/>
      <c r="Q94" s="81"/>
      <c r="R94" s="81"/>
      <c r="S94" s="81"/>
      <c r="T94" s="81"/>
      <c r="U94" s="81"/>
    </row>
    <row r="95" spans="1:21" s="73" customFormat="1">
      <c r="A95" s="85"/>
      <c r="B95" s="79"/>
      <c r="C95" s="86"/>
      <c r="D95" s="80"/>
      <c r="E95" s="80"/>
      <c r="F95" s="80"/>
      <c r="G95" s="80"/>
      <c r="H95" s="80"/>
      <c r="I95" s="80"/>
      <c r="J95" s="80"/>
      <c r="K95" s="80"/>
      <c r="L95" s="80"/>
      <c r="M95" s="80"/>
      <c r="N95" s="81"/>
      <c r="O95" s="81"/>
      <c r="P95" s="81"/>
      <c r="Q95" s="81"/>
      <c r="R95" s="81"/>
      <c r="S95" s="81"/>
      <c r="T95" s="81"/>
      <c r="U95" s="81"/>
    </row>
    <row r="96" spans="1:21" s="73" customFormat="1">
      <c r="A96" s="85"/>
      <c r="B96" s="79"/>
      <c r="C96" s="86"/>
      <c r="D96" s="80"/>
      <c r="E96" s="80"/>
      <c r="F96" s="80"/>
      <c r="G96" s="80"/>
      <c r="H96" s="80"/>
      <c r="I96" s="80"/>
      <c r="J96" s="80"/>
      <c r="K96" s="80"/>
      <c r="L96" s="80"/>
      <c r="M96" s="80"/>
      <c r="N96" s="81"/>
      <c r="O96" s="81"/>
      <c r="P96" s="81"/>
      <c r="Q96" s="81"/>
      <c r="R96" s="81"/>
      <c r="S96" s="81"/>
      <c r="T96" s="81"/>
      <c r="U96" s="81"/>
    </row>
    <row r="97" spans="1:21" s="73" customFormat="1">
      <c r="A97" s="85"/>
      <c r="B97" s="79"/>
      <c r="C97" s="86"/>
      <c r="D97" s="80"/>
      <c r="E97" s="80"/>
      <c r="F97" s="80"/>
      <c r="G97" s="80"/>
      <c r="H97" s="80"/>
      <c r="I97" s="80"/>
      <c r="J97" s="80"/>
      <c r="K97" s="80"/>
      <c r="L97" s="80"/>
      <c r="M97" s="80"/>
      <c r="N97" s="81"/>
      <c r="O97" s="81"/>
      <c r="P97" s="81"/>
      <c r="Q97" s="81"/>
      <c r="R97" s="81"/>
      <c r="S97" s="81"/>
      <c r="T97" s="81"/>
      <c r="U97" s="81"/>
    </row>
    <row r="98" spans="1:21" s="73" customFormat="1">
      <c r="A98" s="85"/>
      <c r="B98" s="79"/>
      <c r="C98" s="86"/>
      <c r="D98" s="80"/>
      <c r="E98" s="80"/>
      <c r="F98" s="80"/>
      <c r="G98" s="80"/>
      <c r="H98" s="80"/>
      <c r="I98" s="80"/>
      <c r="J98" s="80"/>
      <c r="K98" s="80"/>
      <c r="L98" s="80"/>
      <c r="M98" s="80"/>
      <c r="N98" s="81"/>
      <c r="O98" s="81"/>
      <c r="P98" s="81"/>
      <c r="Q98" s="81"/>
      <c r="R98" s="81"/>
      <c r="S98" s="81"/>
      <c r="T98" s="81"/>
      <c r="U98" s="81"/>
    </row>
    <row r="99" spans="1:21" s="73" customFormat="1">
      <c r="A99" s="85"/>
      <c r="B99" s="79"/>
      <c r="C99" s="86"/>
      <c r="D99" s="80"/>
      <c r="E99" s="80"/>
      <c r="F99" s="80"/>
      <c r="G99" s="80"/>
      <c r="H99" s="80"/>
      <c r="I99" s="80"/>
      <c r="J99" s="80"/>
      <c r="K99" s="80"/>
      <c r="L99" s="80"/>
      <c r="M99" s="80"/>
      <c r="N99" s="81"/>
      <c r="O99" s="81"/>
      <c r="P99" s="81"/>
      <c r="Q99" s="81"/>
      <c r="R99" s="81"/>
      <c r="S99" s="81"/>
      <c r="T99" s="81"/>
      <c r="U99" s="81"/>
    </row>
    <row r="100" spans="1:21" s="73" customFormat="1">
      <c r="A100" s="85"/>
      <c r="B100" s="79"/>
      <c r="C100" s="86"/>
      <c r="D100" s="80"/>
      <c r="E100" s="80"/>
      <c r="F100" s="80"/>
      <c r="G100" s="80"/>
      <c r="H100" s="80"/>
      <c r="I100" s="80"/>
      <c r="J100" s="80"/>
      <c r="K100" s="80"/>
      <c r="L100" s="80"/>
      <c r="M100" s="80"/>
      <c r="N100" s="81"/>
      <c r="O100" s="81"/>
      <c r="P100" s="81"/>
      <c r="Q100" s="81"/>
      <c r="R100" s="81"/>
      <c r="S100" s="81"/>
      <c r="T100" s="81"/>
      <c r="U100" s="81"/>
    </row>
    <row r="101" spans="1:21" s="73" customFormat="1">
      <c r="A101" s="85"/>
      <c r="B101" s="79"/>
      <c r="C101" s="86"/>
      <c r="D101" s="80"/>
      <c r="E101" s="80"/>
      <c r="F101" s="80"/>
      <c r="G101" s="80"/>
      <c r="H101" s="80"/>
      <c r="I101" s="80"/>
      <c r="J101" s="80"/>
      <c r="K101" s="80"/>
      <c r="L101" s="80"/>
      <c r="M101" s="80"/>
      <c r="N101" s="81"/>
      <c r="O101" s="81"/>
      <c r="P101" s="81"/>
      <c r="Q101" s="81"/>
      <c r="R101" s="81"/>
      <c r="S101" s="81"/>
      <c r="T101" s="81"/>
      <c r="U101" s="81"/>
    </row>
    <row r="102" spans="1:21" s="73" customFormat="1">
      <c r="A102" s="85"/>
      <c r="B102" s="79"/>
      <c r="C102" s="86"/>
      <c r="D102" s="80"/>
      <c r="E102" s="80"/>
      <c r="F102" s="80"/>
      <c r="G102" s="80"/>
      <c r="H102" s="80"/>
      <c r="I102" s="80"/>
      <c r="J102" s="80"/>
      <c r="K102" s="80"/>
      <c r="L102" s="80"/>
      <c r="M102" s="80"/>
      <c r="N102" s="81"/>
      <c r="O102" s="81"/>
      <c r="P102" s="81"/>
      <c r="Q102" s="81"/>
      <c r="R102" s="81"/>
      <c r="S102" s="81"/>
      <c r="T102" s="81"/>
      <c r="U102" s="81"/>
    </row>
    <row r="103" spans="1:21" s="73" customFormat="1">
      <c r="A103" s="85"/>
      <c r="B103" s="79"/>
      <c r="C103" s="86"/>
      <c r="D103" s="80"/>
      <c r="E103" s="80"/>
      <c r="F103" s="80"/>
      <c r="G103" s="80"/>
      <c r="H103" s="80"/>
      <c r="I103" s="80"/>
      <c r="J103" s="80"/>
      <c r="K103" s="80"/>
      <c r="L103" s="80"/>
      <c r="M103" s="80"/>
      <c r="N103" s="81"/>
      <c r="O103" s="81"/>
      <c r="P103" s="81"/>
      <c r="Q103" s="81"/>
      <c r="R103" s="81"/>
      <c r="S103" s="81"/>
      <c r="T103" s="81"/>
      <c r="U103" s="81"/>
    </row>
    <row r="104" spans="1:21" s="73" customFormat="1">
      <c r="A104" s="85"/>
      <c r="B104" s="79"/>
      <c r="C104" s="86"/>
      <c r="D104" s="80"/>
      <c r="E104" s="80"/>
      <c r="F104" s="80"/>
      <c r="G104" s="80"/>
      <c r="H104" s="80"/>
      <c r="I104" s="80"/>
      <c r="J104" s="80"/>
      <c r="K104" s="80"/>
      <c r="L104" s="80"/>
      <c r="M104" s="80"/>
      <c r="N104" s="81"/>
      <c r="O104" s="81"/>
      <c r="P104" s="81"/>
      <c r="Q104" s="81"/>
      <c r="R104" s="81"/>
      <c r="S104" s="81"/>
      <c r="T104" s="81"/>
      <c r="U104" s="81"/>
    </row>
    <row r="105" spans="1:21" s="73" customFormat="1">
      <c r="A105" s="85"/>
      <c r="B105" s="79"/>
      <c r="C105" s="86"/>
      <c r="D105" s="80"/>
      <c r="E105" s="80"/>
      <c r="F105" s="80"/>
      <c r="G105" s="80"/>
      <c r="H105" s="80"/>
      <c r="I105" s="80"/>
      <c r="J105" s="80"/>
      <c r="K105" s="80"/>
      <c r="L105" s="80"/>
      <c r="M105" s="80"/>
      <c r="N105" s="81"/>
      <c r="O105" s="81"/>
      <c r="P105" s="81"/>
      <c r="Q105" s="81"/>
      <c r="R105" s="81"/>
      <c r="S105" s="81"/>
      <c r="T105" s="81"/>
      <c r="U105" s="81"/>
    </row>
    <row r="106" spans="1:21" s="73" customFormat="1">
      <c r="A106" s="85"/>
      <c r="B106" s="79"/>
      <c r="C106" s="86"/>
      <c r="D106" s="80"/>
      <c r="E106" s="80"/>
      <c r="F106" s="80"/>
      <c r="G106" s="80"/>
      <c r="H106" s="80"/>
      <c r="I106" s="80"/>
      <c r="J106" s="80"/>
      <c r="K106" s="80"/>
      <c r="L106" s="80"/>
      <c r="M106" s="80"/>
      <c r="N106" s="81"/>
      <c r="O106" s="81"/>
      <c r="P106" s="81"/>
      <c r="Q106" s="81"/>
      <c r="R106" s="81"/>
      <c r="S106" s="81"/>
      <c r="T106" s="81"/>
      <c r="U106" s="81"/>
    </row>
    <row r="107" spans="1:21" s="73" customFormat="1">
      <c r="A107" s="85"/>
      <c r="B107" s="79"/>
      <c r="C107" s="86"/>
      <c r="D107" s="80"/>
      <c r="E107" s="80"/>
      <c r="F107" s="80"/>
      <c r="G107" s="80"/>
      <c r="H107" s="80"/>
      <c r="I107" s="80"/>
      <c r="J107" s="80"/>
      <c r="K107" s="80"/>
      <c r="L107" s="80"/>
      <c r="M107" s="80"/>
      <c r="N107" s="81"/>
      <c r="O107" s="81"/>
      <c r="P107" s="81"/>
      <c r="Q107" s="81"/>
      <c r="R107" s="81"/>
      <c r="S107" s="81"/>
      <c r="T107" s="81"/>
      <c r="U107" s="81"/>
    </row>
    <row r="108" spans="1:21" s="73" customFormat="1">
      <c r="A108" s="85"/>
      <c r="B108" s="79"/>
      <c r="C108" s="86"/>
      <c r="D108" s="80"/>
      <c r="E108" s="80"/>
      <c r="F108" s="80"/>
      <c r="G108" s="80"/>
      <c r="H108" s="80"/>
      <c r="I108" s="80"/>
      <c r="J108" s="80"/>
      <c r="K108" s="80"/>
      <c r="L108" s="80"/>
      <c r="M108" s="80"/>
      <c r="N108" s="81"/>
      <c r="O108" s="81"/>
      <c r="P108" s="81"/>
      <c r="Q108" s="81"/>
      <c r="R108" s="81"/>
      <c r="S108" s="81"/>
      <c r="T108" s="81"/>
      <c r="U108" s="81"/>
    </row>
    <row r="109" spans="1:21" s="73" customFormat="1">
      <c r="A109" s="85"/>
      <c r="B109" s="79"/>
      <c r="C109" s="86"/>
      <c r="D109" s="80"/>
      <c r="E109" s="80"/>
      <c r="F109" s="80"/>
      <c r="G109" s="80"/>
      <c r="H109" s="80"/>
      <c r="I109" s="80"/>
      <c r="J109" s="80"/>
      <c r="K109" s="80"/>
      <c r="L109" s="80"/>
      <c r="M109" s="80"/>
      <c r="N109" s="81"/>
      <c r="O109" s="81"/>
      <c r="P109" s="81"/>
      <c r="Q109" s="81"/>
      <c r="R109" s="81"/>
      <c r="S109" s="81"/>
      <c r="T109" s="81"/>
      <c r="U109" s="81"/>
    </row>
    <row r="110" spans="1:21" s="73" customFormat="1">
      <c r="A110" s="85"/>
      <c r="B110" s="79"/>
      <c r="C110" s="86"/>
      <c r="D110" s="80"/>
      <c r="E110" s="80"/>
      <c r="F110" s="80"/>
      <c r="G110" s="80"/>
      <c r="H110" s="80"/>
      <c r="I110" s="80"/>
      <c r="J110" s="80"/>
      <c r="K110" s="80"/>
      <c r="L110" s="80"/>
      <c r="M110" s="80"/>
      <c r="N110" s="81"/>
      <c r="O110" s="81"/>
      <c r="P110" s="81"/>
      <c r="Q110" s="81"/>
      <c r="R110" s="81"/>
      <c r="S110" s="81"/>
      <c r="T110" s="81"/>
      <c r="U110" s="81"/>
    </row>
    <row r="111" spans="1:21" s="73" customFormat="1">
      <c r="A111" s="85"/>
      <c r="B111" s="79"/>
      <c r="C111" s="86"/>
      <c r="D111" s="80"/>
      <c r="E111" s="80"/>
      <c r="F111" s="80"/>
      <c r="G111" s="80"/>
      <c r="H111" s="80"/>
      <c r="I111" s="80"/>
      <c r="J111" s="80"/>
      <c r="K111" s="80"/>
      <c r="L111" s="80"/>
      <c r="M111" s="80"/>
      <c r="N111" s="81"/>
      <c r="O111" s="81"/>
      <c r="P111" s="81"/>
      <c r="Q111" s="81"/>
      <c r="R111" s="81"/>
      <c r="S111" s="81"/>
      <c r="T111" s="81"/>
      <c r="U111" s="81"/>
    </row>
    <row r="112" spans="1:21" s="73" customFormat="1">
      <c r="A112" s="85"/>
      <c r="B112" s="79"/>
      <c r="C112" s="86"/>
      <c r="D112" s="80"/>
      <c r="E112" s="80"/>
      <c r="F112" s="80"/>
      <c r="G112" s="80"/>
      <c r="H112" s="80"/>
      <c r="I112" s="80"/>
      <c r="J112" s="80"/>
      <c r="K112" s="80"/>
      <c r="L112" s="80"/>
      <c r="M112" s="80"/>
      <c r="N112" s="81"/>
      <c r="O112" s="81"/>
      <c r="P112" s="81"/>
      <c r="Q112" s="81"/>
      <c r="R112" s="81"/>
      <c r="S112" s="81"/>
      <c r="T112" s="81"/>
      <c r="U112" s="81"/>
    </row>
    <row r="113" spans="1:21" s="73" customFormat="1">
      <c r="A113" s="85"/>
      <c r="B113" s="79"/>
      <c r="C113" s="86"/>
      <c r="D113" s="80"/>
      <c r="E113" s="80"/>
      <c r="F113" s="80"/>
      <c r="G113" s="80"/>
      <c r="H113" s="80"/>
      <c r="I113" s="80"/>
      <c r="J113" s="80"/>
      <c r="K113" s="80"/>
      <c r="L113" s="80"/>
      <c r="M113" s="80"/>
      <c r="N113" s="81"/>
      <c r="O113" s="81"/>
      <c r="P113" s="81"/>
      <c r="Q113" s="81"/>
      <c r="R113" s="81"/>
      <c r="S113" s="81"/>
      <c r="T113" s="81"/>
      <c r="U113" s="81"/>
    </row>
    <row r="114" spans="1:21" s="73" customFormat="1">
      <c r="A114" s="85"/>
      <c r="B114" s="79"/>
      <c r="C114" s="86"/>
      <c r="D114" s="80"/>
      <c r="E114" s="80"/>
      <c r="F114" s="80"/>
      <c r="G114" s="80"/>
      <c r="H114" s="80"/>
      <c r="I114" s="80"/>
      <c r="J114" s="80"/>
      <c r="K114" s="80"/>
      <c r="L114" s="80"/>
      <c r="M114" s="80"/>
      <c r="N114" s="81"/>
      <c r="O114" s="81"/>
      <c r="P114" s="81"/>
      <c r="Q114" s="81"/>
      <c r="R114" s="81"/>
      <c r="S114" s="81"/>
      <c r="T114" s="81"/>
      <c r="U114" s="81"/>
    </row>
    <row r="115" spans="1:21" s="73" customFormat="1">
      <c r="A115" s="85"/>
      <c r="B115" s="79"/>
      <c r="C115" s="86"/>
      <c r="D115" s="80"/>
      <c r="E115" s="80"/>
      <c r="F115" s="80"/>
      <c r="G115" s="80"/>
      <c r="H115" s="80"/>
      <c r="I115" s="80"/>
      <c r="J115" s="80"/>
      <c r="K115" s="80"/>
      <c r="L115" s="80"/>
      <c r="M115" s="80"/>
      <c r="N115" s="81"/>
      <c r="O115" s="81"/>
      <c r="P115" s="81"/>
      <c r="Q115" s="81"/>
      <c r="R115" s="81"/>
      <c r="S115" s="81"/>
      <c r="T115" s="81"/>
      <c r="U115" s="81"/>
    </row>
    <row r="116" spans="1:21" s="73" customFormat="1">
      <c r="A116" s="85"/>
      <c r="B116" s="79"/>
      <c r="C116" s="86"/>
      <c r="D116" s="80"/>
      <c r="E116" s="80"/>
      <c r="F116" s="80"/>
      <c r="G116" s="80"/>
      <c r="H116" s="80"/>
      <c r="I116" s="80"/>
      <c r="J116" s="80"/>
      <c r="K116" s="80"/>
      <c r="L116" s="80"/>
      <c r="M116" s="80"/>
      <c r="N116" s="81"/>
      <c r="O116" s="81"/>
      <c r="P116" s="81"/>
      <c r="Q116" s="81"/>
      <c r="R116" s="81"/>
      <c r="S116" s="81"/>
      <c r="T116" s="81"/>
      <c r="U116" s="81"/>
    </row>
    <row r="117" spans="1:21" s="73" customFormat="1">
      <c r="A117" s="85"/>
      <c r="B117" s="79"/>
      <c r="C117" s="86"/>
      <c r="D117" s="80"/>
      <c r="E117" s="80"/>
      <c r="F117" s="80"/>
      <c r="G117" s="80"/>
      <c r="H117" s="80"/>
      <c r="I117" s="80"/>
      <c r="J117" s="80"/>
      <c r="K117" s="80"/>
      <c r="L117" s="80"/>
      <c r="M117" s="80"/>
      <c r="N117" s="81"/>
      <c r="O117" s="81"/>
      <c r="P117" s="81"/>
      <c r="Q117" s="81"/>
      <c r="R117" s="81"/>
      <c r="S117" s="81"/>
      <c r="T117" s="81"/>
      <c r="U117" s="81"/>
    </row>
    <row r="118" spans="1:21" s="73" customFormat="1">
      <c r="A118" s="85"/>
      <c r="B118" s="79"/>
      <c r="C118" s="86"/>
      <c r="D118" s="80"/>
      <c r="E118" s="80"/>
      <c r="F118" s="80"/>
      <c r="G118" s="80"/>
      <c r="H118" s="80"/>
      <c r="I118" s="80"/>
      <c r="J118" s="80"/>
      <c r="K118" s="80"/>
      <c r="L118" s="80"/>
      <c r="M118" s="80"/>
      <c r="N118" s="81"/>
      <c r="O118" s="81"/>
      <c r="P118" s="81"/>
      <c r="Q118" s="81"/>
      <c r="R118" s="81"/>
      <c r="S118" s="81"/>
      <c r="T118" s="81"/>
      <c r="U118" s="81"/>
    </row>
    <row r="119" spans="1:21" s="73" customFormat="1">
      <c r="A119" s="85"/>
      <c r="B119" s="79"/>
      <c r="C119" s="86"/>
      <c r="D119" s="80"/>
      <c r="E119" s="80"/>
      <c r="F119" s="80"/>
      <c r="G119" s="80"/>
      <c r="H119" s="80"/>
      <c r="I119" s="80"/>
      <c r="J119" s="80"/>
      <c r="K119" s="80"/>
      <c r="L119" s="80"/>
      <c r="M119" s="80"/>
      <c r="N119" s="81"/>
      <c r="O119" s="81"/>
      <c r="P119" s="81"/>
      <c r="Q119" s="81"/>
      <c r="R119" s="81"/>
      <c r="S119" s="81"/>
      <c r="T119" s="81"/>
      <c r="U119" s="81"/>
    </row>
    <row r="120" spans="1:21" s="73" customFormat="1">
      <c r="A120" s="85"/>
      <c r="B120" s="79"/>
      <c r="C120" s="86"/>
      <c r="D120" s="80"/>
      <c r="E120" s="80"/>
      <c r="F120" s="80"/>
      <c r="G120" s="80"/>
      <c r="H120" s="80"/>
      <c r="I120" s="80"/>
      <c r="J120" s="80"/>
      <c r="K120" s="80"/>
      <c r="L120" s="80"/>
      <c r="M120" s="80"/>
      <c r="N120" s="81"/>
      <c r="O120" s="81"/>
      <c r="P120" s="81"/>
      <c r="Q120" s="81"/>
      <c r="R120" s="81"/>
      <c r="S120" s="81"/>
      <c r="T120" s="81"/>
      <c r="U120" s="81"/>
    </row>
    <row r="121" spans="1:21" s="73" customFormat="1">
      <c r="A121" s="85"/>
      <c r="B121" s="79"/>
      <c r="C121" s="86"/>
      <c r="D121" s="80"/>
      <c r="E121" s="80"/>
      <c r="F121" s="80"/>
      <c r="G121" s="80"/>
      <c r="H121" s="80"/>
      <c r="I121" s="80"/>
      <c r="J121" s="80"/>
      <c r="K121" s="80"/>
      <c r="L121" s="80"/>
      <c r="M121" s="80"/>
      <c r="N121" s="81"/>
      <c r="O121" s="81"/>
      <c r="P121" s="81"/>
      <c r="Q121" s="81"/>
      <c r="R121" s="81"/>
      <c r="S121" s="81"/>
      <c r="T121" s="81"/>
      <c r="U121" s="81"/>
    </row>
    <row r="122" spans="1:21" s="73" customFormat="1">
      <c r="A122" s="85"/>
      <c r="B122" s="79"/>
      <c r="C122" s="86"/>
      <c r="D122" s="80"/>
      <c r="E122" s="80"/>
      <c r="F122" s="80"/>
      <c r="G122" s="80"/>
      <c r="H122" s="80"/>
      <c r="I122" s="80"/>
      <c r="J122" s="80"/>
      <c r="K122" s="80"/>
      <c r="L122" s="80"/>
      <c r="M122" s="80"/>
      <c r="N122" s="81"/>
      <c r="O122" s="81"/>
      <c r="P122" s="81"/>
      <c r="Q122" s="81"/>
      <c r="R122" s="81"/>
      <c r="S122" s="81"/>
      <c r="T122" s="81"/>
      <c r="U122" s="81"/>
    </row>
    <row r="123" spans="1:21" s="73" customFormat="1">
      <c r="A123" s="85"/>
      <c r="B123" s="79"/>
      <c r="C123" s="86"/>
      <c r="D123" s="80"/>
      <c r="E123" s="80"/>
      <c r="F123" s="80"/>
      <c r="G123" s="80"/>
      <c r="H123" s="80"/>
      <c r="I123" s="80"/>
      <c r="J123" s="80"/>
      <c r="K123" s="80"/>
      <c r="L123" s="80"/>
      <c r="M123" s="80"/>
      <c r="N123" s="81"/>
      <c r="O123" s="81"/>
      <c r="P123" s="81"/>
      <c r="Q123" s="81"/>
      <c r="R123" s="81"/>
      <c r="S123" s="81"/>
      <c r="T123" s="81"/>
      <c r="U123" s="81"/>
    </row>
    <row r="124" spans="1:21" s="73" customFormat="1">
      <c r="A124" s="85"/>
      <c r="B124" s="79"/>
      <c r="C124" s="86"/>
      <c r="D124" s="80"/>
      <c r="E124" s="80"/>
      <c r="F124" s="80"/>
      <c r="G124" s="80"/>
      <c r="H124" s="80"/>
      <c r="I124" s="80"/>
      <c r="J124" s="80"/>
      <c r="K124" s="80"/>
      <c r="L124" s="80"/>
      <c r="M124" s="80"/>
      <c r="N124" s="81"/>
      <c r="O124" s="81"/>
      <c r="P124" s="81"/>
      <c r="Q124" s="81"/>
      <c r="R124" s="81"/>
      <c r="S124" s="81"/>
      <c r="T124" s="81"/>
      <c r="U124" s="81"/>
    </row>
    <row r="125" spans="1:21" s="73" customFormat="1">
      <c r="A125" s="85"/>
      <c r="B125" s="79"/>
      <c r="C125" s="86"/>
      <c r="D125" s="80"/>
      <c r="E125" s="80"/>
      <c r="F125" s="80"/>
      <c r="G125" s="80"/>
      <c r="H125" s="80"/>
      <c r="I125" s="80"/>
      <c r="J125" s="80"/>
      <c r="K125" s="80"/>
      <c r="L125" s="80"/>
      <c r="M125" s="80"/>
      <c r="N125" s="81"/>
      <c r="O125" s="81"/>
      <c r="P125" s="81"/>
      <c r="Q125" s="81"/>
      <c r="R125" s="81"/>
      <c r="S125" s="81"/>
      <c r="T125" s="81"/>
      <c r="U125" s="81"/>
    </row>
    <row r="126" spans="1:21" s="73" customFormat="1">
      <c r="A126" s="85"/>
      <c r="B126" s="79"/>
      <c r="C126" s="86"/>
      <c r="D126" s="80"/>
      <c r="E126" s="80"/>
      <c r="F126" s="80"/>
      <c r="G126" s="80"/>
      <c r="H126" s="80"/>
      <c r="I126" s="80"/>
      <c r="J126" s="80"/>
      <c r="K126" s="80"/>
      <c r="L126" s="80"/>
      <c r="M126" s="80"/>
      <c r="N126" s="81"/>
      <c r="O126" s="81"/>
      <c r="P126" s="81"/>
      <c r="Q126" s="81"/>
      <c r="R126" s="81"/>
      <c r="S126" s="81"/>
      <c r="T126" s="81"/>
      <c r="U126" s="81"/>
    </row>
    <row r="127" spans="1:21" s="73" customFormat="1">
      <c r="A127" s="85"/>
      <c r="B127" s="79"/>
      <c r="C127" s="86"/>
      <c r="D127" s="80"/>
      <c r="E127" s="80"/>
      <c r="F127" s="80"/>
      <c r="G127" s="80"/>
      <c r="H127" s="80"/>
      <c r="I127" s="80"/>
      <c r="J127" s="80"/>
      <c r="K127" s="80"/>
      <c r="L127" s="80"/>
      <c r="M127" s="80"/>
      <c r="N127" s="81"/>
      <c r="O127" s="81"/>
      <c r="P127" s="81"/>
      <c r="Q127" s="81"/>
      <c r="R127" s="81"/>
      <c r="S127" s="81"/>
      <c r="T127" s="81"/>
      <c r="U127" s="81"/>
    </row>
    <row r="128" spans="1:21" s="73" customFormat="1">
      <c r="A128" s="85"/>
      <c r="B128" s="79"/>
      <c r="C128" s="86"/>
      <c r="D128" s="80"/>
      <c r="E128" s="80"/>
      <c r="F128" s="80"/>
      <c r="G128" s="80"/>
      <c r="H128" s="80"/>
      <c r="I128" s="80"/>
      <c r="J128" s="80"/>
      <c r="K128" s="80"/>
      <c r="L128" s="80"/>
      <c r="M128" s="80"/>
      <c r="N128" s="81"/>
      <c r="O128" s="81"/>
      <c r="P128" s="81"/>
      <c r="Q128" s="81"/>
      <c r="R128" s="81"/>
      <c r="S128" s="81"/>
      <c r="T128" s="81"/>
      <c r="U128" s="81"/>
    </row>
    <row r="129" spans="1:21" s="73" customFormat="1">
      <c r="A129" s="85"/>
      <c r="B129" s="79"/>
      <c r="C129" s="86"/>
      <c r="D129" s="80"/>
      <c r="E129" s="80"/>
      <c r="F129" s="80"/>
      <c r="G129" s="80"/>
      <c r="H129" s="80"/>
      <c r="I129" s="80"/>
      <c r="J129" s="80"/>
      <c r="K129" s="80"/>
      <c r="L129" s="80"/>
      <c r="M129" s="80"/>
      <c r="N129" s="81"/>
      <c r="O129" s="81"/>
      <c r="P129" s="81"/>
      <c r="Q129" s="81"/>
      <c r="R129" s="81"/>
      <c r="S129" s="81"/>
      <c r="T129" s="81"/>
      <c r="U129" s="81"/>
    </row>
    <row r="130" spans="1:21" s="73" customFormat="1">
      <c r="A130" s="85"/>
      <c r="B130" s="79"/>
      <c r="C130" s="86"/>
      <c r="D130" s="80"/>
      <c r="E130" s="80"/>
      <c r="F130" s="80"/>
      <c r="G130" s="80"/>
      <c r="H130" s="80"/>
      <c r="I130" s="80"/>
      <c r="J130" s="80"/>
      <c r="K130" s="80"/>
      <c r="L130" s="80"/>
      <c r="M130" s="80"/>
      <c r="N130" s="81"/>
      <c r="O130" s="81"/>
      <c r="P130" s="81"/>
      <c r="Q130" s="81"/>
      <c r="R130" s="81"/>
      <c r="S130" s="81"/>
      <c r="T130" s="81"/>
      <c r="U130" s="81"/>
    </row>
    <row r="131" spans="1:21" s="73" customFormat="1">
      <c r="A131" s="85"/>
      <c r="B131" s="79"/>
      <c r="C131" s="86"/>
      <c r="D131" s="80"/>
      <c r="E131" s="80"/>
      <c r="F131" s="80"/>
      <c r="G131" s="80"/>
      <c r="H131" s="80"/>
      <c r="I131" s="80"/>
      <c r="J131" s="80"/>
      <c r="K131" s="80"/>
      <c r="L131" s="80"/>
      <c r="M131" s="80"/>
      <c r="N131" s="81"/>
      <c r="O131" s="81"/>
      <c r="P131" s="81"/>
      <c r="Q131" s="81"/>
      <c r="R131" s="81"/>
      <c r="S131" s="81"/>
      <c r="T131" s="81"/>
      <c r="U131" s="81"/>
    </row>
    <row r="132" spans="1:21" s="73" customFormat="1">
      <c r="A132" s="85"/>
      <c r="B132" s="79"/>
      <c r="C132" s="86"/>
      <c r="D132" s="80"/>
      <c r="E132" s="80"/>
      <c r="F132" s="80"/>
      <c r="G132" s="80"/>
      <c r="H132" s="80"/>
      <c r="I132" s="80"/>
      <c r="J132" s="80"/>
      <c r="K132" s="80"/>
      <c r="L132" s="80"/>
      <c r="M132" s="80"/>
      <c r="N132" s="81"/>
      <c r="O132" s="81"/>
      <c r="P132" s="81"/>
      <c r="Q132" s="81"/>
      <c r="R132" s="81"/>
      <c r="S132" s="81"/>
      <c r="T132" s="81"/>
      <c r="U132" s="81"/>
    </row>
    <row r="133" spans="1:21" s="73" customFormat="1">
      <c r="A133" s="85"/>
      <c r="B133" s="79"/>
      <c r="C133" s="86"/>
      <c r="D133" s="80"/>
      <c r="E133" s="80"/>
      <c r="F133" s="80"/>
      <c r="G133" s="80"/>
      <c r="H133" s="80"/>
      <c r="I133" s="80"/>
      <c r="J133" s="80"/>
      <c r="K133" s="80"/>
      <c r="L133" s="80"/>
      <c r="M133" s="80"/>
      <c r="N133" s="81"/>
      <c r="O133" s="81"/>
      <c r="P133" s="81"/>
      <c r="Q133" s="81"/>
      <c r="R133" s="81"/>
      <c r="S133" s="81"/>
      <c r="T133" s="81"/>
      <c r="U133" s="81"/>
    </row>
    <row r="134" spans="1:21" s="73" customFormat="1">
      <c r="A134" s="85"/>
      <c r="B134" s="79"/>
      <c r="C134" s="86"/>
      <c r="D134" s="80"/>
      <c r="E134" s="80"/>
      <c r="F134" s="80"/>
      <c r="G134" s="80"/>
      <c r="H134" s="80"/>
      <c r="I134" s="80"/>
      <c r="J134" s="80"/>
      <c r="K134" s="80"/>
      <c r="L134" s="80"/>
      <c r="M134" s="80"/>
      <c r="N134" s="81"/>
      <c r="O134" s="81"/>
      <c r="P134" s="81"/>
      <c r="Q134" s="81"/>
      <c r="R134" s="81"/>
      <c r="S134" s="81"/>
      <c r="T134" s="81"/>
      <c r="U134" s="81"/>
    </row>
    <row r="135" spans="1:21" s="73" customFormat="1">
      <c r="A135" s="85"/>
      <c r="B135" s="79"/>
      <c r="C135" s="86"/>
      <c r="D135" s="80"/>
      <c r="E135" s="80"/>
      <c r="F135" s="80"/>
      <c r="G135" s="80"/>
      <c r="H135" s="80"/>
      <c r="I135" s="80"/>
      <c r="J135" s="80"/>
      <c r="K135" s="80"/>
      <c r="L135" s="80"/>
      <c r="M135" s="80"/>
      <c r="N135" s="81"/>
      <c r="O135" s="81"/>
      <c r="P135" s="81"/>
      <c r="Q135" s="81"/>
      <c r="R135" s="81"/>
      <c r="S135" s="81"/>
      <c r="T135" s="81"/>
      <c r="U135" s="81"/>
    </row>
    <row r="136" spans="1:21" s="73" customFormat="1">
      <c r="A136" s="85"/>
      <c r="B136" s="79"/>
      <c r="C136" s="86"/>
      <c r="D136" s="80"/>
      <c r="E136" s="80"/>
      <c r="F136" s="80"/>
      <c r="G136" s="80"/>
      <c r="H136" s="80"/>
      <c r="I136" s="80"/>
      <c r="J136" s="80"/>
      <c r="K136" s="80"/>
      <c r="L136" s="80"/>
      <c r="M136" s="80"/>
      <c r="N136" s="81"/>
      <c r="O136" s="81"/>
      <c r="P136" s="81"/>
      <c r="Q136" s="81"/>
      <c r="R136" s="81"/>
      <c r="S136" s="81"/>
      <c r="T136" s="81"/>
      <c r="U136" s="81"/>
    </row>
    <row r="137" spans="1:21" s="73" customFormat="1">
      <c r="A137" s="85"/>
      <c r="B137" s="79"/>
      <c r="C137" s="86"/>
      <c r="D137" s="80"/>
      <c r="E137" s="80"/>
      <c r="F137" s="80"/>
      <c r="G137" s="80"/>
      <c r="H137" s="80"/>
      <c r="I137" s="80"/>
      <c r="J137" s="80"/>
      <c r="K137" s="80"/>
      <c r="L137" s="80"/>
      <c r="M137" s="80"/>
      <c r="N137" s="81"/>
      <c r="O137" s="81"/>
      <c r="P137" s="81"/>
      <c r="Q137" s="81"/>
      <c r="R137" s="81"/>
      <c r="S137" s="81"/>
      <c r="T137" s="81"/>
      <c r="U137" s="81"/>
    </row>
    <row r="138" spans="1:21" s="73" customFormat="1">
      <c r="A138" s="85"/>
      <c r="B138" s="79"/>
      <c r="C138" s="86"/>
      <c r="D138" s="80"/>
      <c r="E138" s="80"/>
      <c r="F138" s="80"/>
      <c r="G138" s="80"/>
      <c r="H138" s="80"/>
      <c r="I138" s="80"/>
      <c r="J138" s="80"/>
      <c r="K138" s="80"/>
      <c r="L138" s="80"/>
      <c r="M138" s="80"/>
      <c r="N138" s="81"/>
      <c r="O138" s="81"/>
      <c r="P138" s="81"/>
      <c r="Q138" s="81"/>
      <c r="R138" s="81"/>
      <c r="S138" s="81"/>
      <c r="T138" s="81"/>
      <c r="U138" s="81"/>
    </row>
    <row r="139" spans="1:21" s="73" customFormat="1">
      <c r="A139" s="85"/>
      <c r="B139" s="79"/>
      <c r="C139" s="86"/>
      <c r="D139" s="80"/>
      <c r="E139" s="80"/>
      <c r="F139" s="80"/>
      <c r="G139" s="80"/>
      <c r="H139" s="80"/>
      <c r="I139" s="80"/>
      <c r="J139" s="80"/>
      <c r="K139" s="80"/>
      <c r="L139" s="80"/>
      <c r="M139" s="80"/>
      <c r="N139" s="81"/>
      <c r="O139" s="81"/>
      <c r="P139" s="81"/>
      <c r="Q139" s="81"/>
      <c r="R139" s="81"/>
      <c r="S139" s="81"/>
      <c r="T139" s="81"/>
      <c r="U139" s="81"/>
    </row>
    <row r="140" spans="1:21" s="73" customFormat="1">
      <c r="A140" s="85"/>
      <c r="B140" s="79"/>
      <c r="C140" s="86"/>
      <c r="D140" s="80"/>
      <c r="E140" s="80"/>
      <c r="F140" s="80"/>
      <c r="G140" s="80"/>
      <c r="H140" s="80"/>
      <c r="I140" s="80"/>
      <c r="J140" s="80"/>
      <c r="K140" s="80"/>
      <c r="L140" s="80"/>
      <c r="M140" s="80"/>
      <c r="N140" s="81"/>
      <c r="O140" s="81"/>
      <c r="P140" s="81"/>
      <c r="Q140" s="81"/>
      <c r="R140" s="81"/>
      <c r="S140" s="81"/>
      <c r="T140" s="81"/>
      <c r="U140" s="81"/>
    </row>
    <row r="141" spans="1:21" s="73" customFormat="1">
      <c r="A141" s="85"/>
      <c r="B141" s="79"/>
      <c r="C141" s="86"/>
      <c r="D141" s="80"/>
      <c r="E141" s="80"/>
      <c r="F141" s="80"/>
      <c r="G141" s="80"/>
      <c r="H141" s="80"/>
      <c r="I141" s="80"/>
      <c r="J141" s="80"/>
      <c r="K141" s="80"/>
      <c r="L141" s="80"/>
      <c r="M141" s="80"/>
      <c r="N141" s="81"/>
      <c r="O141" s="81"/>
      <c r="P141" s="81"/>
      <c r="Q141" s="81"/>
      <c r="R141" s="81"/>
      <c r="S141" s="81"/>
      <c r="T141" s="81"/>
      <c r="U141" s="81"/>
    </row>
    <row r="142" spans="1:21" s="73" customFormat="1">
      <c r="A142" s="85"/>
      <c r="B142" s="79"/>
      <c r="C142" s="86"/>
      <c r="D142" s="80"/>
      <c r="E142" s="80"/>
      <c r="F142" s="80"/>
      <c r="G142" s="80"/>
      <c r="H142" s="80"/>
      <c r="I142" s="80"/>
      <c r="J142" s="80"/>
      <c r="K142" s="80"/>
      <c r="L142" s="80"/>
      <c r="M142" s="80"/>
      <c r="N142" s="81"/>
      <c r="O142" s="81"/>
      <c r="P142" s="81"/>
      <c r="Q142" s="81"/>
      <c r="R142" s="81"/>
      <c r="S142" s="81"/>
      <c r="T142" s="81"/>
      <c r="U142" s="81"/>
    </row>
    <row r="143" spans="1:21" s="73" customFormat="1">
      <c r="A143" s="85"/>
      <c r="B143" s="79"/>
      <c r="C143" s="86"/>
      <c r="D143" s="80"/>
      <c r="E143" s="80"/>
      <c r="F143" s="80"/>
      <c r="G143" s="80"/>
      <c r="H143" s="80"/>
      <c r="I143" s="80"/>
      <c r="J143" s="80"/>
      <c r="K143" s="80"/>
      <c r="L143" s="80"/>
      <c r="M143" s="80"/>
      <c r="N143" s="81"/>
      <c r="O143" s="81"/>
      <c r="P143" s="81"/>
      <c r="Q143" s="81"/>
      <c r="R143" s="81"/>
      <c r="S143" s="81"/>
      <c r="T143" s="81"/>
      <c r="U143" s="81"/>
    </row>
    <row r="144" spans="1:21" s="73" customFormat="1">
      <c r="A144" s="85"/>
      <c r="B144" s="79"/>
      <c r="C144" s="86"/>
      <c r="D144" s="80"/>
      <c r="E144" s="80"/>
      <c r="F144" s="80"/>
      <c r="G144" s="80"/>
      <c r="H144" s="80"/>
      <c r="I144" s="80"/>
      <c r="J144" s="80"/>
      <c r="K144" s="80"/>
      <c r="L144" s="80"/>
      <c r="M144" s="80"/>
      <c r="N144" s="81"/>
      <c r="O144" s="81"/>
      <c r="P144" s="81"/>
      <c r="Q144" s="81"/>
      <c r="R144" s="81"/>
      <c r="S144" s="81"/>
      <c r="T144" s="81"/>
      <c r="U144" s="81"/>
    </row>
    <row r="145" spans="1:21" s="73" customFormat="1">
      <c r="A145" s="85"/>
      <c r="B145" s="79"/>
      <c r="C145" s="86"/>
      <c r="D145" s="80"/>
      <c r="E145" s="80"/>
      <c r="F145" s="80"/>
      <c r="G145" s="80"/>
      <c r="H145" s="80"/>
      <c r="I145" s="80"/>
      <c r="J145" s="80"/>
      <c r="K145" s="80"/>
      <c r="L145" s="80"/>
      <c r="M145" s="80"/>
      <c r="N145" s="81"/>
      <c r="O145" s="81"/>
      <c r="P145" s="81"/>
      <c r="Q145" s="81"/>
      <c r="R145" s="81"/>
      <c r="S145" s="81"/>
      <c r="T145" s="81"/>
      <c r="U145" s="81"/>
    </row>
    <row r="146" spans="1:21" s="73" customFormat="1">
      <c r="A146" s="85"/>
      <c r="B146" s="79"/>
      <c r="C146" s="86"/>
      <c r="D146" s="80"/>
      <c r="E146" s="80"/>
      <c r="F146" s="80"/>
      <c r="G146" s="80"/>
      <c r="H146" s="80"/>
      <c r="I146" s="80"/>
      <c r="J146" s="80"/>
      <c r="K146" s="80"/>
      <c r="L146" s="80"/>
      <c r="M146" s="80"/>
      <c r="N146" s="81"/>
      <c r="O146" s="81"/>
      <c r="P146" s="81"/>
      <c r="Q146" s="81"/>
      <c r="R146" s="81"/>
      <c r="S146" s="81"/>
      <c r="T146" s="81"/>
      <c r="U146" s="81"/>
    </row>
    <row r="147" spans="1:21" s="73" customFormat="1">
      <c r="A147" s="85"/>
      <c r="B147" s="79"/>
      <c r="C147" s="86"/>
      <c r="D147" s="80"/>
      <c r="E147" s="80"/>
      <c r="F147" s="80"/>
      <c r="G147" s="80"/>
      <c r="H147" s="80"/>
      <c r="I147" s="80"/>
      <c r="J147" s="80"/>
      <c r="K147" s="80"/>
      <c r="L147" s="80"/>
      <c r="M147" s="80"/>
      <c r="N147" s="81"/>
      <c r="O147" s="81"/>
      <c r="P147" s="81"/>
      <c r="Q147" s="81"/>
      <c r="R147" s="81"/>
      <c r="S147" s="81"/>
      <c r="T147" s="81"/>
      <c r="U147" s="81"/>
    </row>
    <row r="148" spans="1:21" s="73" customFormat="1">
      <c r="A148" s="85"/>
      <c r="B148" s="79"/>
      <c r="C148" s="86"/>
      <c r="D148" s="80"/>
      <c r="E148" s="80"/>
      <c r="F148" s="80"/>
      <c r="G148" s="80"/>
      <c r="H148" s="80"/>
      <c r="I148" s="80"/>
      <c r="J148" s="80"/>
      <c r="K148" s="80"/>
      <c r="L148" s="80"/>
      <c r="M148" s="80"/>
      <c r="N148" s="81"/>
      <c r="O148" s="81"/>
      <c r="P148" s="81"/>
      <c r="Q148" s="81"/>
      <c r="R148" s="81"/>
      <c r="S148" s="81"/>
      <c r="T148" s="81"/>
      <c r="U148" s="81"/>
    </row>
    <row r="149" spans="1:21" s="73" customFormat="1">
      <c r="A149" s="85"/>
      <c r="B149" s="79"/>
      <c r="C149" s="86"/>
      <c r="D149" s="80"/>
      <c r="E149" s="80"/>
      <c r="F149" s="80"/>
      <c r="G149" s="80"/>
      <c r="H149" s="80"/>
      <c r="I149" s="80"/>
      <c r="J149" s="80"/>
      <c r="K149" s="80"/>
      <c r="L149" s="80"/>
      <c r="M149" s="80"/>
      <c r="N149" s="81"/>
      <c r="O149" s="81"/>
      <c r="P149" s="81"/>
      <c r="Q149" s="81"/>
      <c r="R149" s="81"/>
      <c r="S149" s="81"/>
      <c r="T149" s="81"/>
      <c r="U149" s="81"/>
    </row>
    <row r="150" spans="1:21" s="73" customFormat="1">
      <c r="A150" s="85"/>
      <c r="B150" s="79"/>
      <c r="C150" s="86"/>
      <c r="D150" s="80"/>
      <c r="E150" s="80"/>
      <c r="F150" s="80"/>
      <c r="G150" s="80"/>
      <c r="H150" s="80"/>
      <c r="I150" s="80"/>
      <c r="J150" s="80"/>
      <c r="K150" s="80"/>
      <c r="L150" s="80"/>
      <c r="M150" s="80"/>
      <c r="N150" s="81"/>
      <c r="O150" s="81"/>
      <c r="P150" s="81"/>
      <c r="Q150" s="81"/>
      <c r="R150" s="81"/>
      <c r="S150" s="81"/>
      <c r="T150" s="81"/>
      <c r="U150" s="81"/>
    </row>
    <row r="151" spans="1:21" s="73" customFormat="1">
      <c r="A151" s="85"/>
      <c r="B151" s="79"/>
      <c r="C151" s="86"/>
      <c r="D151" s="80"/>
      <c r="E151" s="80"/>
      <c r="F151" s="80"/>
      <c r="G151" s="80"/>
      <c r="H151" s="80"/>
      <c r="I151" s="80"/>
      <c r="J151" s="80"/>
      <c r="K151" s="80"/>
      <c r="L151" s="80"/>
      <c r="M151" s="80"/>
      <c r="N151" s="81"/>
      <c r="O151" s="81"/>
      <c r="P151" s="81"/>
      <c r="Q151" s="81"/>
      <c r="R151" s="81"/>
      <c r="S151" s="81"/>
      <c r="T151" s="81"/>
      <c r="U151" s="81"/>
    </row>
    <row r="152" spans="1:21" s="73" customFormat="1">
      <c r="A152" s="85"/>
      <c r="B152" s="79"/>
      <c r="C152" s="86"/>
      <c r="D152" s="80"/>
      <c r="E152" s="80"/>
      <c r="F152" s="80"/>
      <c r="G152" s="80"/>
      <c r="H152" s="80"/>
      <c r="I152" s="80"/>
      <c r="J152" s="80"/>
      <c r="K152" s="80"/>
      <c r="L152" s="80"/>
      <c r="M152" s="80"/>
      <c r="N152" s="81"/>
      <c r="O152" s="81"/>
      <c r="P152" s="81"/>
      <c r="Q152" s="81"/>
      <c r="R152" s="81"/>
      <c r="S152" s="81"/>
      <c r="T152" s="81"/>
      <c r="U152" s="81"/>
    </row>
    <row r="153" spans="1:21" s="73" customFormat="1">
      <c r="A153" s="85"/>
      <c r="B153" s="79"/>
      <c r="C153" s="86"/>
      <c r="D153" s="80"/>
      <c r="E153" s="80"/>
      <c r="F153" s="80"/>
      <c r="G153" s="80"/>
      <c r="H153" s="80"/>
      <c r="I153" s="80"/>
      <c r="J153" s="80"/>
      <c r="K153" s="80"/>
      <c r="L153" s="80"/>
      <c r="M153" s="80"/>
      <c r="N153" s="81"/>
      <c r="O153" s="81"/>
      <c r="P153" s="81"/>
      <c r="Q153" s="81"/>
      <c r="R153" s="81"/>
      <c r="S153" s="81"/>
      <c r="T153" s="81"/>
      <c r="U153" s="81"/>
    </row>
    <row r="154" spans="1:21" s="73" customFormat="1">
      <c r="A154" s="85"/>
      <c r="B154" s="79"/>
      <c r="C154" s="86"/>
      <c r="D154" s="80"/>
      <c r="E154" s="80"/>
      <c r="F154" s="80"/>
      <c r="G154" s="80"/>
      <c r="H154" s="80"/>
      <c r="I154" s="80"/>
      <c r="J154" s="80"/>
      <c r="K154" s="80"/>
      <c r="L154" s="80"/>
      <c r="M154" s="80"/>
      <c r="N154" s="81"/>
      <c r="O154" s="81"/>
      <c r="P154" s="81"/>
      <c r="Q154" s="81"/>
      <c r="R154" s="81"/>
      <c r="S154" s="81"/>
      <c r="T154" s="81"/>
      <c r="U154" s="81"/>
    </row>
    <row r="155" spans="1:21" s="73" customFormat="1">
      <c r="A155" s="85"/>
      <c r="B155" s="79"/>
      <c r="C155" s="86"/>
      <c r="D155" s="80"/>
      <c r="E155" s="80"/>
      <c r="F155" s="80"/>
      <c r="G155" s="80"/>
      <c r="H155" s="80"/>
      <c r="I155" s="80"/>
      <c r="J155" s="80"/>
      <c r="K155" s="80"/>
      <c r="L155" s="80"/>
      <c r="M155" s="80"/>
      <c r="N155" s="81"/>
      <c r="O155" s="81"/>
      <c r="P155" s="81"/>
      <c r="Q155" s="81"/>
      <c r="R155" s="81"/>
      <c r="S155" s="81"/>
      <c r="T155" s="81"/>
      <c r="U155" s="81"/>
    </row>
    <row r="156" spans="1:21" s="73" customFormat="1">
      <c r="A156" s="85"/>
      <c r="B156" s="79"/>
      <c r="C156" s="86"/>
      <c r="D156" s="80"/>
      <c r="E156" s="80"/>
      <c r="F156" s="80"/>
      <c r="G156" s="80"/>
      <c r="H156" s="80"/>
      <c r="I156" s="80"/>
      <c r="J156" s="80"/>
      <c r="K156" s="80"/>
      <c r="L156" s="80"/>
      <c r="M156" s="80"/>
      <c r="N156" s="81"/>
      <c r="O156" s="81"/>
      <c r="P156" s="81"/>
      <c r="Q156" s="81"/>
      <c r="R156" s="81"/>
      <c r="S156" s="81"/>
      <c r="T156" s="81"/>
      <c r="U156" s="81"/>
    </row>
    <row r="157" spans="1:21" s="73" customFormat="1">
      <c r="A157" s="85"/>
      <c r="B157" s="79"/>
      <c r="C157" s="86"/>
      <c r="D157" s="80"/>
      <c r="E157" s="80"/>
      <c r="F157" s="80"/>
      <c r="G157" s="80"/>
      <c r="H157" s="80"/>
      <c r="I157" s="80"/>
      <c r="J157" s="80"/>
      <c r="K157" s="80"/>
      <c r="L157" s="80"/>
      <c r="M157" s="80"/>
      <c r="N157" s="81"/>
      <c r="O157" s="81"/>
      <c r="P157" s="81"/>
      <c r="Q157" s="81"/>
      <c r="R157" s="81"/>
      <c r="S157" s="81"/>
      <c r="T157" s="81"/>
      <c r="U157" s="81"/>
    </row>
    <row r="158" spans="1:21" s="73" customFormat="1">
      <c r="A158" s="85"/>
      <c r="B158" s="79"/>
      <c r="C158" s="86"/>
      <c r="D158" s="80"/>
      <c r="E158" s="80"/>
      <c r="F158" s="80"/>
      <c r="G158" s="80"/>
      <c r="H158" s="80"/>
      <c r="I158" s="80"/>
      <c r="J158" s="80"/>
      <c r="K158" s="80"/>
      <c r="L158" s="80"/>
      <c r="M158" s="80"/>
      <c r="N158" s="81"/>
      <c r="O158" s="81"/>
      <c r="P158" s="81"/>
      <c r="Q158" s="81"/>
      <c r="R158" s="81"/>
      <c r="S158" s="81"/>
      <c r="T158" s="81"/>
      <c r="U158" s="81"/>
    </row>
    <row r="159" spans="1:21" s="73" customFormat="1">
      <c r="A159" s="85"/>
      <c r="B159" s="79"/>
      <c r="C159" s="86"/>
      <c r="D159" s="80"/>
      <c r="E159" s="80"/>
      <c r="F159" s="80"/>
      <c r="G159" s="80"/>
      <c r="H159" s="80"/>
      <c r="I159" s="80"/>
      <c r="J159" s="80"/>
      <c r="K159" s="80"/>
      <c r="L159" s="80"/>
      <c r="M159" s="80"/>
      <c r="N159" s="81"/>
      <c r="O159" s="81"/>
      <c r="P159" s="81"/>
      <c r="Q159" s="81"/>
      <c r="R159" s="81"/>
      <c r="S159" s="81"/>
      <c r="T159" s="81"/>
      <c r="U159" s="81"/>
    </row>
    <row r="160" spans="1:21" s="73" customFormat="1">
      <c r="A160" s="85"/>
      <c r="B160" s="79"/>
      <c r="C160" s="86"/>
      <c r="D160" s="80"/>
      <c r="E160" s="80"/>
      <c r="F160" s="80"/>
      <c r="G160" s="80"/>
      <c r="H160" s="80"/>
      <c r="I160" s="80"/>
      <c r="J160" s="80"/>
      <c r="K160" s="80"/>
      <c r="L160" s="80"/>
      <c r="M160" s="80"/>
      <c r="N160" s="81"/>
      <c r="O160" s="81"/>
      <c r="P160" s="81"/>
      <c r="Q160" s="81"/>
      <c r="R160" s="81"/>
      <c r="S160" s="81"/>
      <c r="T160" s="81"/>
      <c r="U160" s="81"/>
    </row>
    <row r="161" spans="1:21" s="73" customFormat="1">
      <c r="A161" s="85"/>
      <c r="B161" s="79"/>
      <c r="C161" s="86"/>
      <c r="D161" s="80"/>
      <c r="E161" s="80"/>
      <c r="F161" s="80"/>
      <c r="G161" s="80"/>
      <c r="H161" s="80"/>
      <c r="I161" s="80"/>
      <c r="J161" s="80"/>
      <c r="K161" s="80"/>
      <c r="L161" s="80"/>
      <c r="M161" s="80"/>
      <c r="N161" s="81"/>
      <c r="O161" s="81"/>
      <c r="P161" s="81"/>
      <c r="Q161" s="81"/>
      <c r="R161" s="81"/>
      <c r="S161" s="81"/>
      <c r="T161" s="81"/>
      <c r="U161" s="81"/>
    </row>
    <row r="162" spans="1:21" s="73" customFormat="1">
      <c r="A162" s="85"/>
      <c r="B162" s="79"/>
      <c r="C162" s="86"/>
      <c r="D162" s="80"/>
      <c r="E162" s="80"/>
      <c r="F162" s="80"/>
      <c r="G162" s="80"/>
      <c r="H162" s="80"/>
      <c r="I162" s="80"/>
      <c r="J162" s="80"/>
      <c r="K162" s="80"/>
      <c r="L162" s="80"/>
      <c r="M162" s="80"/>
      <c r="N162" s="81"/>
      <c r="O162" s="81"/>
      <c r="P162" s="81"/>
      <c r="Q162" s="81"/>
      <c r="R162" s="81"/>
      <c r="S162" s="81"/>
      <c r="T162" s="81"/>
      <c r="U162" s="81"/>
    </row>
    <row r="163" spans="1:21" s="73" customFormat="1">
      <c r="A163" s="85"/>
      <c r="B163" s="79"/>
      <c r="C163" s="86"/>
      <c r="D163" s="80"/>
      <c r="E163" s="80"/>
      <c r="F163" s="80"/>
      <c r="G163" s="80"/>
      <c r="H163" s="80"/>
      <c r="I163" s="80"/>
      <c r="J163" s="80"/>
      <c r="K163" s="80"/>
      <c r="L163" s="80"/>
      <c r="M163" s="80"/>
      <c r="N163" s="81"/>
      <c r="O163" s="81"/>
      <c r="P163" s="81"/>
      <c r="Q163" s="81"/>
      <c r="R163" s="81"/>
      <c r="S163" s="81"/>
      <c r="T163" s="81"/>
      <c r="U163" s="81"/>
    </row>
    <row r="164" spans="1:21" s="73" customFormat="1">
      <c r="A164" s="85"/>
      <c r="B164" s="79"/>
      <c r="C164" s="86"/>
      <c r="D164" s="80"/>
      <c r="E164" s="80"/>
      <c r="F164" s="80"/>
      <c r="G164" s="80"/>
      <c r="H164" s="80"/>
      <c r="I164" s="80"/>
      <c r="J164" s="80"/>
      <c r="K164" s="80"/>
      <c r="L164" s="80"/>
      <c r="M164" s="80"/>
      <c r="N164" s="81"/>
      <c r="O164" s="81"/>
      <c r="P164" s="81"/>
      <c r="Q164" s="81"/>
      <c r="R164" s="81"/>
      <c r="S164" s="81"/>
      <c r="T164" s="81"/>
      <c r="U164" s="81"/>
    </row>
    <row r="165" spans="1:21" s="73" customFormat="1">
      <c r="A165" s="85"/>
      <c r="B165" s="79"/>
      <c r="C165" s="86"/>
      <c r="D165" s="80"/>
      <c r="E165" s="80"/>
      <c r="F165" s="80"/>
      <c r="G165" s="80"/>
      <c r="H165" s="80"/>
      <c r="I165" s="80"/>
      <c r="J165" s="80"/>
      <c r="K165" s="80"/>
      <c r="L165" s="80"/>
      <c r="M165" s="80"/>
      <c r="N165" s="81"/>
      <c r="O165" s="81"/>
      <c r="P165" s="81"/>
      <c r="Q165" s="81"/>
      <c r="R165" s="81"/>
      <c r="S165" s="81"/>
      <c r="T165" s="81"/>
      <c r="U165" s="81"/>
    </row>
    <row r="166" spans="1:21" s="73" customFormat="1">
      <c r="A166" s="85"/>
      <c r="B166" s="79"/>
      <c r="C166" s="86"/>
      <c r="D166" s="80"/>
      <c r="E166" s="80"/>
      <c r="F166" s="80"/>
      <c r="G166" s="80"/>
      <c r="H166" s="80"/>
      <c r="I166" s="80"/>
      <c r="J166" s="80"/>
      <c r="K166" s="80"/>
      <c r="L166" s="80"/>
      <c r="M166" s="80"/>
      <c r="N166" s="81"/>
      <c r="O166" s="81"/>
      <c r="P166" s="81"/>
      <c r="Q166" s="81"/>
      <c r="R166" s="81"/>
      <c r="S166" s="81"/>
      <c r="T166" s="81"/>
      <c r="U166" s="81"/>
    </row>
    <row r="167" spans="1:21" s="73" customFormat="1">
      <c r="A167" s="85"/>
      <c r="B167" s="79"/>
      <c r="C167" s="86"/>
      <c r="D167" s="80"/>
      <c r="E167" s="80"/>
      <c r="F167" s="80"/>
      <c r="G167" s="80"/>
      <c r="H167" s="80"/>
      <c r="I167" s="80"/>
      <c r="J167" s="80"/>
      <c r="K167" s="80"/>
      <c r="L167" s="80"/>
      <c r="M167" s="80"/>
      <c r="N167" s="81"/>
      <c r="O167" s="81"/>
      <c r="P167" s="81"/>
      <c r="Q167" s="81"/>
      <c r="R167" s="81"/>
      <c r="S167" s="81"/>
      <c r="T167" s="81"/>
      <c r="U167" s="81"/>
    </row>
    <row r="168" spans="1:21" s="73" customFormat="1">
      <c r="A168" s="85"/>
      <c r="B168" s="79"/>
      <c r="C168" s="86"/>
      <c r="D168" s="80"/>
      <c r="E168" s="80"/>
      <c r="F168" s="80"/>
      <c r="G168" s="80"/>
      <c r="H168" s="80"/>
      <c r="I168" s="80"/>
      <c r="J168" s="80"/>
      <c r="K168" s="80"/>
      <c r="L168" s="80"/>
      <c r="M168" s="80"/>
      <c r="N168" s="81"/>
      <c r="O168" s="81"/>
      <c r="P168" s="81"/>
      <c r="Q168" s="81"/>
      <c r="R168" s="81"/>
      <c r="S168" s="81"/>
      <c r="T168" s="81"/>
      <c r="U168" s="81"/>
    </row>
    <row r="169" spans="1:21" s="73" customFormat="1">
      <c r="A169" s="85"/>
      <c r="B169" s="79"/>
      <c r="C169" s="86"/>
      <c r="D169" s="80"/>
      <c r="E169" s="80"/>
      <c r="F169" s="80"/>
      <c r="G169" s="80"/>
      <c r="H169" s="80"/>
      <c r="I169" s="80"/>
      <c r="J169" s="80"/>
      <c r="K169" s="80"/>
      <c r="L169" s="80"/>
      <c r="M169" s="80"/>
      <c r="N169" s="81"/>
      <c r="O169" s="81"/>
      <c r="P169" s="81"/>
      <c r="Q169" s="81"/>
      <c r="R169" s="81"/>
      <c r="S169" s="81"/>
      <c r="T169" s="81"/>
      <c r="U169" s="81"/>
    </row>
    <row r="170" spans="1:21" s="73" customFormat="1">
      <c r="A170" s="85"/>
      <c r="B170" s="79"/>
      <c r="C170" s="86"/>
      <c r="D170" s="80"/>
      <c r="E170" s="80"/>
      <c r="F170" s="80"/>
      <c r="G170" s="80"/>
      <c r="H170" s="80"/>
      <c r="I170" s="80"/>
      <c r="J170" s="80"/>
      <c r="K170" s="80"/>
      <c r="L170" s="80"/>
      <c r="M170" s="80"/>
      <c r="N170" s="81"/>
      <c r="O170" s="81"/>
      <c r="P170" s="81"/>
      <c r="Q170" s="81"/>
      <c r="R170" s="81"/>
      <c r="S170" s="81"/>
      <c r="T170" s="81"/>
      <c r="U170" s="81"/>
    </row>
    <row r="171" spans="1:21" s="73" customFormat="1">
      <c r="A171" s="85"/>
      <c r="B171" s="79"/>
      <c r="C171" s="86"/>
      <c r="D171" s="80"/>
      <c r="E171" s="80"/>
      <c r="F171" s="80"/>
      <c r="G171" s="80"/>
      <c r="H171" s="80"/>
      <c r="I171" s="80"/>
      <c r="J171" s="80"/>
      <c r="K171" s="80"/>
      <c r="L171" s="80"/>
      <c r="M171" s="80"/>
      <c r="N171" s="81"/>
      <c r="O171" s="81"/>
      <c r="P171" s="81"/>
      <c r="Q171" s="81"/>
      <c r="R171" s="81"/>
      <c r="S171" s="81"/>
      <c r="T171" s="81"/>
      <c r="U171" s="81"/>
    </row>
    <row r="172" spans="1:21" s="73" customFormat="1">
      <c r="A172" s="85"/>
      <c r="B172" s="79"/>
      <c r="C172" s="86"/>
      <c r="D172" s="80"/>
      <c r="E172" s="80"/>
      <c r="F172" s="80"/>
      <c r="G172" s="80"/>
      <c r="H172" s="80"/>
      <c r="I172" s="80"/>
      <c r="J172" s="80"/>
      <c r="K172" s="80"/>
      <c r="L172" s="80"/>
      <c r="M172" s="80"/>
      <c r="N172" s="81"/>
      <c r="O172" s="81"/>
      <c r="P172" s="81"/>
      <c r="Q172" s="81"/>
      <c r="R172" s="81"/>
      <c r="S172" s="81"/>
      <c r="T172" s="81"/>
      <c r="U172" s="81"/>
    </row>
    <row r="173" spans="1:21" s="73" customFormat="1">
      <c r="A173" s="85"/>
      <c r="B173" s="79"/>
      <c r="C173" s="86"/>
      <c r="D173" s="80"/>
      <c r="E173" s="80"/>
      <c r="F173" s="80"/>
      <c r="G173" s="80"/>
      <c r="H173" s="80"/>
      <c r="I173" s="80"/>
      <c r="J173" s="80"/>
      <c r="K173" s="80"/>
      <c r="L173" s="80"/>
      <c r="M173" s="80"/>
      <c r="N173" s="81"/>
      <c r="O173" s="81"/>
      <c r="P173" s="81"/>
      <c r="Q173" s="81"/>
      <c r="R173" s="81"/>
      <c r="S173" s="81"/>
      <c r="T173" s="81"/>
      <c r="U173" s="81"/>
    </row>
    <row r="174" spans="1:21" s="73" customFormat="1">
      <c r="A174" s="85"/>
      <c r="B174" s="79"/>
      <c r="C174" s="86"/>
      <c r="D174" s="80"/>
      <c r="E174" s="80"/>
      <c r="F174" s="80"/>
      <c r="G174" s="80"/>
      <c r="H174" s="80"/>
      <c r="I174" s="80"/>
      <c r="J174" s="80"/>
      <c r="K174" s="80"/>
      <c r="L174" s="80"/>
      <c r="M174" s="80"/>
      <c r="N174" s="81"/>
      <c r="O174" s="81"/>
      <c r="P174" s="81"/>
      <c r="Q174" s="81"/>
      <c r="R174" s="81"/>
      <c r="S174" s="81"/>
      <c r="T174" s="81"/>
      <c r="U174" s="81"/>
    </row>
    <row r="175" spans="1:21" s="73" customFormat="1">
      <c r="A175" s="85"/>
      <c r="B175" s="79"/>
      <c r="C175" s="86"/>
      <c r="D175" s="80"/>
      <c r="E175" s="80"/>
      <c r="F175" s="80"/>
      <c r="G175" s="80"/>
      <c r="H175" s="80"/>
      <c r="I175" s="80"/>
      <c r="J175" s="80"/>
      <c r="K175" s="80"/>
      <c r="L175" s="80"/>
      <c r="M175" s="80"/>
      <c r="N175" s="81"/>
      <c r="O175" s="81"/>
      <c r="P175" s="81"/>
      <c r="Q175" s="81"/>
      <c r="R175" s="81"/>
      <c r="S175" s="81"/>
      <c r="T175" s="81"/>
      <c r="U175" s="81"/>
    </row>
    <row r="176" spans="1:21" s="73" customFormat="1">
      <c r="A176" s="85"/>
      <c r="B176" s="79"/>
      <c r="C176" s="86"/>
      <c r="D176" s="80"/>
      <c r="E176" s="80"/>
      <c r="F176" s="80"/>
      <c r="G176" s="80"/>
      <c r="H176" s="80"/>
      <c r="I176" s="80"/>
      <c r="J176" s="80"/>
      <c r="K176" s="80"/>
      <c r="L176" s="80"/>
      <c r="M176" s="80"/>
      <c r="N176" s="81"/>
      <c r="O176" s="81"/>
      <c r="P176" s="81"/>
      <c r="Q176" s="81"/>
      <c r="R176" s="81"/>
      <c r="S176" s="81"/>
      <c r="T176" s="81"/>
      <c r="U176" s="81"/>
    </row>
    <row r="177" spans="1:21" s="73" customFormat="1">
      <c r="A177" s="85"/>
      <c r="B177" s="79"/>
      <c r="C177" s="86"/>
      <c r="D177" s="80"/>
      <c r="E177" s="80"/>
      <c r="F177" s="80"/>
      <c r="G177" s="80"/>
      <c r="H177" s="80"/>
      <c r="I177" s="80"/>
      <c r="J177" s="80"/>
      <c r="K177" s="80"/>
      <c r="L177" s="80"/>
      <c r="M177" s="80"/>
      <c r="N177" s="81"/>
      <c r="O177" s="81"/>
      <c r="P177" s="81"/>
      <c r="Q177" s="81"/>
      <c r="R177" s="81"/>
      <c r="S177" s="81"/>
      <c r="T177" s="81"/>
      <c r="U177" s="81"/>
    </row>
    <row r="178" spans="1:21" s="73" customFormat="1">
      <c r="A178" s="85"/>
      <c r="B178" s="79"/>
      <c r="C178" s="86"/>
      <c r="D178" s="80"/>
      <c r="E178" s="80"/>
      <c r="F178" s="80"/>
      <c r="G178" s="80"/>
      <c r="H178" s="80"/>
      <c r="I178" s="80"/>
      <c r="J178" s="80"/>
      <c r="K178" s="80"/>
      <c r="L178" s="80"/>
      <c r="M178" s="80"/>
      <c r="N178" s="81"/>
      <c r="O178" s="81"/>
      <c r="P178" s="81"/>
      <c r="Q178" s="81"/>
      <c r="R178" s="81"/>
      <c r="S178" s="81"/>
      <c r="T178" s="81"/>
      <c r="U178" s="81"/>
    </row>
    <row r="179" spans="1:21" s="73" customFormat="1">
      <c r="A179" s="85"/>
      <c r="B179" s="79"/>
      <c r="C179" s="86"/>
      <c r="D179" s="80"/>
      <c r="E179" s="80"/>
      <c r="F179" s="80"/>
      <c r="G179" s="80"/>
      <c r="H179" s="80"/>
      <c r="I179" s="80"/>
      <c r="J179" s="80"/>
      <c r="K179" s="80"/>
      <c r="L179" s="80"/>
      <c r="M179" s="80"/>
      <c r="N179" s="81"/>
      <c r="O179" s="81"/>
      <c r="P179" s="81"/>
      <c r="Q179" s="81"/>
      <c r="R179" s="81"/>
      <c r="S179" s="81"/>
      <c r="T179" s="81"/>
      <c r="U179" s="81"/>
    </row>
    <row r="180" spans="1:21" s="73" customFormat="1">
      <c r="A180" s="85"/>
      <c r="B180" s="79"/>
      <c r="C180" s="86"/>
      <c r="D180" s="80"/>
      <c r="E180" s="80"/>
      <c r="F180" s="80"/>
      <c r="G180" s="80"/>
      <c r="H180" s="80"/>
      <c r="I180" s="80"/>
      <c r="J180" s="80"/>
      <c r="K180" s="80"/>
      <c r="L180" s="80"/>
      <c r="M180" s="80"/>
      <c r="N180" s="81"/>
      <c r="O180" s="81"/>
      <c r="P180" s="81"/>
      <c r="Q180" s="81"/>
      <c r="R180" s="81"/>
      <c r="S180" s="81"/>
      <c r="T180" s="81"/>
      <c r="U180" s="81"/>
    </row>
    <row r="181" spans="1:21" s="73" customFormat="1">
      <c r="A181" s="85"/>
      <c r="B181" s="79"/>
      <c r="C181" s="86"/>
      <c r="D181" s="80"/>
      <c r="E181" s="80"/>
      <c r="F181" s="80"/>
      <c r="G181" s="80"/>
      <c r="H181" s="80"/>
      <c r="I181" s="80"/>
      <c r="J181" s="80"/>
      <c r="K181" s="80"/>
      <c r="L181" s="80"/>
      <c r="M181" s="80"/>
      <c r="N181" s="81"/>
      <c r="O181" s="81"/>
      <c r="P181" s="81"/>
      <c r="Q181" s="81"/>
      <c r="R181" s="81"/>
      <c r="S181" s="81"/>
      <c r="T181" s="81"/>
      <c r="U181" s="81"/>
    </row>
    <row r="182" spans="1:21" s="73" customFormat="1">
      <c r="A182" s="85"/>
      <c r="B182" s="79"/>
      <c r="C182" s="86"/>
      <c r="D182" s="80"/>
      <c r="E182" s="80"/>
      <c r="F182" s="80"/>
      <c r="G182" s="80"/>
      <c r="H182" s="80"/>
      <c r="I182" s="80"/>
      <c r="J182" s="80"/>
      <c r="K182" s="80"/>
      <c r="L182" s="80"/>
      <c r="M182" s="80"/>
      <c r="N182" s="81"/>
      <c r="O182" s="81"/>
      <c r="P182" s="81"/>
      <c r="Q182" s="81"/>
      <c r="R182" s="81"/>
      <c r="S182" s="81"/>
      <c r="T182" s="81"/>
      <c r="U182" s="81"/>
    </row>
    <row r="183" spans="1:21" s="73" customFormat="1">
      <c r="A183" s="85"/>
      <c r="B183" s="79"/>
      <c r="C183" s="86"/>
      <c r="D183" s="80"/>
      <c r="E183" s="80"/>
      <c r="F183" s="80"/>
      <c r="G183" s="80"/>
      <c r="H183" s="80"/>
      <c r="I183" s="80"/>
      <c r="J183" s="80"/>
      <c r="K183" s="80"/>
      <c r="L183" s="80"/>
      <c r="M183" s="80"/>
      <c r="N183" s="81"/>
      <c r="O183" s="81"/>
      <c r="P183" s="81"/>
      <c r="Q183" s="81"/>
      <c r="R183" s="81"/>
      <c r="S183" s="81"/>
      <c r="T183" s="81"/>
      <c r="U183" s="81"/>
    </row>
    <row r="184" spans="1:21" s="73" customFormat="1">
      <c r="A184" s="85"/>
      <c r="B184" s="79"/>
      <c r="C184" s="86"/>
      <c r="D184" s="80"/>
      <c r="E184" s="80"/>
      <c r="F184" s="80"/>
      <c r="G184" s="80"/>
      <c r="H184" s="80"/>
      <c r="I184" s="80"/>
      <c r="J184" s="80"/>
      <c r="K184" s="80"/>
      <c r="L184" s="80"/>
      <c r="M184" s="80"/>
      <c r="N184" s="81"/>
      <c r="O184" s="81"/>
      <c r="P184" s="81"/>
      <c r="Q184" s="81"/>
      <c r="R184" s="81"/>
      <c r="S184" s="81"/>
      <c r="T184" s="81"/>
      <c r="U184" s="81"/>
    </row>
    <row r="185" spans="1:21" s="73" customFormat="1">
      <c r="A185" s="85"/>
      <c r="B185" s="79"/>
      <c r="C185" s="86"/>
      <c r="D185" s="80"/>
      <c r="E185" s="80"/>
      <c r="F185" s="80"/>
      <c r="G185" s="80"/>
      <c r="H185" s="80"/>
      <c r="I185" s="80"/>
      <c r="J185" s="80"/>
      <c r="K185" s="80"/>
      <c r="L185" s="80"/>
      <c r="M185" s="80"/>
      <c r="N185" s="81"/>
      <c r="O185" s="81"/>
      <c r="P185" s="81"/>
      <c r="Q185" s="81"/>
      <c r="R185" s="81"/>
      <c r="S185" s="81"/>
      <c r="T185" s="81"/>
      <c r="U185" s="81"/>
    </row>
    <row r="186" spans="1:21" s="73" customFormat="1">
      <c r="A186" s="85"/>
      <c r="B186" s="79"/>
      <c r="C186" s="86"/>
      <c r="D186" s="80"/>
      <c r="E186" s="80"/>
      <c r="F186" s="80"/>
      <c r="G186" s="80"/>
      <c r="H186" s="80"/>
      <c r="I186" s="80"/>
      <c r="J186" s="80"/>
      <c r="K186" s="80"/>
      <c r="L186" s="80"/>
      <c r="M186" s="80"/>
      <c r="N186" s="81"/>
      <c r="O186" s="81"/>
      <c r="P186" s="81"/>
      <c r="Q186" s="81"/>
      <c r="R186" s="81"/>
      <c r="S186" s="81"/>
      <c r="T186" s="81"/>
      <c r="U186" s="81"/>
    </row>
    <row r="187" spans="1:21" s="73" customFormat="1">
      <c r="A187" s="85"/>
      <c r="B187" s="79"/>
      <c r="C187" s="86"/>
      <c r="D187" s="80"/>
      <c r="E187" s="80"/>
      <c r="F187" s="80"/>
      <c r="G187" s="80"/>
      <c r="H187" s="80"/>
      <c r="I187" s="80"/>
      <c r="J187" s="80"/>
      <c r="K187" s="80"/>
      <c r="L187" s="80"/>
      <c r="M187" s="80"/>
      <c r="N187" s="81"/>
      <c r="O187" s="81"/>
      <c r="P187" s="81"/>
      <c r="Q187" s="81"/>
      <c r="R187" s="81"/>
      <c r="S187" s="81"/>
      <c r="T187" s="81"/>
      <c r="U187" s="81"/>
    </row>
    <row r="188" spans="1:21" s="73" customFormat="1">
      <c r="A188" s="85"/>
      <c r="B188" s="79"/>
      <c r="C188" s="86"/>
      <c r="D188" s="80"/>
      <c r="E188" s="80"/>
      <c r="F188" s="80"/>
      <c r="G188" s="80"/>
      <c r="H188" s="80"/>
      <c r="I188" s="80"/>
      <c r="J188" s="80"/>
      <c r="K188" s="80"/>
      <c r="L188" s="80"/>
      <c r="M188" s="80"/>
      <c r="N188" s="81"/>
      <c r="O188" s="81"/>
      <c r="P188" s="81"/>
      <c r="Q188" s="81"/>
      <c r="R188" s="81"/>
      <c r="S188" s="81"/>
      <c r="T188" s="81"/>
      <c r="U188" s="81"/>
    </row>
    <row r="189" spans="1:21" s="73" customFormat="1">
      <c r="A189" s="85"/>
      <c r="B189" s="79"/>
      <c r="C189" s="86"/>
      <c r="D189" s="80"/>
      <c r="E189" s="80"/>
      <c r="F189" s="80"/>
      <c r="G189" s="80"/>
      <c r="H189" s="80"/>
      <c r="I189" s="80"/>
      <c r="J189" s="80"/>
      <c r="K189" s="80"/>
      <c r="L189" s="80"/>
      <c r="M189" s="80"/>
      <c r="N189" s="81"/>
      <c r="O189" s="81"/>
      <c r="P189" s="81"/>
      <c r="Q189" s="81"/>
      <c r="R189" s="81"/>
      <c r="S189" s="81"/>
      <c r="T189" s="81"/>
      <c r="U189" s="81"/>
    </row>
    <row r="190" spans="1:21" s="73" customFormat="1">
      <c r="A190" s="85"/>
      <c r="B190" s="79"/>
      <c r="C190" s="86"/>
      <c r="D190" s="80"/>
      <c r="E190" s="80"/>
      <c r="F190" s="80"/>
      <c r="G190" s="80"/>
      <c r="H190" s="80"/>
      <c r="I190" s="80"/>
      <c r="J190" s="80"/>
      <c r="K190" s="80"/>
      <c r="L190" s="80"/>
      <c r="M190" s="80"/>
      <c r="N190" s="81"/>
      <c r="O190" s="81"/>
      <c r="P190" s="81"/>
      <c r="Q190" s="81"/>
      <c r="R190" s="81"/>
      <c r="S190" s="81"/>
      <c r="T190" s="81"/>
      <c r="U190" s="81"/>
    </row>
    <row r="191" spans="1:21" s="73" customFormat="1">
      <c r="A191" s="85"/>
      <c r="B191" s="79"/>
      <c r="C191" s="86"/>
      <c r="D191" s="80"/>
      <c r="E191" s="80"/>
      <c r="F191" s="80"/>
      <c r="G191" s="80"/>
      <c r="H191" s="80"/>
      <c r="I191" s="80"/>
      <c r="J191" s="80"/>
      <c r="K191" s="80"/>
      <c r="L191" s="80"/>
      <c r="M191" s="80"/>
      <c r="N191" s="81"/>
      <c r="O191" s="81"/>
      <c r="P191" s="81"/>
      <c r="Q191" s="81"/>
      <c r="R191" s="81"/>
      <c r="S191" s="81"/>
      <c r="T191" s="81"/>
      <c r="U191" s="81"/>
    </row>
    <row r="192" spans="1:21" s="73" customFormat="1">
      <c r="A192" s="85"/>
      <c r="B192" s="79"/>
      <c r="C192" s="86"/>
      <c r="D192" s="80"/>
      <c r="E192" s="80"/>
      <c r="F192" s="80"/>
      <c r="G192" s="80"/>
      <c r="H192" s="80"/>
      <c r="I192" s="80"/>
      <c r="J192" s="80"/>
      <c r="K192" s="80"/>
      <c r="L192" s="80"/>
      <c r="M192" s="80"/>
      <c r="N192" s="81"/>
      <c r="O192" s="81"/>
      <c r="P192" s="81"/>
      <c r="Q192" s="81"/>
      <c r="R192" s="81"/>
      <c r="S192" s="81"/>
      <c r="T192" s="81"/>
      <c r="U192" s="81"/>
    </row>
    <row r="193" spans="1:21" s="73" customFormat="1">
      <c r="A193" s="85"/>
      <c r="B193" s="79"/>
      <c r="C193" s="86"/>
      <c r="D193" s="80"/>
      <c r="E193" s="80"/>
      <c r="F193" s="80"/>
      <c r="G193" s="80"/>
      <c r="H193" s="80"/>
      <c r="I193" s="80"/>
      <c r="J193" s="80"/>
      <c r="K193" s="80"/>
      <c r="L193" s="80"/>
      <c r="M193" s="80"/>
      <c r="N193" s="81"/>
      <c r="O193" s="81"/>
      <c r="P193" s="81"/>
      <c r="Q193" s="81"/>
      <c r="R193" s="81"/>
      <c r="S193" s="81"/>
      <c r="T193" s="81"/>
      <c r="U193" s="81"/>
    </row>
    <row r="194" spans="1:21" s="73" customFormat="1">
      <c r="A194" s="85"/>
      <c r="B194" s="79"/>
      <c r="C194" s="86"/>
      <c r="D194" s="80"/>
      <c r="E194" s="80"/>
      <c r="F194" s="80"/>
      <c r="G194" s="80"/>
      <c r="H194" s="80"/>
      <c r="I194" s="80"/>
      <c r="J194" s="80"/>
      <c r="K194" s="80"/>
      <c r="L194" s="80"/>
      <c r="M194" s="80"/>
      <c r="N194" s="81"/>
      <c r="O194" s="81"/>
      <c r="P194" s="81"/>
      <c r="Q194" s="81"/>
      <c r="R194" s="81"/>
      <c r="S194" s="81"/>
      <c r="T194" s="81"/>
      <c r="U194" s="81"/>
    </row>
    <row r="195" spans="1:21" s="73" customFormat="1">
      <c r="A195" s="85"/>
      <c r="B195" s="79"/>
      <c r="C195" s="86"/>
      <c r="D195" s="80"/>
      <c r="E195" s="80"/>
      <c r="F195" s="80"/>
      <c r="G195" s="80"/>
      <c r="H195" s="80"/>
      <c r="I195" s="80"/>
      <c r="J195" s="80"/>
      <c r="K195" s="80"/>
      <c r="L195" s="80"/>
      <c r="M195" s="80"/>
      <c r="N195" s="81"/>
      <c r="O195" s="81"/>
      <c r="P195" s="81"/>
      <c r="Q195" s="81"/>
      <c r="R195" s="81"/>
      <c r="S195" s="81"/>
      <c r="T195" s="81"/>
      <c r="U195" s="81"/>
    </row>
    <row r="196" spans="1:21" s="73" customFormat="1">
      <c r="A196" s="85"/>
      <c r="B196" s="79"/>
      <c r="C196" s="86"/>
      <c r="D196" s="80"/>
      <c r="E196" s="80"/>
      <c r="F196" s="80"/>
      <c r="G196" s="80"/>
      <c r="H196" s="80"/>
      <c r="I196" s="80"/>
      <c r="J196" s="80"/>
      <c r="K196" s="80"/>
      <c r="L196" s="80"/>
      <c r="M196" s="80"/>
      <c r="N196" s="81"/>
      <c r="O196" s="81"/>
      <c r="P196" s="81"/>
      <c r="Q196" s="81"/>
      <c r="R196" s="81"/>
      <c r="S196" s="81"/>
      <c r="T196" s="81"/>
      <c r="U196" s="81"/>
    </row>
    <row r="197" spans="1:21" s="73" customFormat="1">
      <c r="A197" s="85"/>
      <c r="B197" s="79"/>
      <c r="C197" s="86"/>
      <c r="D197" s="80"/>
      <c r="E197" s="80"/>
      <c r="F197" s="80"/>
      <c r="G197" s="80"/>
      <c r="H197" s="80"/>
      <c r="I197" s="80"/>
      <c r="J197" s="80"/>
      <c r="K197" s="80"/>
      <c r="L197" s="80"/>
      <c r="M197" s="80"/>
      <c r="N197" s="81"/>
      <c r="O197" s="81"/>
      <c r="P197" s="81"/>
      <c r="Q197" s="81"/>
      <c r="R197" s="81"/>
      <c r="S197" s="81"/>
      <c r="T197" s="81"/>
      <c r="U197" s="81"/>
    </row>
    <row r="198" spans="1:21" s="73" customFormat="1">
      <c r="A198" s="85"/>
      <c r="B198" s="79"/>
      <c r="C198" s="86"/>
      <c r="D198" s="80"/>
      <c r="E198" s="80"/>
      <c r="F198" s="80"/>
      <c r="G198" s="80"/>
      <c r="H198" s="80"/>
      <c r="I198" s="80"/>
      <c r="J198" s="80"/>
      <c r="K198" s="80"/>
      <c r="L198" s="80"/>
      <c r="M198" s="80"/>
      <c r="N198" s="81"/>
      <c r="O198" s="81"/>
      <c r="P198" s="81"/>
      <c r="Q198" s="81"/>
      <c r="R198" s="81"/>
      <c r="S198" s="81"/>
      <c r="T198" s="81"/>
      <c r="U198" s="81"/>
    </row>
    <row r="199" spans="1:21" s="73" customFormat="1">
      <c r="A199" s="85"/>
      <c r="B199" s="79"/>
      <c r="C199" s="86"/>
      <c r="D199" s="80"/>
      <c r="E199" s="80"/>
      <c r="F199" s="80"/>
      <c r="G199" s="80"/>
      <c r="H199" s="80"/>
      <c r="I199" s="80"/>
      <c r="J199" s="80"/>
      <c r="K199" s="80"/>
      <c r="L199" s="80"/>
      <c r="M199" s="80"/>
      <c r="N199" s="81"/>
      <c r="O199" s="81"/>
      <c r="P199" s="81"/>
      <c r="Q199" s="81"/>
      <c r="R199" s="81"/>
      <c r="S199" s="81"/>
      <c r="T199" s="81"/>
      <c r="U199" s="81"/>
    </row>
    <row r="200" spans="1:21" s="73" customFormat="1">
      <c r="A200" s="85"/>
      <c r="B200" s="79"/>
      <c r="C200" s="86"/>
      <c r="D200" s="80"/>
      <c r="E200" s="80"/>
      <c r="F200" s="80"/>
      <c r="G200" s="80"/>
      <c r="H200" s="80"/>
      <c r="I200" s="80"/>
      <c r="J200" s="80"/>
      <c r="K200" s="80"/>
      <c r="L200" s="80"/>
      <c r="M200" s="80"/>
      <c r="N200" s="81"/>
      <c r="O200" s="81"/>
      <c r="P200" s="81"/>
      <c r="Q200" s="81"/>
      <c r="R200" s="81"/>
      <c r="S200" s="81"/>
      <c r="T200" s="81"/>
      <c r="U200" s="81"/>
    </row>
    <row r="201" spans="1:21" s="73" customFormat="1">
      <c r="A201" s="85"/>
      <c r="B201" s="79"/>
      <c r="C201" s="86"/>
      <c r="D201" s="80"/>
      <c r="E201" s="80"/>
      <c r="F201" s="80"/>
      <c r="G201" s="80"/>
      <c r="H201" s="80"/>
      <c r="I201" s="80"/>
      <c r="J201" s="80"/>
      <c r="K201" s="80"/>
      <c r="L201" s="80"/>
      <c r="M201" s="80"/>
      <c r="N201" s="81"/>
      <c r="O201" s="81"/>
      <c r="P201" s="81"/>
      <c r="Q201" s="81"/>
      <c r="R201" s="81"/>
      <c r="S201" s="81"/>
      <c r="T201" s="81"/>
      <c r="U201" s="81"/>
    </row>
    <row r="202" spans="1:21" s="73" customFormat="1">
      <c r="A202" s="85"/>
      <c r="B202" s="79"/>
      <c r="C202" s="86"/>
      <c r="D202" s="80"/>
      <c r="E202" s="80"/>
      <c r="F202" s="80"/>
      <c r="G202" s="80"/>
      <c r="H202" s="80"/>
      <c r="I202" s="80"/>
      <c r="J202" s="80"/>
      <c r="K202" s="80"/>
      <c r="L202" s="80"/>
      <c r="M202" s="80"/>
      <c r="N202" s="81"/>
      <c r="O202" s="81"/>
      <c r="P202" s="81"/>
      <c r="Q202" s="81"/>
      <c r="R202" s="81"/>
      <c r="S202" s="81"/>
      <c r="T202" s="81"/>
      <c r="U202" s="81"/>
    </row>
    <row r="203" spans="1:21" s="73" customFormat="1">
      <c r="A203" s="85"/>
      <c r="B203" s="79"/>
      <c r="C203" s="86"/>
      <c r="D203" s="80"/>
      <c r="E203" s="80"/>
      <c r="F203" s="80"/>
      <c r="G203" s="80"/>
      <c r="H203" s="80"/>
      <c r="I203" s="80"/>
      <c r="J203" s="80"/>
      <c r="K203" s="80"/>
      <c r="L203" s="80"/>
      <c r="M203" s="80"/>
      <c r="N203" s="81"/>
      <c r="O203" s="81"/>
      <c r="P203" s="81"/>
      <c r="Q203" s="81"/>
      <c r="R203" s="81"/>
      <c r="S203" s="81"/>
      <c r="T203" s="81"/>
      <c r="U203" s="81"/>
    </row>
    <row r="204" spans="1:21" s="73" customFormat="1">
      <c r="A204" s="85"/>
      <c r="B204" s="79"/>
      <c r="C204" s="86"/>
      <c r="D204" s="80"/>
      <c r="E204" s="80"/>
      <c r="F204" s="80"/>
      <c r="G204" s="80"/>
      <c r="H204" s="80"/>
      <c r="I204" s="80"/>
      <c r="J204" s="80"/>
      <c r="K204" s="80"/>
      <c r="L204" s="80"/>
      <c r="M204" s="80"/>
      <c r="N204" s="81"/>
      <c r="O204" s="81"/>
      <c r="P204" s="81"/>
      <c r="Q204" s="81"/>
      <c r="R204" s="81"/>
      <c r="S204" s="81"/>
      <c r="T204" s="81"/>
      <c r="U204" s="81"/>
    </row>
    <row r="205" spans="1:21" s="73" customFormat="1">
      <c r="A205" s="85"/>
      <c r="B205" s="79"/>
      <c r="C205" s="86"/>
      <c r="D205" s="80"/>
      <c r="E205" s="80"/>
      <c r="F205" s="80"/>
      <c r="G205" s="80"/>
      <c r="H205" s="80"/>
      <c r="I205" s="80"/>
      <c r="J205" s="80"/>
      <c r="K205" s="80"/>
      <c r="L205" s="80"/>
      <c r="M205" s="80"/>
      <c r="N205" s="81"/>
      <c r="O205" s="81"/>
      <c r="P205" s="81"/>
      <c r="Q205" s="81"/>
      <c r="R205" s="81"/>
      <c r="S205" s="81"/>
      <c r="T205" s="81"/>
      <c r="U205" s="81"/>
    </row>
    <row r="206" spans="1:21" s="73" customFormat="1">
      <c r="A206" s="85"/>
      <c r="B206" s="79"/>
      <c r="C206" s="86"/>
      <c r="D206" s="80"/>
      <c r="E206" s="80"/>
      <c r="F206" s="80"/>
      <c r="G206" s="80"/>
      <c r="H206" s="80"/>
      <c r="I206" s="80"/>
      <c r="J206" s="80"/>
      <c r="K206" s="80"/>
      <c r="L206" s="80"/>
      <c r="M206" s="80"/>
      <c r="N206" s="81"/>
      <c r="O206" s="81"/>
      <c r="P206" s="81"/>
      <c r="Q206" s="81"/>
      <c r="R206" s="81"/>
      <c r="S206" s="81"/>
      <c r="T206" s="81"/>
      <c r="U206" s="81"/>
    </row>
    <row r="207" spans="1:21" s="73" customFormat="1">
      <c r="A207" s="85"/>
      <c r="B207" s="79"/>
      <c r="C207" s="86"/>
      <c r="D207" s="80"/>
      <c r="E207" s="80"/>
      <c r="F207" s="80"/>
      <c r="G207" s="80"/>
      <c r="H207" s="80"/>
      <c r="I207" s="80"/>
      <c r="J207" s="80"/>
      <c r="K207" s="80"/>
      <c r="L207" s="80"/>
      <c r="M207" s="80"/>
      <c r="N207" s="81"/>
      <c r="O207" s="81"/>
      <c r="P207" s="81"/>
      <c r="Q207" s="81"/>
      <c r="R207" s="81"/>
      <c r="S207" s="81"/>
      <c r="T207" s="81"/>
      <c r="U207" s="81"/>
    </row>
    <row r="208" spans="1:21" s="73" customFormat="1">
      <c r="A208" s="85"/>
      <c r="B208" s="79"/>
      <c r="C208" s="86"/>
      <c r="D208" s="80"/>
      <c r="E208" s="80"/>
      <c r="F208" s="80"/>
      <c r="G208" s="80"/>
      <c r="H208" s="80"/>
      <c r="I208" s="80"/>
      <c r="J208" s="80"/>
      <c r="K208" s="80"/>
      <c r="L208" s="80"/>
      <c r="M208" s="80"/>
      <c r="N208" s="81"/>
      <c r="O208" s="81"/>
      <c r="P208" s="81"/>
      <c r="Q208" s="81"/>
      <c r="R208" s="81"/>
      <c r="S208" s="81"/>
      <c r="T208" s="81"/>
      <c r="U208" s="81"/>
    </row>
    <row r="209" spans="1:21" s="73" customFormat="1">
      <c r="A209" s="85"/>
      <c r="B209" s="79"/>
      <c r="C209" s="86"/>
      <c r="D209" s="80"/>
      <c r="E209" s="80"/>
      <c r="F209" s="80"/>
      <c r="G209" s="80"/>
      <c r="H209" s="80"/>
      <c r="I209" s="80"/>
      <c r="J209" s="80"/>
      <c r="K209" s="80"/>
      <c r="L209" s="80"/>
      <c r="M209" s="80"/>
      <c r="N209" s="81"/>
      <c r="O209" s="81"/>
      <c r="P209" s="81"/>
      <c r="Q209" s="81"/>
      <c r="R209" s="81"/>
      <c r="S209" s="81"/>
      <c r="T209" s="81"/>
      <c r="U209" s="81"/>
    </row>
    <row r="210" spans="1:21" s="73" customFormat="1">
      <c r="A210" s="85"/>
      <c r="B210" s="79"/>
      <c r="C210" s="86"/>
      <c r="D210" s="80"/>
      <c r="E210" s="80"/>
      <c r="F210" s="80"/>
      <c r="G210" s="80"/>
      <c r="H210" s="80"/>
      <c r="I210" s="80"/>
      <c r="J210" s="80"/>
      <c r="K210" s="80"/>
      <c r="L210" s="80"/>
      <c r="M210" s="80"/>
      <c r="N210" s="81"/>
      <c r="O210" s="81"/>
      <c r="P210" s="81"/>
      <c r="Q210" s="81"/>
      <c r="R210" s="81"/>
      <c r="S210" s="81"/>
      <c r="T210" s="81"/>
      <c r="U210" s="81"/>
    </row>
    <row r="211" spans="1:21" s="73" customFormat="1">
      <c r="A211" s="85"/>
      <c r="B211" s="79"/>
      <c r="C211" s="86"/>
      <c r="D211" s="80"/>
      <c r="E211" s="80"/>
      <c r="F211" s="80"/>
      <c r="G211" s="80"/>
      <c r="H211" s="80"/>
      <c r="I211" s="80"/>
      <c r="J211" s="80"/>
      <c r="K211" s="80"/>
      <c r="L211" s="80"/>
      <c r="M211" s="80"/>
      <c r="N211" s="81"/>
      <c r="O211" s="81"/>
      <c r="P211" s="81"/>
      <c r="Q211" s="81"/>
      <c r="R211" s="81"/>
      <c r="S211" s="81"/>
      <c r="T211" s="81"/>
      <c r="U211" s="81"/>
    </row>
    <row r="212" spans="1:21" s="73" customFormat="1">
      <c r="A212" s="85"/>
      <c r="B212" s="79"/>
      <c r="C212" s="86"/>
      <c r="D212" s="80"/>
      <c r="E212" s="80"/>
      <c r="F212" s="80"/>
      <c r="G212" s="80"/>
      <c r="H212" s="80"/>
      <c r="I212" s="80"/>
      <c r="J212" s="80"/>
      <c r="K212" s="80"/>
      <c r="L212" s="80"/>
      <c r="M212" s="80"/>
      <c r="N212" s="81"/>
      <c r="O212" s="81"/>
      <c r="P212" s="81"/>
      <c r="Q212" s="81"/>
      <c r="R212" s="81"/>
      <c r="S212" s="81"/>
      <c r="T212" s="81"/>
      <c r="U212" s="81"/>
    </row>
    <row r="213" spans="1:21" s="73" customFormat="1">
      <c r="A213" s="85"/>
      <c r="B213" s="79"/>
      <c r="C213" s="86"/>
      <c r="D213" s="80"/>
      <c r="E213" s="80"/>
      <c r="F213" s="80"/>
      <c r="G213" s="80"/>
      <c r="H213" s="80"/>
      <c r="I213" s="80"/>
      <c r="J213" s="80"/>
      <c r="K213" s="80"/>
      <c r="L213" s="80"/>
      <c r="M213" s="80"/>
      <c r="N213" s="81"/>
      <c r="O213" s="81"/>
      <c r="P213" s="81"/>
      <c r="Q213" s="81"/>
      <c r="R213" s="81"/>
      <c r="S213" s="81"/>
      <c r="T213" s="81"/>
      <c r="U213" s="81"/>
    </row>
    <row r="214" spans="1:21" s="73" customFormat="1">
      <c r="A214" s="85"/>
      <c r="B214" s="79"/>
      <c r="C214" s="86"/>
      <c r="D214" s="80"/>
      <c r="E214" s="80"/>
      <c r="F214" s="80"/>
      <c r="G214" s="80"/>
      <c r="H214" s="80"/>
      <c r="I214" s="80"/>
      <c r="J214" s="80"/>
      <c r="K214" s="80"/>
      <c r="L214" s="80"/>
      <c r="M214" s="80"/>
      <c r="N214" s="81"/>
      <c r="O214" s="81"/>
      <c r="P214" s="81"/>
      <c r="Q214" s="81"/>
      <c r="R214" s="81"/>
      <c r="S214" s="81"/>
      <c r="T214" s="81"/>
      <c r="U214" s="81"/>
    </row>
    <row r="215" spans="1:21" s="73" customFormat="1">
      <c r="A215" s="85"/>
      <c r="B215" s="79"/>
      <c r="C215" s="86"/>
      <c r="D215" s="80"/>
      <c r="E215" s="80"/>
      <c r="F215" s="80"/>
      <c r="G215" s="80"/>
      <c r="H215" s="80"/>
      <c r="I215" s="80"/>
      <c r="J215" s="80"/>
      <c r="K215" s="80"/>
      <c r="L215" s="80"/>
      <c r="M215" s="80"/>
      <c r="N215" s="81"/>
      <c r="O215" s="81"/>
      <c r="P215" s="81"/>
      <c r="Q215" s="81"/>
      <c r="R215" s="81"/>
      <c r="S215" s="81"/>
      <c r="T215" s="81"/>
      <c r="U215" s="81"/>
    </row>
    <row r="216" spans="1:21" s="73" customFormat="1">
      <c r="A216" s="85"/>
      <c r="B216" s="79"/>
      <c r="C216" s="86"/>
      <c r="D216" s="80"/>
      <c r="E216" s="80"/>
      <c r="F216" s="80"/>
      <c r="G216" s="80"/>
      <c r="H216" s="80"/>
      <c r="I216" s="80"/>
      <c r="J216" s="80"/>
      <c r="K216" s="80"/>
      <c r="L216" s="80"/>
      <c r="M216" s="80"/>
      <c r="N216" s="81"/>
      <c r="O216" s="81"/>
      <c r="P216" s="81"/>
      <c r="Q216" s="81"/>
      <c r="R216" s="81"/>
      <c r="S216" s="81"/>
      <c r="T216" s="81"/>
      <c r="U216" s="81"/>
    </row>
    <row r="217" spans="1:21" s="73" customFormat="1">
      <c r="A217" s="85"/>
      <c r="B217" s="79"/>
      <c r="C217" s="86"/>
      <c r="D217" s="80"/>
      <c r="E217" s="80"/>
      <c r="F217" s="80"/>
      <c r="G217" s="80"/>
      <c r="H217" s="80"/>
      <c r="I217" s="80"/>
      <c r="J217" s="80"/>
      <c r="K217" s="80"/>
      <c r="L217" s="80"/>
      <c r="M217" s="80"/>
      <c r="N217" s="81"/>
      <c r="O217" s="81"/>
      <c r="P217" s="81"/>
      <c r="Q217" s="81"/>
      <c r="R217" s="81"/>
      <c r="S217" s="81"/>
      <c r="T217" s="81"/>
      <c r="U217" s="81"/>
    </row>
    <row r="218" spans="1:21" s="73" customFormat="1">
      <c r="A218" s="85"/>
      <c r="B218" s="79"/>
      <c r="C218" s="86"/>
      <c r="D218" s="80"/>
      <c r="E218" s="80"/>
      <c r="F218" s="80"/>
      <c r="G218" s="80"/>
      <c r="H218" s="80"/>
      <c r="I218" s="80"/>
      <c r="J218" s="80"/>
      <c r="K218" s="80"/>
      <c r="L218" s="80"/>
      <c r="M218" s="80"/>
      <c r="N218" s="81"/>
      <c r="O218" s="81"/>
      <c r="P218" s="81"/>
      <c r="Q218" s="81"/>
      <c r="R218" s="81"/>
      <c r="S218" s="81"/>
      <c r="T218" s="81"/>
      <c r="U218" s="81"/>
    </row>
    <row r="219" spans="1:21" s="73" customFormat="1">
      <c r="A219" s="85"/>
      <c r="B219" s="79"/>
      <c r="C219" s="86"/>
      <c r="D219" s="80"/>
      <c r="E219" s="80"/>
      <c r="F219" s="80"/>
      <c r="G219" s="80"/>
      <c r="H219" s="80"/>
      <c r="I219" s="80"/>
      <c r="J219" s="80"/>
      <c r="K219" s="80"/>
      <c r="L219" s="80"/>
      <c r="M219" s="80"/>
      <c r="N219" s="81"/>
      <c r="O219" s="81"/>
      <c r="P219" s="81"/>
      <c r="Q219" s="81"/>
      <c r="R219" s="81"/>
      <c r="S219" s="81"/>
      <c r="T219" s="81"/>
      <c r="U219" s="81"/>
    </row>
    <row r="220" spans="1:21" s="73" customFormat="1">
      <c r="A220" s="85"/>
      <c r="B220" s="79"/>
      <c r="C220" s="86"/>
      <c r="D220" s="80"/>
      <c r="E220" s="80"/>
      <c r="F220" s="80"/>
      <c r="G220" s="80"/>
      <c r="H220" s="80"/>
      <c r="I220" s="80"/>
      <c r="J220" s="80"/>
      <c r="K220" s="80"/>
      <c r="L220" s="80"/>
      <c r="M220" s="80"/>
      <c r="N220" s="81"/>
      <c r="O220" s="81"/>
      <c r="P220" s="81"/>
      <c r="Q220" s="81"/>
      <c r="R220" s="81"/>
      <c r="S220" s="81"/>
      <c r="T220" s="81"/>
      <c r="U220" s="81"/>
    </row>
    <row r="221" spans="1:21" s="73" customFormat="1">
      <c r="A221" s="85"/>
      <c r="B221" s="79"/>
      <c r="C221" s="86"/>
      <c r="D221" s="80"/>
      <c r="E221" s="80"/>
      <c r="F221" s="80"/>
      <c r="G221" s="80"/>
      <c r="H221" s="80"/>
      <c r="I221" s="80"/>
      <c r="J221" s="80"/>
      <c r="K221" s="80"/>
      <c r="L221" s="80"/>
      <c r="M221" s="80"/>
      <c r="N221" s="81"/>
      <c r="O221" s="81"/>
      <c r="P221" s="81"/>
      <c r="Q221" s="81"/>
      <c r="R221" s="81"/>
      <c r="S221" s="81"/>
      <c r="T221" s="81"/>
      <c r="U221" s="81"/>
    </row>
    <row r="222" spans="1:21" s="73" customFormat="1">
      <c r="A222" s="85"/>
      <c r="B222" s="79"/>
      <c r="C222" s="86"/>
      <c r="D222" s="80"/>
      <c r="E222" s="80"/>
      <c r="F222" s="80"/>
      <c r="G222" s="80"/>
      <c r="H222" s="80"/>
      <c r="I222" s="80"/>
      <c r="J222" s="80"/>
      <c r="K222" s="80"/>
      <c r="L222" s="80"/>
      <c r="M222" s="80"/>
      <c r="N222" s="81"/>
      <c r="O222" s="81"/>
      <c r="P222" s="81"/>
      <c r="Q222" s="81"/>
      <c r="R222" s="81"/>
      <c r="S222" s="81"/>
      <c r="T222" s="81"/>
      <c r="U222" s="81"/>
    </row>
    <row r="223" spans="1:21" s="73" customFormat="1">
      <c r="A223" s="85"/>
      <c r="B223" s="79"/>
      <c r="C223" s="86"/>
      <c r="D223" s="80"/>
      <c r="E223" s="80"/>
      <c r="F223" s="80"/>
      <c r="G223" s="80"/>
      <c r="H223" s="80"/>
      <c r="I223" s="80"/>
      <c r="J223" s="80"/>
      <c r="K223" s="80"/>
      <c r="L223" s="80"/>
      <c r="M223" s="80"/>
      <c r="N223" s="81"/>
      <c r="O223" s="81"/>
      <c r="P223" s="81"/>
      <c r="Q223" s="81"/>
      <c r="R223" s="81"/>
      <c r="S223" s="81"/>
      <c r="T223" s="81"/>
      <c r="U223" s="81"/>
    </row>
    <row r="224" spans="1:21" s="73" customFormat="1">
      <c r="A224" s="85"/>
      <c r="B224" s="79"/>
      <c r="C224" s="86"/>
      <c r="D224" s="80"/>
      <c r="E224" s="80"/>
      <c r="F224" s="80"/>
      <c r="G224" s="80"/>
      <c r="H224" s="80"/>
      <c r="I224" s="80"/>
      <c r="J224" s="80"/>
      <c r="K224" s="80"/>
      <c r="L224" s="80"/>
      <c r="M224" s="80"/>
      <c r="N224" s="81"/>
      <c r="O224" s="81"/>
      <c r="P224" s="81"/>
      <c r="Q224" s="81"/>
      <c r="R224" s="81"/>
      <c r="S224" s="81"/>
      <c r="T224" s="81"/>
      <c r="U224" s="81"/>
    </row>
    <row r="225" spans="1:21" s="73" customFormat="1">
      <c r="A225" s="85"/>
      <c r="B225" s="79"/>
      <c r="C225" s="86"/>
      <c r="D225" s="80"/>
      <c r="E225" s="80"/>
      <c r="F225" s="80"/>
      <c r="G225" s="80"/>
      <c r="H225" s="80"/>
      <c r="I225" s="80"/>
      <c r="J225" s="80"/>
      <c r="K225" s="80"/>
      <c r="L225" s="80"/>
      <c r="M225" s="80"/>
      <c r="N225" s="81"/>
      <c r="O225" s="81"/>
      <c r="P225" s="81"/>
      <c r="Q225" s="81"/>
      <c r="R225" s="81"/>
      <c r="S225" s="81"/>
      <c r="T225" s="81"/>
      <c r="U225" s="81"/>
    </row>
    <row r="226" spans="1:21" s="73" customFormat="1">
      <c r="A226" s="85"/>
      <c r="B226" s="79"/>
      <c r="C226" s="86"/>
      <c r="D226" s="80"/>
      <c r="E226" s="80"/>
      <c r="F226" s="80"/>
      <c r="G226" s="80"/>
      <c r="H226" s="80"/>
      <c r="I226" s="80"/>
      <c r="J226" s="80"/>
      <c r="K226" s="80"/>
      <c r="L226" s="80"/>
      <c r="M226" s="80"/>
      <c r="N226" s="81"/>
      <c r="O226" s="81"/>
      <c r="P226" s="81"/>
      <c r="Q226" s="81"/>
      <c r="R226" s="81"/>
      <c r="S226" s="81"/>
      <c r="T226" s="81"/>
      <c r="U226" s="81"/>
    </row>
    <row r="227" spans="1:21" s="73" customFormat="1">
      <c r="A227" s="85"/>
      <c r="B227" s="79"/>
      <c r="C227" s="86"/>
      <c r="D227" s="80"/>
      <c r="E227" s="80"/>
      <c r="F227" s="80"/>
      <c r="G227" s="80"/>
      <c r="H227" s="80"/>
      <c r="I227" s="80"/>
      <c r="J227" s="80"/>
      <c r="K227" s="80"/>
      <c r="L227" s="80"/>
      <c r="M227" s="80"/>
      <c r="N227" s="81"/>
      <c r="O227" s="81"/>
      <c r="P227" s="81"/>
      <c r="Q227" s="81"/>
      <c r="R227" s="81"/>
      <c r="S227" s="81"/>
      <c r="T227" s="81"/>
      <c r="U227" s="81"/>
    </row>
    <row r="228" spans="1:21" s="73" customFormat="1">
      <c r="A228" s="85"/>
      <c r="B228" s="79"/>
      <c r="C228" s="86"/>
      <c r="D228" s="80"/>
      <c r="E228" s="80"/>
      <c r="F228" s="80"/>
      <c r="G228" s="80"/>
      <c r="H228" s="80"/>
      <c r="I228" s="80"/>
      <c r="J228" s="80"/>
      <c r="K228" s="80"/>
      <c r="L228" s="80"/>
      <c r="M228" s="80"/>
      <c r="N228" s="81"/>
      <c r="O228" s="81"/>
      <c r="P228" s="81"/>
      <c r="Q228" s="81"/>
      <c r="R228" s="81"/>
      <c r="S228" s="81"/>
      <c r="T228" s="81"/>
      <c r="U228" s="81"/>
    </row>
    <row r="229" spans="1:21" s="73" customFormat="1">
      <c r="A229" s="85"/>
      <c r="B229" s="79"/>
      <c r="C229" s="86"/>
      <c r="D229" s="80"/>
      <c r="E229" s="80"/>
      <c r="F229" s="80"/>
      <c r="G229" s="80"/>
      <c r="H229" s="80"/>
      <c r="I229" s="80"/>
      <c r="J229" s="80"/>
      <c r="K229" s="80"/>
      <c r="L229" s="80"/>
      <c r="M229" s="80"/>
      <c r="N229" s="81"/>
      <c r="O229" s="81"/>
      <c r="P229" s="81"/>
      <c r="Q229" s="81"/>
      <c r="R229" s="81"/>
      <c r="S229" s="81"/>
      <c r="T229" s="81"/>
      <c r="U229" s="81"/>
    </row>
    <row r="230" spans="1:21" s="73" customFormat="1">
      <c r="A230" s="85"/>
      <c r="B230" s="79"/>
      <c r="C230" s="86"/>
      <c r="D230" s="80"/>
      <c r="E230" s="80"/>
      <c r="F230" s="80"/>
      <c r="G230" s="80"/>
      <c r="H230" s="80"/>
      <c r="I230" s="80"/>
      <c r="J230" s="80"/>
      <c r="K230" s="80"/>
      <c r="L230" s="80"/>
      <c r="M230" s="80"/>
      <c r="N230" s="81"/>
      <c r="O230" s="81"/>
      <c r="P230" s="81"/>
      <c r="Q230" s="81"/>
      <c r="R230" s="81"/>
      <c r="S230" s="81"/>
      <c r="T230" s="81"/>
      <c r="U230" s="81"/>
    </row>
    <row r="231" spans="1:21" s="73" customFormat="1">
      <c r="A231" s="85"/>
      <c r="B231" s="79"/>
      <c r="C231" s="86"/>
      <c r="D231" s="80"/>
      <c r="E231" s="80"/>
      <c r="F231" s="80"/>
      <c r="G231" s="80"/>
      <c r="H231" s="80"/>
      <c r="I231" s="80"/>
      <c r="J231" s="80"/>
      <c r="K231" s="80"/>
      <c r="L231" s="80"/>
      <c r="M231" s="80"/>
      <c r="N231" s="81"/>
      <c r="O231" s="81"/>
      <c r="P231" s="81"/>
      <c r="Q231" s="81"/>
      <c r="R231" s="81"/>
      <c r="S231" s="81"/>
      <c r="T231" s="81"/>
      <c r="U231" s="81"/>
    </row>
    <row r="232" spans="1:21" s="73" customFormat="1">
      <c r="A232" s="85"/>
      <c r="B232" s="79"/>
      <c r="C232" s="86"/>
      <c r="D232" s="80"/>
      <c r="E232" s="80"/>
      <c r="F232" s="80"/>
      <c r="G232" s="80"/>
      <c r="H232" s="80"/>
      <c r="I232" s="80"/>
      <c r="J232" s="80"/>
      <c r="K232" s="80"/>
      <c r="L232" s="80"/>
      <c r="M232" s="80"/>
      <c r="N232" s="81"/>
      <c r="O232" s="81"/>
      <c r="P232" s="81"/>
      <c r="Q232" s="81"/>
      <c r="R232" s="81"/>
      <c r="S232" s="81"/>
      <c r="T232" s="81"/>
      <c r="U232" s="81"/>
    </row>
    <row r="233" spans="1:21" s="73" customFormat="1">
      <c r="A233" s="85"/>
      <c r="B233" s="79"/>
      <c r="C233" s="86"/>
      <c r="D233" s="80"/>
      <c r="E233" s="80"/>
      <c r="F233" s="80"/>
      <c r="G233" s="80"/>
      <c r="H233" s="80"/>
      <c r="I233" s="80"/>
      <c r="J233" s="80"/>
      <c r="K233" s="80"/>
      <c r="L233" s="80"/>
      <c r="M233" s="80"/>
      <c r="N233" s="81"/>
      <c r="O233" s="81"/>
      <c r="P233" s="81"/>
      <c r="Q233" s="81"/>
      <c r="R233" s="81"/>
      <c r="S233" s="81"/>
      <c r="T233" s="81"/>
      <c r="U233" s="81"/>
    </row>
    <row r="234" spans="1:21" s="73" customFormat="1">
      <c r="A234" s="85"/>
      <c r="B234" s="79"/>
      <c r="C234" s="86"/>
      <c r="D234" s="80"/>
      <c r="E234" s="80"/>
      <c r="F234" s="80"/>
      <c r="G234" s="80"/>
      <c r="H234" s="80"/>
      <c r="I234" s="80"/>
      <c r="J234" s="80"/>
      <c r="K234" s="80"/>
      <c r="L234" s="80"/>
      <c r="M234" s="80"/>
      <c r="N234" s="81"/>
      <c r="O234" s="81"/>
      <c r="P234" s="81"/>
      <c r="Q234" s="81"/>
      <c r="R234" s="81"/>
      <c r="S234" s="81"/>
      <c r="T234" s="81"/>
      <c r="U234" s="81"/>
    </row>
    <row r="235" spans="1:21" s="73" customFormat="1">
      <c r="A235" s="85"/>
      <c r="B235" s="79"/>
      <c r="C235" s="86"/>
      <c r="D235" s="80"/>
      <c r="E235" s="80"/>
      <c r="F235" s="80"/>
      <c r="G235" s="80"/>
      <c r="H235" s="80"/>
      <c r="I235" s="80"/>
      <c r="J235" s="80"/>
      <c r="K235" s="80"/>
      <c r="L235" s="80"/>
      <c r="M235" s="80"/>
      <c r="N235" s="81"/>
      <c r="O235" s="81"/>
      <c r="P235" s="81"/>
      <c r="Q235" s="81"/>
      <c r="R235" s="81"/>
      <c r="S235" s="81"/>
      <c r="T235" s="81"/>
      <c r="U235" s="81"/>
    </row>
    <row r="236" spans="1:21" s="73" customFormat="1">
      <c r="A236" s="85"/>
      <c r="B236" s="79"/>
      <c r="C236" s="86"/>
      <c r="D236" s="80"/>
      <c r="E236" s="80"/>
      <c r="F236" s="80"/>
      <c r="G236" s="80"/>
      <c r="H236" s="80"/>
      <c r="I236" s="80"/>
      <c r="J236" s="80"/>
      <c r="K236" s="80"/>
      <c r="L236" s="80"/>
      <c r="M236" s="80"/>
      <c r="N236" s="81"/>
      <c r="O236" s="81"/>
      <c r="P236" s="81"/>
      <c r="Q236" s="81"/>
      <c r="R236" s="81"/>
      <c r="S236" s="81"/>
      <c r="T236" s="81"/>
      <c r="U236" s="81"/>
    </row>
    <row r="237" spans="1:21" s="73" customFormat="1">
      <c r="A237" s="85"/>
      <c r="B237" s="79"/>
      <c r="C237" s="86"/>
      <c r="D237" s="80"/>
      <c r="E237" s="80"/>
      <c r="F237" s="80"/>
      <c r="G237" s="80"/>
      <c r="H237" s="80"/>
      <c r="I237" s="80"/>
      <c r="J237" s="80"/>
      <c r="K237" s="80"/>
      <c r="L237" s="80"/>
      <c r="M237" s="80"/>
      <c r="N237" s="81"/>
      <c r="O237" s="81"/>
      <c r="P237" s="81"/>
      <c r="Q237" s="81"/>
      <c r="R237" s="81"/>
      <c r="S237" s="81"/>
      <c r="T237" s="81"/>
      <c r="U237" s="81"/>
    </row>
    <row r="238" spans="1:21" s="73" customFormat="1">
      <c r="A238" s="85"/>
      <c r="B238" s="79"/>
      <c r="C238" s="86"/>
      <c r="D238" s="80"/>
      <c r="E238" s="80"/>
      <c r="F238" s="80"/>
      <c r="G238" s="80"/>
      <c r="H238" s="80"/>
      <c r="I238" s="80"/>
      <c r="J238" s="80"/>
      <c r="K238" s="80"/>
      <c r="L238" s="80"/>
      <c r="M238" s="80"/>
      <c r="N238" s="81"/>
      <c r="O238" s="81"/>
      <c r="P238" s="81"/>
      <c r="Q238" s="81"/>
      <c r="R238" s="81"/>
      <c r="S238" s="81"/>
      <c r="T238" s="81"/>
      <c r="U238" s="81"/>
    </row>
    <row r="239" spans="1:21" s="73" customFormat="1">
      <c r="A239" s="85"/>
      <c r="B239" s="79"/>
      <c r="C239" s="86"/>
      <c r="D239" s="80"/>
      <c r="E239" s="80"/>
      <c r="F239" s="80"/>
      <c r="G239" s="80"/>
      <c r="H239" s="80"/>
      <c r="I239" s="80"/>
      <c r="J239" s="80"/>
      <c r="K239" s="80"/>
      <c r="L239" s="80"/>
      <c r="M239" s="80"/>
      <c r="N239" s="81"/>
      <c r="O239" s="81"/>
      <c r="P239" s="81"/>
      <c r="Q239" s="81"/>
      <c r="R239" s="81"/>
      <c r="S239" s="81"/>
      <c r="T239" s="81"/>
      <c r="U239" s="81"/>
    </row>
    <row r="240" spans="1:21" s="73" customFormat="1">
      <c r="A240" s="85"/>
      <c r="B240" s="79"/>
      <c r="C240" s="86"/>
      <c r="D240" s="80"/>
      <c r="E240" s="80"/>
      <c r="F240" s="80"/>
      <c r="G240" s="80"/>
      <c r="H240" s="80"/>
      <c r="I240" s="80"/>
      <c r="J240" s="80"/>
      <c r="K240" s="80"/>
      <c r="L240" s="80"/>
      <c r="M240" s="80"/>
      <c r="N240" s="81"/>
      <c r="O240" s="81"/>
      <c r="P240" s="81"/>
      <c r="Q240" s="81"/>
      <c r="R240" s="81"/>
      <c r="S240" s="81"/>
      <c r="T240" s="81"/>
      <c r="U240" s="81"/>
    </row>
    <row r="241" spans="1:21" s="73" customFormat="1">
      <c r="A241" s="85"/>
      <c r="B241" s="79"/>
      <c r="C241" s="86"/>
      <c r="D241" s="80"/>
      <c r="E241" s="80"/>
      <c r="F241" s="80"/>
      <c r="G241" s="80"/>
      <c r="H241" s="80"/>
      <c r="I241" s="80"/>
      <c r="J241" s="80"/>
      <c r="K241" s="80"/>
      <c r="L241" s="80"/>
      <c r="M241" s="80"/>
      <c r="N241" s="81"/>
      <c r="O241" s="81"/>
      <c r="P241" s="81"/>
      <c r="Q241" s="81"/>
      <c r="R241" s="81"/>
      <c r="S241" s="81"/>
      <c r="T241" s="81"/>
      <c r="U241" s="81"/>
    </row>
    <row r="242" spans="1:21" s="73" customFormat="1">
      <c r="A242" s="85"/>
      <c r="B242" s="79"/>
      <c r="C242" s="86"/>
      <c r="D242" s="80"/>
      <c r="E242" s="80"/>
      <c r="F242" s="80"/>
      <c r="G242" s="80"/>
      <c r="H242" s="80"/>
      <c r="I242" s="80"/>
      <c r="J242" s="80"/>
      <c r="K242" s="80"/>
      <c r="L242" s="80"/>
      <c r="M242" s="80"/>
      <c r="N242" s="81"/>
      <c r="O242" s="81"/>
      <c r="P242" s="81"/>
      <c r="Q242" s="81"/>
      <c r="R242" s="81"/>
      <c r="S242" s="81"/>
      <c r="T242" s="81"/>
      <c r="U242" s="81"/>
    </row>
    <row r="243" spans="1:21" s="73" customFormat="1">
      <c r="A243" s="85"/>
      <c r="B243" s="79"/>
      <c r="C243" s="86"/>
      <c r="D243" s="80"/>
      <c r="E243" s="80"/>
      <c r="F243" s="80"/>
      <c r="G243" s="80"/>
      <c r="H243" s="80"/>
      <c r="I243" s="80"/>
      <c r="J243" s="80"/>
      <c r="K243" s="80"/>
      <c r="L243" s="80"/>
      <c r="M243" s="80"/>
      <c r="N243" s="81"/>
      <c r="O243" s="81"/>
      <c r="P243" s="81"/>
      <c r="Q243" s="81"/>
      <c r="R243" s="81"/>
      <c r="S243" s="81"/>
      <c r="T243" s="81"/>
      <c r="U243" s="81"/>
    </row>
    <row r="244" spans="1:21" s="73" customFormat="1">
      <c r="A244" s="85"/>
      <c r="B244" s="79"/>
      <c r="C244" s="86"/>
      <c r="D244" s="80"/>
      <c r="E244" s="80"/>
      <c r="F244" s="80"/>
      <c r="G244" s="80"/>
      <c r="H244" s="80"/>
      <c r="I244" s="80"/>
      <c r="J244" s="80"/>
      <c r="K244" s="80"/>
      <c r="L244" s="80"/>
      <c r="M244" s="80"/>
      <c r="N244" s="81"/>
      <c r="O244" s="81"/>
      <c r="P244" s="81"/>
      <c r="Q244" s="81"/>
      <c r="R244" s="81"/>
      <c r="S244" s="81"/>
      <c r="T244" s="81"/>
      <c r="U244" s="81"/>
    </row>
    <row r="245" spans="1:21" s="73" customFormat="1">
      <c r="A245" s="85"/>
      <c r="B245" s="79"/>
      <c r="C245" s="86"/>
      <c r="D245" s="80"/>
      <c r="E245" s="80"/>
      <c r="F245" s="80"/>
      <c r="G245" s="80"/>
      <c r="H245" s="80"/>
      <c r="I245" s="80"/>
      <c r="J245" s="80"/>
      <c r="K245" s="80"/>
      <c r="L245" s="80"/>
      <c r="M245" s="80"/>
      <c r="N245" s="81"/>
      <c r="O245" s="81"/>
      <c r="P245" s="81"/>
      <c r="Q245" s="81"/>
      <c r="R245" s="81"/>
      <c r="S245" s="81"/>
      <c r="T245" s="81"/>
      <c r="U245" s="81"/>
    </row>
    <row r="246" spans="1:21" s="73" customFormat="1">
      <c r="A246" s="85"/>
      <c r="B246" s="79"/>
      <c r="C246" s="86"/>
      <c r="D246" s="80"/>
      <c r="E246" s="80"/>
      <c r="F246" s="80"/>
      <c r="G246" s="80"/>
      <c r="H246" s="80"/>
      <c r="I246" s="80"/>
      <c r="J246" s="80"/>
      <c r="K246" s="80"/>
      <c r="L246" s="80"/>
      <c r="M246" s="80"/>
      <c r="N246" s="81"/>
      <c r="O246" s="81"/>
      <c r="P246" s="81"/>
      <c r="Q246" s="81"/>
      <c r="R246" s="81"/>
      <c r="S246" s="81"/>
      <c r="T246" s="81"/>
      <c r="U246" s="81"/>
    </row>
    <row r="247" spans="1:21" s="73" customFormat="1">
      <c r="A247" s="85"/>
      <c r="B247" s="79"/>
      <c r="C247" s="86"/>
      <c r="D247" s="80"/>
      <c r="E247" s="80"/>
      <c r="F247" s="80"/>
      <c r="G247" s="80"/>
      <c r="H247" s="80"/>
      <c r="I247" s="80"/>
      <c r="J247" s="80"/>
      <c r="K247" s="80"/>
      <c r="L247" s="80"/>
      <c r="M247" s="80"/>
      <c r="N247" s="81"/>
      <c r="O247" s="81"/>
      <c r="P247" s="81"/>
      <c r="Q247" s="81"/>
      <c r="R247" s="81"/>
      <c r="S247" s="81"/>
      <c r="T247" s="81"/>
      <c r="U247" s="81"/>
    </row>
    <row r="248" spans="1:21" s="73" customFormat="1">
      <c r="A248" s="85"/>
      <c r="B248" s="79"/>
      <c r="C248" s="86"/>
      <c r="D248" s="80"/>
      <c r="E248" s="80"/>
      <c r="F248" s="80"/>
      <c r="G248" s="80"/>
      <c r="H248" s="80"/>
      <c r="I248" s="80"/>
      <c r="J248" s="80"/>
      <c r="K248" s="80"/>
      <c r="L248" s="80"/>
      <c r="M248" s="80"/>
      <c r="N248" s="81"/>
      <c r="O248" s="81"/>
      <c r="P248" s="81"/>
      <c r="Q248" s="81"/>
      <c r="R248" s="81"/>
      <c r="S248" s="81"/>
      <c r="T248" s="81"/>
      <c r="U248" s="81"/>
    </row>
    <row r="249" spans="1:21" s="73" customFormat="1">
      <c r="A249" s="85"/>
      <c r="B249" s="79"/>
      <c r="C249" s="86"/>
      <c r="D249" s="80"/>
      <c r="E249" s="80"/>
      <c r="F249" s="80"/>
      <c r="G249" s="80"/>
      <c r="H249" s="80"/>
      <c r="I249" s="80"/>
      <c r="J249" s="80"/>
      <c r="K249" s="80"/>
      <c r="L249" s="80"/>
      <c r="M249" s="80"/>
      <c r="N249" s="81"/>
      <c r="O249" s="81"/>
      <c r="P249" s="81"/>
      <c r="Q249" s="81"/>
      <c r="R249" s="81"/>
      <c r="S249" s="81"/>
      <c r="T249" s="81"/>
      <c r="U249" s="81"/>
    </row>
    <row r="250" spans="1:21" s="73" customFormat="1">
      <c r="A250" s="85"/>
      <c r="B250" s="79"/>
      <c r="C250" s="86"/>
      <c r="D250" s="80"/>
      <c r="E250" s="80"/>
      <c r="F250" s="80"/>
      <c r="G250" s="80"/>
      <c r="H250" s="80"/>
      <c r="I250" s="80"/>
      <c r="J250" s="80"/>
      <c r="K250" s="80"/>
      <c r="L250" s="80"/>
      <c r="M250" s="80"/>
      <c r="N250" s="81"/>
      <c r="O250" s="81"/>
      <c r="P250" s="81"/>
      <c r="Q250" s="81"/>
      <c r="R250" s="81"/>
      <c r="S250" s="81"/>
      <c r="T250" s="81"/>
      <c r="U250" s="81"/>
    </row>
    <row r="251" spans="1:21" s="73" customFormat="1">
      <c r="A251" s="85"/>
      <c r="B251" s="79"/>
      <c r="C251" s="86"/>
      <c r="D251" s="80"/>
      <c r="E251" s="80"/>
      <c r="F251" s="80"/>
      <c r="G251" s="80"/>
      <c r="H251" s="80"/>
      <c r="I251" s="80"/>
      <c r="J251" s="80"/>
      <c r="K251" s="80"/>
      <c r="L251" s="80"/>
      <c r="M251" s="80"/>
      <c r="N251" s="81"/>
      <c r="O251" s="81"/>
      <c r="P251" s="81"/>
      <c r="Q251" s="81"/>
      <c r="R251" s="81"/>
      <c r="S251" s="81"/>
      <c r="T251" s="81"/>
      <c r="U251" s="81"/>
    </row>
    <row r="252" spans="1:21" s="73" customFormat="1">
      <c r="A252" s="85"/>
      <c r="B252" s="79"/>
      <c r="C252" s="86"/>
      <c r="D252" s="80"/>
      <c r="E252" s="80"/>
      <c r="F252" s="80"/>
      <c r="G252" s="80"/>
      <c r="H252" s="80"/>
      <c r="I252" s="80"/>
      <c r="J252" s="80"/>
      <c r="K252" s="80"/>
      <c r="L252" s="80"/>
      <c r="M252" s="80"/>
      <c r="N252" s="81"/>
      <c r="O252" s="81"/>
      <c r="P252" s="81"/>
      <c r="Q252" s="81"/>
      <c r="R252" s="81"/>
      <c r="S252" s="81"/>
      <c r="T252" s="81"/>
      <c r="U252" s="81"/>
    </row>
    <row r="253" spans="1:21" s="73" customFormat="1">
      <c r="A253" s="85"/>
      <c r="B253" s="79"/>
      <c r="C253" s="86"/>
      <c r="D253" s="80"/>
      <c r="E253" s="80"/>
      <c r="F253" s="80"/>
      <c r="G253" s="80"/>
      <c r="H253" s="80"/>
      <c r="I253" s="80"/>
      <c r="J253" s="80"/>
      <c r="K253" s="80"/>
      <c r="L253" s="80"/>
      <c r="M253" s="80"/>
      <c r="N253" s="81"/>
      <c r="O253" s="81"/>
      <c r="P253" s="81"/>
      <c r="Q253" s="81"/>
      <c r="R253" s="81"/>
      <c r="S253" s="81"/>
      <c r="T253" s="81"/>
      <c r="U253" s="81"/>
    </row>
    <row r="254" spans="1:21" s="73" customFormat="1">
      <c r="A254" s="85"/>
      <c r="B254" s="79"/>
      <c r="C254" s="86"/>
      <c r="D254" s="80"/>
      <c r="E254" s="80"/>
      <c r="F254" s="80"/>
      <c r="G254" s="80"/>
      <c r="H254" s="80"/>
      <c r="I254" s="80"/>
      <c r="J254" s="80"/>
      <c r="K254" s="80"/>
      <c r="L254" s="80"/>
      <c r="M254" s="80"/>
      <c r="N254" s="81"/>
      <c r="O254" s="81"/>
      <c r="P254" s="81"/>
      <c r="Q254" s="81"/>
      <c r="R254" s="81"/>
      <c r="S254" s="81"/>
      <c r="T254" s="81"/>
      <c r="U254" s="81"/>
    </row>
    <row r="255" spans="1:21" s="73" customFormat="1">
      <c r="A255" s="85"/>
      <c r="B255" s="79"/>
      <c r="C255" s="86"/>
      <c r="D255" s="80"/>
      <c r="E255" s="80"/>
      <c r="F255" s="80"/>
      <c r="G255" s="80"/>
      <c r="H255" s="80"/>
      <c r="I255" s="80"/>
      <c r="J255" s="80"/>
      <c r="K255" s="80"/>
      <c r="L255" s="80"/>
      <c r="M255" s="80"/>
      <c r="N255" s="81"/>
      <c r="O255" s="81"/>
      <c r="P255" s="81"/>
      <c r="Q255" s="81"/>
      <c r="R255" s="81"/>
      <c r="S255" s="81"/>
      <c r="T255" s="81"/>
      <c r="U255" s="81"/>
    </row>
    <row r="256" spans="1:21" s="73" customFormat="1">
      <c r="A256" s="85"/>
      <c r="B256" s="79"/>
      <c r="C256" s="86"/>
      <c r="D256" s="80"/>
      <c r="E256" s="80"/>
      <c r="F256" s="80"/>
      <c r="G256" s="80"/>
      <c r="H256" s="80"/>
      <c r="I256" s="80"/>
      <c r="J256" s="80"/>
      <c r="K256" s="80"/>
      <c r="L256" s="80"/>
      <c r="M256" s="80"/>
      <c r="N256" s="81"/>
      <c r="O256" s="81"/>
      <c r="P256" s="81"/>
      <c r="Q256" s="81"/>
      <c r="R256" s="81"/>
      <c r="S256" s="81"/>
      <c r="T256" s="81"/>
      <c r="U256" s="81"/>
    </row>
    <row r="257" spans="1:21" s="73" customFormat="1">
      <c r="A257" s="85"/>
      <c r="B257" s="79"/>
      <c r="C257" s="86"/>
      <c r="D257" s="80"/>
      <c r="E257" s="80"/>
      <c r="F257" s="80"/>
      <c r="G257" s="80"/>
      <c r="H257" s="80"/>
      <c r="I257" s="80"/>
      <c r="J257" s="80"/>
      <c r="K257" s="80"/>
      <c r="L257" s="80"/>
      <c r="M257" s="80"/>
      <c r="N257" s="81"/>
      <c r="O257" s="81"/>
      <c r="P257" s="81"/>
      <c r="Q257" s="81"/>
      <c r="R257" s="81"/>
      <c r="S257" s="81"/>
      <c r="T257" s="81"/>
      <c r="U257" s="81"/>
    </row>
    <row r="258" spans="1:21" s="73" customFormat="1">
      <c r="A258" s="85"/>
      <c r="B258" s="79"/>
      <c r="C258" s="86"/>
      <c r="D258" s="80"/>
      <c r="E258" s="80"/>
      <c r="F258" s="80"/>
      <c r="G258" s="80"/>
      <c r="H258" s="80"/>
      <c r="I258" s="80"/>
      <c r="J258" s="80"/>
      <c r="K258" s="80"/>
      <c r="L258" s="80"/>
      <c r="M258" s="80"/>
      <c r="N258" s="81"/>
      <c r="O258" s="81"/>
      <c r="P258" s="81"/>
      <c r="Q258" s="81"/>
      <c r="R258" s="81"/>
      <c r="S258" s="81"/>
      <c r="T258" s="81"/>
      <c r="U258" s="81"/>
    </row>
    <row r="259" spans="1:21" s="73" customFormat="1">
      <c r="A259" s="85"/>
      <c r="B259" s="79"/>
      <c r="C259" s="86"/>
      <c r="D259" s="80"/>
      <c r="E259" s="80"/>
      <c r="F259" s="80"/>
      <c r="G259" s="80"/>
      <c r="H259" s="80"/>
      <c r="I259" s="80"/>
      <c r="J259" s="80"/>
      <c r="K259" s="80"/>
      <c r="L259" s="80"/>
      <c r="M259" s="80"/>
      <c r="N259" s="81"/>
      <c r="O259" s="81"/>
      <c r="P259" s="81"/>
      <c r="Q259" s="81"/>
      <c r="R259" s="81"/>
      <c r="S259" s="81"/>
      <c r="T259" s="81"/>
      <c r="U259" s="81"/>
    </row>
    <row r="260" spans="1:21" s="73" customFormat="1">
      <c r="A260" s="85"/>
      <c r="B260" s="79"/>
      <c r="C260" s="86"/>
      <c r="D260" s="80"/>
      <c r="E260" s="80"/>
      <c r="F260" s="80"/>
      <c r="G260" s="80"/>
      <c r="H260" s="80"/>
      <c r="I260" s="80"/>
      <c r="J260" s="80"/>
      <c r="K260" s="80"/>
      <c r="L260" s="80"/>
      <c r="M260" s="80"/>
      <c r="N260" s="81"/>
      <c r="O260" s="81"/>
      <c r="P260" s="81"/>
      <c r="Q260" s="81"/>
      <c r="R260" s="81"/>
      <c r="S260" s="81"/>
      <c r="T260" s="81"/>
      <c r="U260" s="81"/>
    </row>
    <row r="261" spans="1:21" s="73" customFormat="1">
      <c r="A261" s="85"/>
      <c r="B261" s="79"/>
      <c r="C261" s="86"/>
      <c r="D261" s="80"/>
      <c r="E261" s="80"/>
      <c r="F261" s="80"/>
      <c r="G261" s="80"/>
      <c r="H261" s="80"/>
      <c r="I261" s="80"/>
      <c r="J261" s="80"/>
      <c r="K261" s="80"/>
      <c r="L261" s="80"/>
      <c r="M261" s="80"/>
      <c r="N261" s="81"/>
      <c r="O261" s="81"/>
      <c r="P261" s="81"/>
      <c r="Q261" s="81"/>
      <c r="R261" s="81"/>
      <c r="S261" s="81"/>
      <c r="T261" s="81"/>
      <c r="U261" s="81"/>
    </row>
    <row r="262" spans="1:21" s="73" customFormat="1">
      <c r="A262" s="85"/>
      <c r="B262" s="79"/>
      <c r="C262" s="86"/>
      <c r="D262" s="80"/>
      <c r="E262" s="80"/>
      <c r="F262" s="80"/>
      <c r="G262" s="80"/>
      <c r="H262" s="80"/>
      <c r="I262" s="80"/>
      <c r="J262" s="80"/>
      <c r="K262" s="80"/>
      <c r="L262" s="80"/>
      <c r="M262" s="80"/>
      <c r="N262" s="81"/>
      <c r="O262" s="81"/>
      <c r="P262" s="81"/>
      <c r="Q262" s="81"/>
      <c r="R262" s="81"/>
      <c r="S262" s="81"/>
      <c r="T262" s="81"/>
      <c r="U262" s="81"/>
    </row>
    <row r="263" spans="1:21" s="73" customFormat="1">
      <c r="A263" s="85"/>
      <c r="B263" s="79"/>
      <c r="C263" s="86"/>
      <c r="D263" s="80"/>
      <c r="E263" s="80"/>
      <c r="F263" s="80"/>
      <c r="G263" s="80"/>
      <c r="H263" s="80"/>
      <c r="I263" s="80"/>
      <c r="J263" s="80"/>
      <c r="K263" s="80"/>
      <c r="L263" s="80"/>
      <c r="M263" s="80"/>
      <c r="N263" s="81"/>
      <c r="O263" s="81"/>
      <c r="P263" s="81"/>
      <c r="Q263" s="81"/>
      <c r="R263" s="81"/>
      <c r="S263" s="81"/>
      <c r="T263" s="81"/>
      <c r="U263" s="81"/>
    </row>
    <row r="264" spans="1:21" s="73" customFormat="1">
      <c r="A264" s="85"/>
      <c r="B264" s="79"/>
      <c r="C264" s="86"/>
      <c r="D264" s="80"/>
      <c r="E264" s="80"/>
      <c r="F264" s="80"/>
      <c r="G264" s="80"/>
      <c r="H264" s="80"/>
      <c r="I264" s="80"/>
      <c r="J264" s="80"/>
      <c r="K264" s="80"/>
      <c r="L264" s="80"/>
      <c r="M264" s="80"/>
      <c r="N264" s="81"/>
      <c r="O264" s="81"/>
      <c r="P264" s="81"/>
      <c r="Q264" s="81"/>
      <c r="R264" s="81"/>
      <c r="S264" s="81"/>
      <c r="T264" s="81"/>
      <c r="U264" s="81"/>
    </row>
    <row r="265" spans="1:21" s="73" customFormat="1">
      <c r="A265" s="85"/>
      <c r="B265" s="79"/>
      <c r="C265" s="86"/>
      <c r="D265" s="80"/>
      <c r="E265" s="80"/>
      <c r="F265" s="80"/>
      <c r="G265" s="80"/>
      <c r="H265" s="80"/>
      <c r="I265" s="80"/>
      <c r="J265" s="80"/>
      <c r="K265" s="80"/>
      <c r="L265" s="80"/>
      <c r="M265" s="80"/>
      <c r="N265" s="81"/>
      <c r="O265" s="81"/>
      <c r="P265" s="81"/>
      <c r="Q265" s="81"/>
      <c r="R265" s="81"/>
      <c r="S265" s="81"/>
      <c r="T265" s="81"/>
      <c r="U265" s="81"/>
    </row>
    <row r="266" spans="1:21" s="73" customFormat="1">
      <c r="A266" s="85"/>
      <c r="B266" s="79"/>
      <c r="C266" s="86"/>
      <c r="D266" s="80"/>
      <c r="E266" s="80"/>
      <c r="F266" s="80"/>
      <c r="G266" s="80"/>
      <c r="H266" s="80"/>
      <c r="I266" s="80"/>
      <c r="J266" s="80"/>
      <c r="K266" s="80"/>
      <c r="L266" s="80"/>
      <c r="M266" s="80"/>
      <c r="N266" s="81"/>
      <c r="O266" s="81"/>
      <c r="P266" s="81"/>
      <c r="Q266" s="81"/>
      <c r="R266" s="81"/>
      <c r="S266" s="81"/>
      <c r="T266" s="81"/>
      <c r="U266" s="81"/>
    </row>
    <row r="267" spans="1:21" s="73" customFormat="1">
      <c r="A267" s="85"/>
      <c r="B267" s="79"/>
      <c r="C267" s="86"/>
      <c r="D267" s="80"/>
      <c r="E267" s="80"/>
      <c r="F267" s="80"/>
      <c r="G267" s="80"/>
      <c r="H267" s="80"/>
      <c r="I267" s="80"/>
      <c r="J267" s="80"/>
      <c r="K267" s="80"/>
      <c r="L267" s="80"/>
      <c r="M267" s="80"/>
      <c r="N267" s="81"/>
      <c r="O267" s="81"/>
      <c r="P267" s="81"/>
      <c r="Q267" s="81"/>
      <c r="R267" s="81"/>
      <c r="S267" s="81"/>
      <c r="T267" s="81"/>
      <c r="U267" s="81"/>
    </row>
    <row r="268" spans="1:21" s="73" customFormat="1">
      <c r="A268" s="85"/>
      <c r="B268" s="79"/>
      <c r="C268" s="86"/>
      <c r="D268" s="80"/>
      <c r="E268" s="80"/>
      <c r="F268" s="80"/>
      <c r="G268" s="80"/>
      <c r="H268" s="80"/>
      <c r="I268" s="80"/>
      <c r="J268" s="80"/>
      <c r="K268" s="80"/>
      <c r="L268" s="80"/>
      <c r="M268" s="80"/>
      <c r="N268" s="81"/>
      <c r="O268" s="81"/>
      <c r="P268" s="81"/>
      <c r="Q268" s="81"/>
      <c r="R268" s="81"/>
      <c r="S268" s="81"/>
      <c r="T268" s="81"/>
      <c r="U268" s="81"/>
    </row>
    <row r="269" spans="1:21" s="73" customFormat="1">
      <c r="A269" s="85"/>
      <c r="B269" s="79"/>
      <c r="C269" s="86"/>
      <c r="D269" s="80"/>
      <c r="E269" s="80"/>
      <c r="F269" s="80"/>
      <c r="G269" s="80"/>
      <c r="H269" s="80"/>
      <c r="I269" s="80"/>
      <c r="J269" s="80"/>
      <c r="K269" s="80"/>
      <c r="L269" s="80"/>
      <c r="M269" s="80"/>
      <c r="N269" s="81"/>
      <c r="O269" s="81"/>
      <c r="P269" s="81"/>
      <c r="Q269" s="81"/>
      <c r="R269" s="81"/>
      <c r="S269" s="81"/>
      <c r="T269" s="81"/>
      <c r="U269" s="81"/>
    </row>
    <row r="270" spans="1:21" s="73" customFormat="1">
      <c r="A270" s="85"/>
      <c r="B270" s="79"/>
      <c r="C270" s="86"/>
      <c r="D270" s="80"/>
      <c r="E270" s="80"/>
      <c r="F270" s="80"/>
      <c r="G270" s="80"/>
      <c r="H270" s="80"/>
      <c r="I270" s="80"/>
      <c r="J270" s="80"/>
      <c r="K270" s="80"/>
      <c r="L270" s="80"/>
      <c r="M270" s="80"/>
      <c r="N270" s="81"/>
      <c r="O270" s="81"/>
      <c r="P270" s="81"/>
      <c r="Q270" s="81"/>
      <c r="R270" s="81"/>
      <c r="S270" s="81"/>
      <c r="T270" s="81"/>
      <c r="U270" s="81"/>
    </row>
    <row r="271" spans="1:21" s="73" customFormat="1">
      <c r="A271" s="85"/>
      <c r="B271" s="79"/>
      <c r="C271" s="86"/>
      <c r="D271" s="80"/>
      <c r="E271" s="80"/>
      <c r="F271" s="80"/>
      <c r="G271" s="80"/>
      <c r="H271" s="80"/>
      <c r="I271" s="80"/>
      <c r="J271" s="80"/>
      <c r="K271" s="80"/>
      <c r="L271" s="80"/>
      <c r="M271" s="80"/>
      <c r="N271" s="81"/>
      <c r="O271" s="81"/>
      <c r="P271" s="81"/>
      <c r="Q271" s="81"/>
      <c r="R271" s="81"/>
      <c r="S271" s="81"/>
      <c r="T271" s="81"/>
      <c r="U271" s="81"/>
    </row>
    <row r="272" spans="1:21" s="73" customFormat="1">
      <c r="A272" s="85"/>
      <c r="B272" s="79"/>
      <c r="C272" s="86"/>
      <c r="D272" s="80"/>
      <c r="E272" s="80"/>
      <c r="F272" s="80"/>
      <c r="G272" s="80"/>
      <c r="H272" s="80"/>
      <c r="I272" s="80"/>
      <c r="J272" s="80"/>
      <c r="K272" s="80"/>
      <c r="L272" s="80"/>
      <c r="M272" s="80"/>
      <c r="N272" s="81"/>
      <c r="O272" s="81"/>
      <c r="P272" s="81"/>
      <c r="Q272" s="81"/>
      <c r="R272" s="81"/>
      <c r="S272" s="81"/>
      <c r="T272" s="81"/>
      <c r="U272" s="81"/>
    </row>
    <row r="273" spans="1:21" s="73" customFormat="1">
      <c r="A273" s="85"/>
      <c r="B273" s="79"/>
      <c r="C273" s="86"/>
      <c r="D273" s="80"/>
      <c r="E273" s="80"/>
      <c r="F273" s="80"/>
      <c r="G273" s="80"/>
      <c r="H273" s="80"/>
      <c r="I273" s="80"/>
      <c r="J273" s="80"/>
      <c r="K273" s="80"/>
      <c r="L273" s="80"/>
      <c r="M273" s="80"/>
      <c r="N273" s="81"/>
      <c r="O273" s="81"/>
      <c r="P273" s="81"/>
      <c r="Q273" s="81"/>
      <c r="R273" s="81"/>
      <c r="S273" s="81"/>
      <c r="T273" s="81"/>
      <c r="U273" s="81"/>
    </row>
    <row r="274" spans="1:21" s="73" customFormat="1">
      <c r="A274" s="85"/>
      <c r="B274" s="79"/>
      <c r="C274" s="86"/>
      <c r="D274" s="80"/>
      <c r="E274" s="80"/>
      <c r="F274" s="80"/>
      <c r="G274" s="80"/>
      <c r="H274" s="80"/>
      <c r="I274" s="80"/>
      <c r="J274" s="80"/>
      <c r="K274" s="80"/>
      <c r="L274" s="80"/>
      <c r="M274" s="80"/>
      <c r="N274" s="81"/>
      <c r="O274" s="81"/>
      <c r="P274" s="81"/>
      <c r="Q274" s="81"/>
      <c r="R274" s="81"/>
      <c r="S274" s="81"/>
      <c r="T274" s="81"/>
      <c r="U274" s="81"/>
    </row>
    <row r="275" spans="1:21" s="73" customFormat="1">
      <c r="A275" s="85"/>
      <c r="B275" s="79"/>
      <c r="C275" s="86"/>
      <c r="D275" s="80"/>
      <c r="E275" s="80"/>
      <c r="F275" s="80"/>
      <c r="G275" s="80"/>
      <c r="H275" s="80"/>
      <c r="I275" s="80"/>
      <c r="J275" s="80"/>
      <c r="K275" s="80"/>
      <c r="L275" s="80"/>
      <c r="M275" s="80"/>
      <c r="N275" s="81"/>
      <c r="O275" s="81"/>
      <c r="P275" s="81"/>
      <c r="Q275" s="81"/>
      <c r="R275" s="81"/>
      <c r="S275" s="81"/>
      <c r="T275" s="81"/>
      <c r="U275" s="81"/>
    </row>
    <row r="276" spans="1:21" s="73" customFormat="1">
      <c r="A276" s="85"/>
      <c r="B276" s="79"/>
      <c r="C276" s="86"/>
      <c r="D276" s="80"/>
      <c r="E276" s="80"/>
      <c r="F276" s="80"/>
      <c r="G276" s="80"/>
      <c r="H276" s="80"/>
      <c r="I276" s="80"/>
      <c r="J276" s="80"/>
      <c r="K276" s="80"/>
      <c r="L276" s="80"/>
      <c r="M276" s="80"/>
      <c r="N276" s="81"/>
      <c r="O276" s="81"/>
      <c r="P276" s="81"/>
      <c r="Q276" s="81"/>
      <c r="R276" s="81"/>
      <c r="S276" s="81"/>
      <c r="T276" s="81"/>
      <c r="U276" s="81"/>
    </row>
    <row r="277" spans="1:21" s="73" customFormat="1">
      <c r="A277" s="85"/>
      <c r="B277" s="79"/>
      <c r="C277" s="86"/>
      <c r="D277" s="80"/>
      <c r="E277" s="80"/>
      <c r="F277" s="80"/>
      <c r="G277" s="80"/>
      <c r="H277" s="80"/>
      <c r="I277" s="80"/>
      <c r="J277" s="80"/>
      <c r="K277" s="80"/>
      <c r="L277" s="80"/>
      <c r="M277" s="80"/>
      <c r="N277" s="81"/>
      <c r="O277" s="81"/>
      <c r="P277" s="81"/>
      <c r="Q277" s="81"/>
      <c r="R277" s="81"/>
      <c r="S277" s="81"/>
      <c r="T277" s="81"/>
      <c r="U277" s="81"/>
    </row>
    <row r="278" spans="1:21" s="73" customFormat="1">
      <c r="A278" s="85"/>
      <c r="B278" s="79"/>
      <c r="C278" s="86"/>
      <c r="D278" s="80"/>
      <c r="E278" s="80"/>
      <c r="F278" s="80"/>
      <c r="G278" s="80"/>
      <c r="H278" s="80"/>
      <c r="I278" s="80"/>
      <c r="J278" s="80"/>
      <c r="K278" s="80"/>
      <c r="L278" s="80"/>
      <c r="M278" s="80"/>
      <c r="N278" s="81"/>
      <c r="O278" s="81"/>
      <c r="P278" s="81"/>
      <c r="Q278" s="81"/>
      <c r="R278" s="81"/>
      <c r="S278" s="81"/>
      <c r="T278" s="81"/>
      <c r="U278" s="81"/>
    </row>
    <row r="279" spans="1:21" s="73" customFormat="1">
      <c r="A279" s="85"/>
      <c r="B279" s="79"/>
      <c r="C279" s="86"/>
      <c r="D279" s="80"/>
      <c r="E279" s="80"/>
      <c r="F279" s="80"/>
      <c r="G279" s="80"/>
      <c r="H279" s="80"/>
      <c r="I279" s="80"/>
      <c r="J279" s="80"/>
      <c r="K279" s="80"/>
      <c r="L279" s="80"/>
      <c r="M279" s="80"/>
      <c r="N279" s="81"/>
      <c r="O279" s="81"/>
      <c r="P279" s="81"/>
      <c r="Q279" s="81"/>
      <c r="R279" s="81"/>
      <c r="S279" s="81"/>
      <c r="T279" s="81"/>
      <c r="U279" s="81"/>
    </row>
    <row r="280" spans="1:21" s="73" customFormat="1">
      <c r="A280" s="85"/>
      <c r="B280" s="79"/>
      <c r="C280" s="86"/>
      <c r="D280" s="80"/>
      <c r="E280" s="80"/>
      <c r="F280" s="80"/>
      <c r="G280" s="80"/>
      <c r="H280" s="80"/>
      <c r="I280" s="80"/>
      <c r="J280" s="80"/>
      <c r="K280" s="80"/>
      <c r="L280" s="80"/>
      <c r="M280" s="80"/>
      <c r="N280" s="81"/>
      <c r="O280" s="81"/>
      <c r="P280" s="81"/>
      <c r="Q280" s="81"/>
      <c r="R280" s="81"/>
      <c r="S280" s="81"/>
      <c r="T280" s="81"/>
      <c r="U280" s="81"/>
    </row>
    <row r="281" spans="1:21" s="73" customFormat="1">
      <c r="A281" s="85"/>
      <c r="B281" s="79"/>
      <c r="C281" s="86"/>
      <c r="D281" s="80"/>
      <c r="E281" s="80"/>
      <c r="F281" s="80"/>
      <c r="G281" s="80"/>
      <c r="H281" s="80"/>
      <c r="I281" s="80"/>
      <c r="J281" s="80"/>
      <c r="K281" s="80"/>
      <c r="L281" s="80"/>
      <c r="M281" s="80"/>
      <c r="N281" s="81"/>
      <c r="O281" s="81"/>
      <c r="P281" s="81"/>
      <c r="Q281" s="81"/>
      <c r="R281" s="81"/>
      <c r="S281" s="81"/>
      <c r="T281" s="81"/>
      <c r="U281" s="81"/>
    </row>
    <row r="282" spans="1:21" s="73" customFormat="1">
      <c r="A282" s="85"/>
      <c r="B282" s="79"/>
      <c r="C282" s="86"/>
      <c r="D282" s="80"/>
      <c r="E282" s="80"/>
      <c r="F282" s="80"/>
      <c r="G282" s="80"/>
      <c r="H282" s="80"/>
      <c r="I282" s="80"/>
      <c r="J282" s="80"/>
      <c r="K282" s="80"/>
      <c r="L282" s="80"/>
      <c r="M282" s="80"/>
      <c r="N282" s="81"/>
      <c r="O282" s="81"/>
      <c r="P282" s="81"/>
      <c r="Q282" s="81"/>
      <c r="R282" s="81"/>
      <c r="S282" s="81"/>
      <c r="T282" s="81"/>
      <c r="U282" s="81"/>
    </row>
    <row r="283" spans="1:21" s="73" customFormat="1">
      <c r="A283" s="85"/>
      <c r="B283" s="79"/>
      <c r="C283" s="86"/>
      <c r="D283" s="80"/>
      <c r="E283" s="80"/>
      <c r="F283" s="80"/>
      <c r="G283" s="80"/>
      <c r="H283" s="80"/>
      <c r="I283" s="80"/>
      <c r="J283" s="80"/>
      <c r="K283" s="80"/>
      <c r="L283" s="80"/>
      <c r="M283" s="80"/>
      <c r="N283" s="81"/>
      <c r="O283" s="81"/>
      <c r="P283" s="81"/>
      <c r="Q283" s="81"/>
      <c r="R283" s="81"/>
      <c r="S283" s="81"/>
      <c r="T283" s="81"/>
      <c r="U283" s="81"/>
    </row>
    <row r="284" spans="1:21" s="73" customFormat="1">
      <c r="A284" s="85"/>
      <c r="B284" s="79"/>
      <c r="C284" s="86"/>
      <c r="D284" s="80"/>
      <c r="E284" s="80"/>
      <c r="F284" s="80"/>
      <c r="G284" s="80"/>
      <c r="H284" s="80"/>
      <c r="I284" s="80"/>
      <c r="J284" s="80"/>
      <c r="K284" s="80"/>
      <c r="L284" s="80"/>
      <c r="M284" s="80"/>
      <c r="N284" s="81"/>
      <c r="O284" s="81"/>
      <c r="P284" s="81"/>
      <c r="Q284" s="81"/>
      <c r="R284" s="81"/>
      <c r="S284" s="81"/>
      <c r="T284" s="81"/>
      <c r="U284" s="81"/>
    </row>
    <row r="285" spans="1:21" s="73" customFormat="1">
      <c r="A285" s="85"/>
      <c r="B285" s="79"/>
      <c r="C285" s="86"/>
      <c r="D285" s="80"/>
      <c r="E285" s="80"/>
      <c r="F285" s="80"/>
      <c r="G285" s="80"/>
      <c r="H285" s="80"/>
      <c r="I285" s="80"/>
      <c r="J285" s="80"/>
      <c r="K285" s="80"/>
      <c r="L285" s="80"/>
      <c r="M285" s="80"/>
      <c r="N285" s="81"/>
      <c r="O285" s="81"/>
      <c r="P285" s="81"/>
      <c r="Q285" s="81"/>
      <c r="R285" s="81"/>
      <c r="S285" s="81"/>
      <c r="T285" s="81"/>
      <c r="U285" s="81"/>
    </row>
    <row r="286" spans="1:21" s="73" customFormat="1">
      <c r="A286" s="85"/>
      <c r="B286" s="79"/>
      <c r="C286" s="86"/>
      <c r="D286" s="80"/>
      <c r="E286" s="80"/>
      <c r="F286" s="80"/>
      <c r="G286" s="80"/>
      <c r="H286" s="80"/>
      <c r="I286" s="80"/>
      <c r="J286" s="80"/>
      <c r="K286" s="80"/>
      <c r="L286" s="80"/>
      <c r="M286" s="80"/>
      <c r="N286" s="81"/>
      <c r="O286" s="81"/>
      <c r="P286" s="81"/>
      <c r="Q286" s="81"/>
      <c r="R286" s="81"/>
      <c r="S286" s="81"/>
      <c r="T286" s="81"/>
      <c r="U286" s="81"/>
    </row>
    <row r="287" spans="1:21" s="73" customFormat="1">
      <c r="A287" s="85"/>
      <c r="B287" s="79"/>
      <c r="C287" s="86"/>
      <c r="D287" s="80"/>
      <c r="E287" s="80"/>
      <c r="F287" s="80"/>
      <c r="G287" s="80"/>
      <c r="H287" s="80"/>
      <c r="I287" s="80"/>
      <c r="J287" s="80"/>
      <c r="K287" s="80"/>
      <c r="L287" s="80"/>
      <c r="M287" s="80"/>
      <c r="N287" s="81"/>
      <c r="O287" s="81"/>
      <c r="P287" s="81"/>
      <c r="Q287" s="81"/>
      <c r="R287" s="81"/>
      <c r="S287" s="81"/>
      <c r="T287" s="81"/>
      <c r="U287" s="81"/>
    </row>
    <row r="288" spans="1:21" s="73" customFormat="1">
      <c r="A288" s="85"/>
      <c r="B288" s="79"/>
      <c r="C288" s="86"/>
      <c r="D288" s="80"/>
      <c r="E288" s="80"/>
      <c r="F288" s="80"/>
      <c r="G288" s="80"/>
      <c r="H288" s="80"/>
      <c r="I288" s="80"/>
      <c r="J288" s="80"/>
      <c r="K288" s="80"/>
      <c r="L288" s="80"/>
      <c r="M288" s="80"/>
      <c r="N288" s="81"/>
      <c r="O288" s="81"/>
      <c r="P288" s="81"/>
      <c r="Q288" s="81"/>
      <c r="R288" s="81"/>
      <c r="S288" s="81"/>
      <c r="T288" s="81"/>
      <c r="U288" s="81"/>
    </row>
    <row r="289" spans="1:21" s="73" customFormat="1">
      <c r="A289" s="85"/>
      <c r="B289" s="79"/>
      <c r="C289" s="86"/>
      <c r="D289" s="80"/>
      <c r="E289" s="80"/>
      <c r="F289" s="80"/>
      <c r="G289" s="80"/>
      <c r="H289" s="80"/>
      <c r="I289" s="80"/>
      <c r="J289" s="80"/>
      <c r="K289" s="80"/>
      <c r="L289" s="80"/>
      <c r="M289" s="80"/>
      <c r="N289" s="81"/>
      <c r="O289" s="81"/>
      <c r="P289" s="81"/>
      <c r="Q289" s="81"/>
      <c r="R289" s="81"/>
      <c r="S289" s="81"/>
      <c r="T289" s="81"/>
      <c r="U289" s="81"/>
    </row>
    <row r="290" spans="1:21" s="73" customFormat="1">
      <c r="A290" s="85"/>
      <c r="B290" s="79"/>
      <c r="C290" s="86"/>
      <c r="D290" s="80"/>
      <c r="E290" s="80"/>
      <c r="F290" s="80"/>
      <c r="G290" s="80"/>
      <c r="H290" s="80"/>
      <c r="I290" s="80"/>
      <c r="J290" s="80"/>
      <c r="K290" s="80"/>
      <c r="L290" s="80"/>
      <c r="M290" s="80"/>
      <c r="N290" s="81"/>
      <c r="O290" s="81"/>
      <c r="P290" s="81"/>
      <c r="Q290" s="81"/>
      <c r="R290" s="81"/>
      <c r="S290" s="81"/>
      <c r="T290" s="81"/>
      <c r="U290" s="81"/>
    </row>
    <row r="291" spans="1:21" s="73" customFormat="1">
      <c r="A291" s="85"/>
      <c r="B291" s="79"/>
      <c r="C291" s="86"/>
      <c r="D291" s="80"/>
      <c r="E291" s="80"/>
      <c r="F291" s="80"/>
      <c r="G291" s="80"/>
      <c r="H291" s="80"/>
      <c r="I291" s="80"/>
      <c r="J291" s="80"/>
      <c r="K291" s="80"/>
      <c r="L291" s="80"/>
      <c r="M291" s="80"/>
      <c r="N291" s="81"/>
      <c r="O291" s="81"/>
      <c r="P291" s="81"/>
      <c r="Q291" s="81"/>
      <c r="R291" s="81"/>
      <c r="S291" s="81"/>
      <c r="T291" s="81"/>
      <c r="U291" s="81"/>
    </row>
    <row r="292" spans="1:21" s="73" customFormat="1">
      <c r="A292" s="85"/>
      <c r="B292" s="79"/>
      <c r="C292" s="86"/>
      <c r="D292" s="80"/>
      <c r="E292" s="80"/>
      <c r="F292" s="80"/>
      <c r="G292" s="80"/>
      <c r="H292" s="80"/>
      <c r="I292" s="80"/>
      <c r="J292" s="80"/>
      <c r="K292" s="80"/>
      <c r="L292" s="80"/>
      <c r="M292" s="80"/>
      <c r="N292" s="81"/>
      <c r="O292" s="81"/>
      <c r="P292" s="81"/>
      <c r="Q292" s="81"/>
      <c r="R292" s="81"/>
      <c r="S292" s="81"/>
      <c r="T292" s="81"/>
      <c r="U292" s="81"/>
    </row>
    <row r="293" spans="1:21" s="73" customFormat="1">
      <c r="A293" s="85"/>
      <c r="B293" s="79"/>
      <c r="C293" s="86"/>
      <c r="D293" s="80"/>
      <c r="E293" s="80"/>
      <c r="F293" s="80"/>
      <c r="G293" s="80"/>
      <c r="H293" s="80"/>
      <c r="I293" s="80"/>
      <c r="J293" s="80"/>
      <c r="K293" s="80"/>
      <c r="L293" s="80"/>
      <c r="M293" s="80"/>
      <c r="N293" s="81"/>
      <c r="O293" s="81"/>
      <c r="P293" s="81"/>
      <c r="Q293" s="81"/>
      <c r="R293" s="81"/>
      <c r="S293" s="81"/>
      <c r="T293" s="81"/>
      <c r="U293" s="81"/>
    </row>
    <row r="294" spans="1:21" s="73" customFormat="1">
      <c r="A294" s="85"/>
      <c r="B294" s="79"/>
      <c r="C294" s="86"/>
      <c r="D294" s="80"/>
      <c r="E294" s="80"/>
      <c r="F294" s="80"/>
      <c r="G294" s="80"/>
      <c r="H294" s="80"/>
      <c r="I294" s="80"/>
      <c r="J294" s="80"/>
      <c r="K294" s="80"/>
      <c r="L294" s="80"/>
      <c r="M294" s="80"/>
      <c r="N294" s="81"/>
      <c r="O294" s="81"/>
      <c r="P294" s="81"/>
      <c r="Q294" s="81"/>
      <c r="R294" s="81"/>
      <c r="S294" s="81"/>
      <c r="T294" s="81"/>
      <c r="U294" s="81"/>
    </row>
    <row r="295" spans="1:21" s="73" customFormat="1">
      <c r="A295" s="85"/>
      <c r="B295" s="79"/>
      <c r="C295" s="86"/>
      <c r="D295" s="80"/>
      <c r="E295" s="80"/>
      <c r="F295" s="80"/>
      <c r="G295" s="80"/>
      <c r="H295" s="80"/>
      <c r="I295" s="80"/>
      <c r="J295" s="80"/>
      <c r="K295" s="80"/>
      <c r="L295" s="80"/>
      <c r="M295" s="80"/>
      <c r="N295" s="81"/>
      <c r="O295" s="81"/>
      <c r="P295" s="81"/>
      <c r="Q295" s="81"/>
      <c r="R295" s="81"/>
      <c r="S295" s="81"/>
      <c r="T295" s="81"/>
      <c r="U295" s="81"/>
    </row>
    <row r="296" spans="1:21" s="73" customFormat="1">
      <c r="A296" s="85"/>
      <c r="B296" s="79"/>
      <c r="C296" s="86"/>
      <c r="D296" s="80"/>
      <c r="E296" s="80"/>
      <c r="F296" s="80"/>
      <c r="G296" s="80"/>
      <c r="H296" s="80"/>
      <c r="I296" s="80"/>
      <c r="J296" s="80"/>
      <c r="K296" s="80"/>
      <c r="L296" s="80"/>
      <c r="M296" s="80"/>
      <c r="N296" s="81"/>
      <c r="O296" s="81"/>
      <c r="P296" s="81"/>
      <c r="Q296" s="81"/>
      <c r="R296" s="81"/>
      <c r="S296" s="81"/>
      <c r="T296" s="81"/>
      <c r="U296" s="81"/>
    </row>
    <row r="297" spans="1:21" s="73" customFormat="1">
      <c r="A297" s="85"/>
      <c r="B297" s="79"/>
      <c r="C297" s="86"/>
      <c r="D297" s="80"/>
      <c r="E297" s="80"/>
      <c r="F297" s="80"/>
      <c r="G297" s="80"/>
      <c r="H297" s="80"/>
      <c r="I297" s="80"/>
      <c r="J297" s="80"/>
      <c r="K297" s="80"/>
      <c r="L297" s="80"/>
      <c r="M297" s="80"/>
      <c r="N297" s="81"/>
      <c r="O297" s="81"/>
      <c r="P297" s="81"/>
      <c r="Q297" s="81"/>
      <c r="R297" s="81"/>
      <c r="S297" s="81"/>
      <c r="T297" s="81"/>
      <c r="U297" s="81"/>
    </row>
    <row r="298" spans="1:21" s="73" customFormat="1">
      <c r="A298" s="85"/>
      <c r="B298" s="79"/>
      <c r="C298" s="86"/>
      <c r="D298" s="80"/>
      <c r="E298" s="80"/>
      <c r="F298" s="80"/>
      <c r="G298" s="80"/>
      <c r="H298" s="80"/>
      <c r="I298" s="80"/>
      <c r="J298" s="80"/>
      <c r="K298" s="80"/>
      <c r="L298" s="80"/>
      <c r="M298" s="80"/>
      <c r="N298" s="81"/>
      <c r="O298" s="81"/>
      <c r="P298" s="81"/>
      <c r="Q298" s="81"/>
      <c r="R298" s="81"/>
      <c r="S298" s="81"/>
      <c r="T298" s="81"/>
      <c r="U298" s="81"/>
    </row>
    <row r="299" spans="1:21" s="73" customFormat="1">
      <c r="A299" s="85"/>
      <c r="B299" s="79"/>
      <c r="C299" s="86"/>
      <c r="D299" s="80"/>
      <c r="E299" s="80"/>
      <c r="F299" s="80"/>
      <c r="G299" s="80"/>
      <c r="H299" s="80"/>
      <c r="I299" s="80"/>
      <c r="J299" s="80"/>
      <c r="K299" s="80"/>
      <c r="L299" s="80"/>
      <c r="M299" s="80"/>
      <c r="N299" s="81"/>
      <c r="O299" s="81"/>
      <c r="P299" s="81"/>
      <c r="Q299" s="81"/>
      <c r="R299" s="81"/>
      <c r="S299" s="81"/>
      <c r="T299" s="81"/>
      <c r="U299" s="81"/>
    </row>
  </sheetData>
  <sheetProtection algorithmName="SHA-512" hashValue="VLTQp+HdDeLSS8/Q0KcFwhyG5ePYNlWS57i0u67VsnxR/AWC5H/40FMhX+ibIlc8nb12ubIDEjBTcCVZEDeHIA==" saltValue="wi9wgL28ICGqabiCP2t6gQ==" spinCount="100000" sheet="1" objects="1" scenarios="1"/>
  <mergeCells count="59">
    <mergeCell ref="E6:I6"/>
    <mergeCell ref="E1:I1"/>
    <mergeCell ref="E2:I2"/>
    <mergeCell ref="E3:I3"/>
    <mergeCell ref="E4:I4"/>
    <mergeCell ref="E5:I5"/>
    <mergeCell ref="E7:I7"/>
    <mergeCell ref="E8:I8"/>
    <mergeCell ref="A9:A11"/>
    <mergeCell ref="B9:B11"/>
    <mergeCell ref="C9:C11"/>
    <mergeCell ref="D9:H9"/>
    <mergeCell ref="I9:M9"/>
    <mergeCell ref="L10:L11"/>
    <mergeCell ref="M10:M11"/>
    <mergeCell ref="A24:A26"/>
    <mergeCell ref="N9:T9"/>
    <mergeCell ref="U9:U11"/>
    <mergeCell ref="D10:D11"/>
    <mergeCell ref="E10:E11"/>
    <mergeCell ref="F10:F11"/>
    <mergeCell ref="G10:G11"/>
    <mergeCell ref="H10:H11"/>
    <mergeCell ref="I10:I11"/>
    <mergeCell ref="J10:J11"/>
    <mergeCell ref="K10:K11"/>
    <mergeCell ref="N10:O10"/>
    <mergeCell ref="P10:R10"/>
    <mergeCell ref="S10:S11"/>
    <mergeCell ref="T10:T11"/>
    <mergeCell ref="A12:A23"/>
    <mergeCell ref="A57:A60"/>
    <mergeCell ref="A68:I68"/>
    <mergeCell ref="A27:A29"/>
    <mergeCell ref="A30:A37"/>
    <mergeCell ref="A38:A40"/>
    <mergeCell ref="A41:A45"/>
    <mergeCell ref="A46:A50"/>
    <mergeCell ref="A51:A56"/>
    <mergeCell ref="B72:B74"/>
    <mergeCell ref="C72:C74"/>
    <mergeCell ref="D72:H72"/>
    <mergeCell ref="I72:M72"/>
    <mergeCell ref="N72:T72"/>
    <mergeCell ref="U72:U74"/>
    <mergeCell ref="D73:D74"/>
    <mergeCell ref="E73:E74"/>
    <mergeCell ref="F73:F74"/>
    <mergeCell ref="G73:G74"/>
    <mergeCell ref="H73:H74"/>
    <mergeCell ref="I73:I74"/>
    <mergeCell ref="J73:J74"/>
    <mergeCell ref="K73:K74"/>
    <mergeCell ref="L73:L74"/>
    <mergeCell ref="M73:M74"/>
    <mergeCell ref="N73:O73"/>
    <mergeCell ref="P73:R73"/>
    <mergeCell ref="S73:S74"/>
    <mergeCell ref="T73:T74"/>
  </mergeCells>
  <conditionalFormatting sqref="E1:I8">
    <cfRule type="notContainsBlanks" dxfId="7" priority="1">
      <formula>LEN(TRIM(E1))&gt;0</formula>
    </cfRule>
  </conditionalFormatting>
  <dataValidations count="1">
    <dataValidation type="decimal" operator="greaterThanOrEqual" allowBlank="1" showInputMessage="1" showErrorMessage="1" errorTitle="Error" error="Please enter a numeric value." sqref="D12:U65">
      <formula1>0</formula1>
    </dataValidation>
  </dataValidations>
  <pageMargins left="0.70866141732283472" right="0.70866141732283472" top="0.70866141732283472" bottom="0.74803149606299213" header="0.31496062992125984" footer="0.31496062992125984"/>
  <pageSetup paperSize="9" scale="30" fitToWidth="2" fitToHeight="6"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Language Translation sheet</vt:lpstr>
      <vt:lpstr>Cover sheet</vt:lpstr>
      <vt:lpstr>2015</vt:lpstr>
      <vt:lpstr>GARPR NFM 2015</vt:lpstr>
      <vt:lpstr>Cross Walk</vt:lpstr>
      <vt:lpstr>2014</vt:lpstr>
      <vt:lpstr>2013</vt:lpstr>
      <vt:lpstr>2012</vt:lpstr>
      <vt:lpstr>2011</vt:lpstr>
      <vt:lpstr>Lists</vt:lpstr>
      <vt:lpstr>Exp Database</vt:lpstr>
      <vt:lpstr>Sheet1</vt:lpstr>
      <vt:lpstr>Sheet2</vt:lpstr>
      <vt:lpstr>Sheet3</vt:lpstr>
      <vt:lpstr>Exp Database_for copying</vt:lpstr>
      <vt:lpstr>Cover Database</vt:lpstr>
      <vt:lpstr>Exchange Rates</vt:lpstr>
      <vt:lpstr>Exp with units conversion</vt:lpstr>
      <vt:lpstr>Check_sheet_Row</vt:lpstr>
      <vt:lpstr>Description</vt:lpstr>
      <vt:lpstr>Country</vt:lpstr>
      <vt:lpstr>Country1</vt:lpstr>
      <vt:lpstr>Institute</vt:lpstr>
      <vt:lpstr>Method</vt:lpstr>
      <vt:lpstr>'2011'!Print_Area</vt:lpstr>
      <vt:lpstr>'2012'!Print_Area</vt:lpstr>
      <vt:lpstr>'2013'!Print_Area</vt:lpstr>
      <vt:lpstr>'2014'!Print_Area</vt:lpstr>
      <vt:lpstr>'2015'!Print_Area</vt:lpstr>
      <vt:lpstr>'Language Translation sheet'!Print_Area</vt:lpstr>
      <vt:lpstr>'2011'!Print_Titles</vt:lpstr>
      <vt:lpstr>'2012'!Print_Titles</vt:lpstr>
      <vt:lpstr>'2013'!Print_Titles</vt:lpstr>
      <vt:lpstr>'2014'!Print_Titles</vt:lpstr>
      <vt:lpstr>'2015'!Print_Titles</vt:lpstr>
      <vt:lpstr>RepType</vt:lpstr>
      <vt:lpstr>UnACC</vt:lpstr>
      <vt:lpstr>Units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UNAIDS</dc:creator>
  <cp:lastModifiedBy>Ketevan Goginashvili</cp:lastModifiedBy>
  <cp:lastPrinted>2015-02-02T16:19:15Z</cp:lastPrinted>
  <dcterms:created xsi:type="dcterms:W3CDTF">2014-12-10T23:23:18Z</dcterms:created>
  <dcterms:modified xsi:type="dcterms:W3CDTF">2016-04-10T15:02:57Z</dcterms:modified>
</cp:coreProperties>
</file>