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BDD-2019\BDD-2020\BDD-2020-2023\"/>
    </mc:Choice>
  </mc:AlternateContent>
  <bookViews>
    <workbookView xWindow="0" yWindow="0" windowWidth="24000" windowHeight="9600" tabRatio="776" firstSheet="1" activeTab="2"/>
  </bookViews>
  <sheets>
    <sheet name="დანართი N3.2" sheetId="7" state="hidden" r:id="rId1"/>
    <sheet name="დანართი N3.2 (ჭერის ფარგლებში)" sheetId="10" r:id="rId2"/>
    <sheet name="დანართი N3ა.2 (ჭერს ზევით)" sheetId="9" r:id="rId3"/>
  </sheets>
  <definedNames>
    <definedName name="_xlnm.Print_Area" localSheetId="0">'დანართი N3.2'!$A$1:$T$381</definedName>
  </definedNames>
  <calcPr calcId="162913"/>
</workbook>
</file>

<file path=xl/calcChain.xml><?xml version="1.0" encoding="utf-8"?>
<calcChain xmlns="http://schemas.openxmlformats.org/spreadsheetml/2006/main">
  <c r="Q111" i="9" l="1"/>
  <c r="M111" i="9"/>
  <c r="I111" i="9"/>
  <c r="E111" i="9"/>
  <c r="Q110" i="9"/>
  <c r="M110" i="9"/>
  <c r="I110" i="9"/>
  <c r="E110" i="9"/>
  <c r="Q109" i="9"/>
  <c r="M109" i="9"/>
  <c r="I109" i="9"/>
  <c r="E109" i="9"/>
  <c r="Q108" i="9"/>
  <c r="M108" i="9"/>
  <c r="I108" i="9"/>
  <c r="E108" i="9"/>
  <c r="Q107" i="9"/>
  <c r="M107" i="9"/>
  <c r="I107" i="9"/>
  <c r="E107" i="9"/>
  <c r="R106" i="9"/>
  <c r="Q106" i="9"/>
  <c r="N106" i="9"/>
  <c r="M106" i="9"/>
  <c r="J106" i="9"/>
  <c r="I106" i="9"/>
  <c r="E106" i="9"/>
  <c r="Q105" i="9"/>
  <c r="M105" i="9"/>
  <c r="I105" i="9"/>
  <c r="E105" i="9"/>
  <c r="Q104" i="9"/>
  <c r="M104" i="9"/>
  <c r="I104" i="9"/>
  <c r="E104" i="9"/>
  <c r="Q103" i="9"/>
  <c r="M103" i="9"/>
  <c r="I103" i="9"/>
  <c r="E103" i="9"/>
  <c r="T102" i="9"/>
  <c r="S102" i="9"/>
  <c r="R102" i="9"/>
  <c r="Q102" i="9" s="1"/>
  <c r="P102" i="9"/>
  <c r="O102" i="9"/>
  <c r="M102" i="9" s="1"/>
  <c r="N102" i="9"/>
  <c r="L102" i="9"/>
  <c r="K102" i="9"/>
  <c r="I102" i="9" s="1"/>
  <c r="J102" i="9"/>
  <c r="H102" i="9"/>
  <c r="G102" i="9"/>
  <c r="E102" i="9" s="1"/>
  <c r="F102" i="9"/>
  <c r="Q100" i="9"/>
  <c r="M100" i="9"/>
  <c r="I100" i="9"/>
  <c r="E100" i="9"/>
  <c r="Q99" i="9"/>
  <c r="M99" i="9"/>
  <c r="I99" i="9"/>
  <c r="E99" i="9"/>
  <c r="Q98" i="9"/>
  <c r="M98" i="9"/>
  <c r="I98" i="9"/>
  <c r="E98" i="9"/>
  <c r="Q97" i="9"/>
  <c r="M97" i="9"/>
  <c r="I97" i="9"/>
  <c r="E97" i="9"/>
  <c r="Q96" i="9"/>
  <c r="M96" i="9"/>
  <c r="I96" i="9"/>
  <c r="E96" i="9"/>
  <c r="R95" i="9"/>
  <c r="Q95" i="9" s="1"/>
  <c r="N95" i="9"/>
  <c r="M95" i="9"/>
  <c r="I95" i="9"/>
  <c r="E95" i="9"/>
  <c r="Q94" i="9"/>
  <c r="M94" i="9"/>
  <c r="I94" i="9"/>
  <c r="E94" i="9"/>
  <c r="Q93" i="9"/>
  <c r="M93" i="9"/>
  <c r="I93" i="9"/>
  <c r="E93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R156" i="10" l="1"/>
  <c r="R132" i="10"/>
  <c r="R108" i="10"/>
  <c r="R97" i="10"/>
  <c r="R63" i="10"/>
  <c r="R64" i="10"/>
  <c r="R46" i="10"/>
  <c r="E9" i="10"/>
  <c r="M9" i="10"/>
  <c r="M12" i="10"/>
  <c r="M13" i="10"/>
  <c r="M17" i="10"/>
  <c r="M16" i="10"/>
  <c r="M15" i="10"/>
  <c r="M14" i="10"/>
  <c r="M124" i="10"/>
  <c r="M125" i="10"/>
  <c r="M126" i="10"/>
  <c r="M129" i="10"/>
  <c r="M131" i="10"/>
  <c r="M133" i="10"/>
  <c r="M134" i="10"/>
  <c r="M137" i="10"/>
  <c r="M141" i="10"/>
  <c r="M142" i="10"/>
  <c r="M143" i="10"/>
  <c r="M144" i="10"/>
  <c r="M145" i="10"/>
  <c r="M146" i="10"/>
  <c r="M147" i="10"/>
  <c r="M148" i="10"/>
  <c r="M149" i="10"/>
  <c r="M150" i="10"/>
  <c r="M153" i="10"/>
  <c r="M154" i="10"/>
  <c r="M155" i="10"/>
  <c r="M157" i="10"/>
  <c r="M158" i="10"/>
  <c r="M159" i="10"/>
  <c r="M162" i="10"/>
  <c r="M163" i="10"/>
  <c r="M164" i="10"/>
  <c r="M167" i="10"/>
  <c r="M168" i="10"/>
  <c r="M169" i="10"/>
  <c r="M170" i="10"/>
  <c r="M171" i="10"/>
  <c r="M172" i="10"/>
  <c r="M173" i="10"/>
  <c r="M174" i="10"/>
  <c r="M175" i="10"/>
  <c r="M177" i="10"/>
  <c r="M178" i="10"/>
  <c r="M179" i="10"/>
  <c r="M180" i="10"/>
  <c r="M181" i="10"/>
  <c r="M182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1" i="10"/>
  <c r="M203" i="10"/>
  <c r="M204" i="10"/>
  <c r="M207" i="10"/>
  <c r="M208" i="10"/>
  <c r="M209" i="10"/>
  <c r="M210" i="10"/>
  <c r="M211" i="10"/>
  <c r="M212" i="10"/>
  <c r="M213" i="10"/>
  <c r="M216" i="10"/>
  <c r="M217" i="10"/>
  <c r="M218" i="10"/>
  <c r="M219" i="10"/>
  <c r="M222" i="10"/>
  <c r="M223" i="10"/>
  <c r="M224" i="10"/>
  <c r="M225" i="10"/>
  <c r="M228" i="10"/>
  <c r="M229" i="10"/>
  <c r="M230" i="10"/>
  <c r="M231" i="10"/>
  <c r="M233" i="10"/>
  <c r="M234" i="10"/>
  <c r="M235" i="10"/>
  <c r="M123" i="10"/>
  <c r="M122" i="10"/>
  <c r="Q123" i="10"/>
  <c r="I123" i="10"/>
  <c r="E123" i="10"/>
  <c r="M19" i="10"/>
  <c r="M20" i="10"/>
  <c r="M25" i="10"/>
  <c r="M27" i="10"/>
  <c r="M28" i="10"/>
  <c r="M29" i="10"/>
  <c r="M30" i="10"/>
  <c r="M31" i="10"/>
  <c r="M32" i="10"/>
  <c r="M33" i="10"/>
  <c r="M34" i="10"/>
  <c r="M35" i="10"/>
  <c r="M37" i="10"/>
  <c r="M38" i="10"/>
  <c r="M39" i="10"/>
  <c r="M40" i="10"/>
  <c r="M41" i="10"/>
  <c r="M42" i="10"/>
  <c r="M43" i="10"/>
  <c r="M44" i="10"/>
  <c r="M45" i="10"/>
  <c r="M48" i="10"/>
  <c r="M49" i="10"/>
  <c r="M50" i="10"/>
  <c r="M51" i="10"/>
  <c r="M52" i="10"/>
  <c r="M53" i="10"/>
  <c r="M54" i="10"/>
  <c r="M57" i="10"/>
  <c r="M58" i="10"/>
  <c r="M59" i="10"/>
  <c r="M60" i="10"/>
  <c r="M61" i="10"/>
  <c r="M62" i="10"/>
  <c r="M65" i="10"/>
  <c r="M66" i="10"/>
  <c r="M67" i="10"/>
  <c r="M68" i="10"/>
  <c r="M71" i="10"/>
  <c r="M72" i="10"/>
  <c r="M73" i="10"/>
  <c r="M74" i="10"/>
  <c r="M75" i="10"/>
  <c r="M76" i="10"/>
  <c r="M77" i="10"/>
  <c r="M78" i="10"/>
  <c r="M79" i="10"/>
  <c r="M80" i="10"/>
  <c r="M81" i="10"/>
  <c r="M84" i="10"/>
  <c r="M85" i="10"/>
  <c r="M86" i="10"/>
  <c r="M87" i="10"/>
  <c r="M88" i="10"/>
  <c r="M89" i="10"/>
  <c r="M90" i="10"/>
  <c r="M91" i="10"/>
  <c r="M92" i="10"/>
  <c r="M95" i="10"/>
  <c r="M96" i="10"/>
  <c r="M98" i="10"/>
  <c r="M99" i="10"/>
  <c r="M100" i="10"/>
  <c r="M101" i="10"/>
  <c r="M102" i="10"/>
  <c r="M105" i="10"/>
  <c r="M106" i="10"/>
  <c r="M107" i="10"/>
  <c r="M109" i="10"/>
  <c r="M110" i="10"/>
  <c r="M111" i="10"/>
  <c r="M112" i="10"/>
  <c r="M113" i="10"/>
  <c r="M116" i="10"/>
  <c r="M117" i="10"/>
  <c r="M118" i="10"/>
  <c r="M119" i="10"/>
  <c r="M120" i="10"/>
  <c r="M121" i="10"/>
  <c r="S232" i="10"/>
  <c r="S231" i="10"/>
  <c r="S227" i="10"/>
  <c r="S221" i="10"/>
  <c r="S220" i="10"/>
  <c r="S215" i="10"/>
  <c r="S214" i="10"/>
  <c r="S206" i="10"/>
  <c r="S205" i="10"/>
  <c r="S200" i="10"/>
  <c r="S199" i="10"/>
  <c r="S184" i="10"/>
  <c r="S183" i="10"/>
  <c r="S176" i="10"/>
  <c r="S175" i="10"/>
  <c r="S166" i="10"/>
  <c r="S165" i="10"/>
  <c r="S161" i="10"/>
  <c r="S160" i="10"/>
  <c r="S152" i="10"/>
  <c r="S151" i="10"/>
  <c r="S140" i="10"/>
  <c r="S139" i="10"/>
  <c r="S138" i="10"/>
  <c r="S136" i="10" s="1"/>
  <c r="S128" i="10"/>
  <c r="S127" i="10"/>
  <c r="S115" i="10"/>
  <c r="S114" i="10"/>
  <c r="S104" i="10"/>
  <c r="S103" i="10"/>
  <c r="S94" i="10"/>
  <c r="S93" i="10"/>
  <c r="S83" i="10"/>
  <c r="S82" i="10"/>
  <c r="S70" i="10"/>
  <c r="S69" i="10"/>
  <c r="S64" i="10"/>
  <c r="S63" i="10"/>
  <c r="S56" i="10"/>
  <c r="S55" i="10"/>
  <c r="S47" i="10"/>
  <c r="S46" i="10"/>
  <c r="S37" i="10"/>
  <c r="S36" i="10"/>
  <c r="S26" i="10"/>
  <c r="S25" i="10"/>
  <c r="S24" i="10"/>
  <c r="S23" i="10"/>
  <c r="S21" i="10"/>
  <c r="S18" i="10"/>
  <c r="S15" i="10"/>
  <c r="S11" i="10"/>
  <c r="P232" i="10"/>
  <c r="P231" i="10"/>
  <c r="P227" i="10"/>
  <c r="P221" i="10"/>
  <c r="P220" i="10"/>
  <c r="P215" i="10"/>
  <c r="P214" i="10"/>
  <c r="P206" i="10"/>
  <c r="P205" i="10"/>
  <c r="P200" i="10"/>
  <c r="P199" i="10"/>
  <c r="P184" i="10"/>
  <c r="P183" i="10"/>
  <c r="P176" i="10"/>
  <c r="P175" i="10"/>
  <c r="P166" i="10"/>
  <c r="P165" i="10"/>
  <c r="P161" i="10"/>
  <c r="P160" i="10"/>
  <c r="P152" i="10"/>
  <c r="P151" i="10"/>
  <c r="P140" i="10"/>
  <c r="P139" i="10"/>
  <c r="P138" i="10"/>
  <c r="P136" i="10" s="1"/>
  <c r="P128" i="10"/>
  <c r="P127" i="10"/>
  <c r="P115" i="10"/>
  <c r="P114" i="10"/>
  <c r="P104" i="10"/>
  <c r="P103" i="10"/>
  <c r="P94" i="10"/>
  <c r="P93" i="10"/>
  <c r="P83" i="10"/>
  <c r="P82" i="10"/>
  <c r="P70" i="10"/>
  <c r="P69" i="10"/>
  <c r="P64" i="10"/>
  <c r="P63" i="10"/>
  <c r="P56" i="10"/>
  <c r="P55" i="10"/>
  <c r="P47" i="10"/>
  <c r="P46" i="10"/>
  <c r="P37" i="10"/>
  <c r="P36" i="10"/>
  <c r="P26" i="10"/>
  <c r="P25" i="10"/>
  <c r="P24" i="10"/>
  <c r="P23" i="10"/>
  <c r="P15" i="10" s="1"/>
  <c r="P11" i="10" s="1"/>
  <c r="P18" i="10"/>
  <c r="P16" i="10"/>
  <c r="P12" i="10" s="1"/>
  <c r="Q235" i="10"/>
  <c r="Q234" i="10"/>
  <c r="Q233" i="10"/>
  <c r="R232" i="10"/>
  <c r="R231" i="10"/>
  <c r="Q230" i="10"/>
  <c r="Q229" i="10"/>
  <c r="Q228" i="10"/>
  <c r="R227" i="10"/>
  <c r="R226" i="10"/>
  <c r="Q226" i="10" s="1"/>
  <c r="Q225" i="10"/>
  <c r="Q224" i="10"/>
  <c r="Q223" i="10"/>
  <c r="Q222" i="10"/>
  <c r="R221" i="10"/>
  <c r="R220" i="10"/>
  <c r="Q219" i="10"/>
  <c r="Q218" i="10"/>
  <c r="Q217" i="10"/>
  <c r="Q216" i="10"/>
  <c r="R215" i="10"/>
  <c r="R214" i="10"/>
  <c r="Q213" i="10"/>
  <c r="Q212" i="10"/>
  <c r="Q211" i="10"/>
  <c r="Q210" i="10"/>
  <c r="Q209" i="10"/>
  <c r="Q208" i="10"/>
  <c r="Q207" i="10"/>
  <c r="R206" i="10"/>
  <c r="R205" i="10"/>
  <c r="Q204" i="10"/>
  <c r="Q203" i="10"/>
  <c r="R202" i="10"/>
  <c r="R200" i="10" s="1"/>
  <c r="Q201" i="10"/>
  <c r="R199" i="10"/>
  <c r="Q198" i="10"/>
  <c r="Q197" i="10"/>
  <c r="Q196" i="10"/>
  <c r="Q195" i="10"/>
  <c r="Q194" i="10"/>
  <c r="Q193" i="10"/>
  <c r="Q192" i="10"/>
  <c r="Q191" i="10"/>
  <c r="Q190" i="10"/>
  <c r="Q189" i="10"/>
  <c r="Q188" i="10"/>
  <c r="Q187" i="10"/>
  <c r="Q186" i="10"/>
  <c r="Q185" i="10"/>
  <c r="R184" i="10"/>
  <c r="R183" i="10"/>
  <c r="Q182" i="10"/>
  <c r="Q181" i="10"/>
  <c r="Q180" i="10"/>
  <c r="Q179" i="10"/>
  <c r="Q178" i="10"/>
  <c r="Q177" i="10"/>
  <c r="R176" i="10"/>
  <c r="R175" i="10"/>
  <c r="Q174" i="10"/>
  <c r="Q173" i="10"/>
  <c r="Q172" i="10"/>
  <c r="Q171" i="10"/>
  <c r="Q170" i="10"/>
  <c r="Q169" i="10"/>
  <c r="Q168" i="10"/>
  <c r="Q167" i="10"/>
  <c r="R166" i="10"/>
  <c r="R165" i="10"/>
  <c r="Q164" i="10"/>
  <c r="Q163" i="10"/>
  <c r="Q162" i="10"/>
  <c r="R161" i="10"/>
  <c r="R160" i="10"/>
  <c r="Q159" i="10"/>
  <c r="Q158" i="10"/>
  <c r="Q157" i="10"/>
  <c r="R151" i="10"/>
  <c r="Q155" i="10"/>
  <c r="Q154" i="10"/>
  <c r="Q153" i="10"/>
  <c r="R152" i="10"/>
  <c r="Q150" i="10"/>
  <c r="Q149" i="10"/>
  <c r="Q148" i="10"/>
  <c r="Q147" i="10"/>
  <c r="Q146" i="10"/>
  <c r="Q145" i="10"/>
  <c r="Q144" i="10"/>
  <c r="Q143" i="10"/>
  <c r="Q142" i="10"/>
  <c r="Q141" i="10"/>
  <c r="R140" i="10"/>
  <c r="R139" i="10"/>
  <c r="Q137" i="10"/>
  <c r="Q134" i="10"/>
  <c r="Q133" i="10"/>
  <c r="R127" i="10"/>
  <c r="Q132" i="10"/>
  <c r="Q131" i="10"/>
  <c r="R130" i="10"/>
  <c r="R128" i="10" s="1"/>
  <c r="Q129" i="10"/>
  <c r="Q126" i="10"/>
  <c r="Q125" i="10"/>
  <c r="Q124" i="10"/>
  <c r="Q122" i="10"/>
  <c r="Q121" i="10"/>
  <c r="Q120" i="10"/>
  <c r="Q119" i="10"/>
  <c r="Q118" i="10"/>
  <c r="Q117" i="10"/>
  <c r="Q116" i="10"/>
  <c r="R115" i="10"/>
  <c r="R114" i="10"/>
  <c r="Q113" i="10"/>
  <c r="Q112" i="10"/>
  <c r="Q111" i="10"/>
  <c r="Q110" i="10"/>
  <c r="Q109" i="10"/>
  <c r="Q108" i="10"/>
  <c r="Q107" i="10"/>
  <c r="Q106" i="10"/>
  <c r="Q105" i="10"/>
  <c r="R104" i="10"/>
  <c r="Q102" i="10"/>
  <c r="Q101" i="10"/>
  <c r="Q100" i="10"/>
  <c r="Q99" i="10"/>
  <c r="Q98" i="10"/>
  <c r="Q97" i="10"/>
  <c r="Q96" i="10"/>
  <c r="Q95" i="10"/>
  <c r="R94" i="10"/>
  <c r="Q92" i="10"/>
  <c r="Q91" i="10"/>
  <c r="Q90" i="10"/>
  <c r="Q89" i="10"/>
  <c r="Q88" i="10"/>
  <c r="Q87" i="10"/>
  <c r="Q86" i="10"/>
  <c r="Q85" i="10"/>
  <c r="Q84" i="10"/>
  <c r="R83" i="10"/>
  <c r="R82" i="10"/>
  <c r="Q81" i="10"/>
  <c r="Q80" i="10"/>
  <c r="Q79" i="10"/>
  <c r="Q78" i="10"/>
  <c r="Q77" i="10"/>
  <c r="Q76" i="10"/>
  <c r="Q75" i="10"/>
  <c r="Q74" i="10"/>
  <c r="Q73" i="10"/>
  <c r="Q72" i="10"/>
  <c r="Q71" i="10"/>
  <c r="R70" i="10"/>
  <c r="R69" i="10"/>
  <c r="Q68" i="10"/>
  <c r="Q67" i="10"/>
  <c r="Q66" i="10"/>
  <c r="Q65" i="10"/>
  <c r="Q62" i="10"/>
  <c r="Q61" i="10"/>
  <c r="Q60" i="10"/>
  <c r="Q59" i="10"/>
  <c r="Q58" i="10"/>
  <c r="Q57" i="10"/>
  <c r="R56" i="10"/>
  <c r="R55" i="10"/>
  <c r="Q54" i="10"/>
  <c r="Q53" i="10"/>
  <c r="Q52" i="10"/>
  <c r="Q51" i="10"/>
  <c r="Q50" i="10"/>
  <c r="Q49" i="10"/>
  <c r="Q48" i="10"/>
  <c r="R47" i="10"/>
  <c r="Q45" i="10"/>
  <c r="Q44" i="10"/>
  <c r="Q43" i="10"/>
  <c r="Q42" i="10"/>
  <c r="Q41" i="10"/>
  <c r="Q40" i="10"/>
  <c r="Q39" i="10"/>
  <c r="Q38" i="10"/>
  <c r="R37" i="10"/>
  <c r="R36" i="10"/>
  <c r="Q35" i="10"/>
  <c r="Q34" i="10"/>
  <c r="Q33" i="10"/>
  <c r="Q32" i="10"/>
  <c r="Q31" i="10"/>
  <c r="Q30" i="10"/>
  <c r="Q29" i="10"/>
  <c r="Q28" i="10"/>
  <c r="Q27" i="10"/>
  <c r="R26" i="10"/>
  <c r="R25" i="10"/>
  <c r="R24" i="10"/>
  <c r="R23" i="10"/>
  <c r="R15" i="10" s="1"/>
  <c r="Q20" i="10"/>
  <c r="Q19" i="10"/>
  <c r="R18" i="10"/>
  <c r="Q17" i="10"/>
  <c r="I235" i="10"/>
  <c r="E235" i="10"/>
  <c r="I234" i="10"/>
  <c r="E234" i="10"/>
  <c r="I233" i="10"/>
  <c r="E233" i="10"/>
  <c r="T232" i="10"/>
  <c r="O232" i="10"/>
  <c r="N232" i="10"/>
  <c r="M232" i="10" s="1"/>
  <c r="L232" i="10"/>
  <c r="K232" i="10"/>
  <c r="J232" i="10"/>
  <c r="H232" i="10"/>
  <c r="G232" i="10"/>
  <c r="F232" i="10"/>
  <c r="T231" i="10"/>
  <c r="O231" i="10"/>
  <c r="N231" i="10"/>
  <c r="L231" i="10"/>
  <c r="K231" i="10"/>
  <c r="J231" i="10"/>
  <c r="H231" i="10"/>
  <c r="G231" i="10"/>
  <c r="F231" i="10"/>
  <c r="I230" i="10"/>
  <c r="E230" i="10"/>
  <c r="I229" i="10"/>
  <c r="E229" i="10"/>
  <c r="I228" i="10"/>
  <c r="E228" i="10"/>
  <c r="T227" i="10"/>
  <c r="O227" i="10"/>
  <c r="M227" i="10" s="1"/>
  <c r="N227" i="10"/>
  <c r="L227" i="10"/>
  <c r="K227" i="10"/>
  <c r="J227" i="10"/>
  <c r="H227" i="10"/>
  <c r="G227" i="10"/>
  <c r="F227" i="10"/>
  <c r="N226" i="10"/>
  <c r="M226" i="10" s="1"/>
  <c r="J226" i="10"/>
  <c r="I226" i="10" s="1"/>
  <c r="F226" i="10"/>
  <c r="E226" i="10"/>
  <c r="I225" i="10"/>
  <c r="E225" i="10"/>
  <c r="I224" i="10"/>
  <c r="E224" i="10"/>
  <c r="I223" i="10"/>
  <c r="E223" i="10"/>
  <c r="I222" i="10"/>
  <c r="E222" i="10"/>
  <c r="T221" i="10"/>
  <c r="O221" i="10"/>
  <c r="N221" i="10"/>
  <c r="M221" i="10" s="1"/>
  <c r="L221" i="10"/>
  <c r="K221" i="10"/>
  <c r="J221" i="10"/>
  <c r="H221" i="10"/>
  <c r="G221" i="10"/>
  <c r="F221" i="10"/>
  <c r="T220" i="10"/>
  <c r="O220" i="10"/>
  <c r="N220" i="10"/>
  <c r="M220" i="10" s="1"/>
  <c r="L220" i="10"/>
  <c r="K220" i="10"/>
  <c r="J220" i="10"/>
  <c r="H220" i="10"/>
  <c r="G220" i="10"/>
  <c r="F220" i="10"/>
  <c r="I219" i="10"/>
  <c r="E219" i="10"/>
  <c r="I218" i="10"/>
  <c r="E218" i="10"/>
  <c r="I217" i="10"/>
  <c r="E217" i="10"/>
  <c r="I216" i="10"/>
  <c r="E216" i="10"/>
  <c r="T215" i="10"/>
  <c r="O215" i="10"/>
  <c r="N215" i="10"/>
  <c r="M215" i="10" s="1"/>
  <c r="L215" i="10"/>
  <c r="K215" i="10"/>
  <c r="J215" i="10"/>
  <c r="H215" i="10"/>
  <c r="G215" i="10"/>
  <c r="F215" i="10"/>
  <c r="T214" i="10"/>
  <c r="O214" i="10"/>
  <c r="N214" i="10"/>
  <c r="M214" i="10" s="1"/>
  <c r="L214" i="10"/>
  <c r="K214" i="10"/>
  <c r="J214" i="10"/>
  <c r="H214" i="10"/>
  <c r="G214" i="10"/>
  <c r="F214" i="10"/>
  <c r="I213" i="10"/>
  <c r="E213" i="10"/>
  <c r="I212" i="10"/>
  <c r="E212" i="10"/>
  <c r="I211" i="10"/>
  <c r="E211" i="10"/>
  <c r="I210" i="10"/>
  <c r="E210" i="10"/>
  <c r="I209" i="10"/>
  <c r="E209" i="10"/>
  <c r="I208" i="10"/>
  <c r="E208" i="10"/>
  <c r="I207" i="10"/>
  <c r="E207" i="10"/>
  <c r="T206" i="10"/>
  <c r="O206" i="10"/>
  <c r="N206" i="10"/>
  <c r="M206" i="10" s="1"/>
  <c r="L206" i="10"/>
  <c r="K206" i="10"/>
  <c r="J206" i="10"/>
  <c r="H206" i="10"/>
  <c r="G206" i="10"/>
  <c r="F206" i="10"/>
  <c r="T205" i="10"/>
  <c r="O205" i="10"/>
  <c r="N205" i="10"/>
  <c r="M205" i="10" s="1"/>
  <c r="L205" i="10"/>
  <c r="K205" i="10"/>
  <c r="J205" i="10"/>
  <c r="H205" i="10"/>
  <c r="G205" i="10"/>
  <c r="F205" i="10"/>
  <c r="I204" i="10"/>
  <c r="E204" i="10"/>
  <c r="I203" i="10"/>
  <c r="E203" i="10"/>
  <c r="N202" i="10"/>
  <c r="M202" i="10" s="1"/>
  <c r="J202" i="10"/>
  <c r="F202" i="10"/>
  <c r="E202" i="10" s="1"/>
  <c r="I201" i="10"/>
  <c r="E201" i="10"/>
  <c r="T200" i="10"/>
  <c r="O200" i="10"/>
  <c r="L200" i="10"/>
  <c r="K200" i="10"/>
  <c r="H200" i="10"/>
  <c r="G200" i="10"/>
  <c r="F200" i="10"/>
  <c r="T199" i="10"/>
  <c r="O199" i="10"/>
  <c r="N199" i="10"/>
  <c r="L199" i="10"/>
  <c r="K199" i="10"/>
  <c r="J199" i="10"/>
  <c r="H199" i="10"/>
  <c r="G199" i="10"/>
  <c r="F199" i="10"/>
  <c r="I198" i="10"/>
  <c r="E198" i="10"/>
  <c r="I197" i="10"/>
  <c r="E197" i="10"/>
  <c r="I196" i="10"/>
  <c r="E196" i="10"/>
  <c r="I195" i="10"/>
  <c r="E195" i="10"/>
  <c r="I194" i="10"/>
  <c r="E194" i="10"/>
  <c r="I193" i="10"/>
  <c r="E193" i="10"/>
  <c r="I192" i="10"/>
  <c r="E192" i="10"/>
  <c r="I191" i="10"/>
  <c r="E191" i="10"/>
  <c r="I190" i="10"/>
  <c r="E190" i="10"/>
  <c r="I189" i="10"/>
  <c r="E189" i="10"/>
  <c r="I188" i="10"/>
  <c r="E188" i="10"/>
  <c r="I187" i="10"/>
  <c r="E187" i="10"/>
  <c r="I186" i="10"/>
  <c r="E186" i="10"/>
  <c r="I185" i="10"/>
  <c r="E185" i="10"/>
  <c r="T184" i="10"/>
  <c r="O184" i="10"/>
  <c r="N184" i="10"/>
  <c r="M184" i="10" s="1"/>
  <c r="L184" i="10"/>
  <c r="K184" i="10"/>
  <c r="J184" i="10"/>
  <c r="H184" i="10"/>
  <c r="G184" i="10"/>
  <c r="F184" i="10"/>
  <c r="T183" i="10"/>
  <c r="O183" i="10"/>
  <c r="M183" i="10" s="1"/>
  <c r="N183" i="10"/>
  <c r="L183" i="10"/>
  <c r="K183" i="10"/>
  <c r="J183" i="10"/>
  <c r="H183" i="10"/>
  <c r="G183" i="10"/>
  <c r="F183" i="10"/>
  <c r="I182" i="10"/>
  <c r="E182" i="10"/>
  <c r="I181" i="10"/>
  <c r="E181" i="10"/>
  <c r="I180" i="10"/>
  <c r="E180" i="10"/>
  <c r="I179" i="10"/>
  <c r="E179" i="10"/>
  <c r="I178" i="10"/>
  <c r="E178" i="10"/>
  <c r="I177" i="10"/>
  <c r="E177" i="10"/>
  <c r="T176" i="10"/>
  <c r="Q176" i="10" s="1"/>
  <c r="O176" i="10"/>
  <c r="N176" i="10"/>
  <c r="M176" i="10" s="1"/>
  <c r="L176" i="10"/>
  <c r="K176" i="10"/>
  <c r="J176" i="10"/>
  <c r="H176" i="10"/>
  <c r="G176" i="10"/>
  <c r="F176" i="10"/>
  <c r="T175" i="10"/>
  <c r="O175" i="10"/>
  <c r="N175" i="10"/>
  <c r="L175" i="10"/>
  <c r="K175" i="10"/>
  <c r="J175" i="10"/>
  <c r="H175" i="10"/>
  <c r="G175" i="10"/>
  <c r="F175" i="10"/>
  <c r="I174" i="10"/>
  <c r="E174" i="10"/>
  <c r="I173" i="10"/>
  <c r="E173" i="10"/>
  <c r="I172" i="10"/>
  <c r="E172" i="10"/>
  <c r="I171" i="10"/>
  <c r="E171" i="10"/>
  <c r="I170" i="10"/>
  <c r="E170" i="10"/>
  <c r="J169" i="10"/>
  <c r="J165" i="10" s="1"/>
  <c r="E169" i="10"/>
  <c r="I168" i="10"/>
  <c r="E168" i="10"/>
  <c r="I167" i="10"/>
  <c r="E167" i="10"/>
  <c r="T166" i="10"/>
  <c r="O166" i="10"/>
  <c r="N166" i="10"/>
  <c r="M166" i="10" s="1"/>
  <c r="L166" i="10"/>
  <c r="K166" i="10"/>
  <c r="J166" i="10"/>
  <c r="H166" i="10"/>
  <c r="G166" i="10"/>
  <c r="F166" i="10"/>
  <c r="T165" i="10"/>
  <c r="O165" i="10"/>
  <c r="N165" i="10"/>
  <c r="M165" i="10" s="1"/>
  <c r="L165" i="10"/>
  <c r="K165" i="10"/>
  <c r="H165" i="10"/>
  <c r="G165" i="10"/>
  <c r="F165" i="10"/>
  <c r="I164" i="10"/>
  <c r="E164" i="10"/>
  <c r="I163" i="10"/>
  <c r="E163" i="10"/>
  <c r="I162" i="10"/>
  <c r="E162" i="10"/>
  <c r="T161" i="10"/>
  <c r="O161" i="10"/>
  <c r="N161" i="10"/>
  <c r="M161" i="10" s="1"/>
  <c r="L161" i="10"/>
  <c r="K161" i="10"/>
  <c r="J161" i="10"/>
  <c r="H161" i="10"/>
  <c r="G161" i="10"/>
  <c r="F161" i="10"/>
  <c r="T160" i="10"/>
  <c r="O160" i="10"/>
  <c r="N160" i="10"/>
  <c r="M160" i="10" s="1"/>
  <c r="L160" i="10"/>
  <c r="K160" i="10"/>
  <c r="J160" i="10"/>
  <c r="H160" i="10"/>
  <c r="G160" i="10"/>
  <c r="F160" i="10"/>
  <c r="I159" i="10"/>
  <c r="E159" i="10"/>
  <c r="I158" i="10"/>
  <c r="E158" i="10"/>
  <c r="I157" i="10"/>
  <c r="E157" i="10"/>
  <c r="N156" i="10"/>
  <c r="M156" i="10" s="1"/>
  <c r="J156" i="10"/>
  <c r="I156" i="10" s="1"/>
  <c r="E156" i="10"/>
  <c r="I155" i="10"/>
  <c r="E155" i="10"/>
  <c r="I154" i="10"/>
  <c r="E154" i="10"/>
  <c r="I153" i="10"/>
  <c r="E153" i="10"/>
  <c r="T152" i="10"/>
  <c r="O152" i="10"/>
  <c r="N152" i="10"/>
  <c r="M152" i="10" s="1"/>
  <c r="L152" i="10"/>
  <c r="K152" i="10"/>
  <c r="J152" i="10"/>
  <c r="H152" i="10"/>
  <c r="G152" i="10"/>
  <c r="F152" i="10"/>
  <c r="T151" i="10"/>
  <c r="O151" i="10"/>
  <c r="L151" i="10"/>
  <c r="K151" i="10"/>
  <c r="H151" i="10"/>
  <c r="G151" i="10"/>
  <c r="F151" i="10"/>
  <c r="I150" i="10"/>
  <c r="E150" i="10"/>
  <c r="I149" i="10"/>
  <c r="E149" i="10"/>
  <c r="I148" i="10"/>
  <c r="E148" i="10"/>
  <c r="I147" i="10"/>
  <c r="E147" i="10"/>
  <c r="I146" i="10"/>
  <c r="E146" i="10"/>
  <c r="I145" i="10"/>
  <c r="E145" i="10"/>
  <c r="I144" i="10"/>
  <c r="E144" i="10"/>
  <c r="I143" i="10"/>
  <c r="E143" i="10"/>
  <c r="I142" i="10"/>
  <c r="E142" i="10"/>
  <c r="I141" i="10"/>
  <c r="E141" i="10"/>
  <c r="T140" i="10"/>
  <c r="Q140" i="10" s="1"/>
  <c r="O140" i="10"/>
  <c r="N140" i="10"/>
  <c r="M140" i="10" s="1"/>
  <c r="L140" i="10"/>
  <c r="K140" i="10"/>
  <c r="J140" i="10"/>
  <c r="H140" i="10"/>
  <c r="G140" i="10"/>
  <c r="F140" i="10"/>
  <c r="T139" i="10"/>
  <c r="O139" i="10"/>
  <c r="M139" i="10" s="1"/>
  <c r="N139" i="10"/>
  <c r="L139" i="10"/>
  <c r="K139" i="10"/>
  <c r="J139" i="10"/>
  <c r="H139" i="10"/>
  <c r="G139" i="10"/>
  <c r="F139" i="10"/>
  <c r="T138" i="10"/>
  <c r="T136" i="10" s="1"/>
  <c r="O138" i="10"/>
  <c r="O136" i="10" s="1"/>
  <c r="L138" i="10"/>
  <c r="K138" i="10"/>
  <c r="J138" i="10"/>
  <c r="J136" i="10" s="1"/>
  <c r="H138" i="10"/>
  <c r="G138" i="10"/>
  <c r="F138" i="10"/>
  <c r="I137" i="10"/>
  <c r="E137" i="10"/>
  <c r="L136" i="10"/>
  <c r="K136" i="10"/>
  <c r="H136" i="10"/>
  <c r="G136" i="10"/>
  <c r="F136" i="10"/>
  <c r="I134" i="10"/>
  <c r="E134" i="10"/>
  <c r="I133" i="10"/>
  <c r="E133" i="10"/>
  <c r="N132" i="10"/>
  <c r="M132" i="10" s="1"/>
  <c r="J132" i="10"/>
  <c r="E132" i="10"/>
  <c r="I131" i="10"/>
  <c r="E131" i="10"/>
  <c r="N130" i="10"/>
  <c r="M130" i="10" s="1"/>
  <c r="J130" i="10"/>
  <c r="I130" i="10" s="1"/>
  <c r="F130" i="10"/>
  <c r="I129" i="10"/>
  <c r="E129" i="10"/>
  <c r="T128" i="10"/>
  <c r="O128" i="10"/>
  <c r="L128" i="10"/>
  <c r="K128" i="10"/>
  <c r="J128" i="10"/>
  <c r="H128" i="10"/>
  <c r="G128" i="10"/>
  <c r="T127" i="10"/>
  <c r="O127" i="10"/>
  <c r="L127" i="10"/>
  <c r="K127" i="10"/>
  <c r="H127" i="10"/>
  <c r="G127" i="10"/>
  <c r="F127" i="10"/>
  <c r="I126" i="10"/>
  <c r="E126" i="10"/>
  <c r="I125" i="10"/>
  <c r="E125" i="10"/>
  <c r="I124" i="10"/>
  <c r="E124" i="10"/>
  <c r="I122" i="10"/>
  <c r="E122" i="10"/>
  <c r="I121" i="10"/>
  <c r="E121" i="10"/>
  <c r="I120" i="10"/>
  <c r="E120" i="10"/>
  <c r="I119" i="10"/>
  <c r="E119" i="10"/>
  <c r="I118" i="10"/>
  <c r="E118" i="10"/>
  <c r="I117" i="10"/>
  <c r="E117" i="10"/>
  <c r="I116" i="10"/>
  <c r="E116" i="10"/>
  <c r="T115" i="10"/>
  <c r="O115" i="10"/>
  <c r="N115" i="10"/>
  <c r="M115" i="10" s="1"/>
  <c r="L115" i="10"/>
  <c r="K115" i="10"/>
  <c r="J115" i="10"/>
  <c r="H115" i="10"/>
  <c r="G115" i="10"/>
  <c r="F115" i="10"/>
  <c r="T114" i="10"/>
  <c r="O114" i="10"/>
  <c r="N114" i="10"/>
  <c r="L114" i="10"/>
  <c r="K114" i="10"/>
  <c r="J114" i="10"/>
  <c r="H114" i="10"/>
  <c r="G114" i="10"/>
  <c r="F114" i="10"/>
  <c r="I113" i="10"/>
  <c r="E113" i="10"/>
  <c r="I112" i="10"/>
  <c r="E112" i="10"/>
  <c r="I111" i="10"/>
  <c r="E111" i="10"/>
  <c r="I110" i="10"/>
  <c r="E110" i="10"/>
  <c r="I109" i="10"/>
  <c r="E109" i="10"/>
  <c r="N108" i="10"/>
  <c r="M108" i="10" s="1"/>
  <c r="J108" i="10"/>
  <c r="I108" i="10" s="1"/>
  <c r="E108" i="10"/>
  <c r="I107" i="10"/>
  <c r="E107" i="10"/>
  <c r="I106" i="10"/>
  <c r="E106" i="10"/>
  <c r="I105" i="10"/>
  <c r="E105" i="10"/>
  <c r="T104" i="10"/>
  <c r="O104" i="10"/>
  <c r="N104" i="10"/>
  <c r="M104" i="10" s="1"/>
  <c r="L104" i="10"/>
  <c r="K104" i="10"/>
  <c r="J104" i="10"/>
  <c r="H104" i="10"/>
  <c r="G104" i="10"/>
  <c r="F104" i="10"/>
  <c r="T103" i="10"/>
  <c r="O103" i="10"/>
  <c r="L103" i="10"/>
  <c r="K103" i="10"/>
  <c r="H103" i="10"/>
  <c r="G103" i="10"/>
  <c r="F103" i="10"/>
  <c r="I102" i="10"/>
  <c r="E102" i="10"/>
  <c r="I101" i="10"/>
  <c r="E101" i="10"/>
  <c r="I100" i="10"/>
  <c r="E100" i="10"/>
  <c r="I99" i="10"/>
  <c r="E99" i="10"/>
  <c r="I98" i="10"/>
  <c r="E98" i="10"/>
  <c r="N97" i="10"/>
  <c r="N93" i="10" s="1"/>
  <c r="M93" i="10" s="1"/>
  <c r="I97" i="10"/>
  <c r="E97" i="10"/>
  <c r="I96" i="10"/>
  <c r="E96" i="10"/>
  <c r="I95" i="10"/>
  <c r="E95" i="10"/>
  <c r="T94" i="10"/>
  <c r="O94" i="10"/>
  <c r="N94" i="10"/>
  <c r="M94" i="10" s="1"/>
  <c r="L94" i="10"/>
  <c r="K94" i="10"/>
  <c r="J94" i="10"/>
  <c r="H94" i="10"/>
  <c r="G94" i="10"/>
  <c r="F94" i="10"/>
  <c r="T93" i="10"/>
  <c r="O93" i="10"/>
  <c r="L93" i="10"/>
  <c r="K93" i="10"/>
  <c r="J93" i="10"/>
  <c r="H93" i="10"/>
  <c r="G93" i="10"/>
  <c r="F93" i="10"/>
  <c r="I92" i="10"/>
  <c r="E92" i="10"/>
  <c r="I91" i="10"/>
  <c r="E91" i="10"/>
  <c r="I90" i="10"/>
  <c r="E90" i="10"/>
  <c r="I89" i="10"/>
  <c r="E89" i="10"/>
  <c r="I88" i="10"/>
  <c r="E88" i="10"/>
  <c r="I87" i="10"/>
  <c r="E87" i="10"/>
  <c r="I86" i="10"/>
  <c r="E86" i="10"/>
  <c r="I85" i="10"/>
  <c r="E85" i="10"/>
  <c r="I84" i="10"/>
  <c r="E84" i="10"/>
  <c r="T83" i="10"/>
  <c r="O83" i="10"/>
  <c r="N83" i="10"/>
  <c r="M83" i="10" s="1"/>
  <c r="L83" i="10"/>
  <c r="K83" i="10"/>
  <c r="J83" i="10"/>
  <c r="H83" i="10"/>
  <c r="G83" i="10"/>
  <c r="F83" i="10"/>
  <c r="T82" i="10"/>
  <c r="O82" i="10"/>
  <c r="N82" i="10"/>
  <c r="M82" i="10" s="1"/>
  <c r="L82" i="10"/>
  <c r="K82" i="10"/>
  <c r="J82" i="10"/>
  <c r="H82" i="10"/>
  <c r="G82" i="10"/>
  <c r="F82" i="10"/>
  <c r="I81" i="10"/>
  <c r="E81" i="10"/>
  <c r="I80" i="10"/>
  <c r="E80" i="10"/>
  <c r="I79" i="10"/>
  <c r="E79" i="10"/>
  <c r="I78" i="10"/>
  <c r="E78" i="10"/>
  <c r="I77" i="10"/>
  <c r="E77" i="10"/>
  <c r="I76" i="10"/>
  <c r="E76" i="10"/>
  <c r="I75" i="10"/>
  <c r="E75" i="10"/>
  <c r="I74" i="10"/>
  <c r="E74" i="10"/>
  <c r="I73" i="10"/>
  <c r="E73" i="10"/>
  <c r="I72" i="10"/>
  <c r="E72" i="10"/>
  <c r="I71" i="10"/>
  <c r="E71" i="10"/>
  <c r="T70" i="10"/>
  <c r="Q70" i="10" s="1"/>
  <c r="O70" i="10"/>
  <c r="N70" i="10"/>
  <c r="M70" i="10" s="1"/>
  <c r="L70" i="10"/>
  <c r="K70" i="10"/>
  <c r="J70" i="10"/>
  <c r="H70" i="10"/>
  <c r="G70" i="10"/>
  <c r="F70" i="10"/>
  <c r="T69" i="10"/>
  <c r="O69" i="10"/>
  <c r="M69" i="10" s="1"/>
  <c r="N69" i="10"/>
  <c r="L69" i="10"/>
  <c r="K69" i="10"/>
  <c r="J69" i="10"/>
  <c r="H69" i="10"/>
  <c r="G69" i="10"/>
  <c r="F69" i="10"/>
  <c r="I68" i="10"/>
  <c r="E68" i="10"/>
  <c r="I67" i="10"/>
  <c r="E67" i="10"/>
  <c r="I66" i="10"/>
  <c r="E66" i="10"/>
  <c r="I65" i="10"/>
  <c r="E65" i="10"/>
  <c r="T64" i="10"/>
  <c r="O64" i="10"/>
  <c r="N64" i="10"/>
  <c r="M64" i="10" s="1"/>
  <c r="L64" i="10"/>
  <c r="K64" i="10"/>
  <c r="J64" i="10"/>
  <c r="H64" i="10"/>
  <c r="G64" i="10"/>
  <c r="F64" i="10"/>
  <c r="T63" i="10"/>
  <c r="O63" i="10"/>
  <c r="N63" i="10"/>
  <c r="M63" i="10" s="1"/>
  <c r="L63" i="10"/>
  <c r="K63" i="10"/>
  <c r="J63" i="10"/>
  <c r="H63" i="10"/>
  <c r="G63" i="10"/>
  <c r="F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T56" i="10"/>
  <c r="O56" i="10"/>
  <c r="N56" i="10"/>
  <c r="M56" i="10" s="1"/>
  <c r="L56" i="10"/>
  <c r="K56" i="10"/>
  <c r="J56" i="10"/>
  <c r="H56" i="10"/>
  <c r="G56" i="10"/>
  <c r="F56" i="10"/>
  <c r="T55" i="10"/>
  <c r="O55" i="10"/>
  <c r="N55" i="10"/>
  <c r="M55" i="10" s="1"/>
  <c r="L55" i="10"/>
  <c r="K55" i="10"/>
  <c r="J55" i="10"/>
  <c r="H55" i="10"/>
  <c r="G55" i="10"/>
  <c r="F55" i="10"/>
  <c r="I54" i="10"/>
  <c r="E54" i="10"/>
  <c r="I53" i="10"/>
  <c r="E53" i="10"/>
  <c r="I52" i="10"/>
  <c r="E52" i="10"/>
  <c r="I51" i="10"/>
  <c r="E51" i="10"/>
  <c r="I50" i="10"/>
  <c r="E50" i="10"/>
  <c r="I49" i="10"/>
  <c r="E49" i="10"/>
  <c r="I48" i="10"/>
  <c r="E48" i="10"/>
  <c r="T47" i="10"/>
  <c r="O47" i="10"/>
  <c r="N47" i="10"/>
  <c r="M47" i="10" s="1"/>
  <c r="L47" i="10"/>
  <c r="K47" i="10"/>
  <c r="J47" i="10"/>
  <c r="H47" i="10"/>
  <c r="G47" i="10"/>
  <c r="F47" i="10"/>
  <c r="T46" i="10"/>
  <c r="Q46" i="10" s="1"/>
  <c r="O46" i="10"/>
  <c r="N46" i="10"/>
  <c r="M46" i="10" s="1"/>
  <c r="L46" i="10"/>
  <c r="K46" i="10"/>
  <c r="J46" i="10"/>
  <c r="H46" i="10"/>
  <c r="G46" i="10"/>
  <c r="F46" i="10"/>
  <c r="I45" i="10"/>
  <c r="E45" i="10"/>
  <c r="I44" i="10"/>
  <c r="E44" i="10"/>
  <c r="I43" i="10"/>
  <c r="E43" i="10"/>
  <c r="I42" i="10"/>
  <c r="E42" i="10"/>
  <c r="I41" i="10"/>
  <c r="E41" i="10"/>
  <c r="I40" i="10"/>
  <c r="E40" i="10"/>
  <c r="I39" i="10"/>
  <c r="E39" i="10"/>
  <c r="I38" i="10"/>
  <c r="E38" i="10"/>
  <c r="T37" i="10"/>
  <c r="O37" i="10"/>
  <c r="N37" i="10"/>
  <c r="L37" i="10"/>
  <c r="K37" i="10"/>
  <c r="J37" i="10"/>
  <c r="H37" i="10"/>
  <c r="G37" i="10"/>
  <c r="F37" i="10"/>
  <c r="T36" i="10"/>
  <c r="O36" i="10"/>
  <c r="N36" i="10"/>
  <c r="M36" i="10" s="1"/>
  <c r="L36" i="10"/>
  <c r="K36" i="10"/>
  <c r="J36" i="10"/>
  <c r="H36" i="10"/>
  <c r="G36" i="10"/>
  <c r="F36" i="10"/>
  <c r="I35" i="10"/>
  <c r="E35" i="10"/>
  <c r="I34" i="10"/>
  <c r="E34" i="10"/>
  <c r="I33" i="10"/>
  <c r="E33" i="10"/>
  <c r="I32" i="10"/>
  <c r="E32" i="10"/>
  <c r="I31" i="10"/>
  <c r="E31" i="10"/>
  <c r="I30" i="10"/>
  <c r="E30" i="10"/>
  <c r="I29" i="10"/>
  <c r="E29" i="10"/>
  <c r="I28" i="10"/>
  <c r="E28" i="10"/>
  <c r="I27" i="10"/>
  <c r="E27" i="10"/>
  <c r="T26" i="10"/>
  <c r="O26" i="10"/>
  <c r="N26" i="10"/>
  <c r="M26" i="10" s="1"/>
  <c r="L26" i="10"/>
  <c r="K26" i="10"/>
  <c r="J26" i="10"/>
  <c r="H26" i="10"/>
  <c r="G26" i="10"/>
  <c r="F26" i="10"/>
  <c r="T25" i="10"/>
  <c r="O25" i="10"/>
  <c r="N25" i="10"/>
  <c r="L25" i="10"/>
  <c r="K25" i="10"/>
  <c r="J25" i="10"/>
  <c r="I25" i="10" s="1"/>
  <c r="H25" i="10"/>
  <c r="G25" i="10"/>
  <c r="F25" i="10"/>
  <c r="E25" i="10" s="1"/>
  <c r="T24" i="10"/>
  <c r="O24" i="10"/>
  <c r="L24" i="10"/>
  <c r="K24" i="10"/>
  <c r="K16" i="10" s="1"/>
  <c r="J24" i="10"/>
  <c r="H24" i="10"/>
  <c r="H16" i="10" s="1"/>
  <c r="G24" i="10"/>
  <c r="F24" i="10"/>
  <c r="T23" i="10"/>
  <c r="T15" i="10" s="1"/>
  <c r="O23" i="10"/>
  <c r="O15" i="10" s="1"/>
  <c r="O11" i="10" s="1"/>
  <c r="N23" i="10"/>
  <c r="N15" i="10" s="1"/>
  <c r="L23" i="10"/>
  <c r="L15" i="10" s="1"/>
  <c r="K23" i="10"/>
  <c r="K15" i="10" s="1"/>
  <c r="J23" i="10"/>
  <c r="J15" i="10" s="1"/>
  <c r="H23" i="10"/>
  <c r="H15" i="10" s="1"/>
  <c r="G23" i="10"/>
  <c r="G15" i="10" s="1"/>
  <c r="F23" i="10"/>
  <c r="F15" i="10" s="1"/>
  <c r="I20" i="10"/>
  <c r="E20" i="10"/>
  <c r="I19" i="10"/>
  <c r="E19" i="10"/>
  <c r="T18" i="10"/>
  <c r="Q18" i="10" s="1"/>
  <c r="O18" i="10"/>
  <c r="N18" i="10"/>
  <c r="M18" i="10" s="1"/>
  <c r="L18" i="10"/>
  <c r="K18" i="10"/>
  <c r="J18" i="10"/>
  <c r="H18" i="10"/>
  <c r="G18" i="10"/>
  <c r="F18" i="10"/>
  <c r="I17" i="10"/>
  <c r="E17" i="10"/>
  <c r="Q114" i="10" l="1"/>
  <c r="Q36" i="10"/>
  <c r="N103" i="10"/>
  <c r="M103" i="10" s="1"/>
  <c r="M97" i="10"/>
  <c r="Q165" i="10"/>
  <c r="Q183" i="10"/>
  <c r="Q232" i="10"/>
  <c r="M114" i="10"/>
  <c r="P22" i="10"/>
  <c r="Q47" i="10"/>
  <c r="S22" i="10"/>
  <c r="S135" i="10"/>
  <c r="Q214" i="10"/>
  <c r="M23" i="10"/>
  <c r="Q220" i="10"/>
  <c r="F21" i="10"/>
  <c r="G16" i="10"/>
  <c r="L16" i="10"/>
  <c r="Q37" i="10"/>
  <c r="I214" i="10"/>
  <c r="Q130" i="10"/>
  <c r="Q24" i="10" s="1"/>
  <c r="Q156" i="10"/>
  <c r="P21" i="10"/>
  <c r="P135" i="10"/>
  <c r="P13" i="10" s="1"/>
  <c r="P9" i="10" s="1"/>
  <c r="T16" i="10"/>
  <c r="T12" i="10" s="1"/>
  <c r="J151" i="10"/>
  <c r="P14" i="10"/>
  <c r="S14" i="10"/>
  <c r="S10" i="10" s="1"/>
  <c r="S13" i="10"/>
  <c r="S9" i="10" s="1"/>
  <c r="Q82" i="10"/>
  <c r="Q166" i="10"/>
  <c r="Q160" i="10"/>
  <c r="S16" i="10"/>
  <c r="S12" i="10" s="1"/>
  <c r="Q64" i="10"/>
  <c r="Q175" i="10"/>
  <c r="Q184" i="10"/>
  <c r="Q199" i="10"/>
  <c r="K12" i="10"/>
  <c r="Q215" i="10"/>
  <c r="G12" i="10"/>
  <c r="Q104" i="10"/>
  <c r="Q139" i="10"/>
  <c r="T21" i="10"/>
  <c r="Q55" i="10"/>
  <c r="Q63" i="10"/>
  <c r="Q83" i="10"/>
  <c r="Q205" i="10"/>
  <c r="Q227" i="10"/>
  <c r="Q56" i="10"/>
  <c r="Q127" i="10"/>
  <c r="Q161" i="10"/>
  <c r="Q200" i="10"/>
  <c r="Q206" i="10"/>
  <c r="Q221" i="10"/>
  <c r="E36" i="10"/>
  <c r="E37" i="10"/>
  <c r="I24" i="10"/>
  <c r="Q15" i="10"/>
  <c r="Q94" i="10"/>
  <c r="Q115" i="10"/>
  <c r="Q23" i="10"/>
  <c r="Q231" i="10"/>
  <c r="N200" i="10"/>
  <c r="M200" i="10" s="1"/>
  <c r="Q152" i="10"/>
  <c r="E26" i="10"/>
  <c r="E23" i="10"/>
  <c r="E46" i="10"/>
  <c r="I169" i="10"/>
  <c r="R11" i="10"/>
  <c r="Q11" i="10" s="1"/>
  <c r="Q26" i="10"/>
  <c r="R93" i="10"/>
  <c r="Q93" i="10" s="1"/>
  <c r="Q151" i="10"/>
  <c r="Q25" i="10"/>
  <c r="O16" i="10"/>
  <c r="O12" i="10" s="1"/>
  <c r="I23" i="10"/>
  <c r="N138" i="10"/>
  <c r="N151" i="10"/>
  <c r="M151" i="10" s="1"/>
  <c r="Q69" i="10"/>
  <c r="R138" i="10"/>
  <c r="R16" i="10" s="1"/>
  <c r="Q202" i="10"/>
  <c r="R22" i="10"/>
  <c r="Q128" i="10"/>
  <c r="R103" i="10"/>
  <c r="Q103" i="10" s="1"/>
  <c r="R135" i="10"/>
  <c r="T11" i="10"/>
  <c r="I26" i="10"/>
  <c r="I36" i="10"/>
  <c r="I37" i="10"/>
  <c r="I46" i="10"/>
  <c r="J22" i="10"/>
  <c r="E140" i="10"/>
  <c r="E151" i="10"/>
  <c r="E152" i="10"/>
  <c r="I205" i="10"/>
  <c r="I206" i="10"/>
  <c r="I215" i="10"/>
  <c r="I220" i="10"/>
  <c r="I221" i="10"/>
  <c r="G22" i="10"/>
  <c r="G14" i="10" s="1"/>
  <c r="G10" i="10" s="1"/>
  <c r="G21" i="10"/>
  <c r="K11" i="10"/>
  <c r="T22" i="10"/>
  <c r="T14" i="10" s="1"/>
  <c r="H12" i="10"/>
  <c r="L12" i="10"/>
  <c r="G11" i="10"/>
  <c r="H21" i="10"/>
  <c r="E114" i="10"/>
  <c r="E115" i="10"/>
  <c r="E18" i="10"/>
  <c r="E15" i="10"/>
  <c r="F11" i="10"/>
  <c r="E11" i="10" s="1"/>
  <c r="G135" i="10"/>
  <c r="L135" i="10"/>
  <c r="I18" i="10"/>
  <c r="L22" i="10"/>
  <c r="L14" i="10" s="1"/>
  <c r="K22" i="10"/>
  <c r="K14" i="10" s="1"/>
  <c r="K21" i="10"/>
  <c r="I140" i="10"/>
  <c r="I151" i="10"/>
  <c r="I152" i="10"/>
  <c r="I15" i="10"/>
  <c r="N128" i="10"/>
  <c r="L11" i="10"/>
  <c r="J11" i="10"/>
  <c r="I11" i="10" s="1"/>
  <c r="N24" i="10"/>
  <c r="F128" i="10"/>
  <c r="F22" i="10" s="1"/>
  <c r="F14" i="10" s="1"/>
  <c r="E130" i="10"/>
  <c r="E24" i="10" s="1"/>
  <c r="H11" i="10"/>
  <c r="I47" i="10"/>
  <c r="I55" i="10"/>
  <c r="I56" i="10"/>
  <c r="I63" i="10"/>
  <c r="I64" i="10"/>
  <c r="I69" i="10"/>
  <c r="I70" i="10"/>
  <c r="I82" i="10"/>
  <c r="I83" i="10"/>
  <c r="I94" i="10"/>
  <c r="J103" i="10"/>
  <c r="I104" i="10"/>
  <c r="N127" i="10"/>
  <c r="I128" i="10"/>
  <c r="E47" i="10"/>
  <c r="E55" i="10"/>
  <c r="E56" i="10"/>
  <c r="E63" i="10"/>
  <c r="E64" i="10"/>
  <c r="E69" i="10"/>
  <c r="E70" i="10"/>
  <c r="E82" i="10"/>
  <c r="E83" i="10"/>
  <c r="E93" i="10"/>
  <c r="I114" i="10"/>
  <c r="I115" i="10"/>
  <c r="J127" i="10"/>
  <c r="I127" i="10" s="1"/>
  <c r="I132" i="10"/>
  <c r="I202" i="10"/>
  <c r="J200" i="10"/>
  <c r="I200" i="10" s="1"/>
  <c r="H135" i="10"/>
  <c r="I160" i="10"/>
  <c r="I161" i="10"/>
  <c r="I166" i="10"/>
  <c r="I175" i="10"/>
  <c r="I176" i="10"/>
  <c r="I183" i="10"/>
  <c r="I184" i="10"/>
  <c r="I199" i="10"/>
  <c r="E205" i="10"/>
  <c r="E206" i="10"/>
  <c r="E214" i="10"/>
  <c r="E215" i="10"/>
  <c r="E221" i="10"/>
  <c r="E227" i="10"/>
  <c r="I227" i="10"/>
  <c r="E231" i="10"/>
  <c r="E232" i="10"/>
  <c r="I232" i="10"/>
  <c r="I93" i="10"/>
  <c r="E127" i="10"/>
  <c r="L21" i="10"/>
  <c r="H22" i="10"/>
  <c r="H14" i="10" s="1"/>
  <c r="K135" i="10"/>
  <c r="T135" i="10"/>
  <c r="E166" i="10"/>
  <c r="E175" i="10"/>
  <c r="E176" i="10"/>
  <c r="E183" i="10"/>
  <c r="E184" i="10"/>
  <c r="E199" i="10"/>
  <c r="E200" i="10"/>
  <c r="E220" i="10"/>
  <c r="I136" i="10"/>
  <c r="J14" i="10"/>
  <c r="I138" i="10"/>
  <c r="J16" i="10"/>
  <c r="I139" i="10"/>
  <c r="J135" i="10"/>
  <c r="O21" i="10"/>
  <c r="O22" i="10"/>
  <c r="O14" i="10" s="1"/>
  <c r="O10" i="10" s="1"/>
  <c r="E136" i="10"/>
  <c r="E138" i="10"/>
  <c r="F16" i="10"/>
  <c r="E16" i="10" s="1"/>
  <c r="E139" i="10"/>
  <c r="F135" i="10"/>
  <c r="N135" i="10"/>
  <c r="I231" i="10"/>
  <c r="E94" i="10"/>
  <c r="E103" i="10"/>
  <c r="E104" i="10"/>
  <c r="O135" i="10"/>
  <c r="I165" i="10"/>
  <c r="E160" i="10"/>
  <c r="E161" i="10"/>
  <c r="E165" i="10"/>
  <c r="R32" i="9"/>
  <c r="T32" i="9"/>
  <c r="N32" i="9"/>
  <c r="P32" i="9"/>
  <c r="J32" i="9"/>
  <c r="L32" i="9"/>
  <c r="F32" i="9"/>
  <c r="H32" i="9"/>
  <c r="Q42" i="9"/>
  <c r="M42" i="9"/>
  <c r="I42" i="9"/>
  <c r="E42" i="9"/>
  <c r="I16" i="10" l="1"/>
  <c r="N22" i="10"/>
  <c r="M22" i="10" s="1"/>
  <c r="M128" i="10"/>
  <c r="N136" i="10"/>
  <c r="M136" i="10" s="1"/>
  <c r="M138" i="10"/>
  <c r="M135" i="10"/>
  <c r="N21" i="10"/>
  <c r="M127" i="10"/>
  <c r="N16" i="10"/>
  <c r="M24" i="10"/>
  <c r="M21" i="10"/>
  <c r="Q16" i="10"/>
  <c r="R12" i="10"/>
  <c r="Q12" i="10" s="1"/>
  <c r="P10" i="10"/>
  <c r="Q21" i="10"/>
  <c r="T13" i="10"/>
  <c r="T9" i="10" s="1"/>
  <c r="K10" i="10"/>
  <c r="L10" i="10"/>
  <c r="R21" i="10"/>
  <c r="R13" i="10" s="1"/>
  <c r="Q13" i="10" s="1"/>
  <c r="G13" i="10"/>
  <c r="G9" i="10" s="1"/>
  <c r="Q22" i="10"/>
  <c r="K13" i="10"/>
  <c r="K9" i="10" s="1"/>
  <c r="E128" i="10"/>
  <c r="T10" i="10"/>
  <c r="Q135" i="10"/>
  <c r="R136" i="10"/>
  <c r="Q136" i="10" s="1"/>
  <c r="Q138" i="10"/>
  <c r="H13" i="10"/>
  <c r="E14" i="10"/>
  <c r="H10" i="10"/>
  <c r="I22" i="10"/>
  <c r="L13" i="10"/>
  <c r="E21" i="10"/>
  <c r="J12" i="10"/>
  <c r="I12" i="10" s="1"/>
  <c r="I103" i="10"/>
  <c r="J21" i="10"/>
  <c r="J13" i="10" s="1"/>
  <c r="I21" i="10"/>
  <c r="E22" i="10"/>
  <c r="N13" i="10"/>
  <c r="N12" i="10"/>
  <c r="I135" i="10"/>
  <c r="I14" i="10"/>
  <c r="J10" i="10"/>
  <c r="I10" i="10" s="1"/>
  <c r="O13" i="10"/>
  <c r="O9" i="10" s="1"/>
  <c r="N11" i="10"/>
  <c r="M11" i="10" s="1"/>
  <c r="F12" i="10"/>
  <c r="E12" i="10" s="1"/>
  <c r="E135" i="10"/>
  <c r="F13" i="10"/>
  <c r="Q233" i="9"/>
  <c r="M233" i="9"/>
  <c r="I233" i="9"/>
  <c r="E233" i="9"/>
  <c r="Q232" i="9"/>
  <c r="M232" i="9"/>
  <c r="I232" i="9"/>
  <c r="E232" i="9"/>
  <c r="Q231" i="9"/>
  <c r="M231" i="9"/>
  <c r="I231" i="9"/>
  <c r="E231" i="9"/>
  <c r="T230" i="9"/>
  <c r="S230" i="9"/>
  <c r="R230" i="9"/>
  <c r="Q230" i="9"/>
  <c r="P230" i="9"/>
  <c r="O230" i="9"/>
  <c r="N230" i="9"/>
  <c r="M230" i="9"/>
  <c r="L230" i="9"/>
  <c r="K230" i="9"/>
  <c r="J230" i="9"/>
  <c r="I230" i="9"/>
  <c r="H230" i="9"/>
  <c r="G230" i="9"/>
  <c r="F230" i="9"/>
  <c r="E230" i="9"/>
  <c r="T229" i="9"/>
  <c r="S229" i="9"/>
  <c r="R229" i="9"/>
  <c r="Q229" i="9"/>
  <c r="P229" i="9"/>
  <c r="O229" i="9"/>
  <c r="N229" i="9"/>
  <c r="M229" i="9"/>
  <c r="L229" i="9"/>
  <c r="K229" i="9"/>
  <c r="J229" i="9"/>
  <c r="I229" i="9"/>
  <c r="H229" i="9"/>
  <c r="G229" i="9"/>
  <c r="F229" i="9"/>
  <c r="E229" i="9"/>
  <c r="Q228" i="9"/>
  <c r="M228" i="9"/>
  <c r="I228" i="9"/>
  <c r="E228" i="9"/>
  <c r="Q227" i="9"/>
  <c r="M227" i="9"/>
  <c r="I227" i="9"/>
  <c r="E227" i="9"/>
  <c r="Q226" i="9"/>
  <c r="M226" i="9"/>
  <c r="I226" i="9"/>
  <c r="E226" i="9"/>
  <c r="T225" i="9"/>
  <c r="S225" i="9"/>
  <c r="R225" i="9"/>
  <c r="Q225" i="9"/>
  <c r="P225" i="9"/>
  <c r="O225" i="9"/>
  <c r="N225" i="9"/>
  <c r="M225" i="9"/>
  <c r="L225" i="9"/>
  <c r="K225" i="9"/>
  <c r="J225" i="9"/>
  <c r="I225" i="9"/>
  <c r="H225" i="9"/>
  <c r="G225" i="9"/>
  <c r="F225" i="9"/>
  <c r="E225" i="9"/>
  <c r="R224" i="9"/>
  <c r="Q224" i="9"/>
  <c r="N224" i="9"/>
  <c r="M224" i="9"/>
  <c r="J224" i="9"/>
  <c r="I224" i="9"/>
  <c r="F224" i="9"/>
  <c r="E224" i="9"/>
  <c r="Q223" i="9"/>
  <c r="M223" i="9"/>
  <c r="I223" i="9"/>
  <c r="E223" i="9"/>
  <c r="Q222" i="9"/>
  <c r="M222" i="9"/>
  <c r="I222" i="9"/>
  <c r="E222" i="9"/>
  <c r="Q221" i="9"/>
  <c r="M221" i="9"/>
  <c r="I221" i="9"/>
  <c r="E221" i="9"/>
  <c r="Q220" i="9"/>
  <c r="M220" i="9"/>
  <c r="I220" i="9"/>
  <c r="E220" i="9"/>
  <c r="T219" i="9"/>
  <c r="S219" i="9"/>
  <c r="R219" i="9"/>
  <c r="Q219" i="9"/>
  <c r="P219" i="9"/>
  <c r="O219" i="9"/>
  <c r="N219" i="9"/>
  <c r="M219" i="9"/>
  <c r="L219" i="9"/>
  <c r="K219" i="9"/>
  <c r="J219" i="9"/>
  <c r="I219" i="9"/>
  <c r="H219" i="9"/>
  <c r="G219" i="9"/>
  <c r="F219" i="9"/>
  <c r="E219" i="9"/>
  <c r="T218" i="9"/>
  <c r="S218" i="9"/>
  <c r="R218" i="9"/>
  <c r="Q218" i="9"/>
  <c r="P218" i="9"/>
  <c r="O218" i="9"/>
  <c r="N218" i="9"/>
  <c r="M218" i="9"/>
  <c r="L218" i="9"/>
  <c r="K218" i="9"/>
  <c r="J218" i="9"/>
  <c r="I218" i="9"/>
  <c r="H218" i="9"/>
  <c r="G218" i="9"/>
  <c r="F218" i="9"/>
  <c r="E218" i="9"/>
  <c r="Q217" i="9"/>
  <c r="M217" i="9"/>
  <c r="I217" i="9"/>
  <c r="E217" i="9"/>
  <c r="Q216" i="9"/>
  <c r="M216" i="9"/>
  <c r="I216" i="9"/>
  <c r="E216" i="9"/>
  <c r="Q215" i="9"/>
  <c r="M215" i="9"/>
  <c r="I215" i="9"/>
  <c r="E215" i="9"/>
  <c r="Q214" i="9"/>
  <c r="M214" i="9"/>
  <c r="I214" i="9"/>
  <c r="E214" i="9"/>
  <c r="T213" i="9"/>
  <c r="S213" i="9"/>
  <c r="R213" i="9"/>
  <c r="Q213" i="9"/>
  <c r="P213" i="9"/>
  <c r="O213" i="9"/>
  <c r="N213" i="9"/>
  <c r="M213" i="9"/>
  <c r="L213" i="9"/>
  <c r="K213" i="9"/>
  <c r="J213" i="9"/>
  <c r="I213" i="9"/>
  <c r="H213" i="9"/>
  <c r="G213" i="9"/>
  <c r="F213" i="9"/>
  <c r="E213" i="9"/>
  <c r="T212" i="9"/>
  <c r="S212" i="9"/>
  <c r="R212" i="9"/>
  <c r="Q212" i="9"/>
  <c r="P212" i="9"/>
  <c r="O212" i="9"/>
  <c r="N212" i="9"/>
  <c r="M212" i="9"/>
  <c r="L212" i="9"/>
  <c r="K212" i="9"/>
  <c r="J212" i="9"/>
  <c r="I212" i="9"/>
  <c r="H212" i="9"/>
  <c r="G212" i="9"/>
  <c r="F212" i="9"/>
  <c r="E212" i="9"/>
  <c r="Q211" i="9"/>
  <c r="M211" i="9"/>
  <c r="I211" i="9"/>
  <c r="E211" i="9"/>
  <c r="Q210" i="9"/>
  <c r="M210" i="9"/>
  <c r="I210" i="9"/>
  <c r="E210" i="9"/>
  <c r="Q209" i="9"/>
  <c r="M209" i="9"/>
  <c r="I209" i="9"/>
  <c r="E209" i="9"/>
  <c r="Q208" i="9"/>
  <c r="M208" i="9"/>
  <c r="I208" i="9"/>
  <c r="E208" i="9"/>
  <c r="Q207" i="9"/>
  <c r="M207" i="9"/>
  <c r="I207" i="9"/>
  <c r="E207" i="9"/>
  <c r="Q206" i="9"/>
  <c r="M206" i="9"/>
  <c r="I206" i="9"/>
  <c r="E206" i="9"/>
  <c r="Q205" i="9"/>
  <c r="M205" i="9"/>
  <c r="I205" i="9"/>
  <c r="E205" i="9"/>
  <c r="T204" i="9"/>
  <c r="S204" i="9"/>
  <c r="R204" i="9"/>
  <c r="Q204" i="9"/>
  <c r="P204" i="9"/>
  <c r="O204" i="9"/>
  <c r="N204" i="9"/>
  <c r="M204" i="9"/>
  <c r="L204" i="9"/>
  <c r="K204" i="9"/>
  <c r="J204" i="9"/>
  <c r="I204" i="9"/>
  <c r="H204" i="9"/>
  <c r="G204" i="9"/>
  <c r="F204" i="9"/>
  <c r="E204" i="9"/>
  <c r="T203" i="9"/>
  <c r="S203" i="9"/>
  <c r="R203" i="9"/>
  <c r="Q203" i="9"/>
  <c r="P203" i="9"/>
  <c r="O203" i="9"/>
  <c r="N203" i="9"/>
  <c r="M203" i="9"/>
  <c r="L203" i="9"/>
  <c r="K203" i="9"/>
  <c r="J203" i="9"/>
  <c r="I203" i="9"/>
  <c r="H203" i="9"/>
  <c r="G203" i="9"/>
  <c r="F203" i="9"/>
  <c r="E203" i="9"/>
  <c r="Q202" i="9"/>
  <c r="M202" i="9"/>
  <c r="I202" i="9"/>
  <c r="E202" i="9"/>
  <c r="Q201" i="9"/>
  <c r="M201" i="9"/>
  <c r="I201" i="9"/>
  <c r="E201" i="9"/>
  <c r="Q200" i="9"/>
  <c r="M200" i="9"/>
  <c r="I200" i="9"/>
  <c r="E200" i="9"/>
  <c r="Q199" i="9"/>
  <c r="M199" i="9"/>
  <c r="I199" i="9"/>
  <c r="E199" i="9"/>
  <c r="T198" i="9"/>
  <c r="S198" i="9"/>
  <c r="R198" i="9"/>
  <c r="Q198" i="9"/>
  <c r="P198" i="9"/>
  <c r="O198" i="9"/>
  <c r="N198" i="9"/>
  <c r="M198" i="9"/>
  <c r="L198" i="9"/>
  <c r="K198" i="9"/>
  <c r="J198" i="9"/>
  <c r="I198" i="9"/>
  <c r="H198" i="9"/>
  <c r="G198" i="9"/>
  <c r="F198" i="9"/>
  <c r="E198" i="9"/>
  <c r="T197" i="9"/>
  <c r="S197" i="9"/>
  <c r="R197" i="9"/>
  <c r="Q197" i="9"/>
  <c r="P197" i="9"/>
  <c r="O197" i="9"/>
  <c r="N197" i="9"/>
  <c r="M197" i="9" s="1"/>
  <c r="L197" i="9"/>
  <c r="K197" i="9"/>
  <c r="J197" i="9"/>
  <c r="I197" i="9"/>
  <c r="H197" i="9"/>
  <c r="G197" i="9"/>
  <c r="F197" i="9"/>
  <c r="E197" i="9"/>
  <c r="Q196" i="9"/>
  <c r="M196" i="9"/>
  <c r="I196" i="9"/>
  <c r="E196" i="9"/>
  <c r="Q195" i="9"/>
  <c r="M195" i="9"/>
  <c r="I195" i="9"/>
  <c r="E195" i="9"/>
  <c r="Q194" i="9"/>
  <c r="M194" i="9"/>
  <c r="I194" i="9"/>
  <c r="E194" i="9"/>
  <c r="Q193" i="9"/>
  <c r="M193" i="9"/>
  <c r="I193" i="9"/>
  <c r="E193" i="9"/>
  <c r="Q192" i="9"/>
  <c r="M192" i="9"/>
  <c r="I192" i="9"/>
  <c r="E192" i="9"/>
  <c r="Q191" i="9"/>
  <c r="M191" i="9"/>
  <c r="I191" i="9"/>
  <c r="E191" i="9"/>
  <c r="Q190" i="9"/>
  <c r="M190" i="9"/>
  <c r="I190" i="9"/>
  <c r="E190" i="9"/>
  <c r="Q189" i="9"/>
  <c r="M189" i="9"/>
  <c r="I189" i="9"/>
  <c r="E189" i="9"/>
  <c r="Q188" i="9"/>
  <c r="M188" i="9"/>
  <c r="I188" i="9"/>
  <c r="E188" i="9"/>
  <c r="Q187" i="9"/>
  <c r="M187" i="9"/>
  <c r="I187" i="9"/>
  <c r="E187" i="9"/>
  <c r="Q186" i="9"/>
  <c r="M186" i="9"/>
  <c r="I186" i="9"/>
  <c r="E186" i="9"/>
  <c r="Q185" i="9"/>
  <c r="M185" i="9"/>
  <c r="I185" i="9"/>
  <c r="E185" i="9"/>
  <c r="Q184" i="9"/>
  <c r="M184" i="9"/>
  <c r="I184" i="9"/>
  <c r="E184" i="9"/>
  <c r="Q183" i="9"/>
  <c r="M183" i="9"/>
  <c r="I183" i="9"/>
  <c r="E183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Q180" i="9"/>
  <c r="M180" i="9"/>
  <c r="I180" i="9"/>
  <c r="E180" i="9"/>
  <c r="Q179" i="9"/>
  <c r="M179" i="9"/>
  <c r="I179" i="9"/>
  <c r="E179" i="9"/>
  <c r="Q178" i="9"/>
  <c r="M178" i="9"/>
  <c r="I178" i="9"/>
  <c r="E178" i="9"/>
  <c r="Q177" i="9"/>
  <c r="M177" i="9"/>
  <c r="I177" i="9"/>
  <c r="E177" i="9"/>
  <c r="Q176" i="9"/>
  <c r="M176" i="9"/>
  <c r="I176" i="9"/>
  <c r="E176" i="9"/>
  <c r="Q175" i="9"/>
  <c r="M175" i="9"/>
  <c r="I175" i="9"/>
  <c r="E175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Q172" i="9"/>
  <c r="M172" i="9"/>
  <c r="I172" i="9"/>
  <c r="E172" i="9"/>
  <c r="Q171" i="9"/>
  <c r="M171" i="9"/>
  <c r="I171" i="9"/>
  <c r="E171" i="9"/>
  <c r="Q170" i="9"/>
  <c r="M170" i="9"/>
  <c r="I170" i="9"/>
  <c r="E170" i="9"/>
  <c r="Q169" i="9"/>
  <c r="M169" i="9"/>
  <c r="I169" i="9"/>
  <c r="E169" i="9"/>
  <c r="Q168" i="9"/>
  <c r="M168" i="9"/>
  <c r="I168" i="9"/>
  <c r="E168" i="9"/>
  <c r="Q167" i="9"/>
  <c r="M167" i="9"/>
  <c r="J167" i="9"/>
  <c r="I167" i="9"/>
  <c r="E167" i="9"/>
  <c r="Q166" i="9"/>
  <c r="M166" i="9"/>
  <c r="I166" i="9"/>
  <c r="E166" i="9"/>
  <c r="Q165" i="9"/>
  <c r="M165" i="9"/>
  <c r="I165" i="9"/>
  <c r="E165" i="9"/>
  <c r="T164" i="9"/>
  <c r="S164" i="9"/>
  <c r="R164" i="9"/>
  <c r="Q164" i="9" s="1"/>
  <c r="P164" i="9"/>
  <c r="O164" i="9"/>
  <c r="N164" i="9"/>
  <c r="M164" i="9" s="1"/>
  <c r="L164" i="9"/>
  <c r="K164" i="9"/>
  <c r="J164" i="9"/>
  <c r="I164" i="9" s="1"/>
  <c r="H164" i="9"/>
  <c r="G164" i="9"/>
  <c r="F164" i="9"/>
  <c r="E164" i="9" s="1"/>
  <c r="T163" i="9"/>
  <c r="S163" i="9"/>
  <c r="R163" i="9"/>
  <c r="Q163" i="9" s="1"/>
  <c r="P163" i="9"/>
  <c r="O163" i="9"/>
  <c r="N163" i="9"/>
  <c r="M163" i="9" s="1"/>
  <c r="L163" i="9"/>
  <c r="K163" i="9"/>
  <c r="J163" i="9"/>
  <c r="I163" i="9" s="1"/>
  <c r="H163" i="9"/>
  <c r="G163" i="9"/>
  <c r="F163" i="9"/>
  <c r="E163" i="9" s="1"/>
  <c r="Q162" i="9"/>
  <c r="M162" i="9"/>
  <c r="I162" i="9"/>
  <c r="E162" i="9"/>
  <c r="Q161" i="9"/>
  <c r="M161" i="9"/>
  <c r="I161" i="9"/>
  <c r="E161" i="9"/>
  <c r="Q160" i="9"/>
  <c r="M160" i="9"/>
  <c r="I160" i="9"/>
  <c r="E160" i="9"/>
  <c r="T159" i="9"/>
  <c r="S159" i="9"/>
  <c r="R159" i="9"/>
  <c r="Q159" i="9" s="1"/>
  <c r="P159" i="9"/>
  <c r="O159" i="9"/>
  <c r="N159" i="9"/>
  <c r="M159" i="9" s="1"/>
  <c r="L159" i="9"/>
  <c r="K159" i="9"/>
  <c r="J159" i="9"/>
  <c r="I159" i="9" s="1"/>
  <c r="H159" i="9"/>
  <c r="G159" i="9"/>
  <c r="F159" i="9"/>
  <c r="E159" i="9" s="1"/>
  <c r="T158" i="9"/>
  <c r="S158" i="9"/>
  <c r="S133" i="9" s="1"/>
  <c r="R158" i="9"/>
  <c r="P158" i="9"/>
  <c r="O158" i="9"/>
  <c r="O133" i="9" s="1"/>
  <c r="N158" i="9"/>
  <c r="M158" i="9" s="1"/>
  <c r="L158" i="9"/>
  <c r="K158" i="9"/>
  <c r="K133" i="9" s="1"/>
  <c r="J158" i="9"/>
  <c r="H158" i="9"/>
  <c r="G158" i="9"/>
  <c r="G133" i="9" s="1"/>
  <c r="F158" i="9"/>
  <c r="E158" i="9" s="1"/>
  <c r="Q157" i="9"/>
  <c r="M157" i="9"/>
  <c r="I157" i="9"/>
  <c r="E157" i="9"/>
  <c r="Q156" i="9"/>
  <c r="M156" i="9"/>
  <c r="I156" i="9"/>
  <c r="E156" i="9"/>
  <c r="Q155" i="9"/>
  <c r="M155" i="9"/>
  <c r="I155" i="9"/>
  <c r="E155" i="9"/>
  <c r="R154" i="9"/>
  <c r="Q154" i="9"/>
  <c r="N154" i="9"/>
  <c r="J154" i="9"/>
  <c r="I154" i="9"/>
  <c r="F154" i="9"/>
  <c r="Q153" i="9"/>
  <c r="M153" i="9"/>
  <c r="I153" i="9"/>
  <c r="E153" i="9"/>
  <c r="Q152" i="9"/>
  <c r="M152" i="9"/>
  <c r="I152" i="9"/>
  <c r="E152" i="9"/>
  <c r="Q151" i="9"/>
  <c r="M151" i="9"/>
  <c r="I151" i="9"/>
  <c r="E151" i="9"/>
  <c r="T150" i="9"/>
  <c r="Q150" i="9" s="1"/>
  <c r="S150" i="9"/>
  <c r="R150" i="9"/>
  <c r="P150" i="9"/>
  <c r="M150" i="9" s="1"/>
  <c r="O150" i="9"/>
  <c r="N150" i="9"/>
  <c r="L150" i="9"/>
  <c r="I150" i="9" s="1"/>
  <c r="K150" i="9"/>
  <c r="J150" i="9"/>
  <c r="H150" i="9"/>
  <c r="E150" i="9" s="1"/>
  <c r="G150" i="9"/>
  <c r="F150" i="9"/>
  <c r="T149" i="9"/>
  <c r="Q149" i="9" s="1"/>
  <c r="S149" i="9"/>
  <c r="R149" i="9"/>
  <c r="P149" i="9"/>
  <c r="P133" i="9" s="1"/>
  <c r="O149" i="9"/>
  <c r="L149" i="9"/>
  <c r="I149" i="9" s="1"/>
  <c r="K149" i="9"/>
  <c r="J149" i="9"/>
  <c r="H149" i="9"/>
  <c r="G149" i="9"/>
  <c r="Q148" i="9"/>
  <c r="M148" i="9"/>
  <c r="I148" i="9"/>
  <c r="E148" i="9"/>
  <c r="Q147" i="9"/>
  <c r="M147" i="9"/>
  <c r="I147" i="9"/>
  <c r="E147" i="9"/>
  <c r="Q146" i="9"/>
  <c r="M146" i="9"/>
  <c r="I146" i="9"/>
  <c r="E146" i="9"/>
  <c r="Q145" i="9"/>
  <c r="M145" i="9"/>
  <c r="I145" i="9"/>
  <c r="E145" i="9"/>
  <c r="Q144" i="9"/>
  <c r="M144" i="9"/>
  <c r="I144" i="9"/>
  <c r="E144" i="9"/>
  <c r="Q143" i="9"/>
  <c r="M143" i="9"/>
  <c r="I143" i="9"/>
  <c r="E143" i="9"/>
  <c r="Q142" i="9"/>
  <c r="M142" i="9"/>
  <c r="I142" i="9"/>
  <c r="E142" i="9"/>
  <c r="Q141" i="9"/>
  <c r="M141" i="9"/>
  <c r="I141" i="9"/>
  <c r="E141" i="9"/>
  <c r="Q140" i="9"/>
  <c r="M140" i="9"/>
  <c r="I140" i="9"/>
  <c r="E140" i="9"/>
  <c r="Q139" i="9"/>
  <c r="M139" i="9"/>
  <c r="I139" i="9"/>
  <c r="E139" i="9"/>
  <c r="T138" i="9"/>
  <c r="Q138" i="9" s="1"/>
  <c r="S138" i="9"/>
  <c r="R138" i="9"/>
  <c r="P138" i="9"/>
  <c r="M138" i="9" s="1"/>
  <c r="O138" i="9"/>
  <c r="N138" i="9"/>
  <c r="L138" i="9"/>
  <c r="I138" i="9" s="1"/>
  <c r="K138" i="9"/>
  <c r="J138" i="9"/>
  <c r="H138" i="9"/>
  <c r="E138" i="9" s="1"/>
  <c r="G138" i="9"/>
  <c r="F138" i="9"/>
  <c r="T137" i="9"/>
  <c r="Q137" i="9" s="1"/>
  <c r="S137" i="9"/>
  <c r="R137" i="9"/>
  <c r="P137" i="9"/>
  <c r="M137" i="9" s="1"/>
  <c r="O137" i="9"/>
  <c r="N137" i="9"/>
  <c r="L137" i="9"/>
  <c r="I137" i="9" s="1"/>
  <c r="K137" i="9"/>
  <c r="J137" i="9"/>
  <c r="H137" i="9"/>
  <c r="E137" i="9" s="1"/>
  <c r="G137" i="9"/>
  <c r="F137" i="9"/>
  <c r="T136" i="9"/>
  <c r="Q136" i="9" s="1"/>
  <c r="S136" i="9"/>
  <c r="R136" i="9"/>
  <c r="P136" i="9"/>
  <c r="M136" i="9" s="1"/>
  <c r="O136" i="9"/>
  <c r="N136" i="9"/>
  <c r="L136" i="9"/>
  <c r="K136" i="9"/>
  <c r="J136" i="9"/>
  <c r="I136" i="9"/>
  <c r="H136" i="9"/>
  <c r="G136" i="9"/>
  <c r="F136" i="9"/>
  <c r="E136" i="9"/>
  <c r="Q135" i="9"/>
  <c r="M135" i="9"/>
  <c r="I135" i="9"/>
  <c r="E135" i="9"/>
  <c r="S134" i="9"/>
  <c r="R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L133" i="9"/>
  <c r="Q132" i="9"/>
  <c r="M132" i="9"/>
  <c r="I132" i="9"/>
  <c r="E132" i="9"/>
  <c r="Q131" i="9"/>
  <c r="M131" i="9"/>
  <c r="I131" i="9"/>
  <c r="E131" i="9"/>
  <c r="Q130" i="9"/>
  <c r="N130" i="9"/>
  <c r="M130" i="9"/>
  <c r="I130" i="9"/>
  <c r="E130" i="9"/>
  <c r="Q129" i="9"/>
  <c r="M129" i="9"/>
  <c r="I129" i="9"/>
  <c r="E129" i="9"/>
  <c r="R128" i="9"/>
  <c r="Q128" i="9"/>
  <c r="N128" i="9"/>
  <c r="M128" i="9" s="1"/>
  <c r="J128" i="9"/>
  <c r="I128" i="9"/>
  <c r="F128" i="9"/>
  <c r="E128" i="9" s="1"/>
  <c r="Q127" i="9"/>
  <c r="M127" i="9"/>
  <c r="I127" i="9"/>
  <c r="E127" i="9"/>
  <c r="T126" i="9"/>
  <c r="S126" i="9"/>
  <c r="R126" i="9"/>
  <c r="P126" i="9"/>
  <c r="O126" i="9"/>
  <c r="L126" i="9"/>
  <c r="K126" i="9"/>
  <c r="J126" i="9"/>
  <c r="I126" i="9" s="1"/>
  <c r="H126" i="9"/>
  <c r="G126" i="9"/>
  <c r="F126" i="9"/>
  <c r="E126" i="9" s="1"/>
  <c r="T125" i="9"/>
  <c r="S125" i="9"/>
  <c r="P125" i="9"/>
  <c r="O125" i="9"/>
  <c r="N125" i="9"/>
  <c r="L125" i="9"/>
  <c r="K125" i="9"/>
  <c r="J125" i="9"/>
  <c r="I125" i="9" s="1"/>
  <c r="H125" i="9"/>
  <c r="G125" i="9"/>
  <c r="F125" i="9"/>
  <c r="E125" i="9" s="1"/>
  <c r="Q124" i="9"/>
  <c r="M124" i="9"/>
  <c r="I124" i="9"/>
  <c r="E124" i="9"/>
  <c r="Q123" i="9"/>
  <c r="M123" i="9"/>
  <c r="I123" i="9"/>
  <c r="E123" i="9"/>
  <c r="Q122" i="9"/>
  <c r="M122" i="9"/>
  <c r="I122" i="9"/>
  <c r="E122" i="9"/>
  <c r="E121" i="9"/>
  <c r="Q120" i="9"/>
  <c r="M120" i="9"/>
  <c r="I120" i="9"/>
  <c r="E120" i="9"/>
  <c r="Q119" i="9"/>
  <c r="M119" i="9"/>
  <c r="I119" i="9"/>
  <c r="E119" i="9"/>
  <c r="Q118" i="9"/>
  <c r="M118" i="9"/>
  <c r="I118" i="9"/>
  <c r="E118" i="9"/>
  <c r="Q117" i="9"/>
  <c r="M117" i="9"/>
  <c r="I117" i="9"/>
  <c r="E117" i="9"/>
  <c r="Q116" i="9"/>
  <c r="M116" i="9"/>
  <c r="I116" i="9"/>
  <c r="E116" i="9"/>
  <c r="Q115" i="9"/>
  <c r="M115" i="9"/>
  <c r="I115" i="9"/>
  <c r="E115" i="9"/>
  <c r="Q114" i="9"/>
  <c r="M114" i="9"/>
  <c r="I114" i="9"/>
  <c r="E114" i="9"/>
  <c r="T113" i="9"/>
  <c r="S113" i="9"/>
  <c r="R113" i="9"/>
  <c r="P113" i="9"/>
  <c r="P18" i="9" s="1"/>
  <c r="P10" i="9" s="1"/>
  <c r="O113" i="9"/>
  <c r="N113" i="9"/>
  <c r="L113" i="9"/>
  <c r="K113" i="9"/>
  <c r="I113" i="9" s="1"/>
  <c r="J113" i="9"/>
  <c r="H113" i="9"/>
  <c r="G113" i="9"/>
  <c r="E113" i="9" s="1"/>
  <c r="F113" i="9"/>
  <c r="T112" i="9"/>
  <c r="S112" i="9"/>
  <c r="R112" i="9"/>
  <c r="P112" i="9"/>
  <c r="O112" i="9"/>
  <c r="N112" i="9"/>
  <c r="L112" i="9"/>
  <c r="K112" i="9"/>
  <c r="I112" i="9" s="1"/>
  <c r="J112" i="9"/>
  <c r="H112" i="9"/>
  <c r="G112" i="9"/>
  <c r="E112" i="9" s="1"/>
  <c r="F112" i="9"/>
  <c r="T101" i="9"/>
  <c r="T17" i="9" s="1"/>
  <c r="S101" i="9"/>
  <c r="R101" i="9"/>
  <c r="P101" i="9"/>
  <c r="O101" i="9"/>
  <c r="N101" i="9"/>
  <c r="L101" i="9"/>
  <c r="K101" i="9"/>
  <c r="J101" i="9"/>
  <c r="I101" i="9" s="1"/>
  <c r="H101" i="9"/>
  <c r="G101" i="9"/>
  <c r="F101" i="9"/>
  <c r="E101" i="9" s="1"/>
  <c r="T91" i="9"/>
  <c r="S91" i="9"/>
  <c r="R91" i="9"/>
  <c r="P91" i="9"/>
  <c r="O91" i="9"/>
  <c r="N91" i="9"/>
  <c r="L91" i="9"/>
  <c r="K91" i="9"/>
  <c r="J91" i="9"/>
  <c r="H91" i="9"/>
  <c r="G91" i="9"/>
  <c r="F91" i="9"/>
  <c r="Q90" i="9"/>
  <c r="M90" i="9"/>
  <c r="I90" i="9"/>
  <c r="E90" i="9"/>
  <c r="Q89" i="9"/>
  <c r="M89" i="9"/>
  <c r="I89" i="9"/>
  <c r="E89" i="9"/>
  <c r="Q88" i="9"/>
  <c r="M88" i="9"/>
  <c r="I88" i="9"/>
  <c r="E88" i="9"/>
  <c r="Q87" i="9"/>
  <c r="M87" i="9"/>
  <c r="I87" i="9"/>
  <c r="E87" i="9"/>
  <c r="Q86" i="9"/>
  <c r="M86" i="9"/>
  <c r="I86" i="9"/>
  <c r="E86" i="9"/>
  <c r="Q85" i="9"/>
  <c r="M85" i="9"/>
  <c r="I85" i="9"/>
  <c r="E85" i="9"/>
  <c r="Q84" i="9"/>
  <c r="M84" i="9"/>
  <c r="I84" i="9"/>
  <c r="E84" i="9"/>
  <c r="T83" i="9"/>
  <c r="S83" i="9"/>
  <c r="R83" i="9"/>
  <c r="P83" i="9"/>
  <c r="O83" i="9"/>
  <c r="N83" i="9"/>
  <c r="L83" i="9"/>
  <c r="K83" i="9"/>
  <c r="J83" i="9"/>
  <c r="I83" i="9" s="1"/>
  <c r="H83" i="9"/>
  <c r="G83" i="9"/>
  <c r="F83" i="9"/>
  <c r="E83" i="9" s="1"/>
  <c r="T82" i="9"/>
  <c r="S82" i="9"/>
  <c r="R82" i="9"/>
  <c r="P82" i="9"/>
  <c r="O82" i="9"/>
  <c r="O17" i="9" s="1"/>
  <c r="O9" i="9" s="1"/>
  <c r="N82" i="9"/>
  <c r="L82" i="9"/>
  <c r="K82" i="9"/>
  <c r="J82" i="9"/>
  <c r="I82" i="9" s="1"/>
  <c r="H82" i="9"/>
  <c r="G82" i="9"/>
  <c r="F82" i="9"/>
  <c r="E82" i="9" s="1"/>
  <c r="Q81" i="9"/>
  <c r="M81" i="9"/>
  <c r="I81" i="9"/>
  <c r="E81" i="9"/>
  <c r="Q80" i="9"/>
  <c r="M80" i="9"/>
  <c r="I80" i="9"/>
  <c r="E80" i="9"/>
  <c r="Q79" i="9"/>
  <c r="M79" i="9"/>
  <c r="I79" i="9"/>
  <c r="E79" i="9"/>
  <c r="Q78" i="9"/>
  <c r="M78" i="9"/>
  <c r="I78" i="9"/>
  <c r="E78" i="9"/>
  <c r="Q77" i="9"/>
  <c r="M77" i="9"/>
  <c r="I77" i="9"/>
  <c r="E77" i="9"/>
  <c r="Q76" i="9"/>
  <c r="M76" i="9"/>
  <c r="I76" i="9"/>
  <c r="E76" i="9"/>
  <c r="Q75" i="9"/>
  <c r="M75" i="9"/>
  <c r="I75" i="9"/>
  <c r="E75" i="9"/>
  <c r="Q74" i="9"/>
  <c r="M74" i="9"/>
  <c r="I74" i="9"/>
  <c r="E74" i="9"/>
  <c r="Q73" i="9"/>
  <c r="M73" i="9"/>
  <c r="I73" i="9"/>
  <c r="E73" i="9"/>
  <c r="Q72" i="9"/>
  <c r="M72" i="9"/>
  <c r="I72" i="9"/>
  <c r="E72" i="9"/>
  <c r="Q71" i="9"/>
  <c r="M71" i="9"/>
  <c r="I71" i="9"/>
  <c r="E71" i="9"/>
  <c r="Q70" i="9"/>
  <c r="M70" i="9"/>
  <c r="I70" i="9"/>
  <c r="E70" i="9"/>
  <c r="T69" i="9"/>
  <c r="S69" i="9"/>
  <c r="R69" i="9"/>
  <c r="P69" i="9"/>
  <c r="O69" i="9"/>
  <c r="O18" i="9" s="1"/>
  <c r="O10" i="9" s="1"/>
  <c r="N69" i="9"/>
  <c r="L69" i="9"/>
  <c r="K69" i="9"/>
  <c r="J69" i="9"/>
  <c r="I69" i="9" s="1"/>
  <c r="H69" i="9"/>
  <c r="G69" i="9"/>
  <c r="F69" i="9"/>
  <c r="E69" i="9" s="1"/>
  <c r="T68" i="9"/>
  <c r="S68" i="9"/>
  <c r="R68" i="9"/>
  <c r="Q68" i="9" s="1"/>
  <c r="P68" i="9"/>
  <c r="O68" i="9"/>
  <c r="N68" i="9"/>
  <c r="M68" i="9" s="1"/>
  <c r="L68" i="9"/>
  <c r="K68" i="9"/>
  <c r="J68" i="9"/>
  <c r="I68" i="9" s="1"/>
  <c r="H68" i="9"/>
  <c r="G68" i="9"/>
  <c r="F68" i="9"/>
  <c r="E68" i="9" s="1"/>
  <c r="Q67" i="9"/>
  <c r="M67" i="9"/>
  <c r="I67" i="9"/>
  <c r="E67" i="9"/>
  <c r="Q66" i="9"/>
  <c r="M66" i="9"/>
  <c r="I66" i="9"/>
  <c r="E66" i="9"/>
  <c r="Q65" i="9"/>
  <c r="M65" i="9"/>
  <c r="I65" i="9"/>
  <c r="E65" i="9"/>
  <c r="Q64" i="9"/>
  <c r="M64" i="9"/>
  <c r="I64" i="9"/>
  <c r="E64" i="9"/>
  <c r="T63" i="9"/>
  <c r="S63" i="9"/>
  <c r="R63" i="9"/>
  <c r="Q63" i="9" s="1"/>
  <c r="P63" i="9"/>
  <c r="O63" i="9"/>
  <c r="N63" i="9"/>
  <c r="M63" i="9" s="1"/>
  <c r="L63" i="9"/>
  <c r="K63" i="9"/>
  <c r="J63" i="9"/>
  <c r="I63" i="9" s="1"/>
  <c r="H63" i="9"/>
  <c r="G63" i="9"/>
  <c r="F63" i="9"/>
  <c r="E63" i="9" s="1"/>
  <c r="T62" i="9"/>
  <c r="S62" i="9"/>
  <c r="R62" i="9"/>
  <c r="Q62" i="9" s="1"/>
  <c r="P62" i="9"/>
  <c r="O62" i="9"/>
  <c r="N62" i="9"/>
  <c r="M62" i="9" s="1"/>
  <c r="L62" i="9"/>
  <c r="K62" i="9"/>
  <c r="J62" i="9"/>
  <c r="I62" i="9" s="1"/>
  <c r="H62" i="9"/>
  <c r="G62" i="9"/>
  <c r="F62" i="9"/>
  <c r="E62" i="9" s="1"/>
  <c r="Q61" i="9"/>
  <c r="M61" i="9"/>
  <c r="I61" i="9"/>
  <c r="E61" i="9"/>
  <c r="Q60" i="9"/>
  <c r="M60" i="9"/>
  <c r="I60" i="9"/>
  <c r="E60" i="9"/>
  <c r="Q59" i="9"/>
  <c r="M59" i="9"/>
  <c r="I59" i="9"/>
  <c r="E59" i="9"/>
  <c r="Q58" i="9"/>
  <c r="M58" i="9"/>
  <c r="I58" i="9"/>
  <c r="E58" i="9"/>
  <c r="Q57" i="9"/>
  <c r="M57" i="9"/>
  <c r="I57" i="9"/>
  <c r="E57" i="9"/>
  <c r="Q56" i="9"/>
  <c r="M56" i="9"/>
  <c r="I56" i="9"/>
  <c r="E56" i="9"/>
  <c r="Q55" i="9"/>
  <c r="M55" i="9"/>
  <c r="I55" i="9"/>
  <c r="E55" i="9"/>
  <c r="Q54" i="9"/>
  <c r="M54" i="9"/>
  <c r="I54" i="9"/>
  <c r="E54" i="9"/>
  <c r="T53" i="9"/>
  <c r="S53" i="9"/>
  <c r="R53" i="9"/>
  <c r="Q53" i="9" s="1"/>
  <c r="P53" i="9"/>
  <c r="O53" i="9"/>
  <c r="N53" i="9"/>
  <c r="M53" i="9" s="1"/>
  <c r="L53" i="9"/>
  <c r="K53" i="9"/>
  <c r="J53" i="9"/>
  <c r="I53" i="9" s="1"/>
  <c r="H53" i="9"/>
  <c r="G53" i="9"/>
  <c r="F53" i="9"/>
  <c r="E53" i="9" s="1"/>
  <c r="T52" i="9"/>
  <c r="S52" i="9"/>
  <c r="R52" i="9"/>
  <c r="Q52" i="9" s="1"/>
  <c r="P52" i="9"/>
  <c r="O52" i="9"/>
  <c r="N52" i="9"/>
  <c r="M52" i="9" s="1"/>
  <c r="L52" i="9"/>
  <c r="K52" i="9"/>
  <c r="J52" i="9"/>
  <c r="I52" i="9" s="1"/>
  <c r="H52" i="9"/>
  <c r="G52" i="9"/>
  <c r="F52" i="9"/>
  <c r="E52" i="9" s="1"/>
  <c r="Q51" i="9"/>
  <c r="M51" i="9"/>
  <c r="I51" i="9"/>
  <c r="E51" i="9"/>
  <c r="Q50" i="9"/>
  <c r="M50" i="9"/>
  <c r="I50" i="9"/>
  <c r="E50" i="9"/>
  <c r="Q49" i="9"/>
  <c r="M49" i="9"/>
  <c r="I49" i="9"/>
  <c r="E49" i="9"/>
  <c r="Q48" i="9"/>
  <c r="M48" i="9"/>
  <c r="I48" i="9"/>
  <c r="E48" i="9"/>
  <c r="Q47" i="9"/>
  <c r="M47" i="9"/>
  <c r="I47" i="9"/>
  <c r="E47" i="9"/>
  <c r="Q46" i="9"/>
  <c r="M46" i="9"/>
  <c r="I46" i="9"/>
  <c r="E46" i="9"/>
  <c r="Q45" i="9"/>
  <c r="M45" i="9"/>
  <c r="I45" i="9"/>
  <c r="E45" i="9"/>
  <c r="T44" i="9"/>
  <c r="S44" i="9"/>
  <c r="R44" i="9"/>
  <c r="Q44" i="9" s="1"/>
  <c r="P44" i="9"/>
  <c r="O44" i="9"/>
  <c r="N44" i="9"/>
  <c r="M44" i="9" s="1"/>
  <c r="L44" i="9"/>
  <c r="K44" i="9"/>
  <c r="K18" i="9" s="1"/>
  <c r="K10" i="9" s="1"/>
  <c r="J44" i="9"/>
  <c r="I44" i="9" s="1"/>
  <c r="H44" i="9"/>
  <c r="G44" i="9"/>
  <c r="G18" i="9" s="1"/>
  <c r="G10" i="9" s="1"/>
  <c r="F44" i="9"/>
  <c r="E44" i="9" s="1"/>
  <c r="T43" i="9"/>
  <c r="S43" i="9"/>
  <c r="R43" i="9"/>
  <c r="Q43" i="9" s="1"/>
  <c r="P43" i="9"/>
  <c r="O43" i="9"/>
  <c r="N43" i="9"/>
  <c r="M43" i="9" s="1"/>
  <c r="L43" i="9"/>
  <c r="K43" i="9"/>
  <c r="K17" i="9" s="1"/>
  <c r="K9" i="9" s="1"/>
  <c r="J43" i="9"/>
  <c r="I43" i="9" s="1"/>
  <c r="H43" i="9"/>
  <c r="G43" i="9"/>
  <c r="G17" i="9" s="1"/>
  <c r="G9" i="9" s="1"/>
  <c r="F43" i="9"/>
  <c r="E43" i="9" s="1"/>
  <c r="Q41" i="9"/>
  <c r="M41" i="9"/>
  <c r="I41" i="9"/>
  <c r="E41" i="9"/>
  <c r="Q40" i="9"/>
  <c r="M40" i="9"/>
  <c r="I40" i="9"/>
  <c r="E40" i="9"/>
  <c r="Q39" i="9"/>
  <c r="M39" i="9"/>
  <c r="I39" i="9"/>
  <c r="E39" i="9"/>
  <c r="Q38" i="9"/>
  <c r="M38" i="9"/>
  <c r="I38" i="9"/>
  <c r="E38" i="9"/>
  <c r="Q37" i="9"/>
  <c r="M37" i="9"/>
  <c r="I37" i="9"/>
  <c r="E37" i="9"/>
  <c r="Q36" i="9"/>
  <c r="M36" i="9"/>
  <c r="I36" i="9"/>
  <c r="E36" i="9"/>
  <c r="Q35" i="9"/>
  <c r="M35" i="9"/>
  <c r="I35" i="9"/>
  <c r="E35" i="9"/>
  <c r="Q34" i="9"/>
  <c r="M34" i="9"/>
  <c r="I34" i="9"/>
  <c r="E34" i="9"/>
  <c r="T33" i="9"/>
  <c r="S33" i="9"/>
  <c r="R33" i="9"/>
  <c r="P33" i="9"/>
  <c r="O33" i="9"/>
  <c r="N33" i="9"/>
  <c r="M33" i="9" s="1"/>
  <c r="L33" i="9"/>
  <c r="K33" i="9"/>
  <c r="J33" i="9"/>
  <c r="I33" i="9" s="1"/>
  <c r="H33" i="9"/>
  <c r="G33" i="9"/>
  <c r="F33" i="9"/>
  <c r="S32" i="9"/>
  <c r="O32" i="9"/>
  <c r="M32" i="9"/>
  <c r="K32" i="9"/>
  <c r="I32" i="9"/>
  <c r="G32" i="9"/>
  <c r="Q31" i="9"/>
  <c r="M31" i="9"/>
  <c r="I31" i="9"/>
  <c r="E31" i="9"/>
  <c r="Q30" i="9"/>
  <c r="M30" i="9"/>
  <c r="I30" i="9"/>
  <c r="E30" i="9"/>
  <c r="Q29" i="9"/>
  <c r="M29" i="9"/>
  <c r="I29" i="9"/>
  <c r="E29" i="9"/>
  <c r="Q28" i="9"/>
  <c r="M28" i="9"/>
  <c r="I28" i="9"/>
  <c r="E28" i="9"/>
  <c r="Q27" i="9"/>
  <c r="M27" i="9"/>
  <c r="I27" i="9"/>
  <c r="E27" i="9"/>
  <c r="Q26" i="9"/>
  <c r="M26" i="9"/>
  <c r="I26" i="9"/>
  <c r="E26" i="9"/>
  <c r="Q25" i="9"/>
  <c r="M25" i="9"/>
  <c r="I25" i="9"/>
  <c r="E25" i="9"/>
  <c r="Q24" i="9"/>
  <c r="Q20" i="9" s="1"/>
  <c r="M24" i="9"/>
  <c r="M20" i="9" s="1"/>
  <c r="I24" i="9"/>
  <c r="E24" i="9"/>
  <c r="Q23" i="9"/>
  <c r="Q19" i="9" s="1"/>
  <c r="M23" i="9"/>
  <c r="M19" i="9" s="1"/>
  <c r="I23" i="9"/>
  <c r="E23" i="9"/>
  <c r="T22" i="9"/>
  <c r="S22" i="9"/>
  <c r="R22" i="9"/>
  <c r="P22" i="9"/>
  <c r="O22" i="9"/>
  <c r="N22" i="9"/>
  <c r="M22" i="9" s="1"/>
  <c r="L22" i="9"/>
  <c r="K22" i="9"/>
  <c r="J22" i="9"/>
  <c r="I22" i="9" s="1"/>
  <c r="H22" i="9"/>
  <c r="G22" i="9"/>
  <c r="F22" i="9"/>
  <c r="T21" i="9"/>
  <c r="S21" i="9"/>
  <c r="R21" i="9"/>
  <c r="P21" i="9"/>
  <c r="O21" i="9"/>
  <c r="N21" i="9"/>
  <c r="M21" i="9" s="1"/>
  <c r="L21" i="9"/>
  <c r="K21" i="9"/>
  <c r="J21" i="9"/>
  <c r="I21" i="9" s="1"/>
  <c r="H21" i="9"/>
  <c r="G21" i="9"/>
  <c r="F21" i="9"/>
  <c r="T20" i="9"/>
  <c r="T12" i="9" s="1"/>
  <c r="S20" i="9"/>
  <c r="S12" i="9" s="1"/>
  <c r="R20" i="9"/>
  <c r="R12" i="9" s="1"/>
  <c r="P20" i="9"/>
  <c r="O20" i="9"/>
  <c r="O12" i="9" s="1"/>
  <c r="N20" i="9"/>
  <c r="N12" i="9" s="1"/>
  <c r="L20" i="9"/>
  <c r="L12" i="9" s="1"/>
  <c r="K20" i="9"/>
  <c r="J20" i="9"/>
  <c r="J12" i="9" s="1"/>
  <c r="H20" i="9"/>
  <c r="H12" i="9" s="1"/>
  <c r="G20" i="9"/>
  <c r="G12" i="9" s="1"/>
  <c r="T19" i="9"/>
  <c r="S19" i="9"/>
  <c r="R19" i="9"/>
  <c r="R11" i="9" s="1"/>
  <c r="P19" i="9"/>
  <c r="P11" i="9" s="1"/>
  <c r="O19" i="9"/>
  <c r="N19" i="9"/>
  <c r="L19" i="9"/>
  <c r="L11" i="9" s="1"/>
  <c r="K19" i="9"/>
  <c r="K11" i="9" s="1"/>
  <c r="J19" i="9"/>
  <c r="H19" i="9"/>
  <c r="G19" i="9"/>
  <c r="G11" i="9" s="1"/>
  <c r="F19" i="9"/>
  <c r="F11" i="9" s="1"/>
  <c r="T18" i="9"/>
  <c r="S18" i="9"/>
  <c r="L18" i="9"/>
  <c r="H18" i="9"/>
  <c r="H10" i="9" s="1"/>
  <c r="S17" i="9"/>
  <c r="S9" i="9" s="1"/>
  <c r="L17" i="9"/>
  <c r="L9" i="9" s="1"/>
  <c r="H17" i="9"/>
  <c r="Q16" i="9"/>
  <c r="M16" i="9"/>
  <c r="I16" i="9"/>
  <c r="E16" i="9"/>
  <c r="Q15" i="9"/>
  <c r="M15" i="9"/>
  <c r="I15" i="9"/>
  <c r="E15" i="9"/>
  <c r="T14" i="9"/>
  <c r="S14" i="9"/>
  <c r="R14" i="9"/>
  <c r="P14" i="9"/>
  <c r="O14" i="9"/>
  <c r="N14" i="9"/>
  <c r="M14" i="9" s="1"/>
  <c r="L14" i="9"/>
  <c r="K14" i="9"/>
  <c r="J14" i="9"/>
  <c r="I14" i="9" s="1"/>
  <c r="H14" i="9"/>
  <c r="G14" i="9"/>
  <c r="F14" i="9"/>
  <c r="Q13" i="9"/>
  <c r="M13" i="9"/>
  <c r="I13" i="9"/>
  <c r="E13" i="9"/>
  <c r="P12" i="9"/>
  <c r="K12" i="9"/>
  <c r="T11" i="9"/>
  <c r="S11" i="9"/>
  <c r="O11" i="9"/>
  <c r="N11" i="9"/>
  <c r="J11" i="9"/>
  <c r="H11" i="9"/>
  <c r="S10" i="9"/>
  <c r="L10" i="9"/>
  <c r="P17" i="9" l="1"/>
  <c r="Q101" i="9"/>
  <c r="M101" i="9"/>
  <c r="E91" i="9"/>
  <c r="I12" i="9"/>
  <c r="I11" i="9"/>
  <c r="M11" i="9"/>
  <c r="M12" i="9"/>
  <c r="I91" i="9"/>
  <c r="R9" i="10"/>
  <c r="Q9" i="10" s="1"/>
  <c r="N14" i="10"/>
  <c r="R14" i="10"/>
  <c r="Q14" i="10" s="1"/>
  <c r="L9" i="10"/>
  <c r="I13" i="10"/>
  <c r="N10" i="10"/>
  <c r="M10" i="10" s="1"/>
  <c r="E13" i="10"/>
  <c r="F9" i="10"/>
  <c r="J9" i="10"/>
  <c r="N9" i="10"/>
  <c r="H9" i="10"/>
  <c r="F10" i="10"/>
  <c r="E10" i="10" s="1"/>
  <c r="N17" i="9"/>
  <c r="P9" i="9"/>
  <c r="Q158" i="9"/>
  <c r="R133" i="9"/>
  <c r="J17" i="9"/>
  <c r="J18" i="9"/>
  <c r="J10" i="9" s="1"/>
  <c r="I10" i="9" s="1"/>
  <c r="H133" i="9"/>
  <c r="H9" i="9" s="1"/>
  <c r="E154" i="9"/>
  <c r="F149" i="9"/>
  <c r="E11" i="9"/>
  <c r="E14" i="9"/>
  <c r="F17" i="9"/>
  <c r="F18" i="9"/>
  <c r="E19" i="9"/>
  <c r="F20" i="9"/>
  <c r="E21" i="9"/>
  <c r="E22" i="9"/>
  <c r="E32" i="9"/>
  <c r="E33" i="9"/>
  <c r="Q69" i="9"/>
  <c r="Q82" i="9"/>
  <c r="Q83" i="9"/>
  <c r="Q91" i="9"/>
  <c r="Q112" i="9"/>
  <c r="Q113" i="9"/>
  <c r="R125" i="9"/>
  <c r="Q125" i="9" s="1"/>
  <c r="Q126" i="9"/>
  <c r="I158" i="9"/>
  <c r="J133" i="9"/>
  <c r="I133" i="9" s="1"/>
  <c r="M154" i="9"/>
  <c r="N149" i="9"/>
  <c r="I17" i="9"/>
  <c r="I18" i="9"/>
  <c r="Q11" i="9"/>
  <c r="Q12" i="9"/>
  <c r="Q14" i="9"/>
  <c r="R18" i="9"/>
  <c r="R10" i="9" s="1"/>
  <c r="Q21" i="9"/>
  <c r="Q22" i="9"/>
  <c r="I19" i="9"/>
  <c r="I20" i="9"/>
  <c r="Q32" i="9"/>
  <c r="Q33" i="9"/>
  <c r="M69" i="9"/>
  <c r="M82" i="9"/>
  <c r="M83" i="9"/>
  <c r="M91" i="9"/>
  <c r="M112" i="9"/>
  <c r="M113" i="9"/>
  <c r="M125" i="9"/>
  <c r="N126" i="9"/>
  <c r="T133" i="9"/>
  <c r="T9" i="9" s="1"/>
  <c r="T134" i="9"/>
  <c r="R10" i="10" l="1"/>
  <c r="Q10" i="10" s="1"/>
  <c r="I9" i="10"/>
  <c r="M17" i="9"/>
  <c r="E20" i="9"/>
  <c r="F12" i="9"/>
  <c r="E12" i="9" s="1"/>
  <c r="Q18" i="9"/>
  <c r="E18" i="9"/>
  <c r="F10" i="9"/>
  <c r="E10" i="9" s="1"/>
  <c r="F133" i="9"/>
  <c r="E133" i="9" s="1"/>
  <c r="E149" i="9"/>
  <c r="J9" i="9"/>
  <c r="I9" i="9" s="1"/>
  <c r="M126" i="9"/>
  <c r="M18" i="9" s="1"/>
  <c r="N18" i="9"/>
  <c r="N10" i="9" s="1"/>
  <c r="M10" i="9" s="1"/>
  <c r="R17" i="9"/>
  <c r="R9" i="9" s="1"/>
  <c r="Q9" i="9" s="1"/>
  <c r="T10" i="9"/>
  <c r="Q10" i="9" s="1"/>
  <c r="Q134" i="9"/>
  <c r="Q17" i="9"/>
  <c r="N133" i="9"/>
  <c r="M149" i="9"/>
  <c r="E17" i="9"/>
  <c r="Q133" i="9"/>
  <c r="F9" i="9" l="1"/>
  <c r="E9" i="9" s="1"/>
  <c r="M133" i="9"/>
  <c r="N9" i="9"/>
  <c r="M9" i="9" s="1"/>
  <c r="E335" i="7" l="1"/>
  <c r="E345" i="7"/>
  <c r="I352" i="7"/>
  <c r="E352" i="7"/>
  <c r="E364" i="7"/>
  <c r="Q368" i="7"/>
  <c r="M368" i="7"/>
  <c r="I368" i="7"/>
  <c r="R64" i="7" l="1"/>
  <c r="R65" i="7"/>
  <c r="N64" i="7"/>
  <c r="N65" i="7"/>
  <c r="R66" i="7"/>
  <c r="N66" i="7"/>
  <c r="J64" i="7"/>
  <c r="J65" i="7"/>
  <c r="F64" i="7"/>
  <c r="F65" i="7"/>
  <c r="J66" i="7"/>
  <c r="F66" i="7"/>
  <c r="N105" i="7" l="1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J110" i="7" l="1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R19" i="7" l="1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8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90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192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comments2.xml><?xml version="1.0" encoding="utf-8"?>
<comments xmlns="http://schemas.openxmlformats.org/spreadsheetml/2006/main">
  <authors>
    <author>Darejan Iakobishvili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D190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<sst xmlns="http://schemas.openxmlformats.org/spreadsheetml/2006/main" count="1417" uniqueCount="557">
  <si>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</si>
  <si>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</si>
  <si>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</si>
  <si>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</si>
  <si>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</si>
  <si>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</si>
  <si>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</si>
  <si>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</si>
  <si>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</si>
  <si>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</si>
  <si>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</si>
  <si>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</si>
  <si>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</si>
  <si>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</si>
  <si>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</si>
  <si>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</si>
  <si>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</si>
  <si>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</si>
  <si>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</si>
  <si>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</si>
  <si>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</si>
  <si>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</si>
  <si>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</si>
  <si>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</si>
  <si>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</si>
  <si>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</si>
  <si>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</si>
  <si>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</si>
  <si>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</si>
  <si>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</si>
  <si>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</si>
  <si>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</si>
  <si>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</si>
  <si>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</si>
  <si>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</si>
  <si>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</si>
  <si>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</si>
  <si>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</si>
  <si>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</si>
  <si>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</si>
  <si>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</si>
  <si>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</si>
  <si>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</si>
  <si>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</si>
  <si>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</si>
  <si>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</si>
  <si>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</si>
  <si>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</si>
  <si>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</si>
  <si>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</si>
  <si>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</si>
  <si>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</si>
  <si>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</si>
  <si>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</si>
  <si>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</si>
  <si>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</si>
  <si>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</si>
  <si>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</si>
  <si>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</si>
  <si>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</si>
  <si>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</si>
  <si>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</si>
  <si>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</si>
  <si>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</si>
  <si>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</si>
  <si>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</si>
  <si>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</si>
  <si>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</si>
  <si>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</si>
  <si>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</si>
  <si>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</si>
  <si>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</si>
  <si>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</si>
  <si>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</si>
  <si>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</si>
  <si>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</si>
  <si>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</si>
  <si>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</si>
  <si>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</si>
  <si>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</si>
  <si>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</si>
  <si>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</si>
  <si>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</si>
  <si>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</si>
  <si>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</si>
  <si>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</si>
  <si>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</si>
  <si>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</si>
  <si>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</si>
  <si>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</si>
  <si>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</si>
  <si>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</si>
  <si>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</si>
  <si>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</si>
  <si>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</si>
  <si>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</si>
  <si>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</si>
  <si>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</si>
  <si>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</si>
  <si>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</si>
  <si>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</si>
  <si>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</si>
  <si>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</si>
  <si>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</si>
  <si>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</si>
  <si>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</si>
  <si>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</si>
  <si>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</si>
  <si>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</si>
  <si>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</si>
  <si>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</si>
  <si>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</si>
  <si>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</si>
  <si>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</si>
  <si>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</si>
  <si>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</si>
  <si>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</si>
  <si>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</si>
  <si>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</si>
  <si>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</si>
  <si>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</si>
  <si>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</si>
  <si>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</si>
  <si>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</si>
  <si>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</si>
  <si>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</si>
  <si>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</si>
  <si>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</si>
  <si>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</si>
  <si>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</si>
  <si>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</si>
  <si>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</si>
  <si>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</si>
  <si>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</si>
  <si>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</si>
  <si>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</si>
  <si>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</si>
  <si>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</si>
  <si>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</si>
  <si>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</si>
  <si>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</si>
  <si>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</si>
  <si>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</si>
  <si>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</si>
  <si>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</si>
  <si>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</si>
  <si>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</si>
  <si>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</si>
  <si>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</si>
  <si>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</si>
  <si>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</si>
  <si>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</si>
  <si>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</si>
  <si>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</si>
  <si>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</si>
  <si>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</si>
  <si>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</si>
  <si>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</si>
  <si>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</si>
  <si>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</si>
  <si>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</si>
  <si>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</si>
  <si>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</si>
  <si>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</si>
  <si>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</si>
  <si>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</si>
  <si>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</si>
  <si>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</si>
  <si>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</si>
  <si>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</si>
  <si>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</si>
  <si>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</si>
  <si>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</si>
  <si>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</si>
  <si>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</si>
  <si>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</si>
  <si>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</si>
  <si>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</si>
  <si>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</si>
  <si>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</si>
  <si>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</si>
  <si>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</si>
  <si>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</si>
  <si>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</si>
  <si>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</si>
  <si>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</si>
  <si>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</si>
  <si>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</si>
  <si>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</si>
  <si>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</si>
  <si>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</si>
  <si>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</si>
  <si>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</si>
  <si>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</si>
  <si>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</si>
  <si>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</si>
  <si>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</si>
  <si>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</si>
  <si>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</si>
  <si>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</si>
  <si>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</si>
  <si>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</si>
  <si>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</si>
  <si>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</si>
  <si>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</si>
  <si>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</si>
  <si>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</si>
  <si>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</si>
  <si>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</si>
  <si>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</si>
  <si>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</si>
  <si>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</si>
  <si>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</si>
  <si>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</si>
  <si>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</si>
  <si>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</si>
  <si>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</si>
  <si>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</si>
  <si>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</si>
  <si>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</si>
  <si>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</si>
  <si>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</si>
  <si>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</si>
  <si>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</si>
  <si>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</si>
  <si>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</si>
  <si>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</si>
  <si>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</si>
  <si>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</si>
  <si>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</si>
  <si>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</si>
  <si>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</si>
  <si>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</si>
  <si>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</si>
  <si>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</si>
  <si>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</si>
  <si>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</si>
  <si>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</si>
  <si>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</si>
  <si>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</si>
  <si>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</si>
  <si>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</si>
  <si>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</si>
  <si>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</si>
  <si>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</si>
  <si>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</si>
  <si>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</si>
  <si>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</si>
  <si>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</si>
  <si>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</si>
  <si>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</si>
  <si>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</si>
  <si>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</si>
  <si>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</si>
  <si>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</si>
  <si>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</si>
  <si>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</si>
  <si>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</si>
  <si>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</si>
  <si>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</si>
  <si>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</si>
  <si>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</si>
  <si>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</si>
  <si>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</si>
  <si>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</si>
  <si>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</si>
  <si>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</si>
  <si>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</si>
  <si>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</si>
  <si>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</si>
  <si>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</si>
  <si>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</si>
  <si>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</si>
  <si>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</si>
  <si>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</si>
  <si>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</si>
  <si>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</si>
  <si>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</si>
  <si>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</si>
  <si>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</si>
  <si>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</si>
  <si>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</si>
  <si>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</si>
  <si>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</si>
  <si>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</si>
  <si>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</si>
  <si>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</si>
  <si>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</si>
  <si>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</si>
  <si>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</si>
  <si>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</si>
  <si>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</si>
  <si>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</si>
  <si>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</si>
  <si>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</si>
  <si>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</si>
  <si>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</si>
  <si>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</si>
  <si>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</si>
  <si>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</si>
  <si>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</si>
  <si>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</si>
  <si>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</si>
  <si>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</si>
  <si>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</si>
  <si>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</si>
  <si>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</si>
  <si>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</si>
  <si>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</si>
  <si>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</si>
  <si>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</si>
  <si>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</si>
  <si>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</si>
  <si>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</si>
  <si>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</si>
  <si>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</si>
  <si>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</si>
  <si>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</si>
  <si>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</si>
  <si>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</si>
  <si>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</si>
  <si>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</si>
  <si>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</si>
  <si>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</si>
  <si>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</si>
  <si>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</si>
  <si>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</si>
  <si>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</si>
  <si>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</si>
  <si>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</si>
  <si>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</si>
  <si>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</si>
  <si>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</si>
  <si>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</si>
  <si>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</si>
  <si>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</si>
  <si>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</si>
  <si>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</si>
  <si>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</si>
  <si>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</si>
  <si>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</si>
  <si>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</si>
  <si>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</si>
  <si>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</si>
  <si>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</si>
  <si>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</si>
  <si>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</si>
  <si>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</si>
  <si>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</si>
  <si>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</si>
  <si>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</si>
  <si>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</si>
  <si>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</si>
  <si>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</si>
  <si>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</si>
  <si>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</si>
  <si>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</si>
  <si>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</si>
  <si>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</si>
  <si>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</si>
  <si>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</si>
  <si>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</si>
  <si>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</si>
  <si>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</si>
  <si>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</si>
  <si>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</si>
  <si>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</si>
  <si>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</si>
  <si>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</si>
  <si>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</si>
  <si>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</si>
  <si>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</si>
  <si>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</si>
  <si>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</si>
  <si>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</si>
  <si>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</si>
  <si>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</si>
  <si>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</si>
  <si>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</si>
  <si>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</si>
  <si>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</si>
  <si>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</si>
  <si>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</si>
  <si>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</si>
  <si>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</si>
  <si>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</si>
  <si>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</si>
  <si>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</si>
  <si>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</si>
  <si>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</si>
  <si>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</si>
  <si>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</si>
  <si>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</si>
  <si>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</si>
  <si>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</si>
  <si>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</si>
  <si>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</si>
  <si>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</si>
  <si>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</si>
  <si>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</si>
  <si>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</si>
  <si>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</si>
  <si>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</si>
  <si>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</si>
  <si>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</si>
  <si>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</si>
  <si>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</si>
  <si>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</si>
  <si>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</si>
  <si>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</si>
  <si>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</si>
  <si>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</si>
  <si>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</si>
  <si>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</si>
  <si>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</si>
  <si>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</si>
  <si>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</si>
  <si>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</si>
  <si>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</si>
  <si>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</si>
  <si>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</si>
  <si>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</si>
  <si>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</si>
  <si>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</si>
  <si>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</si>
  <si>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</si>
  <si>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</si>
  <si>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</si>
  <si>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</si>
  <si>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</si>
  <si>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</si>
  <si>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</si>
  <si>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</si>
  <si>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</si>
  <si>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</si>
  <si>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</si>
  <si>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</si>
  <si>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</si>
  <si>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</si>
  <si>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</si>
  <si>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</si>
  <si>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</si>
  <si>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</si>
  <si>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</si>
  <si>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</si>
  <si>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</si>
  <si>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</si>
  <si>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</si>
  <si>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</si>
  <si>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</si>
  <si>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</si>
  <si>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</si>
  <si>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</si>
  <si>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</si>
  <si>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</si>
  <si>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</si>
  <si>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</si>
  <si>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</si>
  <si>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</si>
  <si>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</si>
  <si>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</si>
  <si>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</si>
  <si>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</si>
  <si>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</si>
  <si>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</si>
  <si>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</si>
  <si>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</si>
  <si>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</si>
  <si>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</si>
  <si>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</si>
  <si>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</si>
  <si>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</si>
  <si>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</si>
  <si>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</si>
  <si>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</si>
  <si>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</si>
  <si>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</si>
  <si>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</si>
  <si>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</si>
  <si>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</si>
  <si>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</si>
  <si>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</si>
  <si>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</si>
  <si>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</si>
  <si>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</si>
  <si>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</si>
  <si>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</si>
  <si>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</si>
  <si>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</si>
  <si>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</si>
  <si>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</si>
  <si>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</si>
  <si>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</si>
  <si>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</si>
  <si>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</si>
  <si>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</si>
  <si>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</si>
  <si>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</si>
  <si>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</si>
  <si>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</si>
  <si>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</si>
  <si>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</si>
  <si>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</si>
  <si>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</si>
  <si>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</si>
  <si>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</si>
  <si>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</si>
  <si>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</si>
  <si>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</si>
  <si>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</si>
  <si>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</si>
  <si>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</si>
  <si>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</si>
  <si>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</si>
  <si>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</si>
  <si>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</si>
  <si>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</si>
  <si>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</si>
  <si>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</si>
  <si>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</si>
  <si>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</si>
  <si>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</si>
  <si>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</si>
  <si>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</si>
  <si>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</si>
  <si>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</si>
  <si>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</si>
  <si>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</si>
  <si>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</si>
  <si>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</si>
  <si>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</si>
  <si>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</si>
  <si>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</si>
  <si>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</si>
  <si>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</si>
  <si>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</si>
  <si>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2.2.22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</si>
  <si>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</si>
  <si>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3.2..2.7</t>
  </si>
  <si>
    <t>საკომუნიკაციო აქტივობები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</si>
  <si>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</si>
  <si>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</si>
  <si>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3.2.4.5</t>
  </si>
  <si>
    <t>3.2.4.6</t>
  </si>
  <si>
    <t>2020-2023 წლების საშუალოვადიანი ბიუჯეტი</t>
  </si>
  <si>
    <t>2023 წელი</t>
  </si>
  <si>
    <t>ფილტვის ქრონიკული დაავადებების რეაბილიტაციის კომპონენტი</t>
  </si>
  <si>
    <t>3.2.6.8</t>
  </si>
  <si>
    <t>3.2.6.9</t>
  </si>
  <si>
    <t>3.2.6.10</t>
  </si>
  <si>
    <t xml:space="preserve">აივ-ინფექციის/შიდსის სამკურნალო პირველი რიგის  და მეორე რიგის  მედიკამენტების (სრულად) შესყიდვა </t>
  </si>
  <si>
    <t xml:space="preserve">ტუბერკულოზის სამკურნალო პირველი და მეორე რიგის მედიკამენტების (სრულად) შესყიდვა </t>
  </si>
  <si>
    <t>დანართი №3ა.2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</si>
  <si>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</t>
  </si>
  <si>
    <t>27 00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</si>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</sst>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5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8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</cellStyleXfs>
  <cellXfs count="108">
    <xf numFmtId="0" fontId="0" fillId="0" borderId="0" xfId="0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vertical="center" wrapText="1"/>
    </xf>
    <xf numFmtId="165" fontId="25" fillId="4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165" fontId="38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1" fillId="2" borderId="1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36" fillId="3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/>
    <xf numFmtId="49" fontId="44" fillId="2" borderId="1" xfId="0" applyNumberFormat="1" applyFont="1" applyFill="1" applyBorder="1" applyAlignment="1">
      <alignment horizontal="center" vertical="center" wrapText="1"/>
    </xf>
    <xf numFmtId="165" fontId="46" fillId="2" borderId="1" xfId="0" applyNumberFormat="1" applyFont="1" applyFill="1" applyBorder="1" applyAlignment="1">
      <alignment horizontal="center" vertical="center" wrapText="1"/>
    </xf>
    <xf numFmtId="165" fontId="47" fillId="2" borderId="0" xfId="0" applyNumberFormat="1" applyFont="1" applyFill="1" applyAlignment="1">
      <alignment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vertical="center" wrapText="1"/>
    </xf>
    <xf numFmtId="165" fontId="38" fillId="3" borderId="1" xfId="0" applyNumberFormat="1" applyFont="1" applyFill="1" applyBorder="1" applyAlignment="1">
      <alignment horizontal="center" vertical="center" wrapText="1"/>
    </xf>
    <xf numFmtId="165" fontId="4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165" fontId="49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54" fillId="3" borderId="1" xfId="0" applyNumberFormat="1" applyFont="1" applyFill="1" applyBorder="1" applyAlignment="1">
      <alignment horizontal="center" vertical="center" wrapText="1"/>
    </xf>
    <xf numFmtId="0" fontId="52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0" fontId="53" fillId="3" borderId="1" xfId="0" applyFont="1" applyFill="1" applyBorder="1" applyAlignment="1">
      <alignment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95" t="s">
        <v>414</v>
      </c>
      <c r="T2" s="95"/>
    </row>
    <row r="3" spans="1:20" ht="21" x14ac:dyDescent="0.25">
      <c r="B3" s="96" t="s">
        <v>389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5"/>
      <c r="P5" s="9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390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3</v>
      </c>
      <c r="F7" s="104"/>
      <c r="G7" s="104"/>
      <c r="H7" s="104"/>
      <c r="I7" s="104" t="s">
        <v>147</v>
      </c>
      <c r="J7" s="104"/>
      <c r="K7" s="104"/>
      <c r="L7" s="104"/>
      <c r="M7" s="104" t="s">
        <v>154</v>
      </c>
      <c r="N7" s="104"/>
      <c r="O7" s="104"/>
      <c r="P7" s="104"/>
      <c r="Q7" s="104" t="s">
        <v>388</v>
      </c>
      <c r="R7" s="104"/>
      <c r="S7" s="104"/>
      <c r="T7" s="104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 t="shared" ref="F9:H12" si="0">F13+F63+F113+F340+F345+F352</f>
        <v>3863800</v>
      </c>
      <c r="G9" s="19">
        <f t="shared" si="0"/>
        <v>0</v>
      </c>
      <c r="H9" s="19">
        <f t="shared" si="0"/>
        <v>1100</v>
      </c>
      <c r="I9" s="19">
        <f>J9+K9+L9</f>
        <v>4165000</v>
      </c>
      <c r="J9" s="19">
        <f t="shared" ref="J9:L12" si="1">J13+J63+J113+J340+J345+J352</f>
        <v>4163800</v>
      </c>
      <c r="K9" s="19">
        <f t="shared" si="1"/>
        <v>0</v>
      </c>
      <c r="L9" s="19">
        <f t="shared" si="1"/>
        <v>1200</v>
      </c>
      <c r="M9" s="19">
        <f>N9+O9+P9</f>
        <v>4265000</v>
      </c>
      <c r="N9" s="19">
        <f t="shared" ref="N9:P12" si="2">N13+N63+N113+N340+N345+N352</f>
        <v>4263800</v>
      </c>
      <c r="O9" s="19">
        <f t="shared" si="2"/>
        <v>0</v>
      </c>
      <c r="P9" s="19">
        <f t="shared" si="2"/>
        <v>1200</v>
      </c>
      <c r="Q9" s="19">
        <f>R9+S9+T9</f>
        <v>4365100</v>
      </c>
      <c r="R9" s="19">
        <f t="shared" ref="R9:T12" si="3">R13+R63+R113+R340+R345+R352</f>
        <v>4363800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si="0"/>
        <v>8214</v>
      </c>
      <c r="G10" s="24">
        <f t="shared" si="0"/>
        <v>0</v>
      </c>
      <c r="H10" s="24">
        <f t="shared" si="0"/>
        <v>0</v>
      </c>
      <c r="I10" s="23">
        <f t="shared" ref="I10:I83" si="5">SUM(J10:L10)</f>
        <v>8254</v>
      </c>
      <c r="J10" s="24">
        <f t="shared" si="1"/>
        <v>8254</v>
      </c>
      <c r="K10" s="24">
        <f t="shared" si="1"/>
        <v>0</v>
      </c>
      <c r="L10" s="24">
        <f t="shared" si="1"/>
        <v>0</v>
      </c>
      <c r="M10" s="23">
        <f t="shared" ref="M10:M83" si="6">SUM(N10:P10)</f>
        <v>8254</v>
      </c>
      <c r="N10" s="24">
        <f t="shared" si="2"/>
        <v>8254</v>
      </c>
      <c r="O10" s="24">
        <f t="shared" si="2"/>
        <v>0</v>
      </c>
      <c r="P10" s="24">
        <f t="shared" si="2"/>
        <v>0</v>
      </c>
      <c r="Q10" s="23">
        <f t="shared" ref="Q10:Q83" si="7">SUM(R10:T10)</f>
        <v>8254</v>
      </c>
      <c r="R10" s="24">
        <f t="shared" si="3"/>
        <v>8254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0"/>
        <v>2840</v>
      </c>
      <c r="G11" s="24">
        <f t="shared" si="0"/>
        <v>0</v>
      </c>
      <c r="H11" s="24">
        <f t="shared" si="0"/>
        <v>0</v>
      </c>
      <c r="I11" s="23">
        <f t="shared" si="5"/>
        <v>2840</v>
      </c>
      <c r="J11" s="24">
        <f t="shared" si="1"/>
        <v>2840</v>
      </c>
      <c r="K11" s="24">
        <f t="shared" si="1"/>
        <v>0</v>
      </c>
      <c r="L11" s="24">
        <f t="shared" si="1"/>
        <v>0</v>
      </c>
      <c r="M11" s="23">
        <f t="shared" si="6"/>
        <v>2840</v>
      </c>
      <c r="N11" s="24">
        <f t="shared" si="2"/>
        <v>2840</v>
      </c>
      <c r="O11" s="24">
        <f t="shared" si="2"/>
        <v>0</v>
      </c>
      <c r="P11" s="24">
        <f t="shared" si="2"/>
        <v>0</v>
      </c>
      <c r="Q11" s="23">
        <f t="shared" si="7"/>
        <v>2840</v>
      </c>
      <c r="R11" s="24">
        <f t="shared" si="3"/>
        <v>2840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0"/>
        <v>5374</v>
      </c>
      <c r="G12" s="24">
        <f t="shared" si="0"/>
        <v>0</v>
      </c>
      <c r="H12" s="24">
        <f t="shared" si="0"/>
        <v>0</v>
      </c>
      <c r="I12" s="23">
        <f t="shared" si="5"/>
        <v>5414</v>
      </c>
      <c r="J12" s="24">
        <f t="shared" si="1"/>
        <v>5414</v>
      </c>
      <c r="K12" s="24">
        <f t="shared" si="1"/>
        <v>0</v>
      </c>
      <c r="L12" s="24">
        <f t="shared" si="1"/>
        <v>0</v>
      </c>
      <c r="M12" s="23">
        <f t="shared" si="6"/>
        <v>5414</v>
      </c>
      <c r="N12" s="24">
        <f t="shared" si="2"/>
        <v>5414</v>
      </c>
      <c r="O12" s="24">
        <f t="shared" si="2"/>
        <v>0</v>
      </c>
      <c r="P12" s="24">
        <f t="shared" si="2"/>
        <v>0</v>
      </c>
      <c r="Q12" s="23">
        <f t="shared" si="7"/>
        <v>5414</v>
      </c>
      <c r="R12" s="24">
        <f t="shared" si="3"/>
        <v>5414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 t="shared" ref="F13:H16" si="8">F17+F25+F32+F37+F45+F50+F55</f>
        <v>59950</v>
      </c>
      <c r="G13" s="19">
        <f t="shared" si="8"/>
        <v>0</v>
      </c>
      <c r="H13" s="19">
        <f t="shared" si="8"/>
        <v>1100</v>
      </c>
      <c r="I13" s="19">
        <f t="shared" si="5"/>
        <v>61150</v>
      </c>
      <c r="J13" s="19">
        <f t="shared" ref="J13:L16" si="9">J17+J25+J32+J37+J45+J50+J55</f>
        <v>59950</v>
      </c>
      <c r="K13" s="19">
        <f t="shared" si="9"/>
        <v>0</v>
      </c>
      <c r="L13" s="19">
        <f t="shared" si="9"/>
        <v>1200</v>
      </c>
      <c r="M13" s="19">
        <f t="shared" si="6"/>
        <v>61150</v>
      </c>
      <c r="N13" s="19">
        <f t="shared" ref="N13:P16" si="10">N17+N25+N32+N37+N45+N50+N55</f>
        <v>59950</v>
      </c>
      <c r="O13" s="19">
        <f t="shared" si="10"/>
        <v>0</v>
      </c>
      <c r="P13" s="19">
        <f t="shared" si="10"/>
        <v>1200</v>
      </c>
      <c r="Q13" s="19">
        <f t="shared" si="7"/>
        <v>61250</v>
      </c>
      <c r="R13" s="19">
        <f t="shared" ref="R13:T16" si="11">R17+R25+R32+R37+R45+R50+R55</f>
        <v>59950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si="8"/>
        <v>3415</v>
      </c>
      <c r="G14" s="27">
        <f t="shared" si="8"/>
        <v>0</v>
      </c>
      <c r="H14" s="27">
        <f t="shared" si="8"/>
        <v>0</v>
      </c>
      <c r="I14" s="27">
        <f t="shared" si="5"/>
        <v>3415</v>
      </c>
      <c r="J14" s="27">
        <f t="shared" si="9"/>
        <v>3415</v>
      </c>
      <c r="K14" s="27">
        <f t="shared" si="9"/>
        <v>0</v>
      </c>
      <c r="L14" s="27">
        <f t="shared" si="9"/>
        <v>0</v>
      </c>
      <c r="M14" s="27">
        <f t="shared" si="6"/>
        <v>3415</v>
      </c>
      <c r="N14" s="27">
        <f t="shared" si="10"/>
        <v>3415</v>
      </c>
      <c r="O14" s="27">
        <f t="shared" si="10"/>
        <v>0</v>
      </c>
      <c r="P14" s="27">
        <f t="shared" si="10"/>
        <v>0</v>
      </c>
      <c r="Q14" s="27">
        <f t="shared" si="7"/>
        <v>3415</v>
      </c>
      <c r="R14" s="27">
        <f t="shared" si="11"/>
        <v>3415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8"/>
        <v>2840</v>
      </c>
      <c r="G15" s="29">
        <f t="shared" si="8"/>
        <v>0</v>
      </c>
      <c r="H15" s="29">
        <f t="shared" si="8"/>
        <v>0</v>
      </c>
      <c r="I15" s="29">
        <f t="shared" si="5"/>
        <v>2840</v>
      </c>
      <c r="J15" s="29">
        <f t="shared" si="9"/>
        <v>2840</v>
      </c>
      <c r="K15" s="29">
        <f t="shared" si="9"/>
        <v>0</v>
      </c>
      <c r="L15" s="29">
        <f t="shared" si="9"/>
        <v>0</v>
      </c>
      <c r="M15" s="29">
        <f t="shared" si="6"/>
        <v>2840</v>
      </c>
      <c r="N15" s="29">
        <f t="shared" si="10"/>
        <v>2840</v>
      </c>
      <c r="O15" s="29">
        <f t="shared" si="10"/>
        <v>0</v>
      </c>
      <c r="P15" s="29">
        <f t="shared" si="10"/>
        <v>0</v>
      </c>
      <c r="Q15" s="29">
        <f t="shared" si="7"/>
        <v>2840</v>
      </c>
      <c r="R15" s="29">
        <f t="shared" si="11"/>
        <v>2840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8"/>
        <v>575</v>
      </c>
      <c r="G16" s="29">
        <f t="shared" si="8"/>
        <v>0</v>
      </c>
      <c r="H16" s="29">
        <f t="shared" si="8"/>
        <v>0</v>
      </c>
      <c r="I16" s="29">
        <f t="shared" si="5"/>
        <v>575</v>
      </c>
      <c r="J16" s="29">
        <f t="shared" si="9"/>
        <v>575</v>
      </c>
      <c r="K16" s="29">
        <f t="shared" si="9"/>
        <v>0</v>
      </c>
      <c r="L16" s="29">
        <f t="shared" si="9"/>
        <v>0</v>
      </c>
      <c r="M16" s="29">
        <f t="shared" si="6"/>
        <v>575</v>
      </c>
      <c r="N16" s="29">
        <f t="shared" si="10"/>
        <v>575</v>
      </c>
      <c r="O16" s="29">
        <f t="shared" si="10"/>
        <v>0</v>
      </c>
      <c r="P16" s="29">
        <f t="shared" si="10"/>
        <v>0</v>
      </c>
      <c r="Q16" s="29">
        <f t="shared" si="7"/>
        <v>575</v>
      </c>
      <c r="R16" s="29">
        <f t="shared" si="11"/>
        <v>575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>SUM(G21:G24)</f>
        <v>0</v>
      </c>
      <c r="H17" s="33">
        <f>SUM(H21:H24)</f>
        <v>0</v>
      </c>
      <c r="I17" s="32">
        <f t="shared" si="5"/>
        <v>12300</v>
      </c>
      <c r="J17" s="33">
        <f>SUM(J21:J24)</f>
        <v>12300</v>
      </c>
      <c r="K17" s="33">
        <f>SUM(K21:K24)</f>
        <v>0</v>
      </c>
      <c r="L17" s="33">
        <f>SUM(L21:L24)</f>
        <v>0</v>
      </c>
      <c r="M17" s="32">
        <f t="shared" si="6"/>
        <v>12300</v>
      </c>
      <c r="N17" s="33">
        <f>SUM(N21:N24)</f>
        <v>12300</v>
      </c>
      <c r="O17" s="33">
        <f>SUM(O21:O24)</f>
        <v>0</v>
      </c>
      <c r="P17" s="33">
        <f>SUM(P21:P24)</f>
        <v>0</v>
      </c>
      <c r="Q17" s="32">
        <f t="shared" si="7"/>
        <v>12300</v>
      </c>
      <c r="R17" s="33">
        <f>SUM(R21:R24)</f>
        <v>12300</v>
      </c>
      <c r="S17" s="33">
        <f>SUM(S21:S24)</f>
        <v>0</v>
      </c>
      <c r="T17" s="33">
        <f>SUM(T21:T24)</f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12">SUM(F19:F20)</f>
        <v>384</v>
      </c>
      <c r="G18" s="36">
        <f t="shared" si="12"/>
        <v>0</v>
      </c>
      <c r="H18" s="36">
        <f t="shared" si="12"/>
        <v>0</v>
      </c>
      <c r="I18" s="36">
        <f t="shared" si="5"/>
        <v>384</v>
      </c>
      <c r="J18" s="36">
        <f>SUM(J19:J20)</f>
        <v>384</v>
      </c>
      <c r="K18" s="36">
        <f t="shared" si="12"/>
        <v>0</v>
      </c>
      <c r="L18" s="36">
        <f t="shared" si="12"/>
        <v>0</v>
      </c>
      <c r="M18" s="36">
        <f t="shared" si="6"/>
        <v>384</v>
      </c>
      <c r="N18" s="36">
        <f>SUM(N19:N20)</f>
        <v>384</v>
      </c>
      <c r="O18" s="36">
        <f t="shared" si="12"/>
        <v>0</v>
      </c>
      <c r="P18" s="36">
        <f t="shared" si="12"/>
        <v>0</v>
      </c>
      <c r="Q18" s="36">
        <f t="shared" si="7"/>
        <v>384</v>
      </c>
      <c r="R18" s="36">
        <f>SUM(R19:R20)</f>
        <v>384</v>
      </c>
      <c r="S18" s="36">
        <f>SUM(S19:S20)</f>
        <v>0</v>
      </c>
      <c r="T18" s="36">
        <f>SUM(T19:T20)</f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5"/>
        <v>245</v>
      </c>
      <c r="J19" s="37">
        <f>184+61</f>
        <v>245</v>
      </c>
      <c r="K19" s="37">
        <v>0</v>
      </c>
      <c r="L19" s="37">
        <v>0</v>
      </c>
      <c r="M19" s="36">
        <f t="shared" si="6"/>
        <v>245</v>
      </c>
      <c r="N19" s="37">
        <f>184+61</f>
        <v>245</v>
      </c>
      <c r="O19" s="37">
        <v>0</v>
      </c>
      <c r="P19" s="37">
        <v>0</v>
      </c>
      <c r="Q19" s="36">
        <f t="shared" si="7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5"/>
        <v>2800</v>
      </c>
      <c r="J24" s="37">
        <v>2800</v>
      </c>
      <c r="K24" s="37">
        <v>0</v>
      </c>
      <c r="L24" s="37">
        <v>0</v>
      </c>
      <c r="M24" s="40">
        <f t="shared" si="6"/>
        <v>2800</v>
      </c>
      <c r="N24" s="37">
        <v>2800</v>
      </c>
      <c r="O24" s="37">
        <v>0</v>
      </c>
      <c r="P24" s="37">
        <v>0</v>
      </c>
      <c r="Q24" s="40">
        <f t="shared" si="7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>SUM(G29:G31)</f>
        <v>0</v>
      </c>
      <c r="H25" s="33">
        <f>SUM(H29:H31)</f>
        <v>0</v>
      </c>
      <c r="I25" s="32">
        <f t="shared" si="5"/>
        <v>4300</v>
      </c>
      <c r="J25" s="33">
        <f>SUM(J29:J31)</f>
        <v>4300</v>
      </c>
      <c r="K25" s="33">
        <f>SUM(K29:K31)</f>
        <v>0</v>
      </c>
      <c r="L25" s="33">
        <f>SUM(L29:L31)</f>
        <v>0</v>
      </c>
      <c r="M25" s="32">
        <f t="shared" si="6"/>
        <v>4300</v>
      </c>
      <c r="N25" s="33">
        <f>SUM(N29:N31)</f>
        <v>4300</v>
      </c>
      <c r="O25" s="33">
        <f>O29+O30+O31</f>
        <v>0</v>
      </c>
      <c r="P25" s="33">
        <f>P29+P30+P31</f>
        <v>0</v>
      </c>
      <c r="Q25" s="32">
        <f t="shared" si="7"/>
        <v>4300</v>
      </c>
      <c r="R25" s="33">
        <f>SUM(R29:R31)</f>
        <v>4300</v>
      </c>
      <c r="S25" s="33">
        <f>S29+S30+S31</f>
        <v>0</v>
      </c>
      <c r="T25" s="33">
        <f>T29+T30+T31</f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>SUM(G27:G28)</f>
        <v>0</v>
      </c>
      <c r="H26" s="36">
        <f>SUM(H27:H28)</f>
        <v>0</v>
      </c>
      <c r="I26" s="36">
        <f t="shared" si="5"/>
        <v>218</v>
      </c>
      <c r="J26" s="36">
        <f>SUM(J27:J28)</f>
        <v>218</v>
      </c>
      <c r="K26" s="36">
        <f>SUM(K27:K28)</f>
        <v>0</v>
      </c>
      <c r="L26" s="36">
        <f>SUM(L27:L28)</f>
        <v>0</v>
      </c>
      <c r="M26" s="36">
        <f t="shared" si="6"/>
        <v>218</v>
      </c>
      <c r="N26" s="36">
        <f>SUM(N27:N28)</f>
        <v>218</v>
      </c>
      <c r="O26" s="36">
        <f>SUM(O27:O28)</f>
        <v>0</v>
      </c>
      <c r="P26" s="36">
        <f>SUM(P27:P28)</f>
        <v>0</v>
      </c>
      <c r="Q26" s="36">
        <f t="shared" si="7"/>
        <v>218</v>
      </c>
      <c r="R26" s="36">
        <f>SUM(R27:R28)</f>
        <v>218</v>
      </c>
      <c r="S26" s="36">
        <f>SUM(S27:S28)</f>
        <v>0</v>
      </c>
      <c r="T26" s="36">
        <f>SUM(T27:T28)</f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0</v>
      </c>
      <c r="J28" s="37">
        <v>0</v>
      </c>
      <c r="K28" s="37">
        <v>0</v>
      </c>
      <c r="L28" s="37">
        <v>0</v>
      </c>
      <c r="M28" s="36">
        <f t="shared" si="6"/>
        <v>0</v>
      </c>
      <c r="N28" s="37">
        <v>0</v>
      </c>
      <c r="O28" s="37">
        <v>0</v>
      </c>
      <c r="P28" s="37">
        <v>0</v>
      </c>
      <c r="Q28" s="36">
        <f t="shared" si="7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>SUM(G36)</f>
        <v>0</v>
      </c>
      <c r="H32" s="33">
        <f>SUM(H36)</f>
        <v>700</v>
      </c>
      <c r="I32" s="32">
        <f t="shared" si="5"/>
        <v>12245</v>
      </c>
      <c r="J32" s="33">
        <f>SUM(J36)</f>
        <v>11500</v>
      </c>
      <c r="K32" s="33">
        <f>SUM(K36)</f>
        <v>0</v>
      </c>
      <c r="L32" s="33">
        <f>SUM(L36)</f>
        <v>745</v>
      </c>
      <c r="M32" s="32">
        <f t="shared" si="6"/>
        <v>12245</v>
      </c>
      <c r="N32" s="33">
        <f>SUM(N36)</f>
        <v>11500</v>
      </c>
      <c r="O32" s="33">
        <f>SUM(O36)</f>
        <v>0</v>
      </c>
      <c r="P32" s="33">
        <f>SUM(P36)</f>
        <v>745</v>
      </c>
      <c r="Q32" s="32">
        <f t="shared" si="7"/>
        <v>12340</v>
      </c>
      <c r="R32" s="33">
        <f>SUM(R36)</f>
        <v>11500</v>
      </c>
      <c r="S32" s="33">
        <f>SUM(S36)</f>
        <v>0</v>
      </c>
      <c r="T32" s="33">
        <f>SUM(T36)</f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>SUM(G34:G35)</f>
        <v>0</v>
      </c>
      <c r="H33" s="37">
        <f>SUM(H34:H35)</f>
        <v>0</v>
      </c>
      <c r="I33" s="36">
        <f t="shared" si="5"/>
        <v>353</v>
      </c>
      <c r="J33" s="37">
        <f>SUM(J34:J35)</f>
        <v>353</v>
      </c>
      <c r="K33" s="37">
        <f>SUM(K34:K35)</f>
        <v>0</v>
      </c>
      <c r="L33" s="37">
        <f>SUM(L34:L35)</f>
        <v>0</v>
      </c>
      <c r="M33" s="36">
        <f t="shared" si="6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7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5"/>
        <v>309</v>
      </c>
      <c r="J34" s="37">
        <v>309</v>
      </c>
      <c r="K34" s="37">
        <v>0</v>
      </c>
      <c r="L34" s="37">
        <v>0</v>
      </c>
      <c r="M34" s="36">
        <f t="shared" si="6"/>
        <v>309</v>
      </c>
      <c r="N34" s="37">
        <v>309</v>
      </c>
      <c r="O34" s="37">
        <v>0</v>
      </c>
      <c r="P34" s="37">
        <v>0</v>
      </c>
      <c r="Q34" s="36">
        <f t="shared" si="7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5"/>
        <v>44</v>
      </c>
      <c r="J35" s="37">
        <v>44</v>
      </c>
      <c r="K35" s="37">
        <v>0</v>
      </c>
      <c r="L35" s="37">
        <v>0</v>
      </c>
      <c r="M35" s="36">
        <f t="shared" si="6"/>
        <v>44</v>
      </c>
      <c r="N35" s="37">
        <v>44</v>
      </c>
      <c r="O35" s="37">
        <v>0</v>
      </c>
      <c r="P35" s="37">
        <v>0</v>
      </c>
      <c r="Q35" s="36">
        <f t="shared" si="7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5"/>
        <v>12245</v>
      </c>
      <c r="J36" s="37">
        <v>11500</v>
      </c>
      <c r="K36" s="37">
        <v>0</v>
      </c>
      <c r="L36" s="37">
        <v>745</v>
      </c>
      <c r="M36" s="36">
        <f t="shared" si="6"/>
        <v>12245</v>
      </c>
      <c r="N36" s="37">
        <v>11500</v>
      </c>
      <c r="O36" s="37">
        <v>0</v>
      </c>
      <c r="P36" s="37">
        <v>745</v>
      </c>
      <c r="Q36" s="36">
        <f t="shared" si="7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>SUM(G41:G44)</f>
        <v>0</v>
      </c>
      <c r="H37" s="33">
        <f>SUM(H41:H44)</f>
        <v>40</v>
      </c>
      <c r="I37" s="32">
        <f t="shared" si="5"/>
        <v>27190</v>
      </c>
      <c r="J37" s="33">
        <f>SUM(J41:J44)</f>
        <v>27150</v>
      </c>
      <c r="K37" s="33">
        <f>SUM(K41:K44)</f>
        <v>0</v>
      </c>
      <c r="L37" s="33">
        <f>SUM(L41:L44)</f>
        <v>40</v>
      </c>
      <c r="M37" s="32">
        <f t="shared" si="6"/>
        <v>27190</v>
      </c>
      <c r="N37" s="33">
        <f>SUM(N41:N44)</f>
        <v>27150</v>
      </c>
      <c r="O37" s="33">
        <f>SUM(O41:O44)</f>
        <v>0</v>
      </c>
      <c r="P37" s="33">
        <f>SUM(P41:P44)</f>
        <v>40</v>
      </c>
      <c r="Q37" s="32">
        <f t="shared" si="7"/>
        <v>27195</v>
      </c>
      <c r="R37" s="33">
        <f>SUM(R41:R44)</f>
        <v>27150</v>
      </c>
      <c r="S37" s="33">
        <f>SUM(S41:S44)</f>
        <v>0</v>
      </c>
      <c r="T37" s="33">
        <f>SUM(T41:T44)</f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>SUM(G39:G40)</f>
        <v>0</v>
      </c>
      <c r="H38" s="36">
        <f>SUM(H39:H40)</f>
        <v>0</v>
      </c>
      <c r="I38" s="36">
        <f t="shared" si="5"/>
        <v>2283</v>
      </c>
      <c r="J38" s="36">
        <f>SUM(J39:J40)</f>
        <v>2283</v>
      </c>
      <c r="K38" s="36">
        <f>SUM(K39:K40)</f>
        <v>0</v>
      </c>
      <c r="L38" s="36">
        <f>SUM(L39:L40)</f>
        <v>0</v>
      </c>
      <c r="M38" s="36">
        <f t="shared" si="6"/>
        <v>2283</v>
      </c>
      <c r="N38" s="36">
        <f>SUM(N39:N40)</f>
        <v>2283</v>
      </c>
      <c r="O38" s="36">
        <f>SUM(O39:O40)</f>
        <v>0</v>
      </c>
      <c r="P38" s="36">
        <f>SUM(P39:P40)</f>
        <v>0</v>
      </c>
      <c r="Q38" s="36">
        <f t="shared" si="7"/>
        <v>2283</v>
      </c>
      <c r="R38" s="36">
        <f>SUM(R39:R40)</f>
        <v>2283</v>
      </c>
      <c r="S38" s="36">
        <f>SUM(S39:S40)</f>
        <v>0</v>
      </c>
      <c r="T38" s="36">
        <f>SUM(T39:T40)</f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5"/>
        <v>1961</v>
      </c>
      <c r="J39" s="37">
        <f>1818+128+15</f>
        <v>1961</v>
      </c>
      <c r="K39" s="37">
        <v>0</v>
      </c>
      <c r="L39" s="37">
        <v>0</v>
      </c>
      <c r="M39" s="36">
        <f t="shared" si="6"/>
        <v>1961</v>
      </c>
      <c r="N39" s="37">
        <f>1818+128+15</f>
        <v>1961</v>
      </c>
      <c r="O39" s="37">
        <v>0</v>
      </c>
      <c r="P39" s="37">
        <v>0</v>
      </c>
      <c r="Q39" s="36">
        <f t="shared" si="7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5"/>
        <v>322</v>
      </c>
      <c r="J40" s="37">
        <f>300+15+7</f>
        <v>322</v>
      </c>
      <c r="K40" s="37">
        <v>0</v>
      </c>
      <c r="L40" s="37">
        <v>0</v>
      </c>
      <c r="M40" s="36">
        <f t="shared" si="6"/>
        <v>322</v>
      </c>
      <c r="N40" s="37">
        <f>300+15+7</f>
        <v>322</v>
      </c>
      <c r="O40" s="37">
        <v>0</v>
      </c>
      <c r="P40" s="37">
        <v>0</v>
      </c>
      <c r="Q40" s="36">
        <f t="shared" si="7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5"/>
        <v>11040</v>
      </c>
      <c r="J41" s="37">
        <v>11000</v>
      </c>
      <c r="K41" s="37">
        <v>0</v>
      </c>
      <c r="L41" s="37">
        <v>40</v>
      </c>
      <c r="M41" s="40">
        <f t="shared" si="6"/>
        <v>11040</v>
      </c>
      <c r="N41" s="37">
        <v>11000</v>
      </c>
      <c r="O41" s="37">
        <v>0</v>
      </c>
      <c r="P41" s="37">
        <v>40</v>
      </c>
      <c r="Q41" s="40">
        <f t="shared" si="7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5"/>
        <v>10000</v>
      </c>
      <c r="J42" s="37">
        <v>10000</v>
      </c>
      <c r="K42" s="37">
        <v>0</v>
      </c>
      <c r="L42" s="37">
        <v>0</v>
      </c>
      <c r="M42" s="40">
        <f t="shared" si="6"/>
        <v>10000</v>
      </c>
      <c r="N42" s="37">
        <v>10000</v>
      </c>
      <c r="O42" s="37">
        <v>0</v>
      </c>
      <c r="P42" s="37">
        <v>0</v>
      </c>
      <c r="Q42" s="40">
        <f t="shared" si="7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5"/>
        <v>2000</v>
      </c>
      <c r="J43" s="37">
        <v>2000</v>
      </c>
      <c r="K43" s="37">
        <v>0</v>
      </c>
      <c r="L43" s="37">
        <v>0</v>
      </c>
      <c r="M43" s="40">
        <f t="shared" si="6"/>
        <v>2000</v>
      </c>
      <c r="N43" s="37">
        <v>2000</v>
      </c>
      <c r="O43" s="37">
        <v>0</v>
      </c>
      <c r="P43" s="37">
        <v>0</v>
      </c>
      <c r="Q43" s="40">
        <f t="shared" si="7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5"/>
        <v>4150</v>
      </c>
      <c r="J44" s="37">
        <f>3700+450</f>
        <v>4150</v>
      </c>
      <c r="K44" s="37">
        <v>0</v>
      </c>
      <c r="L44" s="37">
        <v>0</v>
      </c>
      <c r="M44" s="40">
        <f t="shared" si="6"/>
        <v>4150</v>
      </c>
      <c r="N44" s="37">
        <f>3700+450</f>
        <v>4150</v>
      </c>
      <c r="O44" s="37">
        <v>0</v>
      </c>
      <c r="P44" s="37">
        <v>0</v>
      </c>
      <c r="Q44" s="40">
        <f t="shared" si="7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>SUM(G49)</f>
        <v>0</v>
      </c>
      <c r="H45" s="33">
        <f>SUM(H49)</f>
        <v>15</v>
      </c>
      <c r="I45" s="32">
        <f t="shared" si="5"/>
        <v>1115</v>
      </c>
      <c r="J45" s="33">
        <f>SUM(J49)</f>
        <v>1100</v>
      </c>
      <c r="K45" s="33">
        <f>SUM(K49)</f>
        <v>0</v>
      </c>
      <c r="L45" s="33">
        <f>SUM(L49)</f>
        <v>15</v>
      </c>
      <c r="M45" s="32">
        <f t="shared" si="6"/>
        <v>1115</v>
      </c>
      <c r="N45" s="33">
        <f>SUM(N49)</f>
        <v>1100</v>
      </c>
      <c r="O45" s="33">
        <f>SUM(O49)</f>
        <v>0</v>
      </c>
      <c r="P45" s="33">
        <f>SUM(P49)</f>
        <v>15</v>
      </c>
      <c r="Q45" s="32">
        <f t="shared" si="7"/>
        <v>1115</v>
      </c>
      <c r="R45" s="33">
        <f>SUM(R49)</f>
        <v>1100</v>
      </c>
      <c r="S45" s="33">
        <f>SUM(S49)</f>
        <v>0</v>
      </c>
      <c r="T45" s="33">
        <f>SUM(T49)</f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>SUM(G47:G48)</f>
        <v>0</v>
      </c>
      <c r="H46" s="36">
        <f>SUM(H47:H48)</f>
        <v>0</v>
      </c>
      <c r="I46" s="36">
        <f t="shared" si="5"/>
        <v>43</v>
      </c>
      <c r="J46" s="36">
        <f>SUM(J47:J48)</f>
        <v>43</v>
      </c>
      <c r="K46" s="36">
        <f>SUM(K47:K48)</f>
        <v>0</v>
      </c>
      <c r="L46" s="36">
        <f>SUM(L47:L48)</f>
        <v>0</v>
      </c>
      <c r="M46" s="36">
        <f t="shared" si="6"/>
        <v>43</v>
      </c>
      <c r="N46" s="36">
        <f>SUM(N47:N48)</f>
        <v>43</v>
      </c>
      <c r="O46" s="36">
        <f>SUM(O47:O48)</f>
        <v>0</v>
      </c>
      <c r="P46" s="36">
        <f>SUM(P47:P48)</f>
        <v>0</v>
      </c>
      <c r="Q46" s="36">
        <f t="shared" si="7"/>
        <v>43</v>
      </c>
      <c r="R46" s="36">
        <f>SUM(R47:R48)</f>
        <v>43</v>
      </c>
      <c r="S46" s="36">
        <f>SUM(S47:S48)</f>
        <v>0</v>
      </c>
      <c r="T46" s="36">
        <f>SUM(T47:T48)</f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5"/>
        <v>37</v>
      </c>
      <c r="J47" s="37">
        <v>37</v>
      </c>
      <c r="K47" s="37">
        <v>0</v>
      </c>
      <c r="L47" s="37">
        <v>0</v>
      </c>
      <c r="M47" s="36">
        <f t="shared" si="6"/>
        <v>37</v>
      </c>
      <c r="N47" s="37">
        <v>37</v>
      </c>
      <c r="O47" s="37">
        <v>0</v>
      </c>
      <c r="P47" s="37">
        <v>0</v>
      </c>
      <c r="Q47" s="36">
        <f t="shared" si="7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5"/>
        <v>6</v>
      </c>
      <c r="J48" s="37">
        <v>6</v>
      </c>
      <c r="K48" s="37">
        <v>0</v>
      </c>
      <c r="L48" s="37">
        <v>0</v>
      </c>
      <c r="M48" s="36">
        <f t="shared" si="6"/>
        <v>6</v>
      </c>
      <c r="N48" s="37">
        <v>6</v>
      </c>
      <c r="O48" s="37">
        <v>0</v>
      </c>
      <c r="P48" s="37">
        <v>0</v>
      </c>
      <c r="Q48" s="36">
        <f t="shared" si="7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5"/>
        <v>1115</v>
      </c>
      <c r="J49" s="37">
        <v>1100</v>
      </c>
      <c r="K49" s="37">
        <v>0</v>
      </c>
      <c r="L49" s="37">
        <v>15</v>
      </c>
      <c r="M49" s="40">
        <f t="shared" si="6"/>
        <v>1115</v>
      </c>
      <c r="N49" s="37">
        <v>1100</v>
      </c>
      <c r="O49" s="37">
        <v>0</v>
      </c>
      <c r="P49" s="37">
        <v>15</v>
      </c>
      <c r="Q49" s="40">
        <f t="shared" si="7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>SUM(G54)</f>
        <v>0</v>
      </c>
      <c r="H50" s="33">
        <f>SUM(H54)</f>
        <v>345</v>
      </c>
      <c r="I50" s="32">
        <f t="shared" si="5"/>
        <v>3000</v>
      </c>
      <c r="J50" s="33">
        <f>SUM(J54)</f>
        <v>2600</v>
      </c>
      <c r="K50" s="33">
        <f>SUM(K54)</f>
        <v>0</v>
      </c>
      <c r="L50" s="33">
        <f>SUM(L54)</f>
        <v>400</v>
      </c>
      <c r="M50" s="32">
        <f t="shared" si="6"/>
        <v>3000</v>
      </c>
      <c r="N50" s="33">
        <f>SUM(N54)</f>
        <v>2600</v>
      </c>
      <c r="O50" s="33">
        <f>SUM(O54)</f>
        <v>0</v>
      </c>
      <c r="P50" s="33">
        <f>SUM(P54)</f>
        <v>400</v>
      </c>
      <c r="Q50" s="32">
        <f t="shared" si="7"/>
        <v>3000</v>
      </c>
      <c r="R50" s="33">
        <f>SUM(R54)</f>
        <v>2600</v>
      </c>
      <c r="S50" s="33">
        <f>SUM(S54)</f>
        <v>0</v>
      </c>
      <c r="T50" s="33">
        <f>SUM(T54)</f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>SUM(G52:G53)</f>
        <v>0</v>
      </c>
      <c r="H51" s="36">
        <f>SUM(H52:H53)</f>
        <v>0</v>
      </c>
      <c r="I51" s="36">
        <f t="shared" si="5"/>
        <v>121</v>
      </c>
      <c r="J51" s="36">
        <f>SUM(J52:J53)</f>
        <v>121</v>
      </c>
      <c r="K51" s="36">
        <f>SUM(K52:K53)</f>
        <v>0</v>
      </c>
      <c r="L51" s="36">
        <f>SUM(L52:L53)</f>
        <v>0</v>
      </c>
      <c r="M51" s="36">
        <f t="shared" si="6"/>
        <v>121</v>
      </c>
      <c r="N51" s="36">
        <f>SUM(N52:N53)</f>
        <v>121</v>
      </c>
      <c r="O51" s="36">
        <f>SUM(O52:O53)</f>
        <v>0</v>
      </c>
      <c r="P51" s="36">
        <f>SUM(P52:P53)</f>
        <v>0</v>
      </c>
      <c r="Q51" s="36">
        <f t="shared" si="7"/>
        <v>121</v>
      </c>
      <c r="R51" s="36">
        <f>SUM(R52:R53)</f>
        <v>121</v>
      </c>
      <c r="S51" s="36">
        <f>SUM(S52:S53)</f>
        <v>0</v>
      </c>
      <c r="T51" s="36">
        <f>SUM(T52:T53)</f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5"/>
        <v>62</v>
      </c>
      <c r="J52" s="37">
        <v>62</v>
      </c>
      <c r="K52" s="37">
        <v>0</v>
      </c>
      <c r="L52" s="37">
        <v>0</v>
      </c>
      <c r="M52" s="36">
        <f t="shared" si="6"/>
        <v>62</v>
      </c>
      <c r="N52" s="37">
        <v>62</v>
      </c>
      <c r="O52" s="37">
        <v>0</v>
      </c>
      <c r="P52" s="37">
        <v>0</v>
      </c>
      <c r="Q52" s="36">
        <f t="shared" si="7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5"/>
        <v>59</v>
      </c>
      <c r="J53" s="37">
        <v>59</v>
      </c>
      <c r="K53" s="37">
        <v>0</v>
      </c>
      <c r="L53" s="37">
        <v>0</v>
      </c>
      <c r="M53" s="36">
        <f t="shared" si="6"/>
        <v>59</v>
      </c>
      <c r="N53" s="37">
        <v>59</v>
      </c>
      <c r="O53" s="37">
        <v>0</v>
      </c>
      <c r="P53" s="37">
        <v>0</v>
      </c>
      <c r="Q53" s="36">
        <f t="shared" si="7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5"/>
        <v>3000</v>
      </c>
      <c r="J54" s="37">
        <v>2600</v>
      </c>
      <c r="K54" s="37">
        <v>0</v>
      </c>
      <c r="L54" s="37">
        <v>400</v>
      </c>
      <c r="M54" s="40">
        <f t="shared" si="6"/>
        <v>3000</v>
      </c>
      <c r="N54" s="37">
        <v>2600</v>
      </c>
      <c r="O54" s="37">
        <v>0</v>
      </c>
      <c r="P54" s="37">
        <v>400</v>
      </c>
      <c r="Q54" s="40">
        <f t="shared" si="7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13">SUM(F55:H55)</f>
        <v>1000</v>
      </c>
      <c r="F55" s="33">
        <f>SUM(F59:F62)</f>
        <v>1000</v>
      </c>
      <c r="G55" s="33">
        <f>SUM(G59:G62)</f>
        <v>0</v>
      </c>
      <c r="H55" s="33">
        <f>SUM(H59:H62)</f>
        <v>0</v>
      </c>
      <c r="I55" s="32">
        <f t="shared" ref="I55:I62" si="14">SUM(J55:L55)</f>
        <v>1000</v>
      </c>
      <c r="J55" s="33">
        <f t="shared" ref="J55:T55" si="15">SUM(J59:J62)</f>
        <v>1000</v>
      </c>
      <c r="K55" s="33">
        <f t="shared" si="15"/>
        <v>0</v>
      </c>
      <c r="L55" s="33">
        <f t="shared" si="15"/>
        <v>0</v>
      </c>
      <c r="M55" s="32">
        <f t="shared" ref="M55:M62" si="16">SUM(N55:P55)</f>
        <v>1000</v>
      </c>
      <c r="N55" s="33">
        <f t="shared" si="15"/>
        <v>1000</v>
      </c>
      <c r="O55" s="33">
        <f t="shared" si="15"/>
        <v>0</v>
      </c>
      <c r="P55" s="33">
        <f t="shared" si="15"/>
        <v>0</v>
      </c>
      <c r="Q55" s="32">
        <f t="shared" ref="Q55:Q62" si="17">SUM(R55:T55)</f>
        <v>1000</v>
      </c>
      <c r="R55" s="33">
        <f t="shared" si="15"/>
        <v>1000</v>
      </c>
      <c r="S55" s="33">
        <f t="shared" si="15"/>
        <v>0</v>
      </c>
      <c r="T55" s="33">
        <f t="shared" si="15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13"/>
        <v>13</v>
      </c>
      <c r="F56" s="36">
        <f>SUM(F57:F58)</f>
        <v>13</v>
      </c>
      <c r="G56" s="36">
        <f>SUM(G57:G58)</f>
        <v>0</v>
      </c>
      <c r="H56" s="36">
        <f>SUM(H57:H58)</f>
        <v>0</v>
      </c>
      <c r="I56" s="36">
        <f t="shared" si="14"/>
        <v>13</v>
      </c>
      <c r="J56" s="36">
        <f>SUM(J57:J58)</f>
        <v>13</v>
      </c>
      <c r="K56" s="36">
        <f>SUM(K57:K58)</f>
        <v>0</v>
      </c>
      <c r="L56" s="36">
        <f>SUM(L57:L58)</f>
        <v>0</v>
      </c>
      <c r="M56" s="36">
        <f t="shared" si="16"/>
        <v>13</v>
      </c>
      <c r="N56" s="36">
        <f>SUM(N57:N58)</f>
        <v>13</v>
      </c>
      <c r="O56" s="36">
        <f>SUM(O57:O58)</f>
        <v>0</v>
      </c>
      <c r="P56" s="36">
        <f>SUM(P57:P58)</f>
        <v>0</v>
      </c>
      <c r="Q56" s="36">
        <f t="shared" si="17"/>
        <v>13</v>
      </c>
      <c r="R56" s="36">
        <f>SUM(R57:R58)</f>
        <v>13</v>
      </c>
      <c r="S56" s="36">
        <f>SUM(S57:S58)</f>
        <v>0</v>
      </c>
      <c r="T56" s="36">
        <f>SUM(T57:T58)</f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13"/>
        <v>8</v>
      </c>
      <c r="F57" s="37">
        <v>8</v>
      </c>
      <c r="G57" s="37">
        <v>0</v>
      </c>
      <c r="H57" s="37">
        <v>0</v>
      </c>
      <c r="I57" s="36">
        <f t="shared" si="14"/>
        <v>8</v>
      </c>
      <c r="J57" s="37">
        <v>8</v>
      </c>
      <c r="K57" s="37">
        <v>0</v>
      </c>
      <c r="L57" s="37">
        <v>0</v>
      </c>
      <c r="M57" s="36">
        <f t="shared" si="16"/>
        <v>8</v>
      </c>
      <c r="N57" s="37">
        <v>8</v>
      </c>
      <c r="O57" s="37">
        <v>0</v>
      </c>
      <c r="P57" s="37">
        <v>0</v>
      </c>
      <c r="Q57" s="36">
        <f t="shared" si="17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13"/>
        <v>5</v>
      </c>
      <c r="F58" s="37">
        <v>5</v>
      </c>
      <c r="G58" s="37">
        <v>0</v>
      </c>
      <c r="H58" s="37">
        <v>0</v>
      </c>
      <c r="I58" s="36">
        <f t="shared" si="14"/>
        <v>5</v>
      </c>
      <c r="J58" s="37">
        <v>5</v>
      </c>
      <c r="K58" s="37">
        <v>0</v>
      </c>
      <c r="L58" s="37">
        <v>0</v>
      </c>
      <c r="M58" s="36">
        <f t="shared" si="16"/>
        <v>5</v>
      </c>
      <c r="N58" s="37">
        <v>5</v>
      </c>
      <c r="O58" s="37">
        <v>0</v>
      </c>
      <c r="P58" s="37">
        <v>0</v>
      </c>
      <c r="Q58" s="36">
        <f t="shared" si="17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13"/>
        <v>350</v>
      </c>
      <c r="F59" s="37">
        <v>350</v>
      </c>
      <c r="G59" s="37">
        <v>0</v>
      </c>
      <c r="H59" s="37">
        <v>0</v>
      </c>
      <c r="I59" s="40">
        <f t="shared" si="14"/>
        <v>350</v>
      </c>
      <c r="J59" s="37">
        <v>350</v>
      </c>
      <c r="K59" s="37">
        <v>0</v>
      </c>
      <c r="L59" s="37">
        <v>0</v>
      </c>
      <c r="M59" s="40">
        <f t="shared" si="16"/>
        <v>350</v>
      </c>
      <c r="N59" s="37">
        <v>350</v>
      </c>
      <c r="O59" s="37">
        <v>0</v>
      </c>
      <c r="P59" s="37">
        <v>0</v>
      </c>
      <c r="Q59" s="40">
        <f t="shared" si="17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13"/>
        <v>100</v>
      </c>
      <c r="F60" s="37">
        <v>100</v>
      </c>
      <c r="G60" s="37"/>
      <c r="H60" s="37"/>
      <c r="I60" s="40">
        <f t="shared" si="14"/>
        <v>100</v>
      </c>
      <c r="J60" s="37">
        <v>100</v>
      </c>
      <c r="K60" s="37"/>
      <c r="L60" s="37"/>
      <c r="M60" s="40">
        <f t="shared" si="16"/>
        <v>100</v>
      </c>
      <c r="N60" s="37">
        <v>100</v>
      </c>
      <c r="O60" s="37"/>
      <c r="P60" s="37"/>
      <c r="Q60" s="40">
        <f t="shared" si="17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13"/>
        <v>100</v>
      </c>
      <c r="F61" s="37">
        <v>100</v>
      </c>
      <c r="G61" s="37">
        <v>0</v>
      </c>
      <c r="H61" s="37">
        <v>0</v>
      </c>
      <c r="I61" s="40">
        <f t="shared" si="14"/>
        <v>100</v>
      </c>
      <c r="J61" s="37">
        <v>100</v>
      </c>
      <c r="K61" s="37">
        <v>0</v>
      </c>
      <c r="L61" s="37">
        <v>0</v>
      </c>
      <c r="M61" s="40">
        <f t="shared" si="16"/>
        <v>100</v>
      </c>
      <c r="N61" s="37">
        <v>100</v>
      </c>
      <c r="O61" s="37">
        <v>0</v>
      </c>
      <c r="P61" s="37">
        <v>0</v>
      </c>
      <c r="Q61" s="40">
        <f t="shared" si="17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13"/>
        <v>450</v>
      </c>
      <c r="F62" s="37">
        <v>450</v>
      </c>
      <c r="G62" s="37"/>
      <c r="H62" s="64"/>
      <c r="I62" s="40">
        <f t="shared" si="14"/>
        <v>450</v>
      </c>
      <c r="J62" s="37">
        <v>450</v>
      </c>
      <c r="K62" s="37"/>
      <c r="L62" s="37"/>
      <c r="M62" s="40">
        <f t="shared" si="16"/>
        <v>450</v>
      </c>
      <c r="N62" s="37">
        <v>450</v>
      </c>
      <c r="O62" s="37"/>
      <c r="P62" s="37"/>
      <c r="Q62" s="40">
        <f t="shared" si="17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>G67+G73+G87+G105+G109</f>
        <v>0</v>
      </c>
      <c r="H63" s="19">
        <f>H67+H73+H87+H105+H109</f>
        <v>0</v>
      </c>
      <c r="I63" s="19">
        <f t="shared" si="5"/>
        <v>3013000</v>
      </c>
      <c r="J63" s="19">
        <f>J67+J73+J87+J105+J109</f>
        <v>3013000</v>
      </c>
      <c r="K63" s="19">
        <f>K67+K73+K87+K105+K109</f>
        <v>0</v>
      </c>
      <c r="L63" s="19">
        <f>L67+L73+L87+L105+L109</f>
        <v>0</v>
      </c>
      <c r="M63" s="19">
        <f t="shared" si="6"/>
        <v>3078000</v>
      </c>
      <c r="N63" s="19">
        <f>N67+N73+N87+N105+N109</f>
        <v>3078000</v>
      </c>
      <c r="O63" s="19">
        <f>O67+O73+O87+O105+O109</f>
        <v>0</v>
      </c>
      <c r="P63" s="19">
        <f>P67+P73+P87+P105+P109</f>
        <v>0</v>
      </c>
      <c r="Q63" s="19">
        <f t="shared" si="7"/>
        <v>3144000</v>
      </c>
      <c r="R63" s="19">
        <f>R67+R73+R87+R105+R109</f>
        <v>3144000</v>
      </c>
      <c r="S63" s="19">
        <f>S67+S73+S87+S105+S109</f>
        <v>0</v>
      </c>
      <c r="T63" s="19">
        <f>T67+T73+T87+T105+T109</f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18">G68+G74+G88+G106</f>
        <v>0</v>
      </c>
      <c r="H64" s="36">
        <f t="shared" si="18"/>
        <v>0</v>
      </c>
      <c r="I64" s="36">
        <f t="shared" si="5"/>
        <v>1021</v>
      </c>
      <c r="J64" s="84">
        <f>J68+J74+J88+J106+J110</f>
        <v>1021</v>
      </c>
      <c r="K64" s="36">
        <f t="shared" ref="K64:L66" si="19">K68+K74+K88+K106</f>
        <v>0</v>
      </c>
      <c r="L64" s="36">
        <f t="shared" si="19"/>
        <v>0</v>
      </c>
      <c r="M64" s="36">
        <f t="shared" si="6"/>
        <v>1021</v>
      </c>
      <c r="N64" s="84">
        <f>N68+N74+N88+N106+N110</f>
        <v>1021</v>
      </c>
      <c r="O64" s="36">
        <f t="shared" ref="O64:P66" si="20">O68+O74+O88+O106</f>
        <v>0</v>
      </c>
      <c r="P64" s="36">
        <f t="shared" si="20"/>
        <v>0</v>
      </c>
      <c r="Q64" s="36">
        <f t="shared" si="7"/>
        <v>1021</v>
      </c>
      <c r="R64" s="84">
        <f>R68+R74+R88+R106+R110</f>
        <v>1021</v>
      </c>
      <c r="S64" s="36">
        <f t="shared" ref="S64:T66" si="21">S68+S74+S88+S106</f>
        <v>0</v>
      </c>
      <c r="T64" s="36">
        <f t="shared" si="21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18"/>
        <v>0</v>
      </c>
      <c r="H65" s="37">
        <f t="shared" si="18"/>
        <v>0</v>
      </c>
      <c r="I65" s="37">
        <f t="shared" si="5"/>
        <v>0</v>
      </c>
      <c r="J65" s="84">
        <f>J69+J75+J89+J107+J111</f>
        <v>0</v>
      </c>
      <c r="K65" s="37">
        <f t="shared" si="19"/>
        <v>0</v>
      </c>
      <c r="L65" s="37">
        <f t="shared" si="19"/>
        <v>0</v>
      </c>
      <c r="M65" s="37">
        <f t="shared" si="6"/>
        <v>0</v>
      </c>
      <c r="N65" s="84">
        <f>N69+N75+N89+N107+N111</f>
        <v>0</v>
      </c>
      <c r="O65" s="37">
        <f t="shared" si="20"/>
        <v>0</v>
      </c>
      <c r="P65" s="37">
        <f t="shared" si="20"/>
        <v>0</v>
      </c>
      <c r="Q65" s="37">
        <f t="shared" si="7"/>
        <v>0</v>
      </c>
      <c r="R65" s="84">
        <f>R69+R75+R89+R107+R111</f>
        <v>0</v>
      </c>
      <c r="S65" s="37">
        <f t="shared" si="21"/>
        <v>0</v>
      </c>
      <c r="T65" s="37">
        <f t="shared" si="21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18"/>
        <v>0</v>
      </c>
      <c r="H66" s="36">
        <f t="shared" si="18"/>
        <v>0</v>
      </c>
      <c r="I66" s="36">
        <f t="shared" si="5"/>
        <v>1021</v>
      </c>
      <c r="J66" s="84">
        <f>J70+J76+J90+J108+J112</f>
        <v>1021</v>
      </c>
      <c r="K66" s="36">
        <f t="shared" si="19"/>
        <v>0</v>
      </c>
      <c r="L66" s="36">
        <f t="shared" si="19"/>
        <v>0</v>
      </c>
      <c r="M66" s="36">
        <f t="shared" si="6"/>
        <v>1021</v>
      </c>
      <c r="N66" s="84">
        <f>N70+N76+N90+N108+N112</f>
        <v>1021</v>
      </c>
      <c r="O66" s="36">
        <f t="shared" si="20"/>
        <v>0</v>
      </c>
      <c r="P66" s="36">
        <f t="shared" si="20"/>
        <v>0</v>
      </c>
      <c r="Q66" s="36">
        <f t="shared" si="7"/>
        <v>1021</v>
      </c>
      <c r="R66" s="84">
        <f>R70+R76+R90+R108+R112</f>
        <v>1021</v>
      </c>
      <c r="S66" s="36">
        <f t="shared" si="21"/>
        <v>0</v>
      </c>
      <c r="T66" s="36">
        <f t="shared" si="21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>SUM(G71:G72)</f>
        <v>0</v>
      </c>
      <c r="H67" s="33">
        <f>SUM(H71:H72)</f>
        <v>0</v>
      </c>
      <c r="I67" s="32">
        <f t="shared" si="5"/>
        <v>2215000</v>
      </c>
      <c r="J67" s="33">
        <f>SUM(J71:J72)</f>
        <v>2215000</v>
      </c>
      <c r="K67" s="33">
        <f>SUM(K71:K72)</f>
        <v>0</v>
      </c>
      <c r="L67" s="33">
        <f>SUM(L71:L72)</f>
        <v>0</v>
      </c>
      <c r="M67" s="32">
        <f t="shared" si="6"/>
        <v>2257000</v>
      </c>
      <c r="N67" s="33">
        <f>SUM(N71:N72)</f>
        <v>2257000</v>
      </c>
      <c r="O67" s="33">
        <f>SUM(O71:O72)</f>
        <v>0</v>
      </c>
      <c r="P67" s="33">
        <f>SUM(P71:P72)</f>
        <v>0</v>
      </c>
      <c r="Q67" s="32">
        <f t="shared" si="7"/>
        <v>2315000</v>
      </c>
      <c r="R67" s="33">
        <f>SUM(R71:R72)</f>
        <v>2315000</v>
      </c>
      <c r="S67" s="33">
        <f>SUM(S71:S72)</f>
        <v>0</v>
      </c>
      <c r="T67" s="33">
        <f>SUM(T71:T72)</f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22">SUM(F69:F70)</f>
        <v>0</v>
      </c>
      <c r="G68" s="36">
        <f t="shared" si="22"/>
        <v>0</v>
      </c>
      <c r="H68" s="36">
        <f t="shared" si="22"/>
        <v>0</v>
      </c>
      <c r="I68" s="36">
        <f t="shared" si="5"/>
        <v>0</v>
      </c>
      <c r="J68" s="36">
        <f t="shared" si="22"/>
        <v>0</v>
      </c>
      <c r="K68" s="36">
        <f t="shared" si="22"/>
        <v>0</v>
      </c>
      <c r="L68" s="36">
        <f t="shared" si="22"/>
        <v>0</v>
      </c>
      <c r="M68" s="36">
        <f t="shared" si="6"/>
        <v>0</v>
      </c>
      <c r="N68" s="36">
        <f t="shared" si="22"/>
        <v>0</v>
      </c>
      <c r="O68" s="36">
        <f t="shared" si="22"/>
        <v>0</v>
      </c>
      <c r="P68" s="36">
        <f t="shared" si="22"/>
        <v>0</v>
      </c>
      <c r="Q68" s="36">
        <f t="shared" si="7"/>
        <v>0</v>
      </c>
      <c r="R68" s="36">
        <f>SUM(R69:R70)</f>
        <v>0</v>
      </c>
      <c r="S68" s="36">
        <f>SUM(S69:S70)</f>
        <v>0</v>
      </c>
      <c r="T68" s="36">
        <f>SUM(T69:T70)</f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5"/>
        <v>0</v>
      </c>
      <c r="J69" s="37">
        <v>0</v>
      </c>
      <c r="K69" s="37">
        <v>0</v>
      </c>
      <c r="L69" s="37">
        <v>0</v>
      </c>
      <c r="M69" s="37">
        <f t="shared" si="6"/>
        <v>0</v>
      </c>
      <c r="N69" s="37">
        <v>0</v>
      </c>
      <c r="O69" s="37">
        <v>0</v>
      </c>
      <c r="P69" s="37">
        <v>0</v>
      </c>
      <c r="Q69" s="37">
        <f t="shared" si="7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5"/>
        <v>2100000</v>
      </c>
      <c r="J71" s="37">
        <v>2100000</v>
      </c>
      <c r="K71" s="37">
        <v>0</v>
      </c>
      <c r="L71" s="37">
        <v>0</v>
      </c>
      <c r="M71" s="40">
        <f t="shared" si="6"/>
        <v>2142000</v>
      </c>
      <c r="N71" s="37">
        <v>2142000</v>
      </c>
      <c r="O71" s="37">
        <v>0</v>
      </c>
      <c r="P71" s="37">
        <v>0</v>
      </c>
      <c r="Q71" s="40">
        <f t="shared" si="7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5"/>
        <v>115000</v>
      </c>
      <c r="J72" s="37">
        <v>115000</v>
      </c>
      <c r="K72" s="37">
        <v>0</v>
      </c>
      <c r="L72" s="37">
        <v>0</v>
      </c>
      <c r="M72" s="40">
        <f t="shared" si="6"/>
        <v>115000</v>
      </c>
      <c r="N72" s="37">
        <v>115000</v>
      </c>
      <c r="O72" s="37">
        <v>0</v>
      </c>
      <c r="P72" s="37">
        <v>0</v>
      </c>
      <c r="Q72" s="40">
        <f t="shared" si="7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>SUM(G77:G86)</f>
        <v>0</v>
      </c>
      <c r="H73" s="33">
        <f>SUM(H77:H86)</f>
        <v>0</v>
      </c>
      <c r="I73" s="32">
        <f t="shared" si="5"/>
        <v>705100</v>
      </c>
      <c r="J73" s="33">
        <f>SUM(J77:J86)</f>
        <v>705100</v>
      </c>
      <c r="K73" s="33">
        <f>SUM(K77:K86)</f>
        <v>0</v>
      </c>
      <c r="L73" s="33">
        <f>SUM(L77:L86)</f>
        <v>0</v>
      </c>
      <c r="M73" s="32">
        <f t="shared" si="6"/>
        <v>724000</v>
      </c>
      <c r="N73" s="33">
        <f>SUM(N77:N86)</f>
        <v>724000</v>
      </c>
      <c r="O73" s="33">
        <f>SUM(O77:O86)</f>
        <v>0</v>
      </c>
      <c r="P73" s="33">
        <f>SUM(P77:P86)</f>
        <v>0</v>
      </c>
      <c r="Q73" s="32">
        <f t="shared" si="7"/>
        <v>731000</v>
      </c>
      <c r="R73" s="33">
        <f>SUM(R77:R86)</f>
        <v>731000</v>
      </c>
      <c r="S73" s="33">
        <f>SUM(S77:S86)</f>
        <v>0</v>
      </c>
      <c r="T73" s="33">
        <f>SUM(T77:T86)</f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>SUM(F75:F76)</f>
        <v>484</v>
      </c>
      <c r="G74" s="36">
        <f>SUM(G75:G76)</f>
        <v>0</v>
      </c>
      <c r="H74" s="36">
        <f>SUM(H75:H76)</f>
        <v>0</v>
      </c>
      <c r="I74" s="36">
        <f t="shared" si="5"/>
        <v>484</v>
      </c>
      <c r="J74" s="36">
        <f>SUM(J75:J76)</f>
        <v>484</v>
      </c>
      <c r="K74" s="36">
        <f>SUM(K75:K76)</f>
        <v>0</v>
      </c>
      <c r="L74" s="36">
        <f>SUM(L75:L76)</f>
        <v>0</v>
      </c>
      <c r="M74" s="36">
        <f t="shared" si="6"/>
        <v>484</v>
      </c>
      <c r="N74" s="36">
        <f>SUM(N75:N76)</f>
        <v>484</v>
      </c>
      <c r="O74" s="36">
        <f>SUM(O75:O76)</f>
        <v>0</v>
      </c>
      <c r="P74" s="36">
        <f>SUM(P75:P76)</f>
        <v>0</v>
      </c>
      <c r="Q74" s="36">
        <f t="shared" si="7"/>
        <v>484</v>
      </c>
      <c r="R74" s="36">
        <f>SUM(R75:R76)</f>
        <v>484</v>
      </c>
      <c r="S74" s="36">
        <f>SUM(S75:S76)</f>
        <v>0</v>
      </c>
      <c r="T74" s="36">
        <f>SUM(T75:T76)</f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5"/>
        <v>0</v>
      </c>
      <c r="J75" s="37">
        <v>0</v>
      </c>
      <c r="K75" s="37">
        <v>0</v>
      </c>
      <c r="L75" s="37">
        <v>0</v>
      </c>
      <c r="M75" s="37">
        <f t="shared" si="6"/>
        <v>0</v>
      </c>
      <c r="N75" s="37">
        <v>0</v>
      </c>
      <c r="O75" s="37">
        <v>0</v>
      </c>
      <c r="P75" s="37">
        <v>0</v>
      </c>
      <c r="Q75" s="37">
        <f t="shared" si="7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5"/>
        <v>484</v>
      </c>
      <c r="J76" s="37">
        <v>484</v>
      </c>
      <c r="K76" s="37">
        <v>0</v>
      </c>
      <c r="L76" s="37">
        <v>0</v>
      </c>
      <c r="M76" s="36">
        <f t="shared" si="6"/>
        <v>484</v>
      </c>
      <c r="N76" s="37">
        <v>484</v>
      </c>
      <c r="O76" s="37">
        <v>0</v>
      </c>
      <c r="P76" s="37">
        <v>0</v>
      </c>
      <c r="Q76" s="36">
        <f t="shared" si="7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5"/>
        <v>280000</v>
      </c>
      <c r="J77" s="37">
        <v>280000</v>
      </c>
      <c r="K77" s="37">
        <v>0</v>
      </c>
      <c r="L77" s="37">
        <v>0</v>
      </c>
      <c r="M77" s="36">
        <f t="shared" si="6"/>
        <v>290000</v>
      </c>
      <c r="N77" s="37">
        <v>290000</v>
      </c>
      <c r="O77" s="37">
        <v>0</v>
      </c>
      <c r="P77" s="37">
        <v>0</v>
      </c>
      <c r="Q77" s="36">
        <f t="shared" si="7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5"/>
        <v>250160</v>
      </c>
      <c r="J78" s="37">
        <v>250160</v>
      </c>
      <c r="K78" s="37">
        <v>0</v>
      </c>
      <c r="L78" s="37">
        <v>0</v>
      </c>
      <c r="M78" s="36">
        <f t="shared" si="6"/>
        <v>251000</v>
      </c>
      <c r="N78" s="37">
        <v>251000</v>
      </c>
      <c r="O78" s="37">
        <v>0</v>
      </c>
      <c r="P78" s="37">
        <v>0</v>
      </c>
      <c r="Q78" s="36">
        <f t="shared" si="7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5"/>
        <v>126000</v>
      </c>
      <c r="J79" s="37">
        <v>126000</v>
      </c>
      <c r="K79" s="37">
        <v>0</v>
      </c>
      <c r="L79" s="37">
        <v>0</v>
      </c>
      <c r="M79" s="36">
        <f t="shared" si="6"/>
        <v>127000</v>
      </c>
      <c r="N79" s="37">
        <v>127000</v>
      </c>
      <c r="O79" s="37">
        <v>0</v>
      </c>
      <c r="P79" s="37">
        <v>0</v>
      </c>
      <c r="Q79" s="36">
        <f t="shared" si="7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5"/>
        <v>600</v>
      </c>
      <c r="J80" s="37">
        <v>600</v>
      </c>
      <c r="K80" s="37">
        <v>0</v>
      </c>
      <c r="L80" s="37">
        <v>0</v>
      </c>
      <c r="M80" s="36">
        <f t="shared" si="6"/>
        <v>700</v>
      </c>
      <c r="N80" s="37">
        <v>700</v>
      </c>
      <c r="O80" s="37">
        <v>0</v>
      </c>
      <c r="P80" s="37">
        <v>0</v>
      </c>
      <c r="Q80" s="36">
        <f t="shared" si="7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5"/>
        <v>25000</v>
      </c>
      <c r="J81" s="37">
        <v>25000</v>
      </c>
      <c r="K81" s="37">
        <v>0</v>
      </c>
      <c r="L81" s="37">
        <v>0</v>
      </c>
      <c r="M81" s="36">
        <f t="shared" si="6"/>
        <v>31860</v>
      </c>
      <c r="N81" s="37">
        <f>32000-140</f>
        <v>31860</v>
      </c>
      <c r="O81" s="37">
        <v>0</v>
      </c>
      <c r="P81" s="37">
        <v>0</v>
      </c>
      <c r="Q81" s="36">
        <f t="shared" si="7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5"/>
        <v>15000</v>
      </c>
      <c r="J82" s="37">
        <v>15000</v>
      </c>
      <c r="K82" s="37">
        <v>0</v>
      </c>
      <c r="L82" s="37">
        <v>0</v>
      </c>
      <c r="M82" s="36">
        <f t="shared" si="6"/>
        <v>15000</v>
      </c>
      <c r="N82" s="37">
        <v>15000</v>
      </c>
      <c r="O82" s="37">
        <v>0</v>
      </c>
      <c r="P82" s="37">
        <v>0</v>
      </c>
      <c r="Q82" s="36">
        <f t="shared" si="7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5"/>
        <v>1500</v>
      </c>
      <c r="J83" s="37">
        <v>1500</v>
      </c>
      <c r="K83" s="37">
        <v>0</v>
      </c>
      <c r="L83" s="37">
        <v>0</v>
      </c>
      <c r="M83" s="36">
        <f t="shared" si="6"/>
        <v>1600</v>
      </c>
      <c r="N83" s="37">
        <v>1600</v>
      </c>
      <c r="O83" s="37">
        <v>0</v>
      </c>
      <c r="P83" s="37">
        <v>0</v>
      </c>
      <c r="Q83" s="36">
        <f t="shared" si="7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23">SUM(F84:H84)</f>
        <v>5400</v>
      </c>
      <c r="F84" s="37">
        <v>5400</v>
      </c>
      <c r="G84" s="37">
        <v>0</v>
      </c>
      <c r="H84" s="37">
        <v>0</v>
      </c>
      <c r="I84" s="36">
        <f t="shared" ref="I84:I153" si="24">SUM(J84:L84)</f>
        <v>5400</v>
      </c>
      <c r="J84" s="37">
        <v>5400</v>
      </c>
      <c r="K84" s="37">
        <v>0</v>
      </c>
      <c r="L84" s="37">
        <v>0</v>
      </c>
      <c r="M84" s="36">
        <f t="shared" ref="M84:M153" si="25">SUM(N84:P84)</f>
        <v>5500</v>
      </c>
      <c r="N84" s="37">
        <v>5500</v>
      </c>
      <c r="O84" s="37">
        <v>0</v>
      </c>
      <c r="P84" s="37">
        <v>0</v>
      </c>
      <c r="Q84" s="36">
        <f t="shared" ref="Q84:Q153" si="26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23"/>
        <v>1440</v>
      </c>
      <c r="F85" s="37">
        <f>340+1100</f>
        <v>1440</v>
      </c>
      <c r="G85" s="37">
        <v>0</v>
      </c>
      <c r="H85" s="37">
        <v>0</v>
      </c>
      <c r="I85" s="36">
        <f t="shared" si="24"/>
        <v>1440</v>
      </c>
      <c r="J85" s="37">
        <f>340+1100</f>
        <v>1440</v>
      </c>
      <c r="K85" s="37">
        <v>0</v>
      </c>
      <c r="L85" s="37">
        <v>0</v>
      </c>
      <c r="M85" s="36">
        <f t="shared" si="25"/>
        <v>1340</v>
      </c>
      <c r="N85" s="37">
        <f>340+1000</f>
        <v>1340</v>
      </c>
      <c r="O85" s="37">
        <v>0</v>
      </c>
      <c r="P85" s="37">
        <v>0</v>
      </c>
      <c r="Q85" s="36">
        <f t="shared" si="26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23"/>
        <v>0</v>
      </c>
      <c r="F86" s="37">
        <v>0</v>
      </c>
      <c r="G86" s="37">
        <v>0</v>
      </c>
      <c r="H86" s="37">
        <v>0</v>
      </c>
      <c r="I86" s="36">
        <f t="shared" si="24"/>
        <v>0</v>
      </c>
      <c r="J86" s="37">
        <v>0</v>
      </c>
      <c r="K86" s="37">
        <v>0</v>
      </c>
      <c r="L86" s="37">
        <v>0</v>
      </c>
      <c r="M86" s="36">
        <f t="shared" si="25"/>
        <v>0</v>
      </c>
      <c r="N86" s="37">
        <v>0</v>
      </c>
      <c r="O86" s="37">
        <v>0</v>
      </c>
      <c r="P86" s="37">
        <v>0</v>
      </c>
      <c r="Q86" s="36">
        <f t="shared" si="26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23"/>
        <v>32000</v>
      </c>
      <c r="F87" s="33">
        <f t="shared" ref="F87:P87" si="27">SUM(F91:F104)</f>
        <v>32000</v>
      </c>
      <c r="G87" s="33">
        <f t="shared" si="27"/>
        <v>0</v>
      </c>
      <c r="H87" s="33">
        <f t="shared" si="27"/>
        <v>0</v>
      </c>
      <c r="I87" s="32">
        <f t="shared" si="24"/>
        <v>32000</v>
      </c>
      <c r="J87" s="33">
        <f>SUM(J91:J104)</f>
        <v>32000</v>
      </c>
      <c r="K87" s="33">
        <f t="shared" si="27"/>
        <v>0</v>
      </c>
      <c r="L87" s="33">
        <f t="shared" si="27"/>
        <v>0</v>
      </c>
      <c r="M87" s="32">
        <f t="shared" si="25"/>
        <v>35000</v>
      </c>
      <c r="N87" s="33">
        <f t="shared" si="27"/>
        <v>35000</v>
      </c>
      <c r="O87" s="33">
        <f t="shared" si="27"/>
        <v>0</v>
      </c>
      <c r="P87" s="33">
        <f t="shared" si="27"/>
        <v>0</v>
      </c>
      <c r="Q87" s="32">
        <f t="shared" si="26"/>
        <v>36000</v>
      </c>
      <c r="R87" s="33">
        <f>SUM(R91:R104)</f>
        <v>36000</v>
      </c>
      <c r="S87" s="33">
        <f>SUM(S91:S104)</f>
        <v>0</v>
      </c>
      <c r="T87" s="33">
        <f>SUM(T91:T104)</f>
        <v>0</v>
      </c>
    </row>
    <row r="88" spans="2:20" ht="18" x14ac:dyDescent="0.25">
      <c r="B88" s="41"/>
      <c r="C88" s="42"/>
      <c r="D88" s="43" t="s">
        <v>151</v>
      </c>
      <c r="E88" s="36">
        <f t="shared" si="23"/>
        <v>0</v>
      </c>
      <c r="F88" s="36">
        <f>SUM(F89:F90)</f>
        <v>0</v>
      </c>
      <c r="G88" s="36">
        <f>SUM(G89:G90)</f>
        <v>0</v>
      </c>
      <c r="H88" s="36">
        <f>SUM(H89:H90)</f>
        <v>0</v>
      </c>
      <c r="I88" s="36">
        <f t="shared" si="24"/>
        <v>0</v>
      </c>
      <c r="J88" s="36">
        <f>SUM(J89:J90)</f>
        <v>0</v>
      </c>
      <c r="K88" s="36">
        <f>SUM(K89:K90)</f>
        <v>0</v>
      </c>
      <c r="L88" s="36">
        <f>SUM(L89:L90)</f>
        <v>0</v>
      </c>
      <c r="M88" s="36">
        <f t="shared" si="25"/>
        <v>0</v>
      </c>
      <c r="N88" s="36">
        <f>SUM(N89:N90)</f>
        <v>0</v>
      </c>
      <c r="O88" s="36">
        <f>SUM(O89:O90)</f>
        <v>0</v>
      </c>
      <c r="P88" s="36">
        <f>SUM(P89:P90)</f>
        <v>0</v>
      </c>
      <c r="Q88" s="36">
        <f t="shared" si="26"/>
        <v>0</v>
      </c>
      <c r="R88" s="36">
        <f>SUM(R89:R90)</f>
        <v>0</v>
      </c>
      <c r="S88" s="36">
        <f>SUM(S89:S90)</f>
        <v>0</v>
      </c>
      <c r="T88" s="36">
        <f>SUM(T89:T90)</f>
        <v>0</v>
      </c>
    </row>
    <row r="89" spans="2:20" ht="18" x14ac:dyDescent="0.25">
      <c r="B89" s="41"/>
      <c r="C89" s="42"/>
      <c r="D89" s="44" t="s">
        <v>335</v>
      </c>
      <c r="E89" s="37">
        <f t="shared" si="23"/>
        <v>0</v>
      </c>
      <c r="F89" s="37">
        <v>0</v>
      </c>
      <c r="G89" s="37">
        <v>0</v>
      </c>
      <c r="H89" s="37">
        <v>0</v>
      </c>
      <c r="I89" s="37">
        <f t="shared" si="24"/>
        <v>0</v>
      </c>
      <c r="J89" s="37">
        <v>0</v>
      </c>
      <c r="K89" s="37">
        <v>0</v>
      </c>
      <c r="L89" s="37">
        <v>0</v>
      </c>
      <c r="M89" s="37">
        <f t="shared" si="25"/>
        <v>0</v>
      </c>
      <c r="N89" s="37">
        <v>0</v>
      </c>
      <c r="O89" s="37">
        <v>0</v>
      </c>
      <c r="P89" s="37">
        <v>0</v>
      </c>
      <c r="Q89" s="37">
        <f t="shared" si="26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23"/>
        <v>0</v>
      </c>
      <c r="F90" s="37">
        <v>0</v>
      </c>
      <c r="G90" s="37">
        <v>0</v>
      </c>
      <c r="H90" s="37">
        <v>0</v>
      </c>
      <c r="I90" s="36">
        <f t="shared" si="24"/>
        <v>0</v>
      </c>
      <c r="J90" s="37">
        <v>0</v>
      </c>
      <c r="K90" s="37">
        <v>0</v>
      </c>
      <c r="L90" s="37">
        <v>0</v>
      </c>
      <c r="M90" s="36">
        <f t="shared" si="25"/>
        <v>0</v>
      </c>
      <c r="N90" s="37">
        <v>0</v>
      </c>
      <c r="O90" s="37">
        <v>0</v>
      </c>
      <c r="P90" s="37">
        <v>0</v>
      </c>
      <c r="Q90" s="36">
        <f t="shared" si="26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23"/>
        <v>1800</v>
      </c>
      <c r="F91" s="45">
        <v>1800</v>
      </c>
      <c r="G91" s="45">
        <v>0</v>
      </c>
      <c r="H91" s="45">
        <v>0</v>
      </c>
      <c r="I91" s="40">
        <f t="shared" si="24"/>
        <v>1800</v>
      </c>
      <c r="J91" s="45">
        <v>1800</v>
      </c>
      <c r="K91" s="45">
        <v>0</v>
      </c>
      <c r="L91" s="45">
        <v>0</v>
      </c>
      <c r="M91" s="40">
        <f t="shared" si="25"/>
        <v>2500</v>
      </c>
      <c r="N91" s="45">
        <v>2500</v>
      </c>
      <c r="O91" s="45">
        <v>0</v>
      </c>
      <c r="P91" s="45">
        <v>0</v>
      </c>
      <c r="Q91" s="40">
        <f t="shared" si="26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23"/>
        <v>2200</v>
      </c>
      <c r="F92" s="45">
        <v>2200</v>
      </c>
      <c r="G92" s="45">
        <v>0</v>
      </c>
      <c r="H92" s="45">
        <v>0</v>
      </c>
      <c r="I92" s="40">
        <f t="shared" si="24"/>
        <v>2200</v>
      </c>
      <c r="J92" s="45">
        <v>2200</v>
      </c>
      <c r="K92" s="45">
        <v>0</v>
      </c>
      <c r="L92" s="45">
        <v>0</v>
      </c>
      <c r="M92" s="40">
        <f t="shared" si="25"/>
        <v>2500</v>
      </c>
      <c r="N92" s="45">
        <v>2500</v>
      </c>
      <c r="O92" s="45">
        <v>0</v>
      </c>
      <c r="P92" s="45">
        <v>0</v>
      </c>
      <c r="Q92" s="40">
        <f t="shared" si="26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23"/>
        <v>3245</v>
      </c>
      <c r="F93" s="45">
        <v>3245</v>
      </c>
      <c r="G93" s="45">
        <v>0</v>
      </c>
      <c r="H93" s="45">
        <v>0</v>
      </c>
      <c r="I93" s="40">
        <f t="shared" si="24"/>
        <v>3245</v>
      </c>
      <c r="J93" s="45">
        <v>3245</v>
      </c>
      <c r="K93" s="45">
        <v>0</v>
      </c>
      <c r="L93" s="45">
        <v>0</v>
      </c>
      <c r="M93" s="40">
        <f t="shared" si="25"/>
        <v>3500</v>
      </c>
      <c r="N93" s="45">
        <v>3500</v>
      </c>
      <c r="O93" s="45">
        <v>0</v>
      </c>
      <c r="P93" s="45">
        <v>0</v>
      </c>
      <c r="Q93" s="40">
        <f t="shared" si="26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23"/>
        <v>40</v>
      </c>
      <c r="F94" s="45">
        <v>40</v>
      </c>
      <c r="G94" s="45">
        <v>0</v>
      </c>
      <c r="H94" s="45">
        <v>0</v>
      </c>
      <c r="I94" s="40">
        <f t="shared" si="24"/>
        <v>40</v>
      </c>
      <c r="J94" s="45">
        <v>40</v>
      </c>
      <c r="K94" s="45">
        <v>0</v>
      </c>
      <c r="L94" s="45">
        <v>0</v>
      </c>
      <c r="M94" s="40">
        <f t="shared" si="25"/>
        <v>40</v>
      </c>
      <c r="N94" s="45">
        <v>40</v>
      </c>
      <c r="O94" s="45">
        <v>0</v>
      </c>
      <c r="P94" s="45">
        <v>0</v>
      </c>
      <c r="Q94" s="40">
        <f t="shared" si="26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23"/>
        <v>4864</v>
      </c>
      <c r="F95" s="45">
        <f>4400+464</f>
        <v>4864</v>
      </c>
      <c r="G95" s="45">
        <v>0</v>
      </c>
      <c r="H95" s="45">
        <v>0</v>
      </c>
      <c r="I95" s="40">
        <f t="shared" si="24"/>
        <v>4864</v>
      </c>
      <c r="J95" s="45">
        <f>4400+464</f>
        <v>4864</v>
      </c>
      <c r="K95" s="45">
        <v>0</v>
      </c>
      <c r="L95" s="45">
        <v>0</v>
      </c>
      <c r="M95" s="40">
        <f t="shared" si="25"/>
        <v>5000</v>
      </c>
      <c r="N95" s="45">
        <v>5000</v>
      </c>
      <c r="O95" s="45">
        <v>0</v>
      </c>
      <c r="P95" s="45">
        <v>0</v>
      </c>
      <c r="Q95" s="40">
        <f t="shared" si="26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23"/>
        <v>5000</v>
      </c>
      <c r="F96" s="45">
        <v>5000</v>
      </c>
      <c r="G96" s="45">
        <v>0</v>
      </c>
      <c r="H96" s="45">
        <v>0</v>
      </c>
      <c r="I96" s="40">
        <f t="shared" si="24"/>
        <v>5000</v>
      </c>
      <c r="J96" s="45">
        <v>5000</v>
      </c>
      <c r="K96" s="45">
        <v>0</v>
      </c>
      <c r="L96" s="45">
        <v>0</v>
      </c>
      <c r="M96" s="40">
        <f t="shared" si="25"/>
        <v>5500</v>
      </c>
      <c r="N96" s="45">
        <v>5500</v>
      </c>
      <c r="O96" s="45">
        <v>0</v>
      </c>
      <c r="P96" s="45">
        <v>0</v>
      </c>
      <c r="Q96" s="40">
        <f t="shared" si="26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23"/>
        <v>48</v>
      </c>
      <c r="F97" s="45">
        <v>48</v>
      </c>
      <c r="G97" s="45">
        <v>0</v>
      </c>
      <c r="H97" s="45">
        <v>0</v>
      </c>
      <c r="I97" s="40">
        <f t="shared" si="24"/>
        <v>48</v>
      </c>
      <c r="J97" s="45">
        <v>48</v>
      </c>
      <c r="K97" s="45">
        <v>0</v>
      </c>
      <c r="L97" s="45">
        <v>0</v>
      </c>
      <c r="M97" s="40">
        <f t="shared" si="25"/>
        <v>50</v>
      </c>
      <c r="N97" s="45">
        <v>50</v>
      </c>
      <c r="O97" s="45">
        <v>0</v>
      </c>
      <c r="P97" s="45">
        <v>0</v>
      </c>
      <c r="Q97" s="40">
        <f t="shared" si="26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23"/>
        <v>383</v>
      </c>
      <c r="F98" s="45">
        <v>383</v>
      </c>
      <c r="G98" s="45">
        <v>0</v>
      </c>
      <c r="H98" s="45">
        <v>0</v>
      </c>
      <c r="I98" s="40">
        <f t="shared" si="24"/>
        <v>383</v>
      </c>
      <c r="J98" s="45">
        <v>383</v>
      </c>
      <c r="K98" s="45">
        <v>0</v>
      </c>
      <c r="L98" s="45">
        <v>0</v>
      </c>
      <c r="M98" s="40">
        <f t="shared" si="25"/>
        <v>400</v>
      </c>
      <c r="N98" s="45">
        <v>400</v>
      </c>
      <c r="O98" s="45">
        <v>0</v>
      </c>
      <c r="P98" s="45">
        <v>0</v>
      </c>
      <c r="Q98" s="40">
        <f t="shared" si="26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23"/>
        <v>9000</v>
      </c>
      <c r="F99" s="45">
        <v>9000</v>
      </c>
      <c r="G99" s="45">
        <v>0</v>
      </c>
      <c r="H99" s="45">
        <v>0</v>
      </c>
      <c r="I99" s="40">
        <f t="shared" si="24"/>
        <v>9000</v>
      </c>
      <c r="J99" s="45">
        <v>9000</v>
      </c>
      <c r="K99" s="45">
        <v>0</v>
      </c>
      <c r="L99" s="45">
        <v>0</v>
      </c>
      <c r="M99" s="40">
        <f t="shared" si="25"/>
        <v>9500</v>
      </c>
      <c r="N99" s="45">
        <v>9500</v>
      </c>
      <c r="O99" s="45">
        <v>0</v>
      </c>
      <c r="P99" s="45">
        <v>0</v>
      </c>
      <c r="Q99" s="40">
        <f t="shared" si="26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23"/>
        <v>2300</v>
      </c>
      <c r="F100" s="45">
        <v>2300</v>
      </c>
      <c r="G100" s="45">
        <v>0</v>
      </c>
      <c r="H100" s="45">
        <v>0</v>
      </c>
      <c r="I100" s="40">
        <f t="shared" si="24"/>
        <v>2300</v>
      </c>
      <c r="J100" s="45">
        <v>2300</v>
      </c>
      <c r="K100" s="45">
        <v>0</v>
      </c>
      <c r="L100" s="45">
        <v>0</v>
      </c>
      <c r="M100" s="40">
        <f t="shared" si="25"/>
        <v>2700</v>
      </c>
      <c r="N100" s="45">
        <v>2700</v>
      </c>
      <c r="O100" s="45">
        <v>0</v>
      </c>
      <c r="P100" s="45">
        <v>0</v>
      </c>
      <c r="Q100" s="40">
        <f t="shared" si="26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23"/>
        <v>900</v>
      </c>
      <c r="F101" s="45">
        <v>900</v>
      </c>
      <c r="G101" s="45">
        <v>0</v>
      </c>
      <c r="H101" s="45">
        <v>0</v>
      </c>
      <c r="I101" s="40">
        <f t="shared" si="24"/>
        <v>900</v>
      </c>
      <c r="J101" s="45">
        <v>900</v>
      </c>
      <c r="K101" s="45">
        <v>0</v>
      </c>
      <c r="L101" s="45">
        <v>0</v>
      </c>
      <c r="M101" s="40">
        <f t="shared" si="25"/>
        <v>900</v>
      </c>
      <c r="N101" s="45">
        <v>900</v>
      </c>
      <c r="O101" s="45">
        <v>0</v>
      </c>
      <c r="P101" s="45">
        <v>0</v>
      </c>
      <c r="Q101" s="40">
        <f t="shared" si="26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23"/>
        <v>1700</v>
      </c>
      <c r="F102" s="45">
        <v>1700</v>
      </c>
      <c r="G102" s="45">
        <v>0</v>
      </c>
      <c r="H102" s="45">
        <v>0</v>
      </c>
      <c r="I102" s="40">
        <f t="shared" si="24"/>
        <v>1700</v>
      </c>
      <c r="J102" s="45">
        <v>1700</v>
      </c>
      <c r="K102" s="45">
        <v>0</v>
      </c>
      <c r="L102" s="45">
        <v>0</v>
      </c>
      <c r="M102" s="40">
        <f t="shared" si="25"/>
        <v>1800</v>
      </c>
      <c r="N102" s="45">
        <v>1800</v>
      </c>
      <c r="O102" s="45">
        <v>0</v>
      </c>
      <c r="P102" s="45">
        <v>0</v>
      </c>
      <c r="Q102" s="40">
        <f t="shared" si="26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23"/>
        <v>260</v>
      </c>
      <c r="F103" s="45">
        <v>260</v>
      </c>
      <c r="G103" s="45">
        <v>0</v>
      </c>
      <c r="H103" s="45">
        <v>0</v>
      </c>
      <c r="I103" s="40">
        <f t="shared" si="24"/>
        <v>260</v>
      </c>
      <c r="J103" s="45">
        <v>260</v>
      </c>
      <c r="K103" s="45">
        <v>0</v>
      </c>
      <c r="L103" s="45">
        <v>0</v>
      </c>
      <c r="M103" s="40">
        <f t="shared" si="25"/>
        <v>310</v>
      </c>
      <c r="N103" s="45">
        <v>310</v>
      </c>
      <c r="O103" s="45">
        <v>0</v>
      </c>
      <c r="P103" s="45">
        <v>0</v>
      </c>
      <c r="Q103" s="40">
        <f t="shared" si="26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23"/>
        <v>260</v>
      </c>
      <c r="F104" s="45">
        <v>260</v>
      </c>
      <c r="G104" s="45">
        <v>0</v>
      </c>
      <c r="H104" s="45">
        <v>0</v>
      </c>
      <c r="I104" s="40">
        <f t="shared" si="24"/>
        <v>260</v>
      </c>
      <c r="J104" s="45">
        <v>260</v>
      </c>
      <c r="K104" s="45">
        <v>0</v>
      </c>
      <c r="L104" s="45">
        <v>0</v>
      </c>
      <c r="M104" s="40">
        <f t="shared" si="25"/>
        <v>300</v>
      </c>
      <c r="N104" s="45">
        <v>300</v>
      </c>
      <c r="O104" s="45">
        <v>0</v>
      </c>
      <c r="P104" s="45">
        <v>0</v>
      </c>
      <c r="Q104" s="40">
        <f t="shared" si="26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23"/>
        <v>54000</v>
      </c>
      <c r="F105" s="33">
        <v>54000</v>
      </c>
      <c r="G105" s="33">
        <v>0</v>
      </c>
      <c r="H105" s="33">
        <v>0</v>
      </c>
      <c r="I105" s="32">
        <f t="shared" si="24"/>
        <v>54400</v>
      </c>
      <c r="J105" s="33">
        <v>54400</v>
      </c>
      <c r="K105" s="33">
        <v>0</v>
      </c>
      <c r="L105" s="33">
        <v>0</v>
      </c>
      <c r="M105" s="32">
        <f t="shared" si="25"/>
        <v>55500</v>
      </c>
      <c r="N105" s="33">
        <f>56000-500</f>
        <v>55500</v>
      </c>
      <c r="O105" s="33">
        <v>0</v>
      </c>
      <c r="P105" s="33">
        <v>0</v>
      </c>
      <c r="Q105" s="32">
        <f t="shared" si="26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23"/>
        <v>0</v>
      </c>
      <c r="F106" s="36">
        <f>SUM(F107:F108)</f>
        <v>0</v>
      </c>
      <c r="G106" s="36">
        <f>SUM(G107:G108)</f>
        <v>0</v>
      </c>
      <c r="H106" s="36">
        <f>SUM(H107:H108)</f>
        <v>0</v>
      </c>
      <c r="I106" s="36">
        <f t="shared" si="24"/>
        <v>0</v>
      </c>
      <c r="J106" s="36">
        <f>SUM(J107:J108)</f>
        <v>0</v>
      </c>
      <c r="K106" s="36">
        <f>SUM(K107:K108)</f>
        <v>0</v>
      </c>
      <c r="L106" s="36">
        <f>SUM(L107:L108)</f>
        <v>0</v>
      </c>
      <c r="M106" s="36">
        <f t="shared" si="25"/>
        <v>0</v>
      </c>
      <c r="N106" s="36">
        <f>SUM(N107:N108)</f>
        <v>0</v>
      </c>
      <c r="O106" s="36">
        <f>SUM(O107:O108)</f>
        <v>0</v>
      </c>
      <c r="P106" s="36">
        <f>SUM(P107:P108)</f>
        <v>0</v>
      </c>
      <c r="Q106" s="36">
        <f t="shared" si="26"/>
        <v>0</v>
      </c>
      <c r="R106" s="36">
        <f>SUM(R107:R108)</f>
        <v>0</v>
      </c>
      <c r="S106" s="36">
        <f>SUM(S107:S108)</f>
        <v>0</v>
      </c>
      <c r="T106" s="36">
        <f>SUM(T107:T108)</f>
        <v>0</v>
      </c>
    </row>
    <row r="107" spans="2:20" ht="18" x14ac:dyDescent="0.25">
      <c r="B107" s="41"/>
      <c r="C107" s="42"/>
      <c r="D107" s="44" t="s">
        <v>335</v>
      </c>
      <c r="E107" s="37">
        <f t="shared" si="23"/>
        <v>0</v>
      </c>
      <c r="F107" s="37">
        <v>0</v>
      </c>
      <c r="G107" s="37">
        <v>0</v>
      </c>
      <c r="H107" s="37">
        <v>0</v>
      </c>
      <c r="I107" s="37">
        <f t="shared" si="24"/>
        <v>0</v>
      </c>
      <c r="J107" s="37">
        <v>0</v>
      </c>
      <c r="K107" s="37">
        <v>0</v>
      </c>
      <c r="L107" s="37">
        <v>0</v>
      </c>
      <c r="M107" s="37">
        <f t="shared" si="25"/>
        <v>0</v>
      </c>
      <c r="N107" s="37">
        <v>0</v>
      </c>
      <c r="O107" s="37">
        <v>0</v>
      </c>
      <c r="P107" s="37">
        <v>0</v>
      </c>
      <c r="Q107" s="37">
        <f t="shared" si="26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23"/>
        <v>0</v>
      </c>
      <c r="F108" s="37">
        <v>0</v>
      </c>
      <c r="G108" s="37">
        <v>0</v>
      </c>
      <c r="H108" s="37">
        <v>0</v>
      </c>
      <c r="I108" s="36">
        <f t="shared" si="24"/>
        <v>0</v>
      </c>
      <c r="J108" s="37">
        <v>0</v>
      </c>
      <c r="K108" s="37">
        <v>0</v>
      </c>
      <c r="L108" s="37">
        <v>0</v>
      </c>
      <c r="M108" s="36">
        <f t="shared" si="25"/>
        <v>0</v>
      </c>
      <c r="N108" s="37">
        <v>0</v>
      </c>
      <c r="O108" s="37">
        <v>0</v>
      </c>
      <c r="P108" s="37">
        <v>0</v>
      </c>
      <c r="Q108" s="36">
        <f t="shared" si="26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23"/>
        <v>6500</v>
      </c>
      <c r="F109" s="33">
        <v>6500</v>
      </c>
      <c r="G109" s="33">
        <v>0</v>
      </c>
      <c r="H109" s="33">
        <v>0</v>
      </c>
      <c r="I109" s="32">
        <f t="shared" si="24"/>
        <v>6500</v>
      </c>
      <c r="J109" s="33">
        <v>6500</v>
      </c>
      <c r="K109" s="33">
        <v>0</v>
      </c>
      <c r="L109" s="33">
        <v>0</v>
      </c>
      <c r="M109" s="32">
        <f t="shared" si="25"/>
        <v>6500</v>
      </c>
      <c r="N109" s="33">
        <v>6500</v>
      </c>
      <c r="O109" s="33">
        <v>0</v>
      </c>
      <c r="P109" s="33">
        <v>0</v>
      </c>
      <c r="Q109" s="32">
        <f t="shared" si="26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23"/>
        <v>537</v>
      </c>
      <c r="F110" s="49">
        <f>SUM(F111:F112)</f>
        <v>537</v>
      </c>
      <c r="G110" s="49">
        <f>SUM(G111:G112)</f>
        <v>0</v>
      </c>
      <c r="H110" s="49">
        <f>SUM(H111:H112)</f>
        <v>0</v>
      </c>
      <c r="I110" s="49">
        <f t="shared" si="24"/>
        <v>537</v>
      </c>
      <c r="J110" s="49">
        <f>SUM(J111:J112)</f>
        <v>537</v>
      </c>
      <c r="K110" s="49">
        <f>SUM(K111:K112)</f>
        <v>0</v>
      </c>
      <c r="L110" s="49">
        <f>SUM(L111:L112)</f>
        <v>0</v>
      </c>
      <c r="M110" s="49">
        <f t="shared" si="25"/>
        <v>537</v>
      </c>
      <c r="N110" s="49">
        <f>SUM(N111:N112)</f>
        <v>537</v>
      </c>
      <c r="O110" s="49">
        <f>SUM(O111:O112)</f>
        <v>0</v>
      </c>
      <c r="P110" s="49">
        <f>SUM(P111:P112)</f>
        <v>0</v>
      </c>
      <c r="Q110" s="49">
        <f t="shared" si="26"/>
        <v>537</v>
      </c>
      <c r="R110" s="49">
        <f>SUM(R111:R112)</f>
        <v>537</v>
      </c>
      <c r="S110" s="49">
        <f>SUM(S111:S112)</f>
        <v>0</v>
      </c>
      <c r="T110" s="49">
        <f>SUM(T111:T112)</f>
        <v>0</v>
      </c>
    </row>
    <row r="111" spans="2:20" ht="18" x14ac:dyDescent="0.25">
      <c r="B111" s="46"/>
      <c r="C111" s="47"/>
      <c r="D111" s="50" t="s">
        <v>335</v>
      </c>
      <c r="E111" s="51">
        <f t="shared" si="23"/>
        <v>0</v>
      </c>
      <c r="F111" s="51">
        <v>0</v>
      </c>
      <c r="G111" s="51">
        <v>0</v>
      </c>
      <c r="H111" s="51">
        <v>0</v>
      </c>
      <c r="I111" s="51">
        <f t="shared" si="24"/>
        <v>0</v>
      </c>
      <c r="J111" s="51">
        <v>0</v>
      </c>
      <c r="K111" s="51">
        <v>0</v>
      </c>
      <c r="L111" s="51">
        <v>0</v>
      </c>
      <c r="M111" s="51">
        <f t="shared" si="25"/>
        <v>0</v>
      </c>
      <c r="N111" s="51">
        <v>0</v>
      </c>
      <c r="O111" s="51">
        <v>0</v>
      </c>
      <c r="P111" s="51">
        <v>0</v>
      </c>
      <c r="Q111" s="51">
        <f t="shared" si="26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23"/>
        <v>537</v>
      </c>
      <c r="F112" s="51">
        <v>537</v>
      </c>
      <c r="G112" s="51">
        <v>0</v>
      </c>
      <c r="H112" s="51">
        <v>0</v>
      </c>
      <c r="I112" s="49">
        <f t="shared" si="24"/>
        <v>537</v>
      </c>
      <c r="J112" s="51">
        <v>537</v>
      </c>
      <c r="K112" s="51">
        <v>0</v>
      </c>
      <c r="L112" s="51">
        <v>0</v>
      </c>
      <c r="M112" s="49">
        <f t="shared" si="25"/>
        <v>537</v>
      </c>
      <c r="N112" s="51">
        <v>537</v>
      </c>
      <c r="O112" s="51">
        <v>0</v>
      </c>
      <c r="P112" s="51">
        <v>0</v>
      </c>
      <c r="Q112" s="49">
        <f t="shared" si="26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23"/>
        <v>996000</v>
      </c>
      <c r="F113" s="19">
        <f t="shared" ref="F113:H116" si="28">F117+F121+F236+F335</f>
        <v>996000</v>
      </c>
      <c r="G113" s="19">
        <f t="shared" si="28"/>
        <v>0</v>
      </c>
      <c r="H113" s="19">
        <f t="shared" si="28"/>
        <v>0</v>
      </c>
      <c r="I113" s="19">
        <f t="shared" si="24"/>
        <v>1011000</v>
      </c>
      <c r="J113" s="19">
        <f t="shared" ref="J113:L116" si="29">J117+J121+J236+J335</f>
        <v>1011000</v>
      </c>
      <c r="K113" s="19">
        <f t="shared" si="29"/>
        <v>0</v>
      </c>
      <c r="L113" s="19">
        <f t="shared" si="29"/>
        <v>0</v>
      </c>
      <c r="M113" s="19">
        <f t="shared" si="25"/>
        <v>1046000</v>
      </c>
      <c r="N113" s="19">
        <f t="shared" ref="N113:P116" si="30">N117+N121+N236+N335</f>
        <v>1046000</v>
      </c>
      <c r="O113" s="19">
        <f t="shared" si="30"/>
        <v>0</v>
      </c>
      <c r="P113" s="19">
        <f t="shared" si="30"/>
        <v>0</v>
      </c>
      <c r="Q113" s="19">
        <f t="shared" si="26"/>
        <v>1080000</v>
      </c>
      <c r="R113" s="19">
        <f t="shared" ref="R113:T116" si="31">R117+R121+R236+R335</f>
        <v>1080000</v>
      </c>
      <c r="S113" s="19">
        <f t="shared" si="31"/>
        <v>0</v>
      </c>
      <c r="T113" s="19">
        <f t="shared" si="31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23"/>
        <v>3698</v>
      </c>
      <c r="F114" s="52">
        <f t="shared" si="28"/>
        <v>3698</v>
      </c>
      <c r="G114" s="52">
        <f t="shared" si="28"/>
        <v>0</v>
      </c>
      <c r="H114" s="52">
        <f t="shared" si="28"/>
        <v>0</v>
      </c>
      <c r="I114" s="52">
        <f t="shared" si="24"/>
        <v>3698</v>
      </c>
      <c r="J114" s="52">
        <f t="shared" si="29"/>
        <v>3698</v>
      </c>
      <c r="K114" s="52">
        <f t="shared" si="29"/>
        <v>0</v>
      </c>
      <c r="L114" s="52">
        <f t="shared" si="29"/>
        <v>0</v>
      </c>
      <c r="M114" s="52">
        <f t="shared" si="25"/>
        <v>3698</v>
      </c>
      <c r="N114" s="52">
        <f t="shared" si="30"/>
        <v>3698</v>
      </c>
      <c r="O114" s="52">
        <f t="shared" si="30"/>
        <v>0</v>
      </c>
      <c r="P114" s="52">
        <f t="shared" si="30"/>
        <v>0</v>
      </c>
      <c r="Q114" s="52">
        <f t="shared" si="26"/>
        <v>3698</v>
      </c>
      <c r="R114" s="52">
        <f t="shared" si="31"/>
        <v>3698</v>
      </c>
      <c r="S114" s="52">
        <f t="shared" si="31"/>
        <v>0</v>
      </c>
      <c r="T114" s="52">
        <f t="shared" si="31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23"/>
        <v>0</v>
      </c>
      <c r="F115" s="29">
        <f t="shared" si="28"/>
        <v>0</v>
      </c>
      <c r="G115" s="29">
        <f t="shared" si="28"/>
        <v>0</v>
      </c>
      <c r="H115" s="29">
        <f t="shared" si="28"/>
        <v>0</v>
      </c>
      <c r="I115" s="29">
        <f t="shared" si="24"/>
        <v>0</v>
      </c>
      <c r="J115" s="29">
        <f t="shared" si="29"/>
        <v>0</v>
      </c>
      <c r="K115" s="29">
        <f t="shared" si="29"/>
        <v>0</v>
      </c>
      <c r="L115" s="29">
        <f t="shared" si="29"/>
        <v>0</v>
      </c>
      <c r="M115" s="29">
        <f t="shared" si="25"/>
        <v>0</v>
      </c>
      <c r="N115" s="29">
        <f t="shared" si="30"/>
        <v>0</v>
      </c>
      <c r="O115" s="29">
        <f t="shared" si="30"/>
        <v>0</v>
      </c>
      <c r="P115" s="29">
        <f t="shared" si="30"/>
        <v>0</v>
      </c>
      <c r="Q115" s="29">
        <f t="shared" si="26"/>
        <v>0</v>
      </c>
      <c r="R115" s="29">
        <f t="shared" si="31"/>
        <v>0</v>
      </c>
      <c r="S115" s="29">
        <f t="shared" si="31"/>
        <v>0</v>
      </c>
      <c r="T115" s="29">
        <f t="shared" si="31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23"/>
        <v>3698</v>
      </c>
      <c r="F116" s="29">
        <f t="shared" si="28"/>
        <v>3698</v>
      </c>
      <c r="G116" s="29">
        <f t="shared" si="28"/>
        <v>0</v>
      </c>
      <c r="H116" s="29">
        <f t="shared" si="28"/>
        <v>0</v>
      </c>
      <c r="I116" s="29">
        <f t="shared" si="24"/>
        <v>3698</v>
      </c>
      <c r="J116" s="29">
        <f t="shared" si="29"/>
        <v>3698</v>
      </c>
      <c r="K116" s="29">
        <f t="shared" si="29"/>
        <v>0</v>
      </c>
      <c r="L116" s="29">
        <f t="shared" si="29"/>
        <v>0</v>
      </c>
      <c r="M116" s="29">
        <f t="shared" si="25"/>
        <v>3698</v>
      </c>
      <c r="N116" s="29">
        <f t="shared" si="30"/>
        <v>3698</v>
      </c>
      <c r="O116" s="29">
        <f t="shared" si="30"/>
        <v>0</v>
      </c>
      <c r="P116" s="29">
        <f t="shared" si="30"/>
        <v>0</v>
      </c>
      <c r="Q116" s="29">
        <f t="shared" si="26"/>
        <v>3698</v>
      </c>
      <c r="R116" s="29">
        <f t="shared" si="31"/>
        <v>3698</v>
      </c>
      <c r="S116" s="29">
        <f t="shared" si="31"/>
        <v>0</v>
      </c>
      <c r="T116" s="29">
        <f t="shared" si="31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23"/>
        <v>715000</v>
      </c>
      <c r="F117" s="33">
        <v>715000</v>
      </c>
      <c r="G117" s="33">
        <v>0</v>
      </c>
      <c r="H117" s="33">
        <v>0</v>
      </c>
      <c r="I117" s="32">
        <f t="shared" si="24"/>
        <v>720000</v>
      </c>
      <c r="J117" s="33">
        <v>720000</v>
      </c>
      <c r="K117" s="33">
        <v>0</v>
      </c>
      <c r="L117" s="33">
        <v>0</v>
      </c>
      <c r="M117" s="32">
        <f t="shared" si="25"/>
        <v>730000</v>
      </c>
      <c r="N117" s="33">
        <v>730000</v>
      </c>
      <c r="O117" s="33">
        <v>0</v>
      </c>
      <c r="P117" s="33">
        <v>0</v>
      </c>
      <c r="Q117" s="32">
        <f t="shared" si="26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23"/>
        <v>315</v>
      </c>
      <c r="F118" s="36">
        <f t="shared" ref="F118:L118" si="32">SUM(F119:F120)</f>
        <v>315</v>
      </c>
      <c r="G118" s="36">
        <f t="shared" si="32"/>
        <v>0</v>
      </c>
      <c r="H118" s="36">
        <f t="shared" si="32"/>
        <v>0</v>
      </c>
      <c r="I118" s="36">
        <f t="shared" si="24"/>
        <v>315</v>
      </c>
      <c r="J118" s="36">
        <f t="shared" si="32"/>
        <v>315</v>
      </c>
      <c r="K118" s="36">
        <f t="shared" si="32"/>
        <v>0</v>
      </c>
      <c r="L118" s="36">
        <f t="shared" si="32"/>
        <v>0</v>
      </c>
      <c r="M118" s="36">
        <f t="shared" si="25"/>
        <v>315</v>
      </c>
      <c r="N118" s="36">
        <f>SUM(N119:N120)</f>
        <v>315</v>
      </c>
      <c r="O118" s="36">
        <f>SUM(O119:O120)</f>
        <v>0</v>
      </c>
      <c r="P118" s="36">
        <f>SUM(P119:P120)</f>
        <v>0</v>
      </c>
      <c r="Q118" s="36">
        <f t="shared" si="26"/>
        <v>315</v>
      </c>
      <c r="R118" s="36">
        <f>SUM(R119:R120)</f>
        <v>315</v>
      </c>
      <c r="S118" s="36">
        <f>SUM(S119:S120)</f>
        <v>0</v>
      </c>
      <c r="T118" s="36">
        <f>SUM(T119:T120)</f>
        <v>0</v>
      </c>
    </row>
    <row r="119" spans="1:20" ht="18" x14ac:dyDescent="0.25">
      <c r="B119" s="41"/>
      <c r="C119" s="42"/>
      <c r="D119" s="44" t="s">
        <v>335</v>
      </c>
      <c r="E119" s="37">
        <f t="shared" si="23"/>
        <v>0</v>
      </c>
      <c r="F119" s="37">
        <v>0</v>
      </c>
      <c r="G119" s="37">
        <v>0</v>
      </c>
      <c r="H119" s="37">
        <v>0</v>
      </c>
      <c r="I119" s="37">
        <f t="shared" si="24"/>
        <v>0</v>
      </c>
      <c r="J119" s="37">
        <v>0</v>
      </c>
      <c r="K119" s="37">
        <v>0</v>
      </c>
      <c r="L119" s="37">
        <v>0</v>
      </c>
      <c r="M119" s="37">
        <f t="shared" si="25"/>
        <v>0</v>
      </c>
      <c r="N119" s="37">
        <v>0</v>
      </c>
      <c r="O119" s="37">
        <v>0</v>
      </c>
      <c r="P119" s="37">
        <v>0</v>
      </c>
      <c r="Q119" s="37">
        <f t="shared" si="26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23"/>
        <v>315</v>
      </c>
      <c r="F120" s="37">
        <v>315</v>
      </c>
      <c r="G120" s="37">
        <v>0</v>
      </c>
      <c r="H120" s="37">
        <v>0</v>
      </c>
      <c r="I120" s="37">
        <f t="shared" si="24"/>
        <v>315</v>
      </c>
      <c r="J120" s="37">
        <v>315</v>
      </c>
      <c r="K120" s="37">
        <v>0</v>
      </c>
      <c r="L120" s="37">
        <v>0</v>
      </c>
      <c r="M120" s="37">
        <f t="shared" si="25"/>
        <v>315</v>
      </c>
      <c r="N120" s="37">
        <v>315</v>
      </c>
      <c r="O120" s="37">
        <v>0</v>
      </c>
      <c r="P120" s="37">
        <v>0</v>
      </c>
      <c r="Q120" s="37">
        <f t="shared" si="26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23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24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25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26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23"/>
        <v>89</v>
      </c>
      <c r="F122" s="36">
        <f>SUM(F123:F124)</f>
        <v>89</v>
      </c>
      <c r="G122" s="36">
        <f>SUM(G123:G124)</f>
        <v>0</v>
      </c>
      <c r="H122" s="36">
        <f>SUM(H123:H124)</f>
        <v>0</v>
      </c>
      <c r="I122" s="36">
        <f t="shared" si="24"/>
        <v>89</v>
      </c>
      <c r="J122" s="36">
        <f>SUM(J123:J124)</f>
        <v>89</v>
      </c>
      <c r="K122" s="36">
        <f>SUM(K123:K124)</f>
        <v>0</v>
      </c>
      <c r="L122" s="36">
        <f>SUM(L123:L124)</f>
        <v>0</v>
      </c>
      <c r="M122" s="36">
        <f t="shared" si="25"/>
        <v>89</v>
      </c>
      <c r="N122" s="36">
        <f>SUM(N123:N124)</f>
        <v>89</v>
      </c>
      <c r="O122" s="36">
        <f>SUM(O123:O124)</f>
        <v>0</v>
      </c>
      <c r="P122" s="36">
        <f>SUM(P123:P124)</f>
        <v>0</v>
      </c>
      <c r="Q122" s="36">
        <f t="shared" si="26"/>
        <v>89</v>
      </c>
      <c r="R122" s="36">
        <f>SUM(R123:R124)</f>
        <v>89</v>
      </c>
      <c r="S122" s="36">
        <f>SUM(S123:S124)</f>
        <v>0</v>
      </c>
      <c r="T122" s="36">
        <f>SUM(T123:T124)</f>
        <v>0</v>
      </c>
    </row>
    <row r="123" spans="1:20" ht="18" x14ac:dyDescent="0.25">
      <c r="B123" s="41"/>
      <c r="C123" s="42"/>
      <c r="D123" s="44" t="s">
        <v>335</v>
      </c>
      <c r="E123" s="37">
        <f t="shared" si="23"/>
        <v>0</v>
      </c>
      <c r="F123" s="37">
        <v>0</v>
      </c>
      <c r="G123" s="37">
        <v>0</v>
      </c>
      <c r="H123" s="37">
        <v>0</v>
      </c>
      <c r="I123" s="37">
        <f t="shared" si="24"/>
        <v>0</v>
      </c>
      <c r="J123" s="37">
        <v>0</v>
      </c>
      <c r="K123" s="37">
        <v>0</v>
      </c>
      <c r="L123" s="37">
        <v>0</v>
      </c>
      <c r="M123" s="37">
        <f t="shared" si="25"/>
        <v>0</v>
      </c>
      <c r="N123" s="37">
        <v>0</v>
      </c>
      <c r="O123" s="37">
        <v>0</v>
      </c>
      <c r="P123" s="37">
        <v>0</v>
      </c>
      <c r="Q123" s="37">
        <f t="shared" si="26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23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24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25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26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23"/>
        <v>1900</v>
      </c>
      <c r="F125" s="33">
        <f>F129+F130+F131+F132+F133+F134</f>
        <v>1900</v>
      </c>
      <c r="G125" s="33">
        <f>SUM(G129:G132)</f>
        <v>0</v>
      </c>
      <c r="H125" s="33">
        <f>SUM(H129:H132)</f>
        <v>0</v>
      </c>
      <c r="I125" s="32">
        <f t="shared" si="24"/>
        <v>1900</v>
      </c>
      <c r="J125" s="33">
        <f>J129+J130+J131+J132+J133+J134</f>
        <v>1900</v>
      </c>
      <c r="K125" s="33">
        <f t="shared" ref="K125:P125" si="33">SUM(K129:K133)</f>
        <v>0</v>
      </c>
      <c r="L125" s="33">
        <f t="shared" si="33"/>
        <v>0</v>
      </c>
      <c r="M125" s="32">
        <f t="shared" si="25"/>
        <v>2000</v>
      </c>
      <c r="N125" s="33">
        <f>N129+N130+N131+N132+N133+N134</f>
        <v>2000</v>
      </c>
      <c r="O125" s="33">
        <f t="shared" si="33"/>
        <v>0</v>
      </c>
      <c r="P125" s="33">
        <f t="shared" si="33"/>
        <v>0</v>
      </c>
      <c r="Q125" s="32">
        <f t="shared" si="26"/>
        <v>2000</v>
      </c>
      <c r="R125" s="33">
        <f>R129+R130+R131+R132+R133+R134</f>
        <v>2000</v>
      </c>
      <c r="S125" s="33">
        <f>SUM(S129:S133)</f>
        <v>0</v>
      </c>
      <c r="T125" s="33">
        <f>SUM(T129:T133)</f>
        <v>0</v>
      </c>
    </row>
    <row r="126" spans="1:20" ht="18" x14ac:dyDescent="0.25">
      <c r="B126" s="41"/>
      <c r="C126" s="42"/>
      <c r="D126" s="43" t="s">
        <v>151</v>
      </c>
      <c r="E126" s="36">
        <f t="shared" si="23"/>
        <v>2</v>
      </c>
      <c r="F126" s="36">
        <f>SUM(F127:F128)</f>
        <v>2</v>
      </c>
      <c r="G126" s="36">
        <f>SUM(G127:G128)</f>
        <v>0</v>
      </c>
      <c r="H126" s="36">
        <f>SUM(H127:H128)</f>
        <v>0</v>
      </c>
      <c r="I126" s="36">
        <f t="shared" si="24"/>
        <v>2</v>
      </c>
      <c r="J126" s="36">
        <f>SUM(J127:J128)</f>
        <v>2</v>
      </c>
      <c r="K126" s="36">
        <f>SUM(K127:K128)</f>
        <v>0</v>
      </c>
      <c r="L126" s="36">
        <f>SUM(L127:L128)</f>
        <v>0</v>
      </c>
      <c r="M126" s="36">
        <f t="shared" si="25"/>
        <v>2</v>
      </c>
      <c r="N126" s="36">
        <f>SUM(N127:N128)</f>
        <v>2</v>
      </c>
      <c r="O126" s="36">
        <f>SUM(O127:O128)</f>
        <v>0</v>
      </c>
      <c r="P126" s="36">
        <f>SUM(P127:P128)</f>
        <v>0</v>
      </c>
      <c r="Q126" s="36">
        <f t="shared" si="26"/>
        <v>2</v>
      </c>
      <c r="R126" s="36">
        <f>SUM(R127:R128)</f>
        <v>2</v>
      </c>
      <c r="S126" s="36">
        <f>SUM(S127:S128)</f>
        <v>0</v>
      </c>
      <c r="T126" s="36">
        <f>SUM(T127:T128)</f>
        <v>0</v>
      </c>
    </row>
    <row r="127" spans="1:20" ht="18" x14ac:dyDescent="0.25">
      <c r="B127" s="41"/>
      <c r="C127" s="42"/>
      <c r="D127" s="44" t="s">
        <v>335</v>
      </c>
      <c r="E127" s="37">
        <f t="shared" si="23"/>
        <v>0</v>
      </c>
      <c r="F127" s="37">
        <v>0</v>
      </c>
      <c r="G127" s="37">
        <v>0</v>
      </c>
      <c r="H127" s="37">
        <v>0</v>
      </c>
      <c r="I127" s="37">
        <f t="shared" si="24"/>
        <v>0</v>
      </c>
      <c r="J127" s="37">
        <v>0</v>
      </c>
      <c r="K127" s="37">
        <v>0</v>
      </c>
      <c r="L127" s="37">
        <v>0</v>
      </c>
      <c r="M127" s="37">
        <f t="shared" si="25"/>
        <v>0</v>
      </c>
      <c r="N127" s="37">
        <v>0</v>
      </c>
      <c r="O127" s="37">
        <v>0</v>
      </c>
      <c r="P127" s="37">
        <v>0</v>
      </c>
      <c r="Q127" s="37">
        <f t="shared" si="26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23"/>
        <v>2</v>
      </c>
      <c r="F128" s="37">
        <v>2</v>
      </c>
      <c r="G128" s="37">
        <v>0</v>
      </c>
      <c r="H128" s="37">
        <v>0</v>
      </c>
      <c r="I128" s="36">
        <f t="shared" si="24"/>
        <v>2</v>
      </c>
      <c r="J128" s="37">
        <v>2</v>
      </c>
      <c r="K128" s="37">
        <v>0</v>
      </c>
      <c r="L128" s="37">
        <v>0</v>
      </c>
      <c r="M128" s="36">
        <f t="shared" si="25"/>
        <v>2</v>
      </c>
      <c r="N128" s="37">
        <v>2</v>
      </c>
      <c r="O128" s="37">
        <v>0</v>
      </c>
      <c r="P128" s="37">
        <v>0</v>
      </c>
      <c r="Q128" s="36">
        <f t="shared" si="26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23"/>
        <v>1144</v>
      </c>
      <c r="F129" s="45">
        <v>1144</v>
      </c>
      <c r="G129" s="37">
        <v>0</v>
      </c>
      <c r="H129" s="37">
        <v>0</v>
      </c>
      <c r="I129" s="40">
        <f t="shared" si="24"/>
        <v>1144</v>
      </c>
      <c r="J129" s="45">
        <v>1144</v>
      </c>
      <c r="K129" s="37">
        <v>0</v>
      </c>
      <c r="L129" s="37">
        <v>0</v>
      </c>
      <c r="M129" s="40">
        <f t="shared" si="25"/>
        <v>1244</v>
      </c>
      <c r="N129" s="45">
        <v>1244</v>
      </c>
      <c r="O129" s="37">
        <v>0</v>
      </c>
      <c r="P129" s="37">
        <v>0</v>
      </c>
      <c r="Q129" s="40">
        <f t="shared" si="26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23"/>
        <v>34</v>
      </c>
      <c r="F130" s="45">
        <v>34</v>
      </c>
      <c r="G130" s="37">
        <v>0</v>
      </c>
      <c r="H130" s="37">
        <v>0</v>
      </c>
      <c r="I130" s="40">
        <f t="shared" si="24"/>
        <v>34</v>
      </c>
      <c r="J130" s="45">
        <v>34</v>
      </c>
      <c r="K130" s="37">
        <v>0</v>
      </c>
      <c r="L130" s="37">
        <v>0</v>
      </c>
      <c r="M130" s="40">
        <f t="shared" si="25"/>
        <v>34</v>
      </c>
      <c r="N130" s="45">
        <v>34</v>
      </c>
      <c r="O130" s="37">
        <v>0</v>
      </c>
      <c r="P130" s="37">
        <v>0</v>
      </c>
      <c r="Q130" s="40">
        <f t="shared" si="26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23"/>
        <v>161</v>
      </c>
      <c r="F131" s="45">
        <v>161</v>
      </c>
      <c r="G131" s="37">
        <v>0</v>
      </c>
      <c r="H131" s="37">
        <v>0</v>
      </c>
      <c r="I131" s="40">
        <f t="shared" si="24"/>
        <v>161</v>
      </c>
      <c r="J131" s="45">
        <v>161</v>
      </c>
      <c r="K131" s="37">
        <v>0</v>
      </c>
      <c r="L131" s="37">
        <v>0</v>
      </c>
      <c r="M131" s="40">
        <f t="shared" si="25"/>
        <v>161</v>
      </c>
      <c r="N131" s="45">
        <v>161</v>
      </c>
      <c r="O131" s="37">
        <v>0</v>
      </c>
      <c r="P131" s="37">
        <v>0</v>
      </c>
      <c r="Q131" s="40">
        <f t="shared" si="26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23"/>
        <v>416</v>
      </c>
      <c r="F132" s="45">
        <v>416</v>
      </c>
      <c r="G132" s="37">
        <v>0</v>
      </c>
      <c r="H132" s="37">
        <v>0</v>
      </c>
      <c r="I132" s="40">
        <f t="shared" si="24"/>
        <v>416</v>
      </c>
      <c r="J132" s="45">
        <v>416</v>
      </c>
      <c r="K132" s="37">
        <v>0</v>
      </c>
      <c r="L132" s="37">
        <v>0</v>
      </c>
      <c r="M132" s="40">
        <f t="shared" si="25"/>
        <v>416</v>
      </c>
      <c r="N132" s="45">
        <v>416</v>
      </c>
      <c r="O132" s="37">
        <v>0</v>
      </c>
      <c r="P132" s="37">
        <v>0</v>
      </c>
      <c r="Q132" s="40">
        <f t="shared" si="26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23"/>
        <v>109</v>
      </c>
      <c r="F133" s="45">
        <v>109</v>
      </c>
      <c r="G133" s="37">
        <v>0</v>
      </c>
      <c r="H133" s="37">
        <v>0</v>
      </c>
      <c r="I133" s="40">
        <f t="shared" si="24"/>
        <v>109</v>
      </c>
      <c r="J133" s="45">
        <v>109</v>
      </c>
      <c r="K133" s="37">
        <v>0</v>
      </c>
      <c r="L133" s="37">
        <v>0</v>
      </c>
      <c r="M133" s="40">
        <f t="shared" si="25"/>
        <v>109</v>
      </c>
      <c r="N133" s="45">
        <v>109</v>
      </c>
      <c r="O133" s="37">
        <v>0</v>
      </c>
      <c r="P133" s="37">
        <v>0</v>
      </c>
      <c r="Q133" s="40">
        <f t="shared" si="26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23"/>
        <v>36</v>
      </c>
      <c r="F134" s="45">
        <v>36</v>
      </c>
      <c r="G134" s="37">
        <v>0</v>
      </c>
      <c r="H134" s="37">
        <v>0</v>
      </c>
      <c r="I134" s="40">
        <f t="shared" si="24"/>
        <v>36</v>
      </c>
      <c r="J134" s="45">
        <v>36</v>
      </c>
      <c r="K134" s="37">
        <v>0</v>
      </c>
      <c r="L134" s="37">
        <v>0</v>
      </c>
      <c r="M134" s="40">
        <f t="shared" si="25"/>
        <v>36</v>
      </c>
      <c r="N134" s="45">
        <v>36</v>
      </c>
      <c r="O134" s="37">
        <v>0</v>
      </c>
      <c r="P134" s="37">
        <v>0</v>
      </c>
      <c r="Q134" s="40">
        <f t="shared" si="26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23"/>
        <v>22400</v>
      </c>
      <c r="F135" s="33">
        <f>F139+F140+F141+F142+F143+F144</f>
        <v>22400</v>
      </c>
      <c r="G135" s="33">
        <f t="shared" ref="G135:P135" si="34">SUM(G139:G143)</f>
        <v>0</v>
      </c>
      <c r="H135" s="33">
        <f t="shared" si="34"/>
        <v>0</v>
      </c>
      <c r="I135" s="32">
        <f t="shared" si="24"/>
        <v>23340</v>
      </c>
      <c r="J135" s="33">
        <f>J139+J140+J141+J142+J143+J144</f>
        <v>23340</v>
      </c>
      <c r="K135" s="33">
        <f t="shared" si="34"/>
        <v>0</v>
      </c>
      <c r="L135" s="33">
        <f t="shared" si="34"/>
        <v>0</v>
      </c>
      <c r="M135" s="32">
        <f t="shared" si="25"/>
        <v>25040</v>
      </c>
      <c r="N135" s="33">
        <f>N139+N140+N141+N142+N143+N144</f>
        <v>25040</v>
      </c>
      <c r="O135" s="33">
        <f t="shared" si="34"/>
        <v>0</v>
      </c>
      <c r="P135" s="33">
        <f t="shared" si="34"/>
        <v>0</v>
      </c>
      <c r="Q135" s="32">
        <f t="shared" si="26"/>
        <v>25040</v>
      </c>
      <c r="R135" s="33">
        <f>R139+R140+R141+R142+R143+R144</f>
        <v>25040</v>
      </c>
      <c r="S135" s="33">
        <f>SUM(S139:S143)</f>
        <v>0</v>
      </c>
      <c r="T135" s="33">
        <f>SUM(T139:T143)</f>
        <v>0</v>
      </c>
    </row>
    <row r="136" spans="2:20" ht="18" x14ac:dyDescent="0.25">
      <c r="B136" s="41"/>
      <c r="C136" s="42"/>
      <c r="D136" s="43" t="s">
        <v>151</v>
      </c>
      <c r="E136" s="36">
        <f t="shared" si="23"/>
        <v>0</v>
      </c>
      <c r="F136" s="36">
        <f>SUM(F137:F138)</f>
        <v>0</v>
      </c>
      <c r="G136" s="36">
        <f>SUM(G137:G138)</f>
        <v>0</v>
      </c>
      <c r="H136" s="36">
        <f>SUM(H137:H138)</f>
        <v>0</v>
      </c>
      <c r="I136" s="36">
        <f t="shared" si="24"/>
        <v>0</v>
      </c>
      <c r="J136" s="36">
        <f>SUM(J137:J138)</f>
        <v>0</v>
      </c>
      <c r="K136" s="36">
        <f>SUM(K137:K138)</f>
        <v>0</v>
      </c>
      <c r="L136" s="36">
        <f>SUM(L137:L138)</f>
        <v>0</v>
      </c>
      <c r="M136" s="36">
        <f t="shared" si="25"/>
        <v>0</v>
      </c>
      <c r="N136" s="36">
        <f>SUM(N137:N138)</f>
        <v>0</v>
      </c>
      <c r="O136" s="36">
        <f>SUM(O137:O138)</f>
        <v>0</v>
      </c>
      <c r="P136" s="36">
        <f>SUM(P137:P138)</f>
        <v>0</v>
      </c>
      <c r="Q136" s="36">
        <f t="shared" si="26"/>
        <v>0</v>
      </c>
      <c r="R136" s="36">
        <f>SUM(R137:R138)</f>
        <v>0</v>
      </c>
      <c r="S136" s="36">
        <f>SUM(S137:S138)</f>
        <v>0</v>
      </c>
      <c r="T136" s="36">
        <f>SUM(T137:T138)</f>
        <v>0</v>
      </c>
    </row>
    <row r="137" spans="2:20" ht="18" x14ac:dyDescent="0.25">
      <c r="B137" s="41"/>
      <c r="C137" s="42"/>
      <c r="D137" s="44" t="s">
        <v>335</v>
      </c>
      <c r="E137" s="37">
        <f t="shared" si="23"/>
        <v>0</v>
      </c>
      <c r="F137" s="37">
        <v>0</v>
      </c>
      <c r="G137" s="37">
        <v>0</v>
      </c>
      <c r="H137" s="37">
        <v>0</v>
      </c>
      <c r="I137" s="37">
        <f t="shared" si="24"/>
        <v>0</v>
      </c>
      <c r="J137" s="37">
        <v>0</v>
      </c>
      <c r="K137" s="37">
        <v>0</v>
      </c>
      <c r="L137" s="37">
        <v>0</v>
      </c>
      <c r="M137" s="37">
        <f t="shared" si="25"/>
        <v>0</v>
      </c>
      <c r="N137" s="37">
        <v>0</v>
      </c>
      <c r="O137" s="37">
        <v>0</v>
      </c>
      <c r="P137" s="37">
        <v>0</v>
      </c>
      <c r="Q137" s="37">
        <f t="shared" si="26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23"/>
        <v>0</v>
      </c>
      <c r="F138" s="37">
        <v>0</v>
      </c>
      <c r="G138" s="37">
        <v>0</v>
      </c>
      <c r="H138" s="37">
        <v>0</v>
      </c>
      <c r="I138" s="36">
        <f t="shared" si="24"/>
        <v>0</v>
      </c>
      <c r="J138" s="37">
        <v>0</v>
      </c>
      <c r="K138" s="37">
        <v>0</v>
      </c>
      <c r="L138" s="37">
        <v>0</v>
      </c>
      <c r="M138" s="36">
        <f t="shared" si="25"/>
        <v>0</v>
      </c>
      <c r="N138" s="37">
        <v>0</v>
      </c>
      <c r="O138" s="37">
        <v>0</v>
      </c>
      <c r="P138" s="37">
        <v>0</v>
      </c>
      <c r="Q138" s="36">
        <f t="shared" si="26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23"/>
        <v>14117</v>
      </c>
      <c r="F139" s="45">
        <v>14117</v>
      </c>
      <c r="G139" s="37">
        <v>0</v>
      </c>
      <c r="H139" s="37">
        <v>0</v>
      </c>
      <c r="I139" s="40">
        <f t="shared" si="24"/>
        <v>14340</v>
      </c>
      <c r="J139" s="45">
        <v>14340</v>
      </c>
      <c r="K139" s="37">
        <v>0</v>
      </c>
      <c r="L139" s="37">
        <v>0</v>
      </c>
      <c r="M139" s="40">
        <f t="shared" si="25"/>
        <v>15040</v>
      </c>
      <c r="N139" s="45">
        <v>15040</v>
      </c>
      <c r="O139" s="37">
        <v>0</v>
      </c>
      <c r="P139" s="37">
        <v>0</v>
      </c>
      <c r="Q139" s="40">
        <f t="shared" si="26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23"/>
        <v>150</v>
      </c>
      <c r="F140" s="45">
        <v>150</v>
      </c>
      <c r="G140" s="37">
        <v>0</v>
      </c>
      <c r="H140" s="37">
        <v>0</v>
      </c>
      <c r="I140" s="40">
        <f t="shared" si="24"/>
        <v>160</v>
      </c>
      <c r="J140" s="45">
        <v>160</v>
      </c>
      <c r="K140" s="37">
        <v>0</v>
      </c>
      <c r="L140" s="37">
        <v>0</v>
      </c>
      <c r="M140" s="40">
        <f t="shared" si="25"/>
        <v>180</v>
      </c>
      <c r="N140" s="45">
        <v>180</v>
      </c>
      <c r="O140" s="37">
        <v>0</v>
      </c>
      <c r="P140" s="37">
        <v>0</v>
      </c>
      <c r="Q140" s="40">
        <f t="shared" si="26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23"/>
        <v>7603</v>
      </c>
      <c r="F141" s="45">
        <v>7603</v>
      </c>
      <c r="G141" s="37">
        <v>0</v>
      </c>
      <c r="H141" s="37">
        <v>0</v>
      </c>
      <c r="I141" s="40">
        <f t="shared" si="24"/>
        <v>8197</v>
      </c>
      <c r="J141" s="45">
        <v>8197</v>
      </c>
      <c r="K141" s="37">
        <v>0</v>
      </c>
      <c r="L141" s="37">
        <v>0</v>
      </c>
      <c r="M141" s="40">
        <f t="shared" si="25"/>
        <v>9114</v>
      </c>
      <c r="N141" s="45">
        <v>9114</v>
      </c>
      <c r="O141" s="37">
        <v>0</v>
      </c>
      <c r="P141" s="37">
        <v>0</v>
      </c>
      <c r="Q141" s="40">
        <f t="shared" si="26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23"/>
        <v>400</v>
      </c>
      <c r="F142" s="45">
        <v>400</v>
      </c>
      <c r="G142" s="37">
        <v>0</v>
      </c>
      <c r="H142" s="37">
        <v>0</v>
      </c>
      <c r="I142" s="40">
        <f t="shared" si="24"/>
        <v>500</v>
      </c>
      <c r="J142" s="45">
        <v>500</v>
      </c>
      <c r="K142" s="37">
        <v>0</v>
      </c>
      <c r="L142" s="37">
        <v>0</v>
      </c>
      <c r="M142" s="40">
        <f t="shared" si="25"/>
        <v>550</v>
      </c>
      <c r="N142" s="45">
        <v>550</v>
      </c>
      <c r="O142" s="37">
        <v>0</v>
      </c>
      <c r="P142" s="37">
        <v>0</v>
      </c>
      <c r="Q142" s="40">
        <f t="shared" si="26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23"/>
        <v>30</v>
      </c>
      <c r="F143" s="45">
        <v>30</v>
      </c>
      <c r="G143" s="37">
        <v>0</v>
      </c>
      <c r="H143" s="37">
        <v>0</v>
      </c>
      <c r="I143" s="40">
        <f t="shared" si="24"/>
        <v>33</v>
      </c>
      <c r="J143" s="45">
        <v>33</v>
      </c>
      <c r="K143" s="37">
        <v>0</v>
      </c>
      <c r="L143" s="37">
        <v>0</v>
      </c>
      <c r="M143" s="40">
        <f t="shared" si="25"/>
        <v>36</v>
      </c>
      <c r="N143" s="45">
        <v>36</v>
      </c>
      <c r="O143" s="37">
        <v>0</v>
      </c>
      <c r="P143" s="37">
        <v>0</v>
      </c>
      <c r="Q143" s="40">
        <f t="shared" si="26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23"/>
        <v>100</v>
      </c>
      <c r="F144" s="45">
        <v>100</v>
      </c>
      <c r="G144" s="37">
        <v>0</v>
      </c>
      <c r="H144" s="37">
        <v>0</v>
      </c>
      <c r="I144" s="40">
        <f t="shared" si="24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25"/>
        <v>120</v>
      </c>
      <c r="N144" s="45">
        <v>120</v>
      </c>
      <c r="O144" s="37">
        <v>0</v>
      </c>
      <c r="P144" s="37">
        <v>0</v>
      </c>
      <c r="Q144" s="40">
        <f t="shared" si="26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23"/>
        <v>1700</v>
      </c>
      <c r="F145" s="33">
        <f t="shared" ref="F145:P145" si="35">SUM(F149:F153)</f>
        <v>1700</v>
      </c>
      <c r="G145" s="33">
        <f t="shared" si="35"/>
        <v>0</v>
      </c>
      <c r="H145" s="33">
        <f t="shared" si="35"/>
        <v>0</v>
      </c>
      <c r="I145" s="32">
        <f t="shared" si="24"/>
        <v>1700</v>
      </c>
      <c r="J145" s="33">
        <f>SUM(J149:J153)</f>
        <v>1700</v>
      </c>
      <c r="K145" s="33">
        <f t="shared" si="35"/>
        <v>0</v>
      </c>
      <c r="L145" s="33">
        <f t="shared" si="35"/>
        <v>0</v>
      </c>
      <c r="M145" s="32">
        <f t="shared" si="25"/>
        <v>1800</v>
      </c>
      <c r="N145" s="33">
        <f t="shared" si="35"/>
        <v>1800</v>
      </c>
      <c r="O145" s="33">
        <f t="shared" si="35"/>
        <v>0</v>
      </c>
      <c r="P145" s="33">
        <f t="shared" si="35"/>
        <v>0</v>
      </c>
      <c r="Q145" s="32">
        <f t="shared" si="26"/>
        <v>1800</v>
      </c>
      <c r="R145" s="33">
        <f>SUM(R149:R153)</f>
        <v>1800</v>
      </c>
      <c r="S145" s="33">
        <f>SUM(S149:S153)</f>
        <v>0</v>
      </c>
      <c r="T145" s="33">
        <f>SUM(T149:T153)</f>
        <v>0</v>
      </c>
    </row>
    <row r="146" spans="2:20" ht="18" x14ac:dyDescent="0.25">
      <c r="B146" s="41"/>
      <c r="C146" s="42"/>
      <c r="D146" s="43" t="s">
        <v>151</v>
      </c>
      <c r="E146" s="36">
        <f t="shared" si="23"/>
        <v>0</v>
      </c>
      <c r="F146" s="36">
        <f>SUM(F147:F148)</f>
        <v>0</v>
      </c>
      <c r="G146" s="36">
        <f>SUM(G147:G148)</f>
        <v>0</v>
      </c>
      <c r="H146" s="36">
        <f>SUM(H147:H148)</f>
        <v>0</v>
      </c>
      <c r="I146" s="36">
        <f t="shared" si="24"/>
        <v>0</v>
      </c>
      <c r="J146" s="36">
        <f>SUM(J147:J148)</f>
        <v>0</v>
      </c>
      <c r="K146" s="36">
        <f>SUM(K147:K148)</f>
        <v>0</v>
      </c>
      <c r="L146" s="36">
        <f>SUM(L147:L148)</f>
        <v>0</v>
      </c>
      <c r="M146" s="36">
        <f t="shared" si="25"/>
        <v>0</v>
      </c>
      <c r="N146" s="36">
        <f>SUM(N147:N148)</f>
        <v>0</v>
      </c>
      <c r="O146" s="36">
        <f>SUM(O147:O148)</f>
        <v>0</v>
      </c>
      <c r="P146" s="36">
        <f>SUM(P147:P148)</f>
        <v>0</v>
      </c>
      <c r="Q146" s="36">
        <f t="shared" si="26"/>
        <v>0</v>
      </c>
      <c r="R146" s="36">
        <f>SUM(R147:R148)</f>
        <v>0</v>
      </c>
      <c r="S146" s="36">
        <f>SUM(S147:S148)</f>
        <v>0</v>
      </c>
      <c r="T146" s="36">
        <f>SUM(T147:T148)</f>
        <v>0</v>
      </c>
    </row>
    <row r="147" spans="2:20" ht="18" x14ac:dyDescent="0.25">
      <c r="B147" s="41"/>
      <c r="C147" s="42"/>
      <c r="D147" s="44" t="s">
        <v>335</v>
      </c>
      <c r="E147" s="37">
        <f t="shared" si="23"/>
        <v>0</v>
      </c>
      <c r="F147" s="37">
        <v>0</v>
      </c>
      <c r="G147" s="37">
        <v>0</v>
      </c>
      <c r="H147" s="37">
        <v>0</v>
      </c>
      <c r="I147" s="37">
        <f t="shared" si="24"/>
        <v>0</v>
      </c>
      <c r="J147" s="37">
        <v>0</v>
      </c>
      <c r="K147" s="37">
        <v>0</v>
      </c>
      <c r="L147" s="37">
        <v>0</v>
      </c>
      <c r="M147" s="37">
        <f t="shared" si="25"/>
        <v>0</v>
      </c>
      <c r="N147" s="37">
        <v>0</v>
      </c>
      <c r="O147" s="37">
        <v>0</v>
      </c>
      <c r="P147" s="37">
        <v>0</v>
      </c>
      <c r="Q147" s="37">
        <f t="shared" si="26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23"/>
        <v>0</v>
      </c>
      <c r="F148" s="37">
        <v>0</v>
      </c>
      <c r="G148" s="37">
        <v>0</v>
      </c>
      <c r="H148" s="37">
        <v>0</v>
      </c>
      <c r="I148" s="36">
        <f t="shared" si="24"/>
        <v>0</v>
      </c>
      <c r="J148" s="37">
        <v>0</v>
      </c>
      <c r="K148" s="37">
        <v>0</v>
      </c>
      <c r="L148" s="37">
        <v>0</v>
      </c>
      <c r="M148" s="36">
        <f t="shared" si="25"/>
        <v>0</v>
      </c>
      <c r="N148" s="37">
        <v>0</v>
      </c>
      <c r="O148" s="37">
        <v>0</v>
      </c>
      <c r="P148" s="37">
        <v>0</v>
      </c>
      <c r="Q148" s="36">
        <f t="shared" si="26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23"/>
        <v>553.5</v>
      </c>
      <c r="F149" s="45">
        <v>553.5</v>
      </c>
      <c r="G149" s="37">
        <v>0</v>
      </c>
      <c r="H149" s="37">
        <v>0</v>
      </c>
      <c r="I149" s="40">
        <f t="shared" si="24"/>
        <v>553.5</v>
      </c>
      <c r="J149" s="45">
        <v>553.5</v>
      </c>
      <c r="K149" s="37">
        <v>0</v>
      </c>
      <c r="L149" s="37">
        <v>0</v>
      </c>
      <c r="M149" s="40">
        <f t="shared" si="25"/>
        <v>570</v>
      </c>
      <c r="N149" s="45">
        <v>570</v>
      </c>
      <c r="O149" s="37">
        <v>0</v>
      </c>
      <c r="P149" s="37">
        <v>0</v>
      </c>
      <c r="Q149" s="40">
        <f t="shared" si="26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23"/>
        <v>916.5</v>
      </c>
      <c r="F150" s="45">
        <v>916.5</v>
      </c>
      <c r="G150" s="37">
        <v>0</v>
      </c>
      <c r="H150" s="37">
        <v>0</v>
      </c>
      <c r="I150" s="40">
        <f t="shared" si="24"/>
        <v>916.5</v>
      </c>
      <c r="J150" s="45">
        <v>916.5</v>
      </c>
      <c r="K150" s="37">
        <v>0</v>
      </c>
      <c r="L150" s="37">
        <v>0</v>
      </c>
      <c r="M150" s="40">
        <f t="shared" si="25"/>
        <v>1000</v>
      </c>
      <c r="N150" s="45">
        <v>1000</v>
      </c>
      <c r="O150" s="37">
        <v>0</v>
      </c>
      <c r="P150" s="37">
        <v>0</v>
      </c>
      <c r="Q150" s="40">
        <f t="shared" si="26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23"/>
        <v>30</v>
      </c>
      <c r="F151" s="45">
        <v>30</v>
      </c>
      <c r="G151" s="37">
        <v>0</v>
      </c>
      <c r="H151" s="37">
        <v>0</v>
      </c>
      <c r="I151" s="40">
        <f t="shared" si="24"/>
        <v>30</v>
      </c>
      <c r="J151" s="45">
        <v>30</v>
      </c>
      <c r="K151" s="37">
        <v>0</v>
      </c>
      <c r="L151" s="37">
        <v>0</v>
      </c>
      <c r="M151" s="40">
        <f t="shared" si="25"/>
        <v>30</v>
      </c>
      <c r="N151" s="45">
        <v>30</v>
      </c>
      <c r="O151" s="37">
        <v>0</v>
      </c>
      <c r="P151" s="37">
        <v>0</v>
      </c>
      <c r="Q151" s="40">
        <f t="shared" si="26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23"/>
        <v>80</v>
      </c>
      <c r="F152" s="45">
        <v>80</v>
      </c>
      <c r="G152" s="37">
        <v>0</v>
      </c>
      <c r="H152" s="37">
        <v>0</v>
      </c>
      <c r="I152" s="40">
        <f t="shared" si="24"/>
        <v>80</v>
      </c>
      <c r="J152" s="45">
        <v>80</v>
      </c>
      <c r="K152" s="37">
        <v>0</v>
      </c>
      <c r="L152" s="37">
        <v>0</v>
      </c>
      <c r="M152" s="40">
        <f t="shared" si="25"/>
        <v>80</v>
      </c>
      <c r="N152" s="45">
        <v>80</v>
      </c>
      <c r="O152" s="37">
        <v>0</v>
      </c>
      <c r="P152" s="37">
        <v>0</v>
      </c>
      <c r="Q152" s="40">
        <f t="shared" si="26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23"/>
        <v>120</v>
      </c>
      <c r="F153" s="45">
        <v>120</v>
      </c>
      <c r="G153" s="37">
        <v>0</v>
      </c>
      <c r="H153" s="37">
        <v>0</v>
      </c>
      <c r="I153" s="40">
        <f t="shared" si="24"/>
        <v>120</v>
      </c>
      <c r="J153" s="45">
        <v>120</v>
      </c>
      <c r="K153" s="37">
        <v>0</v>
      </c>
      <c r="L153" s="37">
        <v>0</v>
      </c>
      <c r="M153" s="40">
        <f t="shared" si="25"/>
        <v>120</v>
      </c>
      <c r="N153" s="45">
        <v>120</v>
      </c>
      <c r="O153" s="37">
        <v>0</v>
      </c>
      <c r="P153" s="37">
        <v>0</v>
      </c>
      <c r="Q153" s="40">
        <f t="shared" si="26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36">SUM(F154:H154)</f>
        <v>1800</v>
      </c>
      <c r="F154" s="33">
        <f t="shared" ref="F154:P154" si="37">SUM(F158:F160)</f>
        <v>1800</v>
      </c>
      <c r="G154" s="33">
        <f t="shared" si="37"/>
        <v>0</v>
      </c>
      <c r="H154" s="33">
        <f t="shared" si="37"/>
        <v>0</v>
      </c>
      <c r="I154" s="32">
        <f t="shared" ref="I154:I224" si="38">SUM(J154:L154)</f>
        <v>1900</v>
      </c>
      <c r="J154" s="33">
        <f t="shared" si="37"/>
        <v>1900</v>
      </c>
      <c r="K154" s="33">
        <f t="shared" si="37"/>
        <v>0</v>
      </c>
      <c r="L154" s="33">
        <f t="shared" si="37"/>
        <v>0</v>
      </c>
      <c r="M154" s="32">
        <f t="shared" ref="M154:M224" si="39">SUM(N154:P154)</f>
        <v>2000</v>
      </c>
      <c r="N154" s="33">
        <f t="shared" si="37"/>
        <v>2000</v>
      </c>
      <c r="O154" s="33">
        <f t="shared" si="37"/>
        <v>0</v>
      </c>
      <c r="P154" s="33">
        <f t="shared" si="37"/>
        <v>0</v>
      </c>
      <c r="Q154" s="32">
        <f t="shared" ref="Q154:Q224" si="40">SUM(R154:T154)</f>
        <v>2000</v>
      </c>
      <c r="R154" s="33">
        <f>SUM(R158:R160)</f>
        <v>2000</v>
      </c>
      <c r="S154" s="33">
        <f>SUM(S158:S160)</f>
        <v>0</v>
      </c>
      <c r="T154" s="33">
        <f>SUM(T158:T160)</f>
        <v>0</v>
      </c>
    </row>
    <row r="155" spans="2:20" ht="18" x14ac:dyDescent="0.25">
      <c r="B155" s="41"/>
      <c r="C155" s="42"/>
      <c r="D155" s="43" t="s">
        <v>151</v>
      </c>
      <c r="E155" s="36">
        <f t="shared" si="36"/>
        <v>2</v>
      </c>
      <c r="F155" s="36">
        <f>SUM(F156:F157)</f>
        <v>2</v>
      </c>
      <c r="G155" s="36">
        <f>SUM(G156:G157)</f>
        <v>0</v>
      </c>
      <c r="H155" s="36">
        <f>SUM(H156:H157)</f>
        <v>0</v>
      </c>
      <c r="I155" s="36">
        <f t="shared" si="38"/>
        <v>2</v>
      </c>
      <c r="J155" s="36">
        <f>SUM(J156:J157)</f>
        <v>2</v>
      </c>
      <c r="K155" s="36">
        <f>SUM(K156:K157)</f>
        <v>0</v>
      </c>
      <c r="L155" s="36">
        <f>SUM(L156:L157)</f>
        <v>0</v>
      </c>
      <c r="M155" s="36">
        <f t="shared" si="39"/>
        <v>2</v>
      </c>
      <c r="N155" s="36">
        <f>SUM(N156:N157)</f>
        <v>2</v>
      </c>
      <c r="O155" s="36">
        <f>SUM(O156:O157)</f>
        <v>0</v>
      </c>
      <c r="P155" s="36">
        <f>SUM(P156:P157)</f>
        <v>0</v>
      </c>
      <c r="Q155" s="36">
        <f t="shared" si="40"/>
        <v>2</v>
      </c>
      <c r="R155" s="36">
        <f>SUM(R156:R157)</f>
        <v>2</v>
      </c>
      <c r="S155" s="36">
        <f>SUM(S156:S157)</f>
        <v>0</v>
      </c>
      <c r="T155" s="36">
        <f>SUM(T156:T157)</f>
        <v>0</v>
      </c>
    </row>
    <row r="156" spans="2:20" ht="18" x14ac:dyDescent="0.25">
      <c r="B156" s="41"/>
      <c r="C156" s="42"/>
      <c r="D156" s="44" t="s">
        <v>335</v>
      </c>
      <c r="E156" s="37">
        <f t="shared" si="36"/>
        <v>0</v>
      </c>
      <c r="F156" s="37">
        <v>0</v>
      </c>
      <c r="G156" s="37">
        <v>0</v>
      </c>
      <c r="H156" s="37">
        <v>0</v>
      </c>
      <c r="I156" s="37">
        <f t="shared" si="38"/>
        <v>0</v>
      </c>
      <c r="J156" s="37">
        <v>0</v>
      </c>
      <c r="K156" s="37">
        <v>0</v>
      </c>
      <c r="L156" s="37">
        <v>0</v>
      </c>
      <c r="M156" s="37">
        <f t="shared" si="39"/>
        <v>0</v>
      </c>
      <c r="N156" s="37">
        <v>0</v>
      </c>
      <c r="O156" s="37">
        <v>0</v>
      </c>
      <c r="P156" s="37">
        <v>0</v>
      </c>
      <c r="Q156" s="37">
        <f t="shared" si="40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36"/>
        <v>2</v>
      </c>
      <c r="F157" s="37">
        <v>2</v>
      </c>
      <c r="G157" s="37">
        <v>0</v>
      </c>
      <c r="H157" s="37">
        <v>0</v>
      </c>
      <c r="I157" s="36">
        <f t="shared" si="38"/>
        <v>2</v>
      </c>
      <c r="J157" s="37">
        <v>2</v>
      </c>
      <c r="K157" s="37">
        <v>0</v>
      </c>
      <c r="L157" s="37">
        <v>0</v>
      </c>
      <c r="M157" s="36">
        <f t="shared" si="39"/>
        <v>2</v>
      </c>
      <c r="N157" s="37">
        <v>2</v>
      </c>
      <c r="O157" s="37">
        <v>0</v>
      </c>
      <c r="P157" s="37">
        <v>0</v>
      </c>
      <c r="Q157" s="36">
        <f t="shared" si="40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36"/>
        <v>1575</v>
      </c>
      <c r="F158" s="45">
        <v>1575</v>
      </c>
      <c r="G158" s="37">
        <v>0</v>
      </c>
      <c r="H158" s="37">
        <v>0</v>
      </c>
      <c r="I158" s="40">
        <f t="shared" si="38"/>
        <v>1630</v>
      </c>
      <c r="J158" s="45">
        <v>1630</v>
      </c>
      <c r="K158" s="37">
        <v>0</v>
      </c>
      <c r="L158" s="37">
        <v>0</v>
      </c>
      <c r="M158" s="40">
        <f t="shared" si="39"/>
        <v>1730</v>
      </c>
      <c r="N158" s="45">
        <v>1730</v>
      </c>
      <c r="O158" s="37">
        <v>0</v>
      </c>
      <c r="P158" s="37">
        <v>0</v>
      </c>
      <c r="Q158" s="40">
        <f t="shared" si="40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36"/>
        <v>170</v>
      </c>
      <c r="F159" s="45">
        <v>170</v>
      </c>
      <c r="G159" s="37">
        <v>0</v>
      </c>
      <c r="H159" s="37">
        <v>0</v>
      </c>
      <c r="I159" s="40">
        <f t="shared" si="38"/>
        <v>200</v>
      </c>
      <c r="J159" s="45">
        <v>200</v>
      </c>
      <c r="K159" s="37">
        <v>0</v>
      </c>
      <c r="L159" s="37">
        <v>0</v>
      </c>
      <c r="M159" s="40">
        <f t="shared" si="39"/>
        <v>200</v>
      </c>
      <c r="N159" s="45">
        <v>200</v>
      </c>
      <c r="O159" s="37">
        <v>0</v>
      </c>
      <c r="P159" s="37">
        <v>0</v>
      </c>
      <c r="Q159" s="40">
        <f t="shared" si="40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36"/>
        <v>55</v>
      </c>
      <c r="F160" s="45">
        <v>55</v>
      </c>
      <c r="G160" s="37">
        <v>0</v>
      </c>
      <c r="H160" s="37">
        <v>0</v>
      </c>
      <c r="I160" s="40">
        <f t="shared" si="38"/>
        <v>70</v>
      </c>
      <c r="J160" s="45">
        <v>70</v>
      </c>
      <c r="K160" s="37">
        <v>0</v>
      </c>
      <c r="L160" s="37">
        <v>0</v>
      </c>
      <c r="M160" s="40">
        <f t="shared" si="39"/>
        <v>70</v>
      </c>
      <c r="N160" s="45">
        <v>70</v>
      </c>
      <c r="O160" s="37">
        <v>0</v>
      </c>
      <c r="P160" s="37">
        <v>0</v>
      </c>
      <c r="Q160" s="40">
        <f t="shared" si="40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36"/>
        <v>260</v>
      </c>
      <c r="F161" s="33">
        <f>F165+F166</f>
        <v>260</v>
      </c>
      <c r="G161" s="33">
        <f>G165+G166</f>
        <v>0</v>
      </c>
      <c r="H161" s="33">
        <f>H165+H166</f>
        <v>0</v>
      </c>
      <c r="I161" s="32">
        <f t="shared" si="38"/>
        <v>260</v>
      </c>
      <c r="J161" s="33">
        <f>J165+J166</f>
        <v>260</v>
      </c>
      <c r="K161" s="33">
        <f>K165+K166</f>
        <v>0</v>
      </c>
      <c r="L161" s="33">
        <f>L165+L166</f>
        <v>0</v>
      </c>
      <c r="M161" s="32">
        <f t="shared" si="39"/>
        <v>260</v>
      </c>
      <c r="N161" s="33">
        <f>N165+N166</f>
        <v>260</v>
      </c>
      <c r="O161" s="33">
        <f>O165+O166</f>
        <v>0</v>
      </c>
      <c r="P161" s="33">
        <f>P165+P166</f>
        <v>0</v>
      </c>
      <c r="Q161" s="32">
        <f t="shared" si="40"/>
        <v>260</v>
      </c>
      <c r="R161" s="33">
        <f>R165+R166</f>
        <v>260</v>
      </c>
      <c r="S161" s="33">
        <f>S165+S166</f>
        <v>0</v>
      </c>
      <c r="T161" s="33">
        <f>T165+T166</f>
        <v>0</v>
      </c>
    </row>
    <row r="162" spans="2:21" ht="18" x14ac:dyDescent="0.25">
      <c r="B162" s="41"/>
      <c r="C162" s="42"/>
      <c r="D162" s="43" t="s">
        <v>151</v>
      </c>
      <c r="E162" s="36">
        <f t="shared" si="36"/>
        <v>5</v>
      </c>
      <c r="F162" s="36">
        <f>SUM(F163:F164)</f>
        <v>5</v>
      </c>
      <c r="G162" s="36">
        <f>SUM(G163:G164)</f>
        <v>0</v>
      </c>
      <c r="H162" s="36">
        <f>SUM(H163:H164)</f>
        <v>0</v>
      </c>
      <c r="I162" s="36">
        <f t="shared" si="38"/>
        <v>5</v>
      </c>
      <c r="J162" s="36">
        <f>SUM(J163:J164)</f>
        <v>5</v>
      </c>
      <c r="K162" s="36">
        <f>SUM(K163:K164)</f>
        <v>0</v>
      </c>
      <c r="L162" s="36">
        <f>SUM(L163:L164)</f>
        <v>0</v>
      </c>
      <c r="M162" s="36">
        <f t="shared" si="39"/>
        <v>5</v>
      </c>
      <c r="N162" s="36">
        <f>SUM(N163:N164)</f>
        <v>5</v>
      </c>
      <c r="O162" s="36">
        <f>SUM(O163:O164)</f>
        <v>0</v>
      </c>
      <c r="P162" s="36">
        <f>SUM(P163:P164)</f>
        <v>0</v>
      </c>
      <c r="Q162" s="36">
        <f t="shared" si="40"/>
        <v>5</v>
      </c>
      <c r="R162" s="36">
        <f>SUM(R163:R164)</f>
        <v>5</v>
      </c>
      <c r="S162" s="36">
        <f>SUM(S163:S164)</f>
        <v>0</v>
      </c>
      <c r="T162" s="36">
        <f>SUM(T163:T164)</f>
        <v>0</v>
      </c>
    </row>
    <row r="163" spans="2:21" ht="18" x14ac:dyDescent="0.25">
      <c r="B163" s="41"/>
      <c r="C163" s="42"/>
      <c r="D163" s="44" t="s">
        <v>335</v>
      </c>
      <c r="E163" s="37">
        <f t="shared" si="36"/>
        <v>0</v>
      </c>
      <c r="F163" s="37">
        <v>0</v>
      </c>
      <c r="G163" s="37">
        <v>0</v>
      </c>
      <c r="H163" s="37">
        <v>0</v>
      </c>
      <c r="I163" s="37">
        <f t="shared" si="38"/>
        <v>0</v>
      </c>
      <c r="J163" s="37">
        <v>0</v>
      </c>
      <c r="K163" s="37">
        <v>0</v>
      </c>
      <c r="L163" s="37">
        <v>0</v>
      </c>
      <c r="M163" s="37">
        <f t="shared" si="39"/>
        <v>0</v>
      </c>
      <c r="N163" s="37">
        <v>0</v>
      </c>
      <c r="O163" s="37">
        <v>0</v>
      </c>
      <c r="P163" s="37">
        <v>0</v>
      </c>
      <c r="Q163" s="37">
        <f t="shared" si="40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36"/>
        <v>5</v>
      </c>
      <c r="F164" s="37">
        <v>5</v>
      </c>
      <c r="G164" s="37">
        <v>0</v>
      </c>
      <c r="H164" s="37">
        <v>0</v>
      </c>
      <c r="I164" s="36">
        <f t="shared" si="38"/>
        <v>5</v>
      </c>
      <c r="J164" s="37">
        <v>5</v>
      </c>
      <c r="K164" s="37">
        <v>0</v>
      </c>
      <c r="L164" s="37">
        <v>0</v>
      </c>
      <c r="M164" s="36">
        <f t="shared" si="39"/>
        <v>5</v>
      </c>
      <c r="N164" s="37">
        <v>5</v>
      </c>
      <c r="O164" s="37">
        <v>0</v>
      </c>
      <c r="P164" s="37">
        <v>0</v>
      </c>
      <c r="Q164" s="36">
        <f t="shared" si="40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36"/>
        <v>170</v>
      </c>
      <c r="F165" s="45">
        <v>170</v>
      </c>
      <c r="G165" s="37">
        <v>0</v>
      </c>
      <c r="H165" s="37">
        <v>0</v>
      </c>
      <c r="I165" s="40">
        <f t="shared" si="38"/>
        <v>170</v>
      </c>
      <c r="J165" s="45">
        <v>170</v>
      </c>
      <c r="K165" s="37">
        <v>0</v>
      </c>
      <c r="L165" s="37">
        <v>0</v>
      </c>
      <c r="M165" s="40">
        <f t="shared" si="39"/>
        <v>170</v>
      </c>
      <c r="N165" s="45">
        <v>170</v>
      </c>
      <c r="O165" s="37">
        <v>0</v>
      </c>
      <c r="P165" s="37">
        <v>0</v>
      </c>
      <c r="Q165" s="40">
        <f t="shared" si="40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36"/>
        <v>90</v>
      </c>
      <c r="F166" s="45">
        <v>90</v>
      </c>
      <c r="G166" s="37">
        <v>0</v>
      </c>
      <c r="H166" s="37">
        <v>0</v>
      </c>
      <c r="I166" s="40">
        <f t="shared" si="38"/>
        <v>90</v>
      </c>
      <c r="J166" s="45">
        <v>90</v>
      </c>
      <c r="K166" s="37">
        <v>0</v>
      </c>
      <c r="L166" s="37">
        <v>0</v>
      </c>
      <c r="M166" s="40">
        <f t="shared" si="39"/>
        <v>90</v>
      </c>
      <c r="N166" s="45">
        <v>90</v>
      </c>
      <c r="O166" s="37">
        <v>0</v>
      </c>
      <c r="P166" s="37">
        <v>0</v>
      </c>
      <c r="Q166" s="40">
        <f t="shared" si="40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36"/>
        <v>0</v>
      </c>
      <c r="F167" s="71">
        <f>F171</f>
        <v>0</v>
      </c>
      <c r="G167" s="71">
        <f>G171</f>
        <v>0</v>
      </c>
      <c r="H167" s="71">
        <f>H171</f>
        <v>0</v>
      </c>
      <c r="I167" s="70">
        <f t="shared" si="38"/>
        <v>0</v>
      </c>
      <c r="J167" s="71">
        <f>J171</f>
        <v>0</v>
      </c>
      <c r="K167" s="71">
        <f>K171</f>
        <v>0</v>
      </c>
      <c r="L167" s="71">
        <f>L171</f>
        <v>0</v>
      </c>
      <c r="M167" s="70">
        <f t="shared" si="39"/>
        <v>0</v>
      </c>
      <c r="N167" s="71">
        <f>N171</f>
        <v>0</v>
      </c>
      <c r="O167" s="71">
        <f>O171</f>
        <v>0</v>
      </c>
      <c r="P167" s="71">
        <f>P171</f>
        <v>0</v>
      </c>
      <c r="Q167" s="70">
        <f t="shared" si="40"/>
        <v>0</v>
      </c>
      <c r="R167" s="71">
        <f>R171</f>
        <v>0</v>
      </c>
      <c r="S167" s="71">
        <f>S171</f>
        <v>0</v>
      </c>
      <c r="T167" s="71">
        <f>T171</f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36"/>
        <v>0</v>
      </c>
      <c r="F168" s="49">
        <f>SUM(F169:F170)</f>
        <v>0</v>
      </c>
      <c r="G168" s="49">
        <f>SUM(G169:G170)</f>
        <v>0</v>
      </c>
      <c r="H168" s="49">
        <f>SUM(H169:H170)</f>
        <v>0</v>
      </c>
      <c r="I168" s="49">
        <f t="shared" si="38"/>
        <v>0</v>
      </c>
      <c r="J168" s="49">
        <f>SUM(J169:J170)</f>
        <v>0</v>
      </c>
      <c r="K168" s="49">
        <f>SUM(K169:K170)</f>
        <v>0</v>
      </c>
      <c r="L168" s="49">
        <f>SUM(L169:L170)</f>
        <v>0</v>
      </c>
      <c r="M168" s="49">
        <f t="shared" si="39"/>
        <v>0</v>
      </c>
      <c r="N168" s="49">
        <f>SUM(N169:N170)</f>
        <v>0</v>
      </c>
      <c r="O168" s="49">
        <f>SUM(O169:O170)</f>
        <v>0</v>
      </c>
      <c r="P168" s="49">
        <f>SUM(P169:P170)</f>
        <v>0</v>
      </c>
      <c r="Q168" s="49">
        <f t="shared" si="40"/>
        <v>0</v>
      </c>
      <c r="R168" s="49">
        <f>SUM(R169:R170)</f>
        <v>0</v>
      </c>
      <c r="S168" s="49">
        <f>SUM(S169:S170)</f>
        <v>0</v>
      </c>
      <c r="T168" s="49">
        <f>SUM(T169:T170)</f>
        <v>0</v>
      </c>
    </row>
    <row r="169" spans="2:21" ht="18" x14ac:dyDescent="0.25">
      <c r="B169" s="46"/>
      <c r="C169" s="47"/>
      <c r="D169" s="50" t="s">
        <v>335</v>
      </c>
      <c r="E169" s="51">
        <f t="shared" si="36"/>
        <v>0</v>
      </c>
      <c r="F169" s="51">
        <v>0</v>
      </c>
      <c r="G169" s="51">
        <v>0</v>
      </c>
      <c r="H169" s="51">
        <v>0</v>
      </c>
      <c r="I169" s="51">
        <f t="shared" si="38"/>
        <v>0</v>
      </c>
      <c r="J169" s="51">
        <v>0</v>
      </c>
      <c r="K169" s="51">
        <v>0</v>
      </c>
      <c r="L169" s="51">
        <v>0</v>
      </c>
      <c r="M169" s="51">
        <f t="shared" si="39"/>
        <v>0</v>
      </c>
      <c r="N169" s="51">
        <v>0</v>
      </c>
      <c r="O169" s="51">
        <v>0</v>
      </c>
      <c r="P169" s="51">
        <v>0</v>
      </c>
      <c r="Q169" s="51">
        <f t="shared" si="40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36"/>
        <v>0</v>
      </c>
      <c r="F170" s="51">
        <v>0</v>
      </c>
      <c r="G170" s="51">
        <v>0</v>
      </c>
      <c r="H170" s="51">
        <v>0</v>
      </c>
      <c r="I170" s="49">
        <f t="shared" si="38"/>
        <v>0</v>
      </c>
      <c r="J170" s="51">
        <v>0</v>
      </c>
      <c r="K170" s="51">
        <v>0</v>
      </c>
      <c r="L170" s="51">
        <v>0</v>
      </c>
      <c r="M170" s="49">
        <f t="shared" si="39"/>
        <v>0</v>
      </c>
      <c r="N170" s="51">
        <v>0</v>
      </c>
      <c r="O170" s="51">
        <v>0</v>
      </c>
      <c r="P170" s="51">
        <v>0</v>
      </c>
      <c r="Q170" s="49">
        <f t="shared" si="40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36"/>
        <v>0</v>
      </c>
      <c r="F171" s="76">
        <v>0</v>
      </c>
      <c r="G171" s="51">
        <v>0</v>
      </c>
      <c r="H171" s="51">
        <v>0</v>
      </c>
      <c r="I171" s="75">
        <f t="shared" si="38"/>
        <v>0</v>
      </c>
      <c r="J171" s="76">
        <v>0</v>
      </c>
      <c r="K171" s="51">
        <v>0</v>
      </c>
      <c r="L171" s="51">
        <v>0</v>
      </c>
      <c r="M171" s="75">
        <f t="shared" si="39"/>
        <v>0</v>
      </c>
      <c r="N171" s="76">
        <v>0</v>
      </c>
      <c r="O171" s="51">
        <v>0</v>
      </c>
      <c r="P171" s="51">
        <v>0</v>
      </c>
      <c r="Q171" s="75">
        <f t="shared" si="40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36"/>
        <v>15671</v>
      </c>
      <c r="F172" s="33">
        <f>SUM(F176:F184)</f>
        <v>15671</v>
      </c>
      <c r="G172" s="33">
        <f>SUM(G176:G184)</f>
        <v>0</v>
      </c>
      <c r="H172" s="33">
        <f>SUM(H176:H184)</f>
        <v>0</v>
      </c>
      <c r="I172" s="32">
        <f t="shared" si="38"/>
        <v>17000</v>
      </c>
      <c r="J172" s="33">
        <f>SUM(J176:J184)</f>
        <v>17000</v>
      </c>
      <c r="K172" s="33">
        <f>SUM(K176:K184)</f>
        <v>0</v>
      </c>
      <c r="L172" s="33">
        <f>SUM(L176:L184)</f>
        <v>0</v>
      </c>
      <c r="M172" s="32">
        <f t="shared" si="39"/>
        <v>17999.999999999996</v>
      </c>
      <c r="N172" s="33">
        <f>SUM(N176:N184)</f>
        <v>17999.999999999996</v>
      </c>
      <c r="O172" s="33">
        <f>SUM(O176:O184)</f>
        <v>0</v>
      </c>
      <c r="P172" s="33">
        <f>SUM(P176:P184)</f>
        <v>0</v>
      </c>
      <c r="Q172" s="32">
        <f t="shared" si="40"/>
        <v>17999.999999999996</v>
      </c>
      <c r="R172" s="33">
        <f>SUM(R176:R184)</f>
        <v>17999.999999999996</v>
      </c>
      <c r="S172" s="33">
        <f>SUM(S176:S184)</f>
        <v>0</v>
      </c>
      <c r="T172" s="33">
        <f>SUM(T176:T184)</f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36"/>
        <v>31</v>
      </c>
      <c r="F173" s="36">
        <f>SUM(F174:F175)</f>
        <v>31</v>
      </c>
      <c r="G173" s="36">
        <f>SUM(G174:G175)</f>
        <v>0</v>
      </c>
      <c r="H173" s="36">
        <f>SUM(H174:H175)</f>
        <v>0</v>
      </c>
      <c r="I173" s="36">
        <f t="shared" si="38"/>
        <v>31</v>
      </c>
      <c r="J173" s="36">
        <f>SUM(J174:J175)</f>
        <v>31</v>
      </c>
      <c r="K173" s="36">
        <f>SUM(K174:K175)</f>
        <v>0</v>
      </c>
      <c r="L173" s="36">
        <f>SUM(L174:L175)</f>
        <v>0</v>
      </c>
      <c r="M173" s="36">
        <f t="shared" si="39"/>
        <v>31</v>
      </c>
      <c r="N173" s="36">
        <f>SUM(N174:N175)</f>
        <v>31</v>
      </c>
      <c r="O173" s="36">
        <f>SUM(O174:O175)</f>
        <v>0</v>
      </c>
      <c r="P173" s="36">
        <f>SUM(P174:P175)</f>
        <v>0</v>
      </c>
      <c r="Q173" s="36">
        <f t="shared" si="40"/>
        <v>31</v>
      </c>
      <c r="R173" s="36">
        <f>SUM(R174:R175)</f>
        <v>31</v>
      </c>
      <c r="S173" s="36">
        <f>SUM(S174:S175)</f>
        <v>0</v>
      </c>
      <c r="T173" s="36">
        <f>SUM(T174:T175)</f>
        <v>0</v>
      </c>
    </row>
    <row r="174" spans="2:21" ht="18" x14ac:dyDescent="0.25">
      <c r="B174" s="41"/>
      <c r="C174" s="42"/>
      <c r="D174" s="44" t="s">
        <v>335</v>
      </c>
      <c r="E174" s="37">
        <f t="shared" si="36"/>
        <v>0</v>
      </c>
      <c r="F174" s="37">
        <v>0</v>
      </c>
      <c r="G174" s="37">
        <v>0</v>
      </c>
      <c r="H174" s="37">
        <v>0</v>
      </c>
      <c r="I174" s="37">
        <f t="shared" si="38"/>
        <v>0</v>
      </c>
      <c r="J174" s="37">
        <v>0</v>
      </c>
      <c r="K174" s="37">
        <v>0</v>
      </c>
      <c r="L174" s="37">
        <v>0</v>
      </c>
      <c r="M174" s="37">
        <f t="shared" si="39"/>
        <v>0</v>
      </c>
      <c r="N174" s="37">
        <v>0</v>
      </c>
      <c r="O174" s="37">
        <v>0</v>
      </c>
      <c r="P174" s="37">
        <v>0</v>
      </c>
      <c r="Q174" s="37">
        <f t="shared" si="40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36"/>
        <v>31</v>
      </c>
      <c r="F175" s="37">
        <v>31</v>
      </c>
      <c r="G175" s="37">
        <v>0</v>
      </c>
      <c r="H175" s="37">
        <v>0</v>
      </c>
      <c r="I175" s="36">
        <f t="shared" si="38"/>
        <v>31</v>
      </c>
      <c r="J175" s="37">
        <v>31</v>
      </c>
      <c r="K175" s="37">
        <v>0</v>
      </c>
      <c r="L175" s="37">
        <v>0</v>
      </c>
      <c r="M175" s="36">
        <f t="shared" si="39"/>
        <v>31</v>
      </c>
      <c r="N175" s="37">
        <v>31</v>
      </c>
      <c r="O175" s="37">
        <v>0</v>
      </c>
      <c r="P175" s="37">
        <v>0</v>
      </c>
      <c r="Q175" s="36">
        <f t="shared" si="40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36"/>
        <v>2750</v>
      </c>
      <c r="F176" s="45">
        <v>2750</v>
      </c>
      <c r="G176" s="37">
        <v>0</v>
      </c>
      <c r="H176" s="37">
        <v>0</v>
      </c>
      <c r="I176" s="40">
        <f t="shared" si="38"/>
        <v>2800</v>
      </c>
      <c r="J176" s="45">
        <v>2800</v>
      </c>
      <c r="K176" s="37">
        <v>0</v>
      </c>
      <c r="L176" s="37">
        <v>0</v>
      </c>
      <c r="M176" s="40">
        <f t="shared" si="39"/>
        <v>3000</v>
      </c>
      <c r="N176" s="45">
        <v>3000</v>
      </c>
      <c r="O176" s="37">
        <v>0</v>
      </c>
      <c r="P176" s="37">
        <v>0</v>
      </c>
      <c r="Q176" s="40">
        <f t="shared" si="40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36"/>
        <v>1388</v>
      </c>
      <c r="F177" s="45">
        <v>1388</v>
      </c>
      <c r="G177" s="37">
        <v>0</v>
      </c>
      <c r="H177" s="37">
        <v>0</v>
      </c>
      <c r="I177" s="40">
        <f t="shared" si="38"/>
        <v>1388</v>
      </c>
      <c r="J177" s="45">
        <v>1388</v>
      </c>
      <c r="K177" s="37">
        <v>0</v>
      </c>
      <c r="L177" s="37">
        <v>0</v>
      </c>
      <c r="M177" s="40">
        <f t="shared" si="39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40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36"/>
        <v>9500</v>
      </c>
      <c r="F178" s="45">
        <v>9500</v>
      </c>
      <c r="G178" s="37">
        <v>0</v>
      </c>
      <c r="H178" s="37">
        <v>0</v>
      </c>
      <c r="I178" s="40">
        <f t="shared" si="38"/>
        <v>9500</v>
      </c>
      <c r="J178" s="45">
        <v>9500</v>
      </c>
      <c r="K178" s="37">
        <v>0</v>
      </c>
      <c r="L178" s="37">
        <v>0</v>
      </c>
      <c r="M178" s="40">
        <f t="shared" si="39"/>
        <v>10000</v>
      </c>
      <c r="N178" s="45">
        <v>10000</v>
      </c>
      <c r="O178" s="37">
        <v>0</v>
      </c>
      <c r="P178" s="37">
        <v>0</v>
      </c>
      <c r="Q178" s="40">
        <f t="shared" si="40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36"/>
        <v>40</v>
      </c>
      <c r="F179" s="45">
        <v>40</v>
      </c>
      <c r="G179" s="37">
        <v>0</v>
      </c>
      <c r="H179" s="37">
        <v>0</v>
      </c>
      <c r="I179" s="40">
        <f t="shared" si="38"/>
        <v>40</v>
      </c>
      <c r="J179" s="45">
        <v>40</v>
      </c>
      <c r="K179" s="37">
        <v>0</v>
      </c>
      <c r="L179" s="37">
        <v>0</v>
      </c>
      <c r="M179" s="40">
        <f t="shared" si="39"/>
        <v>40</v>
      </c>
      <c r="N179" s="45">
        <v>40</v>
      </c>
      <c r="O179" s="37">
        <v>0</v>
      </c>
      <c r="P179" s="37">
        <v>0</v>
      </c>
      <c r="Q179" s="40">
        <f t="shared" si="40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36"/>
        <v>38</v>
      </c>
      <c r="F180" s="45">
        <v>38</v>
      </c>
      <c r="G180" s="37">
        <v>0</v>
      </c>
      <c r="H180" s="37">
        <v>0</v>
      </c>
      <c r="I180" s="40">
        <f t="shared" si="38"/>
        <v>63</v>
      </c>
      <c r="J180" s="45">
        <v>63</v>
      </c>
      <c r="K180" s="37">
        <v>0</v>
      </c>
      <c r="L180" s="37">
        <v>0</v>
      </c>
      <c r="M180" s="40">
        <f t="shared" si="39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40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36"/>
        <v>1250</v>
      </c>
      <c r="F181" s="45">
        <v>1250</v>
      </c>
      <c r="G181" s="37">
        <v>0</v>
      </c>
      <c r="H181" s="37">
        <v>0</v>
      </c>
      <c r="I181" s="40">
        <f t="shared" si="38"/>
        <v>2293</v>
      </c>
      <c r="J181" s="45">
        <f>2361-68</f>
        <v>2293</v>
      </c>
      <c r="K181" s="37">
        <v>0</v>
      </c>
      <c r="L181" s="37">
        <v>0</v>
      </c>
      <c r="M181" s="40">
        <f t="shared" si="39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40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36"/>
        <v>410</v>
      </c>
      <c r="F182" s="45">
        <v>410</v>
      </c>
      <c r="G182" s="37">
        <v>0</v>
      </c>
      <c r="H182" s="37">
        <v>0</v>
      </c>
      <c r="I182" s="40">
        <f t="shared" si="38"/>
        <v>472</v>
      </c>
      <c r="J182" s="45">
        <v>472</v>
      </c>
      <c r="K182" s="37">
        <v>0</v>
      </c>
      <c r="L182" s="37">
        <v>0</v>
      </c>
      <c r="M182" s="40">
        <f t="shared" si="39"/>
        <v>485.6</v>
      </c>
      <c r="N182" s="45">
        <v>485.6</v>
      </c>
      <c r="O182" s="37">
        <v>0</v>
      </c>
      <c r="P182" s="37">
        <v>0</v>
      </c>
      <c r="Q182" s="40">
        <f t="shared" si="40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36"/>
        <v>90</v>
      </c>
      <c r="F183" s="45">
        <v>90</v>
      </c>
      <c r="G183" s="37">
        <v>0</v>
      </c>
      <c r="H183" s="37">
        <v>0</v>
      </c>
      <c r="I183" s="40">
        <f t="shared" si="38"/>
        <v>103.6</v>
      </c>
      <c r="J183" s="45">
        <v>103.6</v>
      </c>
      <c r="K183" s="37">
        <v>0</v>
      </c>
      <c r="L183" s="37">
        <v>0</v>
      </c>
      <c r="M183" s="40">
        <f t="shared" si="39"/>
        <v>106.6</v>
      </c>
      <c r="N183" s="45">
        <v>106.6</v>
      </c>
      <c r="O183" s="37">
        <v>0</v>
      </c>
      <c r="P183" s="37">
        <v>0</v>
      </c>
      <c r="Q183" s="40">
        <f t="shared" si="40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36"/>
        <v>205</v>
      </c>
      <c r="F184" s="45">
        <v>205</v>
      </c>
      <c r="G184" s="37">
        <v>0</v>
      </c>
      <c r="H184" s="37">
        <v>0</v>
      </c>
      <c r="I184" s="40">
        <f t="shared" si="38"/>
        <v>340.4</v>
      </c>
      <c r="J184" s="45">
        <v>340.4</v>
      </c>
      <c r="K184" s="37">
        <v>0</v>
      </c>
      <c r="L184" s="37">
        <v>0</v>
      </c>
      <c r="M184" s="40">
        <f t="shared" si="39"/>
        <v>350.6</v>
      </c>
      <c r="N184" s="45">
        <v>350.6</v>
      </c>
      <c r="O184" s="37">
        <v>0</v>
      </c>
      <c r="P184" s="37">
        <v>0</v>
      </c>
      <c r="Q184" s="40">
        <f t="shared" si="40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36"/>
        <v>12715</v>
      </c>
      <c r="F185" s="33">
        <f>SUM(F189:F195)</f>
        <v>12715</v>
      </c>
      <c r="G185" s="33">
        <f>SUM(G189:G195)</f>
        <v>0</v>
      </c>
      <c r="H185" s="33">
        <f>SUM(H189:H195)</f>
        <v>0</v>
      </c>
      <c r="I185" s="32">
        <f t="shared" si="38"/>
        <v>15000</v>
      </c>
      <c r="J185" s="33">
        <f>SUM(J189:J195)</f>
        <v>15000</v>
      </c>
      <c r="K185" s="33">
        <f>SUM(K189:K195)</f>
        <v>0</v>
      </c>
      <c r="L185" s="33">
        <f>SUM(L189:L195)</f>
        <v>0</v>
      </c>
      <c r="M185" s="32">
        <f t="shared" si="39"/>
        <v>18000</v>
      </c>
      <c r="N185" s="33">
        <f>SUM(N189:N195)</f>
        <v>18000</v>
      </c>
      <c r="O185" s="33">
        <f>SUM(O189:O195)</f>
        <v>0</v>
      </c>
      <c r="P185" s="33">
        <f>SUM(P189:P195)</f>
        <v>0</v>
      </c>
      <c r="Q185" s="32">
        <f t="shared" si="40"/>
        <v>19000</v>
      </c>
      <c r="R185" s="33">
        <f>SUM(R189:R195)</f>
        <v>19000</v>
      </c>
      <c r="S185" s="33">
        <f>SUM(S189:S195)</f>
        <v>0</v>
      </c>
      <c r="T185" s="33">
        <f>SUM(T189:T195)</f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36"/>
        <v>0</v>
      </c>
      <c r="F186" s="36">
        <f>SUM(F187:F188)</f>
        <v>0</v>
      </c>
      <c r="G186" s="36">
        <f>SUM(G187:G188)</f>
        <v>0</v>
      </c>
      <c r="H186" s="36">
        <f>SUM(H187:H188)</f>
        <v>0</v>
      </c>
      <c r="I186" s="36">
        <f t="shared" si="38"/>
        <v>0</v>
      </c>
      <c r="J186" s="36">
        <f>SUM(J187:J188)</f>
        <v>0</v>
      </c>
      <c r="K186" s="36">
        <f>SUM(K187:K188)</f>
        <v>0</v>
      </c>
      <c r="L186" s="36">
        <f>SUM(L187:L188)</f>
        <v>0</v>
      </c>
      <c r="M186" s="36">
        <f t="shared" si="39"/>
        <v>0</v>
      </c>
      <c r="N186" s="36">
        <f>SUM(N187:N188)</f>
        <v>0</v>
      </c>
      <c r="O186" s="36">
        <f>SUM(O187:O188)</f>
        <v>0</v>
      </c>
      <c r="P186" s="36">
        <f>SUM(P187:P188)</f>
        <v>0</v>
      </c>
      <c r="Q186" s="36">
        <f t="shared" si="40"/>
        <v>0</v>
      </c>
      <c r="R186" s="36">
        <f>SUM(R187:R188)</f>
        <v>0</v>
      </c>
      <c r="S186" s="36">
        <f>SUM(S187:S188)</f>
        <v>0</v>
      </c>
      <c r="T186" s="36">
        <f>SUM(T187:T188)</f>
        <v>0</v>
      </c>
    </row>
    <row r="187" spans="2:21" ht="18" x14ac:dyDescent="0.25">
      <c r="B187" s="41"/>
      <c r="C187" s="42"/>
      <c r="D187" s="44" t="s">
        <v>335</v>
      </c>
      <c r="E187" s="37">
        <f t="shared" si="36"/>
        <v>0</v>
      </c>
      <c r="F187" s="37">
        <v>0</v>
      </c>
      <c r="G187" s="37">
        <v>0</v>
      </c>
      <c r="H187" s="37">
        <v>0</v>
      </c>
      <c r="I187" s="37">
        <f t="shared" si="38"/>
        <v>0</v>
      </c>
      <c r="J187" s="37">
        <v>0</v>
      </c>
      <c r="K187" s="37">
        <v>0</v>
      </c>
      <c r="L187" s="37">
        <v>0</v>
      </c>
      <c r="M187" s="37">
        <f t="shared" si="39"/>
        <v>0</v>
      </c>
      <c r="N187" s="37">
        <v>0</v>
      </c>
      <c r="O187" s="37">
        <v>0</v>
      </c>
      <c r="P187" s="37">
        <v>0</v>
      </c>
      <c r="Q187" s="37">
        <f t="shared" si="40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36"/>
        <v>0</v>
      </c>
      <c r="F188" s="37">
        <v>0</v>
      </c>
      <c r="G188" s="37">
        <v>0</v>
      </c>
      <c r="H188" s="37">
        <v>0</v>
      </c>
      <c r="I188" s="36">
        <f t="shared" si="38"/>
        <v>0</v>
      </c>
      <c r="J188" s="37">
        <v>0</v>
      </c>
      <c r="K188" s="37">
        <v>0</v>
      </c>
      <c r="L188" s="37">
        <v>0</v>
      </c>
      <c r="M188" s="36">
        <f t="shared" si="39"/>
        <v>0</v>
      </c>
      <c r="N188" s="37">
        <v>0</v>
      </c>
      <c r="O188" s="37">
        <v>0</v>
      </c>
      <c r="P188" s="37">
        <v>0</v>
      </c>
      <c r="Q188" s="36">
        <f t="shared" si="40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36"/>
        <v>2315</v>
      </c>
      <c r="F189" s="45">
        <v>2315</v>
      </c>
      <c r="G189" s="37">
        <v>0</v>
      </c>
      <c r="H189" s="37">
        <v>0</v>
      </c>
      <c r="I189" s="40">
        <f t="shared" si="38"/>
        <v>2400</v>
      </c>
      <c r="J189" s="45">
        <v>2400</v>
      </c>
      <c r="K189" s="37">
        <v>0</v>
      </c>
      <c r="L189" s="37">
        <v>0</v>
      </c>
      <c r="M189" s="40">
        <f t="shared" si="39"/>
        <v>2500</v>
      </c>
      <c r="N189" s="45">
        <v>2500</v>
      </c>
      <c r="O189" s="37">
        <v>0</v>
      </c>
      <c r="P189" s="37">
        <v>0</v>
      </c>
      <c r="Q189" s="40">
        <f t="shared" si="40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36"/>
        <v>3550</v>
      </c>
      <c r="F190" s="45">
        <v>3550</v>
      </c>
      <c r="G190" s="45">
        <v>0</v>
      </c>
      <c r="H190" s="45">
        <v>0</v>
      </c>
      <c r="I190" s="40">
        <f t="shared" si="38"/>
        <v>3550</v>
      </c>
      <c r="J190" s="45">
        <v>3550</v>
      </c>
      <c r="K190" s="45">
        <v>0</v>
      </c>
      <c r="L190" s="45">
        <v>0</v>
      </c>
      <c r="M190" s="40">
        <f t="shared" si="39"/>
        <v>3600</v>
      </c>
      <c r="N190" s="45">
        <v>3600</v>
      </c>
      <c r="O190" s="45">
        <v>0</v>
      </c>
      <c r="P190" s="45">
        <v>0</v>
      </c>
      <c r="Q190" s="40">
        <f t="shared" si="40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36"/>
        <v>2450</v>
      </c>
      <c r="F191" s="45">
        <v>2450</v>
      </c>
      <c r="G191" s="45">
        <v>0</v>
      </c>
      <c r="H191" s="45">
        <v>0</v>
      </c>
      <c r="I191" s="40">
        <f t="shared" si="38"/>
        <v>2450</v>
      </c>
      <c r="J191" s="45">
        <v>2450</v>
      </c>
      <c r="K191" s="45">
        <v>0</v>
      </c>
      <c r="L191" s="45">
        <v>0</v>
      </c>
      <c r="M191" s="40">
        <f t="shared" si="39"/>
        <v>2820</v>
      </c>
      <c r="N191" s="45">
        <v>2820</v>
      </c>
      <c r="O191" s="45">
        <v>0</v>
      </c>
      <c r="P191" s="45">
        <v>0</v>
      </c>
      <c r="Q191" s="40">
        <f t="shared" si="40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36"/>
        <v>2700</v>
      </c>
      <c r="F192" s="45">
        <v>2700</v>
      </c>
      <c r="G192" s="45">
        <v>0</v>
      </c>
      <c r="H192" s="45">
        <v>0</v>
      </c>
      <c r="I192" s="40">
        <f t="shared" si="38"/>
        <v>3000</v>
      </c>
      <c r="J192" s="45">
        <v>3000</v>
      </c>
      <c r="K192" s="45">
        <v>0</v>
      </c>
      <c r="L192" s="45">
        <v>0</v>
      </c>
      <c r="M192" s="40">
        <f t="shared" si="39"/>
        <v>4100</v>
      </c>
      <c r="N192" s="45">
        <v>4100</v>
      </c>
      <c r="O192" s="45">
        <v>0</v>
      </c>
      <c r="P192" s="45">
        <v>0</v>
      </c>
      <c r="Q192" s="40">
        <f t="shared" si="40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36"/>
        <v>1377</v>
      </c>
      <c r="F193" s="45">
        <v>1377</v>
      </c>
      <c r="G193" s="45">
        <v>0</v>
      </c>
      <c r="H193" s="45">
        <v>0</v>
      </c>
      <c r="I193" s="40">
        <f t="shared" si="38"/>
        <v>1400</v>
      </c>
      <c r="J193" s="45">
        <v>1400</v>
      </c>
      <c r="K193" s="45">
        <v>0</v>
      </c>
      <c r="L193" s="45">
        <v>0</v>
      </c>
      <c r="M193" s="40">
        <f t="shared" si="39"/>
        <v>2080</v>
      </c>
      <c r="N193" s="45">
        <v>2080</v>
      </c>
      <c r="O193" s="45">
        <v>0</v>
      </c>
      <c r="P193" s="45">
        <v>0</v>
      </c>
      <c r="Q193" s="40">
        <f t="shared" si="40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36"/>
        <v>218</v>
      </c>
      <c r="F194" s="45">
        <v>218</v>
      </c>
      <c r="G194" s="45">
        <v>0</v>
      </c>
      <c r="H194" s="45">
        <v>0</v>
      </c>
      <c r="I194" s="40">
        <f t="shared" si="38"/>
        <v>240</v>
      </c>
      <c r="J194" s="45">
        <v>240</v>
      </c>
      <c r="K194" s="45">
        <v>0</v>
      </c>
      <c r="L194" s="45">
        <v>0</v>
      </c>
      <c r="M194" s="40">
        <f t="shared" si="39"/>
        <v>300</v>
      </c>
      <c r="N194" s="45">
        <v>300</v>
      </c>
      <c r="O194" s="45">
        <v>0</v>
      </c>
      <c r="P194" s="45">
        <v>0</v>
      </c>
      <c r="Q194" s="40">
        <f t="shared" si="40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36"/>
        <v>105</v>
      </c>
      <c r="F195" s="45">
        <v>105</v>
      </c>
      <c r="G195" s="45">
        <v>0</v>
      </c>
      <c r="H195" s="45">
        <v>0</v>
      </c>
      <c r="I195" s="40">
        <f t="shared" si="38"/>
        <v>1960</v>
      </c>
      <c r="J195" s="45">
        <f>2090-130</f>
        <v>1960</v>
      </c>
      <c r="K195" s="45">
        <v>0</v>
      </c>
      <c r="L195" s="45">
        <v>0</v>
      </c>
      <c r="M195" s="40">
        <f t="shared" si="39"/>
        <v>2600</v>
      </c>
      <c r="N195" s="45">
        <v>2600</v>
      </c>
      <c r="O195" s="45">
        <v>0</v>
      </c>
      <c r="P195" s="45">
        <v>0</v>
      </c>
      <c r="Q195" s="40">
        <f t="shared" si="40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36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38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39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40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36"/>
        <v>0</v>
      </c>
      <c r="F197" s="36">
        <f>SUM(F198:F199)</f>
        <v>0</v>
      </c>
      <c r="G197" s="36">
        <f>SUM(G198:G199)</f>
        <v>0</v>
      </c>
      <c r="H197" s="36">
        <f>SUM(H198:H199)</f>
        <v>0</v>
      </c>
      <c r="I197" s="36">
        <f t="shared" si="38"/>
        <v>0</v>
      </c>
      <c r="J197" s="36">
        <f>SUM(J198:J199)</f>
        <v>0</v>
      </c>
      <c r="K197" s="36">
        <f>SUM(K198:K199)</f>
        <v>0</v>
      </c>
      <c r="L197" s="36">
        <f>SUM(L198:L199)</f>
        <v>0</v>
      </c>
      <c r="M197" s="36">
        <f t="shared" si="39"/>
        <v>0</v>
      </c>
      <c r="N197" s="36">
        <f>SUM(N198:N199)</f>
        <v>0</v>
      </c>
      <c r="O197" s="36">
        <f>SUM(O198:O199)</f>
        <v>0</v>
      </c>
      <c r="P197" s="36">
        <f>SUM(P198:P199)</f>
        <v>0</v>
      </c>
      <c r="Q197" s="36">
        <f t="shared" si="40"/>
        <v>0</v>
      </c>
      <c r="R197" s="36">
        <f>SUM(R198:R199)</f>
        <v>0</v>
      </c>
      <c r="S197" s="36">
        <f>SUM(S198:S199)</f>
        <v>0</v>
      </c>
      <c r="T197" s="36">
        <f>SUM(T198:T199)</f>
        <v>0</v>
      </c>
    </row>
    <row r="198" spans="2:21" ht="18" x14ac:dyDescent="0.25">
      <c r="B198" s="41"/>
      <c r="C198" s="42"/>
      <c r="D198" s="44" t="s">
        <v>335</v>
      </c>
      <c r="E198" s="37">
        <f t="shared" si="36"/>
        <v>0</v>
      </c>
      <c r="F198" s="37">
        <v>0</v>
      </c>
      <c r="G198" s="37">
        <v>0</v>
      </c>
      <c r="H198" s="37">
        <v>0</v>
      </c>
      <c r="I198" s="37">
        <f t="shared" si="38"/>
        <v>0</v>
      </c>
      <c r="J198" s="37">
        <v>0</v>
      </c>
      <c r="K198" s="37">
        <v>0</v>
      </c>
      <c r="L198" s="37">
        <v>0</v>
      </c>
      <c r="M198" s="37">
        <f t="shared" si="39"/>
        <v>0</v>
      </c>
      <c r="N198" s="37">
        <v>0</v>
      </c>
      <c r="O198" s="37">
        <v>0</v>
      </c>
      <c r="P198" s="37">
        <v>0</v>
      </c>
      <c r="Q198" s="37">
        <f t="shared" si="40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36"/>
        <v>0</v>
      </c>
      <c r="F199" s="37">
        <v>0</v>
      </c>
      <c r="G199" s="37">
        <v>0</v>
      </c>
      <c r="H199" s="37">
        <v>0</v>
      </c>
      <c r="I199" s="36">
        <f t="shared" si="38"/>
        <v>0</v>
      </c>
      <c r="J199" s="37">
        <v>0</v>
      </c>
      <c r="K199" s="37">
        <v>0</v>
      </c>
      <c r="L199" s="37">
        <v>0</v>
      </c>
      <c r="M199" s="36">
        <f t="shared" si="39"/>
        <v>0</v>
      </c>
      <c r="N199" s="37">
        <v>0</v>
      </c>
      <c r="O199" s="37">
        <v>0</v>
      </c>
      <c r="P199" s="37">
        <v>0</v>
      </c>
      <c r="Q199" s="36">
        <f t="shared" si="40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36"/>
        <v>6113</v>
      </c>
      <c r="F200" s="45">
        <v>6113</v>
      </c>
      <c r="G200" s="45">
        <v>0</v>
      </c>
      <c r="H200" s="45">
        <v>0</v>
      </c>
      <c r="I200" s="40">
        <f t="shared" si="38"/>
        <v>6113</v>
      </c>
      <c r="J200" s="45">
        <v>6113</v>
      </c>
      <c r="K200" s="45">
        <v>0</v>
      </c>
      <c r="L200" s="45">
        <v>0</v>
      </c>
      <c r="M200" s="40">
        <f t="shared" si="39"/>
        <v>6995</v>
      </c>
      <c r="N200" s="45">
        <f>7500-505</f>
        <v>6995</v>
      </c>
      <c r="O200" s="45">
        <v>0</v>
      </c>
      <c r="P200" s="45">
        <v>0</v>
      </c>
      <c r="Q200" s="40">
        <f t="shared" si="40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36"/>
        <v>413</v>
      </c>
      <c r="F201" s="45">
        <v>413</v>
      </c>
      <c r="G201" s="45">
        <v>0</v>
      </c>
      <c r="H201" s="45">
        <v>0</v>
      </c>
      <c r="I201" s="40">
        <f t="shared" si="38"/>
        <v>413</v>
      </c>
      <c r="J201" s="45">
        <v>413</v>
      </c>
      <c r="K201" s="45">
        <v>0</v>
      </c>
      <c r="L201" s="45">
        <v>0</v>
      </c>
      <c r="M201" s="40">
        <f t="shared" si="39"/>
        <v>415</v>
      </c>
      <c r="N201" s="45">
        <v>415</v>
      </c>
      <c r="O201" s="45">
        <v>0</v>
      </c>
      <c r="P201" s="45">
        <v>0</v>
      </c>
      <c r="Q201" s="40">
        <f t="shared" si="40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36"/>
        <v>379</v>
      </c>
      <c r="F202" s="45">
        <v>379</v>
      </c>
      <c r="G202" s="45">
        <v>0</v>
      </c>
      <c r="H202" s="45">
        <v>0</v>
      </c>
      <c r="I202" s="40">
        <f t="shared" si="38"/>
        <v>379</v>
      </c>
      <c r="J202" s="45">
        <v>379</v>
      </c>
      <c r="K202" s="45">
        <v>0</v>
      </c>
      <c r="L202" s="45">
        <v>0</v>
      </c>
      <c r="M202" s="40">
        <f t="shared" si="39"/>
        <v>380</v>
      </c>
      <c r="N202" s="45">
        <v>380</v>
      </c>
      <c r="O202" s="45">
        <v>0</v>
      </c>
      <c r="P202" s="45">
        <v>0</v>
      </c>
      <c r="Q202" s="40">
        <f t="shared" si="40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36"/>
        <v>800</v>
      </c>
      <c r="F203" s="45">
        <v>800</v>
      </c>
      <c r="G203" s="45">
        <v>0</v>
      </c>
      <c r="H203" s="45">
        <v>0</v>
      </c>
      <c r="I203" s="40">
        <f t="shared" si="38"/>
        <v>800</v>
      </c>
      <c r="J203" s="45">
        <v>800</v>
      </c>
      <c r="K203" s="45">
        <v>0</v>
      </c>
      <c r="L203" s="45">
        <v>0</v>
      </c>
      <c r="M203" s="40">
        <f t="shared" si="39"/>
        <v>800</v>
      </c>
      <c r="N203" s="45">
        <v>800</v>
      </c>
      <c r="O203" s="45">
        <v>0</v>
      </c>
      <c r="P203" s="45">
        <v>0</v>
      </c>
      <c r="Q203" s="40">
        <f t="shared" si="40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36"/>
        <v>95</v>
      </c>
      <c r="F204" s="45">
        <v>95</v>
      </c>
      <c r="G204" s="45">
        <v>0</v>
      </c>
      <c r="H204" s="45">
        <v>0</v>
      </c>
      <c r="I204" s="40">
        <f t="shared" si="38"/>
        <v>95</v>
      </c>
      <c r="J204" s="45">
        <v>95</v>
      </c>
      <c r="K204" s="45">
        <v>0</v>
      </c>
      <c r="L204" s="45">
        <v>0</v>
      </c>
      <c r="M204" s="40">
        <f t="shared" si="39"/>
        <v>130</v>
      </c>
      <c r="N204" s="45">
        <v>130</v>
      </c>
      <c r="O204" s="45">
        <v>0</v>
      </c>
      <c r="P204" s="45">
        <v>0</v>
      </c>
      <c r="Q204" s="40">
        <f t="shared" si="40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36"/>
        <v>200</v>
      </c>
      <c r="F205" s="45">
        <v>200</v>
      </c>
      <c r="G205" s="45">
        <v>0</v>
      </c>
      <c r="H205" s="45">
        <v>0</v>
      </c>
      <c r="I205" s="40">
        <f t="shared" si="38"/>
        <v>200</v>
      </c>
      <c r="J205" s="45">
        <v>200</v>
      </c>
      <c r="K205" s="45">
        <v>0</v>
      </c>
      <c r="L205" s="45">
        <v>0</v>
      </c>
      <c r="M205" s="40">
        <f t="shared" si="39"/>
        <v>280</v>
      </c>
      <c r="N205" s="45">
        <v>280</v>
      </c>
      <c r="O205" s="45">
        <v>0</v>
      </c>
      <c r="P205" s="45">
        <v>0</v>
      </c>
      <c r="Q205" s="40">
        <f t="shared" si="40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36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38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39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40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36"/>
        <v>0</v>
      </c>
      <c r="F207" s="36">
        <f>SUM(F208:F209)</f>
        <v>0</v>
      </c>
      <c r="G207" s="36">
        <f>SUM(G208:G209)</f>
        <v>0</v>
      </c>
      <c r="H207" s="36">
        <f>SUM(H208:H209)</f>
        <v>0</v>
      </c>
      <c r="I207" s="36">
        <f t="shared" si="38"/>
        <v>0</v>
      </c>
      <c r="J207" s="36">
        <f>SUM(J208:J209)</f>
        <v>0</v>
      </c>
      <c r="K207" s="36">
        <f>SUM(K208:K209)</f>
        <v>0</v>
      </c>
      <c r="L207" s="36">
        <f>SUM(L208:L209)</f>
        <v>0</v>
      </c>
      <c r="M207" s="36">
        <f t="shared" si="39"/>
        <v>0</v>
      </c>
      <c r="N207" s="36">
        <f>SUM(N208:N209)</f>
        <v>0</v>
      </c>
      <c r="O207" s="36">
        <f>SUM(O208:O209)</f>
        <v>0</v>
      </c>
      <c r="P207" s="36">
        <f>SUM(P208:P209)</f>
        <v>0</v>
      </c>
      <c r="Q207" s="36">
        <f t="shared" si="40"/>
        <v>0</v>
      </c>
      <c r="R207" s="36">
        <f>SUM(R208:R209)</f>
        <v>0</v>
      </c>
      <c r="S207" s="36">
        <f>SUM(S208:S209)</f>
        <v>0</v>
      </c>
      <c r="T207" s="36">
        <f>SUM(T208:T209)</f>
        <v>0</v>
      </c>
    </row>
    <row r="208" spans="2:21" ht="18" x14ac:dyDescent="0.25">
      <c r="B208" s="41"/>
      <c r="C208" s="42"/>
      <c r="D208" s="44" t="s">
        <v>335</v>
      </c>
      <c r="E208" s="37">
        <f t="shared" si="36"/>
        <v>0</v>
      </c>
      <c r="F208" s="37">
        <v>0</v>
      </c>
      <c r="G208" s="37">
        <v>0</v>
      </c>
      <c r="H208" s="37">
        <v>0</v>
      </c>
      <c r="I208" s="37">
        <f t="shared" si="38"/>
        <v>0</v>
      </c>
      <c r="J208" s="37">
        <v>0</v>
      </c>
      <c r="K208" s="37">
        <v>0</v>
      </c>
      <c r="L208" s="37">
        <v>0</v>
      </c>
      <c r="M208" s="37">
        <f t="shared" si="39"/>
        <v>0</v>
      </c>
      <c r="N208" s="37">
        <v>0</v>
      </c>
      <c r="O208" s="37">
        <v>0</v>
      </c>
      <c r="P208" s="37">
        <v>0</v>
      </c>
      <c r="Q208" s="37">
        <f t="shared" si="40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36"/>
        <v>0</v>
      </c>
      <c r="F209" s="37">
        <v>0</v>
      </c>
      <c r="G209" s="37">
        <v>0</v>
      </c>
      <c r="H209" s="37">
        <v>0</v>
      </c>
      <c r="I209" s="36">
        <f t="shared" si="38"/>
        <v>0</v>
      </c>
      <c r="J209" s="37">
        <v>0</v>
      </c>
      <c r="K209" s="37">
        <v>0</v>
      </c>
      <c r="L209" s="37">
        <v>0</v>
      </c>
      <c r="M209" s="36">
        <f t="shared" si="39"/>
        <v>0</v>
      </c>
      <c r="N209" s="37">
        <v>0</v>
      </c>
      <c r="O209" s="37">
        <v>0</v>
      </c>
      <c r="P209" s="37">
        <v>0</v>
      </c>
      <c r="Q209" s="36">
        <f t="shared" si="40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36"/>
        <v>1400</v>
      </c>
      <c r="F210" s="45">
        <v>1400</v>
      </c>
      <c r="G210" s="45">
        <v>0</v>
      </c>
      <c r="H210" s="45">
        <v>0</v>
      </c>
      <c r="I210" s="40">
        <f t="shared" si="38"/>
        <v>2000</v>
      </c>
      <c r="J210" s="45">
        <v>2000</v>
      </c>
      <c r="K210" s="45">
        <v>0</v>
      </c>
      <c r="L210" s="45">
        <v>0</v>
      </c>
      <c r="M210" s="40">
        <f t="shared" si="39"/>
        <v>3100</v>
      </c>
      <c r="N210" s="45">
        <v>3100</v>
      </c>
      <c r="O210" s="45">
        <v>0</v>
      </c>
      <c r="P210" s="45">
        <v>0</v>
      </c>
      <c r="Q210" s="40">
        <f t="shared" si="40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36"/>
        <v>6774</v>
      </c>
      <c r="F211" s="45">
        <v>6774</v>
      </c>
      <c r="G211" s="45">
        <v>0</v>
      </c>
      <c r="H211" s="45">
        <v>0</v>
      </c>
      <c r="I211" s="40">
        <f t="shared" si="38"/>
        <v>7394</v>
      </c>
      <c r="J211" s="45">
        <f>8000-606</f>
        <v>7394</v>
      </c>
      <c r="K211" s="45">
        <v>0</v>
      </c>
      <c r="L211" s="45">
        <v>0</v>
      </c>
      <c r="M211" s="40">
        <f t="shared" si="39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40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36"/>
        <v>770</v>
      </c>
      <c r="F212" s="45">
        <v>770</v>
      </c>
      <c r="G212" s="45">
        <v>0</v>
      </c>
      <c r="H212" s="45">
        <v>0</v>
      </c>
      <c r="I212" s="40">
        <f t="shared" si="38"/>
        <v>850</v>
      </c>
      <c r="J212" s="45">
        <v>850</v>
      </c>
      <c r="K212" s="45">
        <v>0</v>
      </c>
      <c r="L212" s="45">
        <v>0</v>
      </c>
      <c r="M212" s="40">
        <f t="shared" si="39"/>
        <v>1000</v>
      </c>
      <c r="N212" s="45">
        <v>1000</v>
      </c>
      <c r="O212" s="45">
        <v>0</v>
      </c>
      <c r="P212" s="45">
        <v>0</v>
      </c>
      <c r="Q212" s="40">
        <f t="shared" si="40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36"/>
        <v>36</v>
      </c>
      <c r="F213" s="45">
        <v>36</v>
      </c>
      <c r="G213" s="45">
        <v>0</v>
      </c>
      <c r="H213" s="45">
        <v>0</v>
      </c>
      <c r="I213" s="40">
        <f t="shared" si="38"/>
        <v>36</v>
      </c>
      <c r="J213" s="45">
        <v>36</v>
      </c>
      <c r="K213" s="45">
        <v>0</v>
      </c>
      <c r="L213" s="45">
        <v>0</v>
      </c>
      <c r="M213" s="40">
        <f t="shared" si="39"/>
        <v>36</v>
      </c>
      <c r="N213" s="45">
        <v>36</v>
      </c>
      <c r="O213" s="45">
        <v>0</v>
      </c>
      <c r="P213" s="45">
        <v>0</v>
      </c>
      <c r="Q213" s="40">
        <f t="shared" si="40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36"/>
        <v>120</v>
      </c>
      <c r="F214" s="45">
        <v>120</v>
      </c>
      <c r="G214" s="45">
        <v>0</v>
      </c>
      <c r="H214" s="45">
        <v>0</v>
      </c>
      <c r="I214" s="40">
        <f t="shared" si="38"/>
        <v>120</v>
      </c>
      <c r="J214" s="45">
        <v>120</v>
      </c>
      <c r="K214" s="45">
        <v>0</v>
      </c>
      <c r="L214" s="45">
        <v>0</v>
      </c>
      <c r="M214" s="40">
        <f t="shared" si="39"/>
        <v>120</v>
      </c>
      <c r="N214" s="45">
        <v>120</v>
      </c>
      <c r="O214" s="45">
        <v>0</v>
      </c>
      <c r="P214" s="45">
        <v>0</v>
      </c>
      <c r="Q214" s="40">
        <f t="shared" si="40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36"/>
        <v>300</v>
      </c>
      <c r="F215" s="45">
        <v>300</v>
      </c>
      <c r="G215" s="45">
        <v>0</v>
      </c>
      <c r="H215" s="45">
        <v>0</v>
      </c>
      <c r="I215" s="40">
        <f t="shared" si="38"/>
        <v>300</v>
      </c>
      <c r="J215" s="45">
        <v>300</v>
      </c>
      <c r="K215" s="45">
        <v>0</v>
      </c>
      <c r="L215" s="45">
        <v>0</v>
      </c>
      <c r="M215" s="40">
        <f t="shared" si="39"/>
        <v>300</v>
      </c>
      <c r="N215" s="45">
        <v>300</v>
      </c>
      <c r="O215" s="45">
        <v>0</v>
      </c>
      <c r="P215" s="45">
        <v>0</v>
      </c>
      <c r="Q215" s="40">
        <f t="shared" si="40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36"/>
        <v>300</v>
      </c>
      <c r="F216" s="45">
        <v>300</v>
      </c>
      <c r="G216" s="45">
        <v>0</v>
      </c>
      <c r="H216" s="45">
        <v>0</v>
      </c>
      <c r="I216" s="40">
        <f t="shared" si="38"/>
        <v>300</v>
      </c>
      <c r="J216" s="45">
        <v>300</v>
      </c>
      <c r="K216" s="45">
        <v>0</v>
      </c>
      <c r="L216" s="45">
        <v>0</v>
      </c>
      <c r="M216" s="40">
        <f t="shared" si="39"/>
        <v>300</v>
      </c>
      <c r="N216" s="45">
        <v>300</v>
      </c>
      <c r="O216" s="45">
        <v>0</v>
      </c>
      <c r="P216" s="45">
        <v>0</v>
      </c>
      <c r="Q216" s="40">
        <f t="shared" si="40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36"/>
        <v>1100</v>
      </c>
      <c r="F217" s="33">
        <f t="shared" ref="F217:P217" si="41">SUM(F221:F227)</f>
        <v>1100</v>
      </c>
      <c r="G217" s="33">
        <f t="shared" si="41"/>
        <v>0</v>
      </c>
      <c r="H217" s="33">
        <f t="shared" si="41"/>
        <v>0</v>
      </c>
      <c r="I217" s="32">
        <f t="shared" si="38"/>
        <v>1100</v>
      </c>
      <c r="J217" s="33">
        <f>SUM(J221:J227)</f>
        <v>1100</v>
      </c>
      <c r="K217" s="33">
        <f t="shared" si="41"/>
        <v>0</v>
      </c>
      <c r="L217" s="33">
        <f t="shared" si="41"/>
        <v>0</v>
      </c>
      <c r="M217" s="32">
        <f t="shared" si="39"/>
        <v>1100</v>
      </c>
      <c r="N217" s="33">
        <f>SUM(N221:N227)</f>
        <v>1100</v>
      </c>
      <c r="O217" s="33">
        <f t="shared" si="41"/>
        <v>0</v>
      </c>
      <c r="P217" s="33">
        <f t="shared" si="41"/>
        <v>0</v>
      </c>
      <c r="Q217" s="32">
        <f t="shared" si="40"/>
        <v>1100</v>
      </c>
      <c r="R217" s="33">
        <f>SUM(R221:R227)</f>
        <v>1100</v>
      </c>
      <c r="S217" s="33">
        <f>SUM(S221:S227)</f>
        <v>0</v>
      </c>
      <c r="T217" s="33">
        <f>SUM(T221:T227)</f>
        <v>0</v>
      </c>
    </row>
    <row r="218" spans="2:20" ht="18" x14ac:dyDescent="0.25">
      <c r="B218" s="41"/>
      <c r="C218" s="42"/>
      <c r="D218" s="43" t="s">
        <v>151</v>
      </c>
      <c r="E218" s="36">
        <f t="shared" si="36"/>
        <v>0</v>
      </c>
      <c r="F218" s="36">
        <f>SUM(F219:F220)</f>
        <v>0</v>
      </c>
      <c r="G218" s="36">
        <f>SUM(G219:G220)</f>
        <v>0</v>
      </c>
      <c r="H218" s="36">
        <f>SUM(H219:H220)</f>
        <v>0</v>
      </c>
      <c r="I218" s="36">
        <f t="shared" si="38"/>
        <v>0</v>
      </c>
      <c r="J218" s="36">
        <f>SUM(J219:J220)</f>
        <v>0</v>
      </c>
      <c r="K218" s="36">
        <f>SUM(K219:K220)</f>
        <v>0</v>
      </c>
      <c r="L218" s="36">
        <f>SUM(L219:L220)</f>
        <v>0</v>
      </c>
      <c r="M218" s="36">
        <f t="shared" si="39"/>
        <v>0</v>
      </c>
      <c r="N218" s="36">
        <f>SUM(N219:N220)</f>
        <v>0</v>
      </c>
      <c r="O218" s="36">
        <f>SUM(O219:O220)</f>
        <v>0</v>
      </c>
      <c r="P218" s="36">
        <f>SUM(P219:P220)</f>
        <v>0</v>
      </c>
      <c r="Q218" s="36">
        <f t="shared" si="40"/>
        <v>0</v>
      </c>
      <c r="R218" s="36">
        <f>SUM(R219:R220)</f>
        <v>0</v>
      </c>
      <c r="S218" s="36">
        <f>SUM(S219:S220)</f>
        <v>0</v>
      </c>
      <c r="T218" s="36">
        <f>SUM(T219:T220)</f>
        <v>0</v>
      </c>
    </row>
    <row r="219" spans="2:20" ht="18" x14ac:dyDescent="0.25">
      <c r="B219" s="41"/>
      <c r="C219" s="42"/>
      <c r="D219" s="44" t="s">
        <v>335</v>
      </c>
      <c r="E219" s="37">
        <f t="shared" si="36"/>
        <v>0</v>
      </c>
      <c r="F219" s="37">
        <v>0</v>
      </c>
      <c r="G219" s="37">
        <v>0</v>
      </c>
      <c r="H219" s="37">
        <v>0</v>
      </c>
      <c r="I219" s="37">
        <f t="shared" si="38"/>
        <v>0</v>
      </c>
      <c r="J219" s="37">
        <v>0</v>
      </c>
      <c r="K219" s="37">
        <v>0</v>
      </c>
      <c r="L219" s="37">
        <v>0</v>
      </c>
      <c r="M219" s="37">
        <f t="shared" si="39"/>
        <v>0</v>
      </c>
      <c r="N219" s="37">
        <v>0</v>
      </c>
      <c r="O219" s="37">
        <v>0</v>
      </c>
      <c r="P219" s="37">
        <v>0</v>
      </c>
      <c r="Q219" s="37">
        <f t="shared" si="40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36"/>
        <v>0</v>
      </c>
      <c r="F220" s="37">
        <v>0</v>
      </c>
      <c r="G220" s="37">
        <v>0</v>
      </c>
      <c r="H220" s="37">
        <v>0</v>
      </c>
      <c r="I220" s="36">
        <f t="shared" si="38"/>
        <v>0</v>
      </c>
      <c r="J220" s="37">
        <v>0</v>
      </c>
      <c r="K220" s="37">
        <v>0</v>
      </c>
      <c r="L220" s="37">
        <v>0</v>
      </c>
      <c r="M220" s="36">
        <f t="shared" si="39"/>
        <v>0</v>
      </c>
      <c r="N220" s="37">
        <v>0</v>
      </c>
      <c r="O220" s="37">
        <v>0</v>
      </c>
      <c r="P220" s="37">
        <v>0</v>
      </c>
      <c r="Q220" s="36">
        <f t="shared" si="40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36"/>
        <v>680</v>
      </c>
      <c r="F221" s="45">
        <v>680</v>
      </c>
      <c r="G221" s="45">
        <v>0</v>
      </c>
      <c r="H221" s="45">
        <v>0</v>
      </c>
      <c r="I221" s="40">
        <f t="shared" si="38"/>
        <v>680</v>
      </c>
      <c r="J221" s="45">
        <v>680</v>
      </c>
      <c r="K221" s="45">
        <v>0</v>
      </c>
      <c r="L221" s="45">
        <v>0</v>
      </c>
      <c r="M221" s="40">
        <f t="shared" si="39"/>
        <v>680</v>
      </c>
      <c r="N221" s="45">
        <v>680</v>
      </c>
      <c r="O221" s="45">
        <v>0</v>
      </c>
      <c r="P221" s="45">
        <v>0</v>
      </c>
      <c r="Q221" s="40">
        <f t="shared" si="40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36"/>
        <v>46</v>
      </c>
      <c r="F222" s="45">
        <v>46</v>
      </c>
      <c r="G222" s="45">
        <v>0</v>
      </c>
      <c r="H222" s="45">
        <v>0</v>
      </c>
      <c r="I222" s="40">
        <f t="shared" si="38"/>
        <v>46</v>
      </c>
      <c r="J222" s="45">
        <v>46</v>
      </c>
      <c r="K222" s="45">
        <v>0</v>
      </c>
      <c r="L222" s="45">
        <v>0</v>
      </c>
      <c r="M222" s="40">
        <f t="shared" si="39"/>
        <v>46</v>
      </c>
      <c r="N222" s="45">
        <v>46</v>
      </c>
      <c r="O222" s="45">
        <v>0</v>
      </c>
      <c r="P222" s="45">
        <v>0</v>
      </c>
      <c r="Q222" s="40">
        <f t="shared" si="40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36"/>
        <v>46</v>
      </c>
      <c r="F223" s="45">
        <v>46</v>
      </c>
      <c r="G223" s="45">
        <v>0</v>
      </c>
      <c r="H223" s="45">
        <v>0</v>
      </c>
      <c r="I223" s="40">
        <f t="shared" si="38"/>
        <v>46</v>
      </c>
      <c r="J223" s="45">
        <v>46</v>
      </c>
      <c r="K223" s="45">
        <v>0</v>
      </c>
      <c r="L223" s="45">
        <v>0</v>
      </c>
      <c r="M223" s="40">
        <f t="shared" si="39"/>
        <v>46</v>
      </c>
      <c r="N223" s="45">
        <v>46</v>
      </c>
      <c r="O223" s="45">
        <v>0</v>
      </c>
      <c r="P223" s="45">
        <v>0</v>
      </c>
      <c r="Q223" s="40">
        <f t="shared" si="40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36"/>
        <v>30</v>
      </c>
      <c r="F224" s="45">
        <v>30</v>
      </c>
      <c r="G224" s="45">
        <v>0</v>
      </c>
      <c r="H224" s="45">
        <v>0</v>
      </c>
      <c r="I224" s="40">
        <f t="shared" si="38"/>
        <v>30</v>
      </c>
      <c r="J224" s="45">
        <v>30</v>
      </c>
      <c r="K224" s="45">
        <v>0</v>
      </c>
      <c r="L224" s="45">
        <v>0</v>
      </c>
      <c r="M224" s="40">
        <f t="shared" si="39"/>
        <v>30</v>
      </c>
      <c r="N224" s="45">
        <v>30</v>
      </c>
      <c r="O224" s="45">
        <v>0</v>
      </c>
      <c r="P224" s="45">
        <v>0</v>
      </c>
      <c r="Q224" s="40">
        <f t="shared" si="40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42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43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44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45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42"/>
        <v>145</v>
      </c>
      <c r="F226" s="45">
        <v>145</v>
      </c>
      <c r="G226" s="45">
        <v>0</v>
      </c>
      <c r="H226" s="45">
        <v>0</v>
      </c>
      <c r="I226" s="40">
        <f t="shared" si="43"/>
        <v>145</v>
      </c>
      <c r="J226" s="45">
        <v>145</v>
      </c>
      <c r="K226" s="45">
        <v>0</v>
      </c>
      <c r="L226" s="45">
        <v>0</v>
      </c>
      <c r="M226" s="40">
        <f t="shared" si="44"/>
        <v>145</v>
      </c>
      <c r="N226" s="45">
        <v>145</v>
      </c>
      <c r="O226" s="45">
        <v>0</v>
      </c>
      <c r="P226" s="45">
        <v>0</v>
      </c>
      <c r="Q226" s="40">
        <f t="shared" si="45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42"/>
        <v>58</v>
      </c>
      <c r="F227" s="45">
        <v>58</v>
      </c>
      <c r="G227" s="45">
        <v>0</v>
      </c>
      <c r="H227" s="45">
        <v>0</v>
      </c>
      <c r="I227" s="40">
        <f t="shared" si="43"/>
        <v>58</v>
      </c>
      <c r="J227" s="45">
        <v>58</v>
      </c>
      <c r="K227" s="45">
        <v>0</v>
      </c>
      <c r="L227" s="45">
        <v>0</v>
      </c>
      <c r="M227" s="40">
        <f t="shared" si="44"/>
        <v>58</v>
      </c>
      <c r="N227" s="45">
        <v>58</v>
      </c>
      <c r="O227" s="45">
        <v>0</v>
      </c>
      <c r="P227" s="45">
        <v>0</v>
      </c>
      <c r="Q227" s="40">
        <f t="shared" si="45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42"/>
        <v>16000</v>
      </c>
      <c r="F228" s="33">
        <f>SUM(F232:F235)</f>
        <v>16000</v>
      </c>
      <c r="G228" s="33">
        <f>SUM(G232:G235)</f>
        <v>0</v>
      </c>
      <c r="H228" s="33">
        <f>SUM(H232:H235)</f>
        <v>0</v>
      </c>
      <c r="I228" s="32">
        <f t="shared" si="43"/>
        <v>16000</v>
      </c>
      <c r="J228" s="33">
        <f>SUM(J232:J235)</f>
        <v>16000</v>
      </c>
      <c r="K228" s="33">
        <f>SUM(K232:K235)</f>
        <v>0</v>
      </c>
      <c r="L228" s="33">
        <f>SUM(L232:L235)</f>
        <v>0</v>
      </c>
      <c r="M228" s="32">
        <f t="shared" si="44"/>
        <v>16000</v>
      </c>
      <c r="N228" s="33">
        <f>SUM(N232:N235)</f>
        <v>16000</v>
      </c>
      <c r="O228" s="33">
        <f>SUM(O232:O235)</f>
        <v>0</v>
      </c>
      <c r="P228" s="33">
        <f>SUM(P232:P235)</f>
        <v>0</v>
      </c>
      <c r="Q228" s="32">
        <f t="shared" si="45"/>
        <v>17000</v>
      </c>
      <c r="R228" s="33">
        <f>SUM(R232:R235)</f>
        <v>17000</v>
      </c>
      <c r="S228" s="33">
        <f>SUM(S232:S235)</f>
        <v>0</v>
      </c>
      <c r="T228" s="33">
        <f>SUM(T232:T235)</f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42"/>
        <v>49</v>
      </c>
      <c r="F229" s="36">
        <f>SUM(F230:F231)</f>
        <v>49</v>
      </c>
      <c r="G229" s="36">
        <f>SUM(G230:G231)</f>
        <v>0</v>
      </c>
      <c r="H229" s="36">
        <f>SUM(H230:H231)</f>
        <v>0</v>
      </c>
      <c r="I229" s="36">
        <f t="shared" si="43"/>
        <v>49</v>
      </c>
      <c r="J229" s="36">
        <f>SUM(J230:J231)</f>
        <v>49</v>
      </c>
      <c r="K229" s="36">
        <f>SUM(K230:K231)</f>
        <v>0</v>
      </c>
      <c r="L229" s="36">
        <f>SUM(L230:L231)</f>
        <v>0</v>
      </c>
      <c r="M229" s="36">
        <f t="shared" si="44"/>
        <v>49</v>
      </c>
      <c r="N229" s="36">
        <f>SUM(N230:N231)</f>
        <v>49</v>
      </c>
      <c r="O229" s="36">
        <f>SUM(O230:O231)</f>
        <v>0</v>
      </c>
      <c r="P229" s="36">
        <f>SUM(P230:P231)</f>
        <v>0</v>
      </c>
      <c r="Q229" s="36">
        <f t="shared" si="45"/>
        <v>49</v>
      </c>
      <c r="R229" s="36">
        <f>SUM(R230:R231)</f>
        <v>49</v>
      </c>
      <c r="S229" s="36">
        <f>SUM(S230:S231)</f>
        <v>0</v>
      </c>
      <c r="T229" s="36">
        <f>SUM(T230:T231)</f>
        <v>0</v>
      </c>
    </row>
    <row r="230" spans="2:21" ht="18" x14ac:dyDescent="0.25">
      <c r="B230" s="41"/>
      <c r="C230" s="42"/>
      <c r="D230" s="44" t="s">
        <v>335</v>
      </c>
      <c r="E230" s="37">
        <f t="shared" si="42"/>
        <v>0</v>
      </c>
      <c r="F230" s="37">
        <v>0</v>
      </c>
      <c r="G230" s="37">
        <v>0</v>
      </c>
      <c r="H230" s="37">
        <v>0</v>
      </c>
      <c r="I230" s="37">
        <f t="shared" si="43"/>
        <v>0</v>
      </c>
      <c r="J230" s="37">
        <v>0</v>
      </c>
      <c r="K230" s="37">
        <v>0</v>
      </c>
      <c r="L230" s="37">
        <v>0</v>
      </c>
      <c r="M230" s="37">
        <f t="shared" si="44"/>
        <v>0</v>
      </c>
      <c r="N230" s="37">
        <v>0</v>
      </c>
      <c r="O230" s="37">
        <v>0</v>
      </c>
      <c r="P230" s="37">
        <v>0</v>
      </c>
      <c r="Q230" s="37">
        <f t="shared" si="45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42"/>
        <v>49</v>
      </c>
      <c r="F231" s="37">
        <f>30+19</f>
        <v>49</v>
      </c>
      <c r="G231" s="37">
        <v>0</v>
      </c>
      <c r="H231" s="37">
        <v>0</v>
      </c>
      <c r="I231" s="36">
        <f t="shared" si="43"/>
        <v>49</v>
      </c>
      <c r="J231" s="37">
        <f>30+19</f>
        <v>49</v>
      </c>
      <c r="K231" s="37">
        <v>0</v>
      </c>
      <c r="L231" s="37">
        <v>0</v>
      </c>
      <c r="M231" s="36">
        <f t="shared" si="44"/>
        <v>49</v>
      </c>
      <c r="N231" s="37">
        <f>30+19</f>
        <v>49</v>
      </c>
      <c r="O231" s="37">
        <v>0</v>
      </c>
      <c r="P231" s="37">
        <v>0</v>
      </c>
      <c r="Q231" s="36">
        <f t="shared" si="45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42"/>
        <v>1100</v>
      </c>
      <c r="F232" s="45">
        <v>1100</v>
      </c>
      <c r="G232" s="45">
        <v>0</v>
      </c>
      <c r="H232" s="45">
        <v>0</v>
      </c>
      <c r="I232" s="40">
        <f t="shared" si="43"/>
        <v>1100</v>
      </c>
      <c r="J232" s="45">
        <v>1100</v>
      </c>
      <c r="K232" s="45">
        <v>0</v>
      </c>
      <c r="L232" s="45">
        <v>0</v>
      </c>
      <c r="M232" s="40">
        <f t="shared" si="44"/>
        <v>1100</v>
      </c>
      <c r="N232" s="45">
        <v>1100</v>
      </c>
      <c r="O232" s="45">
        <v>0</v>
      </c>
      <c r="P232" s="45">
        <v>0</v>
      </c>
      <c r="Q232" s="40">
        <f t="shared" si="45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42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43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44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45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42"/>
        <v>1000</v>
      </c>
      <c r="F234" s="45">
        <v>1000</v>
      </c>
      <c r="G234" s="45">
        <v>0</v>
      </c>
      <c r="H234" s="45">
        <v>0</v>
      </c>
      <c r="I234" s="40">
        <f t="shared" si="43"/>
        <v>1000</v>
      </c>
      <c r="J234" s="45">
        <v>1000</v>
      </c>
      <c r="K234" s="45">
        <v>0</v>
      </c>
      <c r="L234" s="45">
        <v>0</v>
      </c>
      <c r="M234" s="40">
        <f t="shared" si="44"/>
        <v>1000</v>
      </c>
      <c r="N234" s="45">
        <v>1000</v>
      </c>
      <c r="O234" s="45">
        <v>0</v>
      </c>
      <c r="P234" s="45">
        <v>0</v>
      </c>
      <c r="Q234" s="40">
        <f t="shared" si="45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42"/>
        <v>1200</v>
      </c>
      <c r="F235" s="45">
        <v>1200</v>
      </c>
      <c r="G235" s="45">
        <v>0</v>
      </c>
      <c r="H235" s="45">
        <v>0</v>
      </c>
      <c r="I235" s="40">
        <f t="shared" si="43"/>
        <v>1200</v>
      </c>
      <c r="J235" s="45">
        <v>1200</v>
      </c>
      <c r="K235" s="45">
        <v>0</v>
      </c>
      <c r="L235" s="45">
        <v>0</v>
      </c>
      <c r="M235" s="40">
        <f t="shared" si="44"/>
        <v>1200</v>
      </c>
      <c r="N235" s="45">
        <v>1200</v>
      </c>
      <c r="O235" s="45">
        <v>0</v>
      </c>
      <c r="P235" s="45">
        <v>0</v>
      </c>
      <c r="Q235" s="40">
        <f t="shared" si="45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42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43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44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45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42"/>
        <v>3294</v>
      </c>
      <c r="F237" s="36">
        <f>SUM(F238:F239)</f>
        <v>3294</v>
      </c>
      <c r="G237" s="36">
        <f>SUM(G238:G239)</f>
        <v>0</v>
      </c>
      <c r="H237" s="36">
        <f>SUM(H238:H239)</f>
        <v>0</v>
      </c>
      <c r="I237" s="36">
        <f t="shared" si="43"/>
        <v>3294</v>
      </c>
      <c r="J237" s="36">
        <f>SUM(J238:J239)</f>
        <v>3294</v>
      </c>
      <c r="K237" s="36">
        <f>SUM(K238:K239)</f>
        <v>0</v>
      </c>
      <c r="L237" s="36">
        <f>SUM(L238:L239)</f>
        <v>0</v>
      </c>
      <c r="M237" s="36">
        <f t="shared" si="44"/>
        <v>3294</v>
      </c>
      <c r="N237" s="36">
        <f>SUM(N238:N239)</f>
        <v>3294</v>
      </c>
      <c r="O237" s="36">
        <f>SUM(O238:O239)</f>
        <v>0</v>
      </c>
      <c r="P237" s="36">
        <f>SUM(P238:P239)</f>
        <v>0</v>
      </c>
      <c r="Q237" s="36">
        <f t="shared" si="45"/>
        <v>3294</v>
      </c>
      <c r="R237" s="36">
        <f>SUM(R238:R239)</f>
        <v>3294</v>
      </c>
      <c r="S237" s="36">
        <f>SUM(S238:S239)</f>
        <v>0</v>
      </c>
      <c r="T237" s="36">
        <f>SUM(T238:T239)</f>
        <v>0</v>
      </c>
    </row>
    <row r="238" spans="2:21" ht="18" x14ac:dyDescent="0.25">
      <c r="B238" s="41"/>
      <c r="C238" s="42"/>
      <c r="D238" s="44" t="s">
        <v>335</v>
      </c>
      <c r="E238" s="37">
        <f t="shared" si="42"/>
        <v>0</v>
      </c>
      <c r="F238" s="37">
        <v>0</v>
      </c>
      <c r="G238" s="37">
        <v>0</v>
      </c>
      <c r="H238" s="37">
        <v>0</v>
      </c>
      <c r="I238" s="37">
        <f t="shared" si="43"/>
        <v>0</v>
      </c>
      <c r="J238" s="37">
        <v>0</v>
      </c>
      <c r="K238" s="37">
        <v>0</v>
      </c>
      <c r="L238" s="37">
        <v>0</v>
      </c>
      <c r="M238" s="37">
        <f t="shared" si="44"/>
        <v>0</v>
      </c>
      <c r="N238" s="37">
        <v>0</v>
      </c>
      <c r="O238" s="37">
        <v>0</v>
      </c>
      <c r="P238" s="37">
        <v>0</v>
      </c>
      <c r="Q238" s="37">
        <f t="shared" si="45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42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43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44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45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42"/>
        <v>22500</v>
      </c>
      <c r="F240" s="33">
        <f>SUM(F244:F251)</f>
        <v>22500</v>
      </c>
      <c r="G240" s="33">
        <f>SUM(G244:G250)</f>
        <v>0</v>
      </c>
      <c r="H240" s="33">
        <f>SUM(H244:H250)</f>
        <v>0</v>
      </c>
      <c r="I240" s="32">
        <f t="shared" si="43"/>
        <v>24000</v>
      </c>
      <c r="J240" s="33">
        <f>SUM(J244:J251)</f>
        <v>24000</v>
      </c>
      <c r="K240" s="33">
        <f>SUM(K244:K250)</f>
        <v>0</v>
      </c>
      <c r="L240" s="33">
        <f>SUM(L244:L250)</f>
        <v>0</v>
      </c>
      <c r="M240" s="32">
        <f t="shared" si="44"/>
        <v>27000</v>
      </c>
      <c r="N240" s="33">
        <f>SUM(N244:N251)</f>
        <v>27000</v>
      </c>
      <c r="O240" s="33">
        <f>SUM(O244:O250)</f>
        <v>0</v>
      </c>
      <c r="P240" s="33">
        <f>SUM(P244:P250)</f>
        <v>0</v>
      </c>
      <c r="Q240" s="32">
        <f t="shared" si="45"/>
        <v>28000</v>
      </c>
      <c r="R240" s="33">
        <f>SUM(R244:R251)</f>
        <v>28000</v>
      </c>
      <c r="S240" s="33">
        <f>SUM(S244:S250)</f>
        <v>0</v>
      </c>
      <c r="T240" s="33">
        <f>SUM(T244:T250)</f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42"/>
        <v>0</v>
      </c>
      <c r="F241" s="36">
        <f>SUM(F242:F243)</f>
        <v>0</v>
      </c>
      <c r="G241" s="36">
        <f>SUM(G242:G243)</f>
        <v>0</v>
      </c>
      <c r="H241" s="36">
        <f>SUM(H242:H243)</f>
        <v>0</v>
      </c>
      <c r="I241" s="36">
        <f t="shared" si="43"/>
        <v>0</v>
      </c>
      <c r="J241" s="36">
        <f>SUM(J242:J243)</f>
        <v>0</v>
      </c>
      <c r="K241" s="36">
        <f>SUM(K242:K243)</f>
        <v>0</v>
      </c>
      <c r="L241" s="36">
        <f>SUM(L242:L243)</f>
        <v>0</v>
      </c>
      <c r="M241" s="36">
        <f t="shared" si="44"/>
        <v>0</v>
      </c>
      <c r="N241" s="36">
        <f>SUM(N242:N243)</f>
        <v>0</v>
      </c>
      <c r="O241" s="36">
        <f>SUM(O242:O243)</f>
        <v>0</v>
      </c>
      <c r="P241" s="36">
        <f>SUM(P242:P243)</f>
        <v>0</v>
      </c>
      <c r="Q241" s="36">
        <f t="shared" si="45"/>
        <v>0</v>
      </c>
      <c r="R241" s="36">
        <f>SUM(R242:R243)</f>
        <v>0</v>
      </c>
      <c r="S241" s="36">
        <f>SUM(S242:S243)</f>
        <v>0</v>
      </c>
      <c r="T241" s="36">
        <f>SUM(T242:T243)</f>
        <v>0</v>
      </c>
    </row>
    <row r="242" spans="2:21" ht="18" x14ac:dyDescent="0.25">
      <c r="B242" s="41"/>
      <c r="C242" s="42"/>
      <c r="D242" s="44" t="s">
        <v>335</v>
      </c>
      <c r="E242" s="37">
        <f t="shared" si="42"/>
        <v>0</v>
      </c>
      <c r="F242" s="37">
        <v>0</v>
      </c>
      <c r="G242" s="37">
        <v>0</v>
      </c>
      <c r="H242" s="37">
        <v>0</v>
      </c>
      <c r="I242" s="37">
        <f t="shared" si="43"/>
        <v>0</v>
      </c>
      <c r="J242" s="37">
        <v>0</v>
      </c>
      <c r="K242" s="37">
        <v>0</v>
      </c>
      <c r="L242" s="37">
        <v>0</v>
      </c>
      <c r="M242" s="37">
        <f t="shared" si="44"/>
        <v>0</v>
      </c>
      <c r="N242" s="37">
        <v>0</v>
      </c>
      <c r="O242" s="37">
        <v>0</v>
      </c>
      <c r="P242" s="37">
        <v>0</v>
      </c>
      <c r="Q242" s="37">
        <f t="shared" si="45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42"/>
        <v>0</v>
      </c>
      <c r="F243" s="37">
        <v>0</v>
      </c>
      <c r="G243" s="37">
        <v>0</v>
      </c>
      <c r="H243" s="37">
        <v>0</v>
      </c>
      <c r="I243" s="36">
        <f t="shared" si="43"/>
        <v>0</v>
      </c>
      <c r="J243" s="37">
        <v>0</v>
      </c>
      <c r="K243" s="37">
        <v>0</v>
      </c>
      <c r="L243" s="37">
        <v>0</v>
      </c>
      <c r="M243" s="36">
        <f t="shared" si="44"/>
        <v>0</v>
      </c>
      <c r="N243" s="37">
        <v>0</v>
      </c>
      <c r="O243" s="37">
        <v>0</v>
      </c>
      <c r="P243" s="37">
        <v>0</v>
      </c>
      <c r="Q243" s="36">
        <f t="shared" si="45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42"/>
        <v>7071</v>
      </c>
      <c r="F244" s="45">
        <f>5571+1500</f>
        <v>7071</v>
      </c>
      <c r="G244" s="45">
        <v>0</v>
      </c>
      <c r="H244" s="45">
        <v>0</v>
      </c>
      <c r="I244" s="40">
        <f t="shared" si="43"/>
        <v>7100</v>
      </c>
      <c r="J244" s="45">
        <v>7100</v>
      </c>
      <c r="K244" s="45">
        <v>0</v>
      </c>
      <c r="L244" s="45">
        <v>0</v>
      </c>
      <c r="M244" s="40">
        <f t="shared" si="44"/>
        <v>7900</v>
      </c>
      <c r="N244" s="45">
        <v>7900</v>
      </c>
      <c r="O244" s="45">
        <v>0</v>
      </c>
      <c r="P244" s="45">
        <v>0</v>
      </c>
      <c r="Q244" s="40">
        <f t="shared" si="45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42"/>
        <v>78</v>
      </c>
      <c r="F245" s="45">
        <v>78</v>
      </c>
      <c r="G245" s="45">
        <v>0</v>
      </c>
      <c r="H245" s="45">
        <v>0</v>
      </c>
      <c r="I245" s="40">
        <f t="shared" si="43"/>
        <v>80</v>
      </c>
      <c r="J245" s="45">
        <v>80</v>
      </c>
      <c r="K245" s="45">
        <v>0</v>
      </c>
      <c r="L245" s="45">
        <v>0</v>
      </c>
      <c r="M245" s="40">
        <f t="shared" si="44"/>
        <v>100</v>
      </c>
      <c r="N245" s="45">
        <v>100</v>
      </c>
      <c r="O245" s="45">
        <v>0</v>
      </c>
      <c r="P245" s="45">
        <v>0</v>
      </c>
      <c r="Q245" s="40">
        <f t="shared" si="45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42"/>
        <v>151</v>
      </c>
      <c r="F246" s="45">
        <v>151</v>
      </c>
      <c r="G246" s="45">
        <v>0</v>
      </c>
      <c r="H246" s="45">
        <v>0</v>
      </c>
      <c r="I246" s="40">
        <f t="shared" si="43"/>
        <v>200</v>
      </c>
      <c r="J246" s="45">
        <v>200</v>
      </c>
      <c r="K246" s="45">
        <v>0</v>
      </c>
      <c r="L246" s="45">
        <v>0</v>
      </c>
      <c r="M246" s="40">
        <f t="shared" si="44"/>
        <v>210</v>
      </c>
      <c r="N246" s="45">
        <v>210</v>
      </c>
      <c r="O246" s="45">
        <v>0</v>
      </c>
      <c r="P246" s="45">
        <v>0</v>
      </c>
      <c r="Q246" s="40">
        <f t="shared" si="45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42"/>
        <v>662</v>
      </c>
      <c r="F247" s="45">
        <v>662</v>
      </c>
      <c r="G247" s="45">
        <v>0</v>
      </c>
      <c r="H247" s="45">
        <v>0</v>
      </c>
      <c r="I247" s="40">
        <f t="shared" si="43"/>
        <v>800</v>
      </c>
      <c r="J247" s="45">
        <v>800</v>
      </c>
      <c r="K247" s="45">
        <v>0</v>
      </c>
      <c r="L247" s="45">
        <v>0</v>
      </c>
      <c r="M247" s="40">
        <f t="shared" si="44"/>
        <v>900</v>
      </c>
      <c r="N247" s="45">
        <v>900</v>
      </c>
      <c r="O247" s="45">
        <v>0</v>
      </c>
      <c r="P247" s="45">
        <v>0</v>
      </c>
      <c r="Q247" s="40">
        <f t="shared" si="45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42"/>
        <v>937.2</v>
      </c>
      <c r="F248" s="45">
        <v>937.2</v>
      </c>
      <c r="G248" s="45">
        <v>0</v>
      </c>
      <c r="H248" s="45">
        <v>0</v>
      </c>
      <c r="I248" s="40">
        <f t="shared" si="43"/>
        <v>1200</v>
      </c>
      <c r="J248" s="45">
        <v>1200</v>
      </c>
      <c r="K248" s="45">
        <v>0</v>
      </c>
      <c r="L248" s="45">
        <v>0</v>
      </c>
      <c r="M248" s="40">
        <f t="shared" si="44"/>
        <v>1704</v>
      </c>
      <c r="N248" s="45">
        <v>1704</v>
      </c>
      <c r="O248" s="45">
        <v>0</v>
      </c>
      <c r="P248" s="45">
        <v>0</v>
      </c>
      <c r="Q248" s="40">
        <f t="shared" si="45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42"/>
        <v>12630.8</v>
      </c>
      <c r="F249" s="45">
        <v>12630.8</v>
      </c>
      <c r="G249" s="45">
        <v>0</v>
      </c>
      <c r="H249" s="45">
        <v>0</v>
      </c>
      <c r="I249" s="40">
        <f t="shared" si="43"/>
        <v>13500</v>
      </c>
      <c r="J249" s="45">
        <v>13500</v>
      </c>
      <c r="K249" s="45">
        <v>0</v>
      </c>
      <c r="L249" s="45">
        <v>0</v>
      </c>
      <c r="M249" s="40">
        <f t="shared" si="44"/>
        <v>15016</v>
      </c>
      <c r="N249" s="45">
        <v>15016</v>
      </c>
      <c r="O249" s="45">
        <v>0</v>
      </c>
      <c r="P249" s="45">
        <v>0</v>
      </c>
      <c r="Q249" s="40">
        <f t="shared" si="45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42"/>
        <v>620</v>
      </c>
      <c r="F250" s="45">
        <v>620</v>
      </c>
      <c r="G250" s="45">
        <v>0</v>
      </c>
      <c r="H250" s="45">
        <v>0</v>
      </c>
      <c r="I250" s="40">
        <f t="shared" si="43"/>
        <v>620</v>
      </c>
      <c r="J250" s="45">
        <v>620</v>
      </c>
      <c r="K250" s="45">
        <v>0</v>
      </c>
      <c r="L250" s="45">
        <v>0</v>
      </c>
      <c r="M250" s="40">
        <f t="shared" si="44"/>
        <v>620</v>
      </c>
      <c r="N250" s="45">
        <v>620</v>
      </c>
      <c r="O250" s="45">
        <v>0</v>
      </c>
      <c r="P250" s="45">
        <v>0</v>
      </c>
      <c r="Q250" s="40">
        <f t="shared" si="45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42"/>
        <v>350</v>
      </c>
      <c r="F251" s="45">
        <v>350</v>
      </c>
      <c r="G251" s="45">
        <v>0</v>
      </c>
      <c r="H251" s="45">
        <v>0</v>
      </c>
      <c r="I251" s="40">
        <f t="shared" si="43"/>
        <v>500</v>
      </c>
      <c r="J251" s="45">
        <v>500</v>
      </c>
      <c r="K251" s="45">
        <v>0</v>
      </c>
      <c r="L251" s="45">
        <v>0</v>
      </c>
      <c r="M251" s="40">
        <f t="shared" si="44"/>
        <v>550</v>
      </c>
      <c r="N251" s="45">
        <v>550</v>
      </c>
      <c r="O251" s="45">
        <v>0</v>
      </c>
      <c r="P251" s="45">
        <v>0</v>
      </c>
      <c r="Q251" s="40">
        <f t="shared" si="45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42"/>
        <v>14689</v>
      </c>
      <c r="F252" s="33">
        <f>SUM(F256:F260)</f>
        <v>14689</v>
      </c>
      <c r="G252" s="33">
        <f>SUM(G256:G260)</f>
        <v>0</v>
      </c>
      <c r="H252" s="33">
        <f>SUM(H256:H260)</f>
        <v>0</v>
      </c>
      <c r="I252" s="32">
        <f t="shared" si="43"/>
        <v>15000</v>
      </c>
      <c r="J252" s="33">
        <f>SUM(J256:J260)</f>
        <v>15000</v>
      </c>
      <c r="K252" s="33">
        <f>SUM(K256:K260)</f>
        <v>0</v>
      </c>
      <c r="L252" s="33">
        <f>SUM(L256:L260)</f>
        <v>0</v>
      </c>
      <c r="M252" s="32">
        <f t="shared" si="44"/>
        <v>16000</v>
      </c>
      <c r="N252" s="33">
        <f>SUM(N256:N260)</f>
        <v>16000</v>
      </c>
      <c r="O252" s="33">
        <f>SUM(O256:O260)</f>
        <v>0</v>
      </c>
      <c r="P252" s="33">
        <f>SUM(P256:P260)</f>
        <v>0</v>
      </c>
      <c r="Q252" s="32">
        <f t="shared" si="45"/>
        <v>17000</v>
      </c>
      <c r="R252" s="33">
        <f>SUM(R256:R260)</f>
        <v>17000</v>
      </c>
      <c r="S252" s="33">
        <f>SUM(S256:S260)</f>
        <v>0</v>
      </c>
      <c r="T252" s="33">
        <f>SUM(T256:T260)</f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42"/>
        <v>0</v>
      </c>
      <c r="F253" s="36">
        <f>SUM(F254:F255)</f>
        <v>0</v>
      </c>
      <c r="G253" s="36">
        <f>SUM(G254:G255)</f>
        <v>0</v>
      </c>
      <c r="H253" s="36">
        <f>SUM(H254:H255)</f>
        <v>0</v>
      </c>
      <c r="I253" s="36">
        <f t="shared" si="43"/>
        <v>0</v>
      </c>
      <c r="J253" s="36">
        <f>SUM(J254:J255)</f>
        <v>0</v>
      </c>
      <c r="K253" s="36">
        <f>SUM(K254:K255)</f>
        <v>0</v>
      </c>
      <c r="L253" s="36">
        <f>SUM(L254:L255)</f>
        <v>0</v>
      </c>
      <c r="M253" s="36">
        <f t="shared" si="44"/>
        <v>0</v>
      </c>
      <c r="N253" s="36">
        <f>SUM(N254:N255)</f>
        <v>0</v>
      </c>
      <c r="O253" s="36">
        <f>SUM(O254:O255)</f>
        <v>0</v>
      </c>
      <c r="P253" s="36">
        <f>SUM(P254:P255)</f>
        <v>0</v>
      </c>
      <c r="Q253" s="36">
        <f t="shared" si="45"/>
        <v>0</v>
      </c>
      <c r="R253" s="36">
        <f>SUM(R254:R255)</f>
        <v>0</v>
      </c>
      <c r="S253" s="36">
        <f>SUM(S254:S255)</f>
        <v>0</v>
      </c>
      <c r="T253" s="36">
        <f>SUM(T254:T255)</f>
        <v>0</v>
      </c>
    </row>
    <row r="254" spans="2:21" ht="18" x14ac:dyDescent="0.25">
      <c r="B254" s="41"/>
      <c r="C254" s="42"/>
      <c r="D254" s="44" t="s">
        <v>335</v>
      </c>
      <c r="E254" s="37">
        <f t="shared" si="42"/>
        <v>0</v>
      </c>
      <c r="F254" s="37">
        <v>0</v>
      </c>
      <c r="G254" s="37">
        <v>0</v>
      </c>
      <c r="H254" s="37">
        <v>0</v>
      </c>
      <c r="I254" s="37">
        <f t="shared" si="43"/>
        <v>0</v>
      </c>
      <c r="J254" s="37">
        <v>0</v>
      </c>
      <c r="K254" s="37">
        <v>0</v>
      </c>
      <c r="L254" s="37">
        <v>0</v>
      </c>
      <c r="M254" s="37">
        <f t="shared" si="44"/>
        <v>0</v>
      </c>
      <c r="N254" s="37">
        <v>0</v>
      </c>
      <c r="O254" s="37">
        <v>0</v>
      </c>
      <c r="P254" s="37">
        <v>0</v>
      </c>
      <c r="Q254" s="37">
        <f t="shared" si="45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42"/>
        <v>0</v>
      </c>
      <c r="F255" s="37">
        <v>0</v>
      </c>
      <c r="G255" s="37">
        <v>0</v>
      </c>
      <c r="H255" s="37">
        <v>0</v>
      </c>
      <c r="I255" s="36">
        <f t="shared" si="43"/>
        <v>0</v>
      </c>
      <c r="J255" s="37">
        <v>0</v>
      </c>
      <c r="K255" s="37">
        <v>0</v>
      </c>
      <c r="L255" s="37">
        <v>0</v>
      </c>
      <c r="M255" s="36">
        <f t="shared" si="44"/>
        <v>0</v>
      </c>
      <c r="N255" s="37">
        <v>0</v>
      </c>
      <c r="O255" s="37">
        <v>0</v>
      </c>
      <c r="P255" s="37">
        <v>0</v>
      </c>
      <c r="Q255" s="36">
        <f t="shared" si="45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42"/>
        <v>1460</v>
      </c>
      <c r="F256" s="45">
        <v>1460</v>
      </c>
      <c r="G256" s="45">
        <v>0</v>
      </c>
      <c r="H256" s="45">
        <v>0</v>
      </c>
      <c r="I256" s="40">
        <f t="shared" si="43"/>
        <v>1600</v>
      </c>
      <c r="J256" s="45">
        <v>1600</v>
      </c>
      <c r="K256" s="45">
        <v>0</v>
      </c>
      <c r="L256" s="45">
        <v>0</v>
      </c>
      <c r="M256" s="40">
        <f t="shared" si="44"/>
        <v>2000</v>
      </c>
      <c r="N256" s="45">
        <v>2000</v>
      </c>
      <c r="O256" s="45">
        <v>0</v>
      </c>
      <c r="P256" s="45">
        <v>0</v>
      </c>
      <c r="Q256" s="40">
        <f t="shared" si="45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42"/>
        <v>820</v>
      </c>
      <c r="F257" s="45">
        <v>820</v>
      </c>
      <c r="G257" s="45">
        <v>0</v>
      </c>
      <c r="H257" s="45">
        <v>0</v>
      </c>
      <c r="I257" s="40">
        <f t="shared" si="43"/>
        <v>896</v>
      </c>
      <c r="J257" s="45">
        <f>903.6-7.6</f>
        <v>896</v>
      </c>
      <c r="K257" s="45">
        <v>0</v>
      </c>
      <c r="L257" s="45">
        <v>0</v>
      </c>
      <c r="M257" s="40">
        <f t="shared" si="44"/>
        <v>896</v>
      </c>
      <c r="N257" s="45">
        <f>903.6-7.6</f>
        <v>896</v>
      </c>
      <c r="O257" s="45">
        <v>0</v>
      </c>
      <c r="P257" s="45">
        <v>0</v>
      </c>
      <c r="Q257" s="40">
        <f t="shared" si="45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42"/>
        <v>11995</v>
      </c>
      <c r="F258" s="45">
        <v>11995</v>
      </c>
      <c r="G258" s="45">
        <v>0</v>
      </c>
      <c r="H258" s="45">
        <v>0</v>
      </c>
      <c r="I258" s="40">
        <f t="shared" si="43"/>
        <v>12000</v>
      </c>
      <c r="J258" s="45">
        <v>12000</v>
      </c>
      <c r="K258" s="45">
        <v>0</v>
      </c>
      <c r="L258" s="45">
        <v>0</v>
      </c>
      <c r="M258" s="40">
        <f t="shared" si="44"/>
        <v>12600</v>
      </c>
      <c r="N258" s="45">
        <v>12600</v>
      </c>
      <c r="O258" s="45">
        <v>0</v>
      </c>
      <c r="P258" s="45">
        <v>0</v>
      </c>
      <c r="Q258" s="40">
        <f t="shared" si="45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42"/>
        <v>210</v>
      </c>
      <c r="F259" s="45">
        <v>210</v>
      </c>
      <c r="G259" s="45">
        <v>0</v>
      </c>
      <c r="H259" s="45">
        <v>0</v>
      </c>
      <c r="I259" s="40">
        <f t="shared" si="43"/>
        <v>300</v>
      </c>
      <c r="J259" s="45">
        <v>300</v>
      </c>
      <c r="K259" s="45">
        <v>0</v>
      </c>
      <c r="L259" s="45">
        <v>0</v>
      </c>
      <c r="M259" s="40">
        <f t="shared" si="44"/>
        <v>300</v>
      </c>
      <c r="N259" s="45">
        <v>300</v>
      </c>
      <c r="O259" s="45">
        <v>0</v>
      </c>
      <c r="P259" s="45">
        <v>0</v>
      </c>
      <c r="Q259" s="40">
        <f t="shared" si="45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42"/>
        <v>204</v>
      </c>
      <c r="F260" s="45">
        <v>204</v>
      </c>
      <c r="G260" s="45">
        <v>0</v>
      </c>
      <c r="H260" s="45">
        <v>0</v>
      </c>
      <c r="I260" s="40">
        <f t="shared" si="43"/>
        <v>204</v>
      </c>
      <c r="J260" s="45">
        <v>204</v>
      </c>
      <c r="K260" s="45">
        <v>0</v>
      </c>
      <c r="L260" s="45">
        <v>0</v>
      </c>
      <c r="M260" s="40">
        <f t="shared" si="44"/>
        <v>204</v>
      </c>
      <c r="N260" s="45">
        <v>204</v>
      </c>
      <c r="O260" s="45">
        <v>0</v>
      </c>
      <c r="P260" s="45">
        <v>0</v>
      </c>
      <c r="Q260" s="40">
        <f t="shared" si="45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42"/>
        <v>2000</v>
      </c>
      <c r="F261" s="33">
        <f t="shared" ref="F261:P261" si="46">F265</f>
        <v>2000</v>
      </c>
      <c r="G261" s="33">
        <f t="shared" si="46"/>
        <v>0</v>
      </c>
      <c r="H261" s="33">
        <f t="shared" si="46"/>
        <v>0</v>
      </c>
      <c r="I261" s="32">
        <f t="shared" si="43"/>
        <v>2000</v>
      </c>
      <c r="J261" s="33">
        <f t="shared" si="46"/>
        <v>2000</v>
      </c>
      <c r="K261" s="33">
        <f t="shared" si="46"/>
        <v>0</v>
      </c>
      <c r="L261" s="33">
        <f t="shared" si="46"/>
        <v>0</v>
      </c>
      <c r="M261" s="32">
        <f t="shared" si="44"/>
        <v>2500</v>
      </c>
      <c r="N261" s="33">
        <f t="shared" si="46"/>
        <v>2500</v>
      </c>
      <c r="O261" s="33">
        <f t="shared" si="46"/>
        <v>0</v>
      </c>
      <c r="P261" s="33">
        <f t="shared" si="46"/>
        <v>0</v>
      </c>
      <c r="Q261" s="32">
        <f t="shared" si="45"/>
        <v>2500</v>
      </c>
      <c r="R261" s="33">
        <f>R265</f>
        <v>2500</v>
      </c>
      <c r="S261" s="33">
        <f>S265</f>
        <v>0</v>
      </c>
      <c r="T261" s="33">
        <f>T265</f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42"/>
        <v>0</v>
      </c>
      <c r="F262" s="36">
        <f>SUM(F263:F264)</f>
        <v>0</v>
      </c>
      <c r="G262" s="36">
        <f>SUM(G263:G264)</f>
        <v>0</v>
      </c>
      <c r="H262" s="36">
        <f>SUM(H263:H264)</f>
        <v>0</v>
      </c>
      <c r="I262" s="36">
        <f t="shared" si="43"/>
        <v>0</v>
      </c>
      <c r="J262" s="36">
        <f>SUM(J263:J264)</f>
        <v>0</v>
      </c>
      <c r="K262" s="36">
        <f>SUM(K263:K264)</f>
        <v>0</v>
      </c>
      <c r="L262" s="36">
        <f>SUM(L263:L264)</f>
        <v>0</v>
      </c>
      <c r="M262" s="36">
        <f t="shared" si="44"/>
        <v>0</v>
      </c>
      <c r="N262" s="36">
        <f>SUM(N263:N264)</f>
        <v>0</v>
      </c>
      <c r="O262" s="36">
        <f>SUM(O263:O264)</f>
        <v>0</v>
      </c>
      <c r="P262" s="36">
        <f>SUM(P263:P264)</f>
        <v>0</v>
      </c>
      <c r="Q262" s="36">
        <f t="shared" si="45"/>
        <v>0</v>
      </c>
      <c r="R262" s="36">
        <f>SUM(R263:R264)</f>
        <v>0</v>
      </c>
      <c r="S262" s="36">
        <f>SUM(S263:S264)</f>
        <v>0</v>
      </c>
      <c r="T262" s="36">
        <f>SUM(T263:T264)</f>
        <v>0</v>
      </c>
    </row>
    <row r="263" spans="2:21" ht="18" x14ac:dyDescent="0.25">
      <c r="B263" s="41"/>
      <c r="C263" s="42"/>
      <c r="D263" s="44" t="s">
        <v>335</v>
      </c>
      <c r="E263" s="37">
        <f t="shared" si="42"/>
        <v>0</v>
      </c>
      <c r="F263" s="37">
        <v>0</v>
      </c>
      <c r="G263" s="37">
        <v>0</v>
      </c>
      <c r="H263" s="37">
        <v>0</v>
      </c>
      <c r="I263" s="37">
        <f t="shared" si="43"/>
        <v>0</v>
      </c>
      <c r="J263" s="37">
        <v>0</v>
      </c>
      <c r="K263" s="37">
        <v>0</v>
      </c>
      <c r="L263" s="37">
        <v>0</v>
      </c>
      <c r="M263" s="37">
        <f t="shared" si="44"/>
        <v>0</v>
      </c>
      <c r="N263" s="37">
        <v>0</v>
      </c>
      <c r="O263" s="37">
        <v>0</v>
      </c>
      <c r="P263" s="37">
        <v>0</v>
      </c>
      <c r="Q263" s="37">
        <f t="shared" si="45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42"/>
        <v>0</v>
      </c>
      <c r="F264" s="37">
        <v>0</v>
      </c>
      <c r="G264" s="37">
        <v>0</v>
      </c>
      <c r="H264" s="37">
        <v>0</v>
      </c>
      <c r="I264" s="36">
        <f t="shared" si="43"/>
        <v>0</v>
      </c>
      <c r="J264" s="37">
        <v>0</v>
      </c>
      <c r="K264" s="37">
        <v>0</v>
      </c>
      <c r="L264" s="37">
        <v>0</v>
      </c>
      <c r="M264" s="36">
        <f t="shared" si="44"/>
        <v>0</v>
      </c>
      <c r="N264" s="37">
        <v>0</v>
      </c>
      <c r="O264" s="37">
        <v>0</v>
      </c>
      <c r="P264" s="37">
        <v>0</v>
      </c>
      <c r="Q264" s="36">
        <f t="shared" si="45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42"/>
        <v>2000</v>
      </c>
      <c r="F265" s="45">
        <v>2000</v>
      </c>
      <c r="G265" s="45">
        <v>0</v>
      </c>
      <c r="H265" s="45">
        <v>0</v>
      </c>
      <c r="I265" s="40">
        <f t="shared" si="43"/>
        <v>2000</v>
      </c>
      <c r="J265" s="45">
        <v>2000</v>
      </c>
      <c r="K265" s="45">
        <v>0</v>
      </c>
      <c r="L265" s="45">
        <v>0</v>
      </c>
      <c r="M265" s="40">
        <f t="shared" si="44"/>
        <v>2500</v>
      </c>
      <c r="N265" s="45">
        <v>2500</v>
      </c>
      <c r="O265" s="45">
        <v>0</v>
      </c>
      <c r="P265" s="45">
        <v>0</v>
      </c>
      <c r="Q265" s="40">
        <f t="shared" si="45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42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43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44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45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42"/>
        <v>0</v>
      </c>
      <c r="F267" s="36">
        <f>SUM(F268:F269)</f>
        <v>0</v>
      </c>
      <c r="G267" s="36">
        <f>SUM(G268:G269)</f>
        <v>0</v>
      </c>
      <c r="H267" s="36">
        <f>SUM(H268:H269)</f>
        <v>0</v>
      </c>
      <c r="I267" s="36">
        <f t="shared" si="43"/>
        <v>0</v>
      </c>
      <c r="J267" s="36">
        <f>SUM(J268:J269)</f>
        <v>0</v>
      </c>
      <c r="K267" s="36">
        <f>SUM(K268:K269)</f>
        <v>0</v>
      </c>
      <c r="L267" s="36">
        <f>SUM(L268:L269)</f>
        <v>0</v>
      </c>
      <c r="M267" s="36">
        <f t="shared" si="44"/>
        <v>0</v>
      </c>
      <c r="N267" s="36">
        <f>SUM(N268:N269)</f>
        <v>0</v>
      </c>
      <c r="O267" s="36">
        <f>SUM(O268:O269)</f>
        <v>0</v>
      </c>
      <c r="P267" s="36">
        <f>SUM(P268:P269)</f>
        <v>0</v>
      </c>
      <c r="Q267" s="36">
        <f t="shared" si="45"/>
        <v>0</v>
      </c>
      <c r="R267" s="36">
        <f>SUM(R268:R269)</f>
        <v>0</v>
      </c>
      <c r="S267" s="36">
        <f>SUM(S268:S269)</f>
        <v>0</v>
      </c>
      <c r="T267" s="36">
        <f>SUM(T268:T269)</f>
        <v>0</v>
      </c>
    </row>
    <row r="268" spans="2:21" ht="18" x14ac:dyDescent="0.25">
      <c r="B268" s="41"/>
      <c r="C268" s="42"/>
      <c r="D268" s="44" t="s">
        <v>335</v>
      </c>
      <c r="E268" s="37">
        <f t="shared" si="42"/>
        <v>0</v>
      </c>
      <c r="F268" s="37">
        <v>0</v>
      </c>
      <c r="G268" s="37">
        <v>0</v>
      </c>
      <c r="H268" s="37">
        <v>0</v>
      </c>
      <c r="I268" s="37">
        <f t="shared" si="43"/>
        <v>0</v>
      </c>
      <c r="J268" s="37">
        <v>0</v>
      </c>
      <c r="K268" s="37">
        <v>0</v>
      </c>
      <c r="L268" s="37">
        <v>0</v>
      </c>
      <c r="M268" s="37">
        <f t="shared" si="44"/>
        <v>0</v>
      </c>
      <c r="N268" s="37">
        <v>0</v>
      </c>
      <c r="O268" s="37">
        <v>0</v>
      </c>
      <c r="P268" s="37">
        <v>0</v>
      </c>
      <c r="Q268" s="37">
        <f t="shared" si="45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42"/>
        <v>0</v>
      </c>
      <c r="F269" s="37">
        <v>0</v>
      </c>
      <c r="G269" s="37">
        <v>0</v>
      </c>
      <c r="H269" s="37">
        <v>0</v>
      </c>
      <c r="I269" s="36">
        <f t="shared" si="43"/>
        <v>0</v>
      </c>
      <c r="J269" s="37">
        <v>0</v>
      </c>
      <c r="K269" s="37">
        <v>0</v>
      </c>
      <c r="L269" s="37">
        <v>0</v>
      </c>
      <c r="M269" s="36">
        <f t="shared" si="44"/>
        <v>0</v>
      </c>
      <c r="N269" s="37">
        <v>0</v>
      </c>
      <c r="O269" s="37">
        <v>0</v>
      </c>
      <c r="P269" s="37">
        <v>0</v>
      </c>
      <c r="Q269" s="36">
        <f t="shared" si="45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42"/>
        <v>15974</v>
      </c>
      <c r="F270" s="45">
        <v>15974</v>
      </c>
      <c r="G270" s="45">
        <v>0</v>
      </c>
      <c r="H270" s="45">
        <v>0</v>
      </c>
      <c r="I270" s="40">
        <f t="shared" si="43"/>
        <v>15974</v>
      </c>
      <c r="J270" s="45">
        <v>15974</v>
      </c>
      <c r="K270" s="45">
        <v>0</v>
      </c>
      <c r="L270" s="45">
        <v>0</v>
      </c>
      <c r="M270" s="40">
        <f t="shared" si="44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45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42"/>
        <v>110</v>
      </c>
      <c r="F271" s="45">
        <v>110</v>
      </c>
      <c r="G271" s="45">
        <v>0</v>
      </c>
      <c r="H271" s="45">
        <v>0</v>
      </c>
      <c r="I271" s="40">
        <f t="shared" si="43"/>
        <v>110</v>
      </c>
      <c r="J271" s="45">
        <v>110</v>
      </c>
      <c r="K271" s="45">
        <v>0</v>
      </c>
      <c r="L271" s="45">
        <v>0</v>
      </c>
      <c r="M271" s="40">
        <f t="shared" si="44"/>
        <v>133</v>
      </c>
      <c r="N271" s="45">
        <v>133</v>
      </c>
      <c r="O271" s="45">
        <v>0</v>
      </c>
      <c r="P271" s="45">
        <v>0</v>
      </c>
      <c r="Q271" s="40">
        <f t="shared" si="45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42"/>
        <v>19070</v>
      </c>
      <c r="F272" s="45">
        <v>19070</v>
      </c>
      <c r="G272" s="45">
        <v>0</v>
      </c>
      <c r="H272" s="45">
        <v>0</v>
      </c>
      <c r="I272" s="40">
        <f t="shared" si="43"/>
        <v>19070</v>
      </c>
      <c r="J272" s="45">
        <v>19070</v>
      </c>
      <c r="K272" s="45">
        <v>0</v>
      </c>
      <c r="L272" s="45">
        <v>0</v>
      </c>
      <c r="M272" s="40">
        <f t="shared" si="44"/>
        <v>20000</v>
      </c>
      <c r="N272" s="45">
        <v>20000</v>
      </c>
      <c r="O272" s="45">
        <v>0</v>
      </c>
      <c r="P272" s="45">
        <v>0</v>
      </c>
      <c r="Q272" s="40">
        <f t="shared" si="45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42"/>
        <v>500</v>
      </c>
      <c r="F273" s="45">
        <v>500</v>
      </c>
      <c r="G273" s="45">
        <v>0</v>
      </c>
      <c r="H273" s="45">
        <v>0</v>
      </c>
      <c r="I273" s="40">
        <f t="shared" si="43"/>
        <v>500</v>
      </c>
      <c r="J273" s="45">
        <v>500</v>
      </c>
      <c r="K273" s="45">
        <v>0</v>
      </c>
      <c r="L273" s="45">
        <v>0</v>
      </c>
      <c r="M273" s="40">
        <f t="shared" si="44"/>
        <v>500</v>
      </c>
      <c r="N273" s="45">
        <v>500</v>
      </c>
      <c r="O273" s="45">
        <v>0</v>
      </c>
      <c r="P273" s="45">
        <v>0</v>
      </c>
      <c r="Q273" s="40">
        <f t="shared" si="45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42"/>
        <v>310</v>
      </c>
      <c r="F274" s="45">
        <v>310</v>
      </c>
      <c r="G274" s="45">
        <v>0</v>
      </c>
      <c r="H274" s="45">
        <v>0</v>
      </c>
      <c r="I274" s="40">
        <f t="shared" si="43"/>
        <v>310</v>
      </c>
      <c r="J274" s="45">
        <v>310</v>
      </c>
      <c r="K274" s="45">
        <v>0</v>
      </c>
      <c r="L274" s="45">
        <v>0</v>
      </c>
      <c r="M274" s="40">
        <f t="shared" si="44"/>
        <v>350</v>
      </c>
      <c r="N274" s="45">
        <v>350</v>
      </c>
      <c r="O274" s="45">
        <v>0</v>
      </c>
      <c r="P274" s="45">
        <v>0</v>
      </c>
      <c r="Q274" s="40">
        <f t="shared" si="45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42"/>
        <v>36</v>
      </c>
      <c r="F275" s="45">
        <v>36</v>
      </c>
      <c r="G275" s="45">
        <v>0</v>
      </c>
      <c r="H275" s="45">
        <v>0</v>
      </c>
      <c r="I275" s="40">
        <f t="shared" si="43"/>
        <v>36</v>
      </c>
      <c r="J275" s="45">
        <v>36</v>
      </c>
      <c r="K275" s="45">
        <v>0</v>
      </c>
      <c r="L275" s="45">
        <v>0</v>
      </c>
      <c r="M275" s="40">
        <f t="shared" si="44"/>
        <v>36</v>
      </c>
      <c r="N275" s="45">
        <v>36</v>
      </c>
      <c r="O275" s="45">
        <v>0</v>
      </c>
      <c r="P275" s="45">
        <v>0</v>
      </c>
      <c r="Q275" s="40">
        <f t="shared" si="45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42"/>
        <v>2800</v>
      </c>
      <c r="F276" s="33">
        <f>SUM(F280:F283)</f>
        <v>2800</v>
      </c>
      <c r="G276" s="33">
        <f>SUM(G280:G283)</f>
        <v>0</v>
      </c>
      <c r="H276" s="33">
        <f>SUM(H280:H283)</f>
        <v>0</v>
      </c>
      <c r="I276" s="32">
        <f t="shared" si="43"/>
        <v>3000</v>
      </c>
      <c r="J276" s="33">
        <f>SUM(J280:J283)</f>
        <v>3000</v>
      </c>
      <c r="K276" s="33">
        <f>SUM(K280:K283)</f>
        <v>0</v>
      </c>
      <c r="L276" s="33">
        <f>SUM(L280:L283)</f>
        <v>0</v>
      </c>
      <c r="M276" s="32">
        <f t="shared" si="44"/>
        <v>3500</v>
      </c>
      <c r="N276" s="33">
        <f>SUM(N280:N283)</f>
        <v>3500</v>
      </c>
      <c r="O276" s="33">
        <f>SUM(O280:O283)</f>
        <v>0</v>
      </c>
      <c r="P276" s="33">
        <f>SUM(P280:P283)</f>
        <v>0</v>
      </c>
      <c r="Q276" s="32">
        <f t="shared" si="45"/>
        <v>3500</v>
      </c>
      <c r="R276" s="33">
        <f>SUM(R280:R283)</f>
        <v>3500</v>
      </c>
      <c r="S276" s="33">
        <f>SUM(S280:S283)</f>
        <v>0</v>
      </c>
      <c r="T276" s="33">
        <f>SUM(T280:T283)</f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42"/>
        <v>0</v>
      </c>
      <c r="F277" s="36">
        <f>SUM(F278:F279)</f>
        <v>0</v>
      </c>
      <c r="G277" s="36">
        <f>SUM(G278:G279)</f>
        <v>0</v>
      </c>
      <c r="H277" s="36">
        <f>SUM(H278:H279)</f>
        <v>0</v>
      </c>
      <c r="I277" s="36">
        <f t="shared" si="43"/>
        <v>0</v>
      </c>
      <c r="J277" s="36">
        <f>SUM(J278:J279)</f>
        <v>0</v>
      </c>
      <c r="K277" s="36">
        <f>SUM(K278:K279)</f>
        <v>0</v>
      </c>
      <c r="L277" s="36">
        <f>SUM(L278:L279)</f>
        <v>0</v>
      </c>
      <c r="M277" s="36">
        <f t="shared" si="44"/>
        <v>0</v>
      </c>
      <c r="N277" s="36">
        <f>SUM(N278:N279)</f>
        <v>0</v>
      </c>
      <c r="O277" s="36">
        <f>SUM(O278:O279)</f>
        <v>0</v>
      </c>
      <c r="P277" s="36">
        <f>SUM(P278:P279)</f>
        <v>0</v>
      </c>
      <c r="Q277" s="36">
        <f t="shared" si="45"/>
        <v>0</v>
      </c>
      <c r="R277" s="36">
        <f>SUM(R278:R279)</f>
        <v>0</v>
      </c>
      <c r="S277" s="36">
        <f>SUM(S278:S279)</f>
        <v>0</v>
      </c>
      <c r="T277" s="36">
        <f>SUM(T278:T279)</f>
        <v>0</v>
      </c>
    </row>
    <row r="278" spans="2:21" ht="18" x14ac:dyDescent="0.25">
      <c r="B278" s="41"/>
      <c r="C278" s="42"/>
      <c r="D278" s="44" t="s">
        <v>335</v>
      </c>
      <c r="E278" s="37">
        <f t="shared" si="42"/>
        <v>0</v>
      </c>
      <c r="F278" s="37">
        <v>0</v>
      </c>
      <c r="G278" s="37">
        <v>0</v>
      </c>
      <c r="H278" s="37">
        <v>0</v>
      </c>
      <c r="I278" s="37">
        <f t="shared" si="43"/>
        <v>0</v>
      </c>
      <c r="J278" s="37">
        <v>0</v>
      </c>
      <c r="K278" s="37">
        <v>0</v>
      </c>
      <c r="L278" s="37">
        <v>0</v>
      </c>
      <c r="M278" s="37">
        <f t="shared" si="44"/>
        <v>0</v>
      </c>
      <c r="N278" s="37">
        <v>0</v>
      </c>
      <c r="O278" s="37">
        <v>0</v>
      </c>
      <c r="P278" s="37">
        <v>0</v>
      </c>
      <c r="Q278" s="37">
        <f t="shared" si="45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42"/>
        <v>0</v>
      </c>
      <c r="F279" s="37">
        <v>0</v>
      </c>
      <c r="G279" s="37">
        <v>0</v>
      </c>
      <c r="H279" s="37">
        <v>0</v>
      </c>
      <c r="I279" s="36">
        <f t="shared" si="43"/>
        <v>0</v>
      </c>
      <c r="J279" s="37">
        <v>0</v>
      </c>
      <c r="K279" s="37">
        <v>0</v>
      </c>
      <c r="L279" s="37">
        <v>0</v>
      </c>
      <c r="M279" s="36">
        <f t="shared" si="44"/>
        <v>0</v>
      </c>
      <c r="N279" s="37">
        <v>0</v>
      </c>
      <c r="O279" s="37">
        <v>0</v>
      </c>
      <c r="P279" s="37">
        <v>0</v>
      </c>
      <c r="Q279" s="36">
        <f t="shared" si="45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42"/>
        <v>764</v>
      </c>
      <c r="F280" s="45">
        <v>764</v>
      </c>
      <c r="G280" s="45">
        <v>0</v>
      </c>
      <c r="H280" s="45">
        <v>0</v>
      </c>
      <c r="I280" s="40">
        <f t="shared" si="43"/>
        <v>800</v>
      </c>
      <c r="J280" s="45">
        <v>800</v>
      </c>
      <c r="K280" s="45">
        <v>0</v>
      </c>
      <c r="L280" s="45">
        <v>0</v>
      </c>
      <c r="M280" s="40">
        <f t="shared" si="44"/>
        <v>1000</v>
      </c>
      <c r="N280" s="45">
        <v>1000</v>
      </c>
      <c r="O280" s="45">
        <v>0</v>
      </c>
      <c r="P280" s="45">
        <v>0</v>
      </c>
      <c r="Q280" s="40">
        <f t="shared" si="45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42"/>
        <v>1300</v>
      </c>
      <c r="F281" s="45">
        <v>1300</v>
      </c>
      <c r="G281" s="45">
        <v>0</v>
      </c>
      <c r="H281" s="45">
        <v>0</v>
      </c>
      <c r="I281" s="40">
        <f t="shared" si="43"/>
        <v>770</v>
      </c>
      <c r="J281" s="45">
        <v>770</v>
      </c>
      <c r="K281" s="45">
        <v>0</v>
      </c>
      <c r="L281" s="45">
        <v>0</v>
      </c>
      <c r="M281" s="40">
        <f t="shared" si="44"/>
        <v>950</v>
      </c>
      <c r="N281" s="45">
        <v>950</v>
      </c>
      <c r="O281" s="45">
        <v>0</v>
      </c>
      <c r="P281" s="45">
        <v>0</v>
      </c>
      <c r="Q281" s="40">
        <f t="shared" si="45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42"/>
        <v>450</v>
      </c>
      <c r="F282" s="45">
        <v>450</v>
      </c>
      <c r="G282" s="45">
        <v>0</v>
      </c>
      <c r="H282" s="45">
        <v>0</v>
      </c>
      <c r="I282" s="40">
        <f t="shared" si="43"/>
        <v>1144</v>
      </c>
      <c r="J282" s="45">
        <v>1144</v>
      </c>
      <c r="K282" s="45">
        <v>0</v>
      </c>
      <c r="L282" s="45">
        <v>0</v>
      </c>
      <c r="M282" s="40">
        <f t="shared" si="44"/>
        <v>1264</v>
      </c>
      <c r="N282" s="45">
        <v>1264</v>
      </c>
      <c r="O282" s="45">
        <v>0</v>
      </c>
      <c r="P282" s="45">
        <v>0</v>
      </c>
      <c r="Q282" s="40">
        <f t="shared" si="45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42"/>
        <v>286</v>
      </c>
      <c r="F283" s="45">
        <v>286</v>
      </c>
      <c r="G283" s="45">
        <v>0</v>
      </c>
      <c r="H283" s="45">
        <v>0</v>
      </c>
      <c r="I283" s="40">
        <f t="shared" si="43"/>
        <v>286</v>
      </c>
      <c r="J283" s="45">
        <v>286</v>
      </c>
      <c r="K283" s="45">
        <v>0</v>
      </c>
      <c r="L283" s="45">
        <v>0</v>
      </c>
      <c r="M283" s="40">
        <f t="shared" si="44"/>
        <v>286</v>
      </c>
      <c r="N283" s="45">
        <v>286</v>
      </c>
      <c r="O283" s="45">
        <v>0</v>
      </c>
      <c r="P283" s="45">
        <v>0</v>
      </c>
      <c r="Q283" s="40">
        <f t="shared" si="45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42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43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44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45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42"/>
        <v>0</v>
      </c>
      <c r="F285" s="36">
        <f>SUM(F286:F287)</f>
        <v>0</v>
      </c>
      <c r="G285" s="36">
        <f>SUM(G286:G287)</f>
        <v>0</v>
      </c>
      <c r="H285" s="36">
        <f>SUM(H286:H287)</f>
        <v>0</v>
      </c>
      <c r="I285" s="36">
        <f t="shared" si="43"/>
        <v>0</v>
      </c>
      <c r="J285" s="36">
        <f>SUM(J286:J287)</f>
        <v>0</v>
      </c>
      <c r="K285" s="36">
        <f>SUM(K286:K287)</f>
        <v>0</v>
      </c>
      <c r="L285" s="36">
        <f>SUM(L286:L287)</f>
        <v>0</v>
      </c>
      <c r="M285" s="36">
        <f t="shared" si="44"/>
        <v>0</v>
      </c>
      <c r="N285" s="36">
        <f>SUM(N286:N287)</f>
        <v>0</v>
      </c>
      <c r="O285" s="36">
        <f>SUM(O286:O287)</f>
        <v>0</v>
      </c>
      <c r="P285" s="36">
        <f>SUM(P286:P287)</f>
        <v>0</v>
      </c>
      <c r="Q285" s="36">
        <f t="shared" si="45"/>
        <v>0</v>
      </c>
      <c r="R285" s="36">
        <f>SUM(R286:R287)</f>
        <v>0</v>
      </c>
      <c r="S285" s="36">
        <f>SUM(S286:S287)</f>
        <v>0</v>
      </c>
      <c r="T285" s="36">
        <f>SUM(T286:T287)</f>
        <v>0</v>
      </c>
    </row>
    <row r="286" spans="2:21" ht="18" x14ac:dyDescent="0.25">
      <c r="B286" s="41"/>
      <c r="C286" s="42"/>
      <c r="D286" s="44" t="s">
        <v>335</v>
      </c>
      <c r="E286" s="37">
        <f t="shared" si="42"/>
        <v>0</v>
      </c>
      <c r="F286" s="37">
        <v>0</v>
      </c>
      <c r="G286" s="37">
        <v>0</v>
      </c>
      <c r="H286" s="37">
        <v>0</v>
      </c>
      <c r="I286" s="37">
        <f t="shared" si="43"/>
        <v>0</v>
      </c>
      <c r="J286" s="37">
        <v>0</v>
      </c>
      <c r="K286" s="37">
        <v>0</v>
      </c>
      <c r="L286" s="37">
        <v>0</v>
      </c>
      <c r="M286" s="37">
        <f t="shared" si="44"/>
        <v>0</v>
      </c>
      <c r="N286" s="37">
        <v>0</v>
      </c>
      <c r="O286" s="37">
        <v>0</v>
      </c>
      <c r="P286" s="37">
        <v>0</v>
      </c>
      <c r="Q286" s="37">
        <f t="shared" si="45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42"/>
        <v>0</v>
      </c>
      <c r="F287" s="37">
        <v>0</v>
      </c>
      <c r="G287" s="37">
        <v>0</v>
      </c>
      <c r="H287" s="37">
        <v>0</v>
      </c>
      <c r="I287" s="37">
        <f t="shared" si="43"/>
        <v>0</v>
      </c>
      <c r="J287" s="37">
        <v>0</v>
      </c>
      <c r="K287" s="37">
        <v>0</v>
      </c>
      <c r="L287" s="37">
        <v>0</v>
      </c>
      <c r="M287" s="37">
        <f t="shared" si="44"/>
        <v>0</v>
      </c>
      <c r="N287" s="37">
        <v>0</v>
      </c>
      <c r="O287" s="37">
        <v>0</v>
      </c>
      <c r="P287" s="37">
        <v>0</v>
      </c>
      <c r="Q287" s="37">
        <f t="shared" si="45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42"/>
        <v>70</v>
      </c>
      <c r="F288" s="45">
        <v>70</v>
      </c>
      <c r="G288" s="45">
        <v>0</v>
      </c>
      <c r="H288" s="45">
        <v>0</v>
      </c>
      <c r="I288" s="45">
        <f t="shared" si="43"/>
        <v>70</v>
      </c>
      <c r="J288" s="45">
        <v>70</v>
      </c>
      <c r="K288" s="45">
        <v>0</v>
      </c>
      <c r="L288" s="45">
        <v>0</v>
      </c>
      <c r="M288" s="45">
        <f t="shared" si="44"/>
        <v>90</v>
      </c>
      <c r="N288" s="45">
        <v>90</v>
      </c>
      <c r="O288" s="45">
        <v>0</v>
      </c>
      <c r="P288" s="45">
        <v>0</v>
      </c>
      <c r="Q288" s="45">
        <f t="shared" si="45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42"/>
        <v>300</v>
      </c>
      <c r="F289" s="45">
        <v>300</v>
      </c>
      <c r="G289" s="45">
        <v>0</v>
      </c>
      <c r="H289" s="45">
        <v>0</v>
      </c>
      <c r="I289" s="45">
        <f t="shared" si="43"/>
        <v>300</v>
      </c>
      <c r="J289" s="45">
        <v>300</v>
      </c>
      <c r="K289" s="45">
        <v>0</v>
      </c>
      <c r="L289" s="45">
        <v>0</v>
      </c>
      <c r="M289" s="45">
        <f t="shared" si="44"/>
        <v>400</v>
      </c>
      <c r="N289" s="45">
        <v>400</v>
      </c>
      <c r="O289" s="45">
        <v>0</v>
      </c>
      <c r="P289" s="45">
        <v>0</v>
      </c>
      <c r="Q289" s="45">
        <f t="shared" si="45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47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48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49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50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47"/>
        <v>4956</v>
      </c>
      <c r="F291" s="45">
        <v>4956</v>
      </c>
      <c r="G291" s="45">
        <v>0</v>
      </c>
      <c r="H291" s="45">
        <v>0</v>
      </c>
      <c r="I291" s="45">
        <f t="shared" si="48"/>
        <v>5000</v>
      </c>
      <c r="J291" s="66">
        <v>5000</v>
      </c>
      <c r="K291" s="45">
        <v>0</v>
      </c>
      <c r="L291" s="45">
        <v>0</v>
      </c>
      <c r="M291" s="45">
        <f t="shared" si="49"/>
        <v>6000</v>
      </c>
      <c r="N291" s="45">
        <v>6000</v>
      </c>
      <c r="O291" s="45">
        <v>0</v>
      </c>
      <c r="P291" s="45">
        <v>0</v>
      </c>
      <c r="Q291" s="45">
        <f t="shared" si="50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47"/>
        <v>520</v>
      </c>
      <c r="F292" s="45">
        <v>520</v>
      </c>
      <c r="G292" s="45">
        <v>0</v>
      </c>
      <c r="H292" s="45">
        <v>0</v>
      </c>
      <c r="I292" s="45">
        <f t="shared" si="48"/>
        <v>520</v>
      </c>
      <c r="J292" s="45">
        <v>520</v>
      </c>
      <c r="K292" s="45">
        <v>0</v>
      </c>
      <c r="L292" s="45">
        <v>0</v>
      </c>
      <c r="M292" s="45">
        <f t="shared" si="49"/>
        <v>600</v>
      </c>
      <c r="N292" s="45">
        <v>600</v>
      </c>
      <c r="O292" s="45">
        <v>0</v>
      </c>
      <c r="P292" s="45">
        <v>0</v>
      </c>
      <c r="Q292" s="45">
        <f t="shared" si="50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47"/>
        <v>50</v>
      </c>
      <c r="F293" s="45">
        <v>50</v>
      </c>
      <c r="G293" s="45">
        <v>0</v>
      </c>
      <c r="H293" s="45">
        <v>0</v>
      </c>
      <c r="I293" s="45">
        <f t="shared" si="48"/>
        <v>50</v>
      </c>
      <c r="J293" s="45">
        <v>50</v>
      </c>
      <c r="K293" s="45">
        <v>0</v>
      </c>
      <c r="L293" s="45">
        <v>0</v>
      </c>
      <c r="M293" s="45">
        <f t="shared" si="49"/>
        <v>60</v>
      </c>
      <c r="N293" s="45">
        <v>60</v>
      </c>
      <c r="O293" s="45">
        <v>0</v>
      </c>
      <c r="P293" s="45">
        <v>0</v>
      </c>
      <c r="Q293" s="45">
        <f t="shared" si="50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47"/>
        <v>60</v>
      </c>
      <c r="F294" s="45">
        <v>60</v>
      </c>
      <c r="G294" s="45">
        <v>0</v>
      </c>
      <c r="H294" s="45">
        <v>0</v>
      </c>
      <c r="I294" s="45">
        <f t="shared" si="48"/>
        <v>27</v>
      </c>
      <c r="J294" s="45">
        <v>27</v>
      </c>
      <c r="K294" s="45">
        <v>0</v>
      </c>
      <c r="L294" s="45">
        <v>0</v>
      </c>
      <c r="M294" s="45">
        <f t="shared" si="49"/>
        <v>30</v>
      </c>
      <c r="N294" s="45">
        <v>30</v>
      </c>
      <c r="O294" s="45">
        <v>0</v>
      </c>
      <c r="P294" s="45">
        <v>0</v>
      </c>
      <c r="Q294" s="45">
        <f t="shared" si="50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47"/>
        <v>370</v>
      </c>
      <c r="F295" s="45">
        <v>370</v>
      </c>
      <c r="G295" s="45">
        <v>0</v>
      </c>
      <c r="H295" s="45">
        <v>0</v>
      </c>
      <c r="I295" s="45">
        <f t="shared" si="48"/>
        <v>400</v>
      </c>
      <c r="J295" s="45">
        <v>400</v>
      </c>
      <c r="K295" s="45">
        <v>0</v>
      </c>
      <c r="L295" s="45">
        <v>0</v>
      </c>
      <c r="M295" s="45">
        <f t="shared" si="49"/>
        <v>500</v>
      </c>
      <c r="N295" s="45">
        <v>500</v>
      </c>
      <c r="O295" s="45">
        <v>0</v>
      </c>
      <c r="P295" s="45">
        <v>0</v>
      </c>
      <c r="Q295" s="45">
        <f t="shared" si="50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47"/>
        <v>793</v>
      </c>
      <c r="F296" s="45">
        <v>793</v>
      </c>
      <c r="G296" s="45">
        <v>0</v>
      </c>
      <c r="H296" s="45">
        <v>0</v>
      </c>
      <c r="I296" s="45">
        <f t="shared" si="48"/>
        <v>867</v>
      </c>
      <c r="J296" s="45">
        <f>900-33</f>
        <v>867</v>
      </c>
      <c r="K296" s="45">
        <v>0</v>
      </c>
      <c r="L296" s="45">
        <v>0</v>
      </c>
      <c r="M296" s="45">
        <f t="shared" si="49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50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47"/>
        <v>330</v>
      </c>
      <c r="F297" s="45">
        <v>330</v>
      </c>
      <c r="G297" s="45">
        <v>0</v>
      </c>
      <c r="H297" s="45">
        <v>0</v>
      </c>
      <c r="I297" s="45">
        <f t="shared" si="48"/>
        <v>350</v>
      </c>
      <c r="J297" s="45">
        <v>350</v>
      </c>
      <c r="K297" s="45">
        <v>0</v>
      </c>
      <c r="L297" s="45">
        <v>0</v>
      </c>
      <c r="M297" s="45">
        <f t="shared" si="49"/>
        <v>450</v>
      </c>
      <c r="N297" s="45">
        <v>450</v>
      </c>
      <c r="O297" s="45">
        <v>0</v>
      </c>
      <c r="P297" s="45">
        <v>0</v>
      </c>
      <c r="Q297" s="45">
        <f t="shared" si="50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>SUM(F298:H298)</f>
        <v>216</v>
      </c>
      <c r="F298" s="45">
        <v>216</v>
      </c>
      <c r="G298" s="45">
        <v>0</v>
      </c>
      <c r="H298" s="45">
        <v>0</v>
      </c>
      <c r="I298" s="45">
        <f t="shared" si="48"/>
        <v>216</v>
      </c>
      <c r="J298" s="45">
        <v>216</v>
      </c>
      <c r="K298" s="45">
        <v>0</v>
      </c>
      <c r="L298" s="45">
        <v>0</v>
      </c>
      <c r="M298" s="45">
        <f t="shared" si="49"/>
        <v>216</v>
      </c>
      <c r="N298" s="45">
        <v>216</v>
      </c>
      <c r="O298" s="45">
        <v>0</v>
      </c>
      <c r="P298" s="45">
        <v>0</v>
      </c>
      <c r="Q298" s="45">
        <f t="shared" si="50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>SUM(F299:H299)</f>
        <v>1000</v>
      </c>
      <c r="F299" s="45">
        <v>1000</v>
      </c>
      <c r="G299" s="45">
        <v>0</v>
      </c>
      <c r="H299" s="45">
        <v>0</v>
      </c>
      <c r="I299" s="45">
        <f t="shared" si="48"/>
        <v>1000</v>
      </c>
      <c r="J299" s="45">
        <v>1000</v>
      </c>
      <c r="K299" s="45">
        <v>0</v>
      </c>
      <c r="L299" s="45">
        <v>0</v>
      </c>
      <c r="M299" s="45">
        <f t="shared" si="49"/>
        <v>1200</v>
      </c>
      <c r="N299" s="45">
        <v>1200</v>
      </c>
      <c r="O299" s="45">
        <v>0</v>
      </c>
      <c r="P299" s="45">
        <v>0</v>
      </c>
      <c r="Q299" s="45">
        <f t="shared" si="50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47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48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49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50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94"/>
    </row>
    <row r="301" spans="1:21" ht="18" x14ac:dyDescent="0.25">
      <c r="B301" s="41"/>
      <c r="C301" s="42"/>
      <c r="D301" s="43" t="s">
        <v>151</v>
      </c>
      <c r="E301" s="36">
        <f t="shared" si="47"/>
        <v>3290</v>
      </c>
      <c r="F301" s="36">
        <f>SUM(F302:F303)</f>
        <v>3290</v>
      </c>
      <c r="G301" s="36">
        <f>SUM(G302:G303)</f>
        <v>0</v>
      </c>
      <c r="H301" s="36">
        <f>SUM(H302:H303)</f>
        <v>0</v>
      </c>
      <c r="I301" s="36">
        <f t="shared" si="48"/>
        <v>3290</v>
      </c>
      <c r="J301" s="36">
        <f>SUM(J302:J303)</f>
        <v>3290</v>
      </c>
      <c r="K301" s="36">
        <f>SUM(K302:K303)</f>
        <v>0</v>
      </c>
      <c r="L301" s="36">
        <f>SUM(L302:L303)</f>
        <v>0</v>
      </c>
      <c r="M301" s="36">
        <f t="shared" si="49"/>
        <v>3290</v>
      </c>
      <c r="N301" s="36">
        <f>SUM(N302:N303)</f>
        <v>3290</v>
      </c>
      <c r="O301" s="36">
        <f>SUM(O302:O303)</f>
        <v>0</v>
      </c>
      <c r="P301" s="36">
        <f>SUM(P302:P303)</f>
        <v>0</v>
      </c>
      <c r="Q301" s="36">
        <f t="shared" si="50"/>
        <v>3290</v>
      </c>
      <c r="R301" s="36">
        <f>SUM(R302:R303)</f>
        <v>3290</v>
      </c>
      <c r="S301" s="36">
        <f>SUM(S302:S303)</f>
        <v>0</v>
      </c>
      <c r="T301" s="36">
        <f>SUM(T302:T303)</f>
        <v>0</v>
      </c>
      <c r="U301" s="94"/>
    </row>
    <row r="302" spans="1:21" ht="18" x14ac:dyDescent="0.25">
      <c r="B302" s="41"/>
      <c r="C302" s="42"/>
      <c r="D302" s="44" t="s">
        <v>335</v>
      </c>
      <c r="E302" s="37">
        <f t="shared" si="47"/>
        <v>0</v>
      </c>
      <c r="F302" s="37">
        <v>0</v>
      </c>
      <c r="G302" s="37">
        <v>0</v>
      </c>
      <c r="H302" s="37">
        <v>0</v>
      </c>
      <c r="I302" s="37">
        <f t="shared" si="48"/>
        <v>0</v>
      </c>
      <c r="J302" s="37">
        <v>0</v>
      </c>
      <c r="K302" s="37">
        <v>0</v>
      </c>
      <c r="L302" s="37">
        <v>0</v>
      </c>
      <c r="M302" s="37">
        <f t="shared" si="49"/>
        <v>0</v>
      </c>
      <c r="N302" s="37">
        <v>0</v>
      </c>
      <c r="O302" s="37">
        <v>0</v>
      </c>
      <c r="P302" s="37">
        <v>0</v>
      </c>
      <c r="Q302" s="37">
        <f t="shared" si="50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47"/>
        <v>3290</v>
      </c>
      <c r="F303" s="37">
        <v>3290</v>
      </c>
      <c r="G303" s="37">
        <v>0</v>
      </c>
      <c r="H303" s="37">
        <v>0</v>
      </c>
      <c r="I303" s="37">
        <f t="shared" si="48"/>
        <v>3290</v>
      </c>
      <c r="J303" s="37">
        <v>3290</v>
      </c>
      <c r="K303" s="37">
        <v>0</v>
      </c>
      <c r="L303" s="37">
        <v>0</v>
      </c>
      <c r="M303" s="37">
        <f t="shared" si="49"/>
        <v>3290</v>
      </c>
      <c r="N303" s="37">
        <v>3290</v>
      </c>
      <c r="O303" s="37">
        <v>0</v>
      </c>
      <c r="P303" s="37">
        <v>0</v>
      </c>
      <c r="Q303" s="37">
        <f t="shared" si="50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47"/>
        <v>725</v>
      </c>
      <c r="F304" s="45">
        <v>725</v>
      </c>
      <c r="G304" s="45">
        <v>0</v>
      </c>
      <c r="H304" s="45">
        <v>0</v>
      </c>
      <c r="I304" s="45">
        <f t="shared" si="48"/>
        <v>730</v>
      </c>
      <c r="J304" s="45">
        <v>730</v>
      </c>
      <c r="K304" s="45">
        <v>0</v>
      </c>
      <c r="L304" s="45">
        <v>0</v>
      </c>
      <c r="M304" s="45">
        <f t="shared" si="49"/>
        <v>730</v>
      </c>
      <c r="N304" s="45">
        <v>730</v>
      </c>
      <c r="O304" s="45">
        <v>0</v>
      </c>
      <c r="P304" s="45">
        <v>0</v>
      </c>
      <c r="Q304" s="45">
        <f t="shared" si="50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47"/>
        <v>41775</v>
      </c>
      <c r="F305" s="45">
        <v>41775</v>
      </c>
      <c r="G305" s="45">
        <v>0</v>
      </c>
      <c r="H305" s="45">
        <v>0</v>
      </c>
      <c r="I305" s="45">
        <f t="shared" si="48"/>
        <v>42270</v>
      </c>
      <c r="J305" s="45">
        <v>42270</v>
      </c>
      <c r="K305" s="45">
        <v>0</v>
      </c>
      <c r="L305" s="45">
        <v>0</v>
      </c>
      <c r="M305" s="45">
        <f t="shared" si="49"/>
        <v>43270</v>
      </c>
      <c r="N305" s="45">
        <v>43270</v>
      </c>
      <c r="O305" s="45">
        <v>0</v>
      </c>
      <c r="P305" s="45">
        <v>0</v>
      </c>
      <c r="Q305" s="45">
        <f t="shared" si="50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47"/>
        <v>26000</v>
      </c>
      <c r="F306" s="33">
        <f>SUM(F310:F313)</f>
        <v>26000</v>
      </c>
      <c r="G306" s="33">
        <f>SUM(G310:G313)</f>
        <v>0</v>
      </c>
      <c r="H306" s="33">
        <f>SUM(H310:H313)</f>
        <v>0</v>
      </c>
      <c r="I306" s="33">
        <f t="shared" si="48"/>
        <v>26000</v>
      </c>
      <c r="J306" s="33">
        <f>SUM(J310:J313)</f>
        <v>26000</v>
      </c>
      <c r="K306" s="33">
        <f>SUM(K310:K313)</f>
        <v>0</v>
      </c>
      <c r="L306" s="33">
        <f>SUM(L310:L313)</f>
        <v>0</v>
      </c>
      <c r="M306" s="33">
        <f t="shared" si="49"/>
        <v>27000</v>
      </c>
      <c r="N306" s="33">
        <f>SUM(N310:N313)</f>
        <v>27000</v>
      </c>
      <c r="O306" s="33">
        <f>SUM(O310:O313)</f>
        <v>0</v>
      </c>
      <c r="P306" s="33">
        <f>SUM(P310:P313)</f>
        <v>0</v>
      </c>
      <c r="Q306" s="33">
        <f t="shared" si="50"/>
        <v>29000</v>
      </c>
      <c r="R306" s="33">
        <f>SUM(R310:R313)</f>
        <v>29000</v>
      </c>
      <c r="S306" s="33">
        <f>SUM(S310:S313)</f>
        <v>0</v>
      </c>
      <c r="T306" s="33">
        <f>SUM(T310:T313)</f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47"/>
        <v>0</v>
      </c>
      <c r="F307" s="36">
        <f>SUM(F308:F309)</f>
        <v>0</v>
      </c>
      <c r="G307" s="36">
        <f>SUM(G308:G309)</f>
        <v>0</v>
      </c>
      <c r="H307" s="36">
        <f>SUM(H308:H309)</f>
        <v>0</v>
      </c>
      <c r="I307" s="36">
        <f t="shared" si="48"/>
        <v>0</v>
      </c>
      <c r="J307" s="36">
        <f>SUM(J308:J309)</f>
        <v>0</v>
      </c>
      <c r="K307" s="36">
        <f>SUM(K308:K309)</f>
        <v>0</v>
      </c>
      <c r="L307" s="36">
        <f>SUM(L308:L309)</f>
        <v>0</v>
      </c>
      <c r="M307" s="36">
        <f t="shared" si="49"/>
        <v>0</v>
      </c>
      <c r="N307" s="36">
        <f>SUM(N308:N309)</f>
        <v>0</v>
      </c>
      <c r="O307" s="36">
        <f>SUM(O308:O309)</f>
        <v>0</v>
      </c>
      <c r="P307" s="36">
        <f>SUM(P308:P309)</f>
        <v>0</v>
      </c>
      <c r="Q307" s="36">
        <f t="shared" si="50"/>
        <v>0</v>
      </c>
      <c r="R307" s="36">
        <f>SUM(R308:R309)</f>
        <v>0</v>
      </c>
      <c r="S307" s="36">
        <f>SUM(S308:S309)</f>
        <v>0</v>
      </c>
      <c r="T307" s="36">
        <f>SUM(T308:T309)</f>
        <v>0</v>
      </c>
    </row>
    <row r="308" spans="1:21" ht="18" x14ac:dyDescent="0.25">
      <c r="B308" s="41"/>
      <c r="C308" s="42"/>
      <c r="D308" s="44" t="s">
        <v>335</v>
      </c>
      <c r="E308" s="37">
        <f t="shared" si="47"/>
        <v>0</v>
      </c>
      <c r="F308" s="37">
        <v>0</v>
      </c>
      <c r="G308" s="37">
        <v>0</v>
      </c>
      <c r="H308" s="37">
        <v>0</v>
      </c>
      <c r="I308" s="37">
        <f t="shared" si="48"/>
        <v>0</v>
      </c>
      <c r="J308" s="37">
        <v>0</v>
      </c>
      <c r="K308" s="37">
        <v>0</v>
      </c>
      <c r="L308" s="37">
        <v>0</v>
      </c>
      <c r="M308" s="37">
        <f t="shared" si="49"/>
        <v>0</v>
      </c>
      <c r="N308" s="37">
        <v>0</v>
      </c>
      <c r="O308" s="37">
        <v>0</v>
      </c>
      <c r="P308" s="37">
        <v>0</v>
      </c>
      <c r="Q308" s="37">
        <f t="shared" si="50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47"/>
        <v>0</v>
      </c>
      <c r="F309" s="37">
        <v>0</v>
      </c>
      <c r="G309" s="37">
        <v>0</v>
      </c>
      <c r="H309" s="37">
        <v>0</v>
      </c>
      <c r="I309" s="37">
        <f t="shared" si="48"/>
        <v>0</v>
      </c>
      <c r="J309" s="37">
        <v>0</v>
      </c>
      <c r="K309" s="37">
        <v>0</v>
      </c>
      <c r="L309" s="37">
        <v>0</v>
      </c>
      <c r="M309" s="37">
        <f t="shared" si="49"/>
        <v>0</v>
      </c>
      <c r="N309" s="37">
        <v>0</v>
      </c>
      <c r="O309" s="37">
        <v>0</v>
      </c>
      <c r="P309" s="37">
        <v>0</v>
      </c>
      <c r="Q309" s="37">
        <f t="shared" si="50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47"/>
        <v>19637</v>
      </c>
      <c r="F310" s="45">
        <v>19637</v>
      </c>
      <c r="G310" s="45">
        <v>0</v>
      </c>
      <c r="H310" s="45">
        <v>0</v>
      </c>
      <c r="I310" s="45">
        <f t="shared" si="48"/>
        <v>19637</v>
      </c>
      <c r="J310" s="45">
        <v>19637</v>
      </c>
      <c r="K310" s="45">
        <v>0</v>
      </c>
      <c r="L310" s="45">
        <v>0</v>
      </c>
      <c r="M310" s="45">
        <f t="shared" si="49"/>
        <v>20637</v>
      </c>
      <c r="N310" s="45">
        <v>20637</v>
      </c>
      <c r="O310" s="45">
        <v>0</v>
      </c>
      <c r="P310" s="45">
        <v>0</v>
      </c>
      <c r="Q310" s="45">
        <f t="shared" si="50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47"/>
        <v>3738</v>
      </c>
      <c r="F311" s="45">
        <v>3738</v>
      </c>
      <c r="G311" s="45">
        <v>0</v>
      </c>
      <c r="H311" s="45">
        <v>0</v>
      </c>
      <c r="I311" s="45">
        <f t="shared" si="48"/>
        <v>3738</v>
      </c>
      <c r="J311" s="45">
        <v>3738</v>
      </c>
      <c r="K311" s="45">
        <v>0</v>
      </c>
      <c r="L311" s="45">
        <v>0</v>
      </c>
      <c r="M311" s="45">
        <f t="shared" si="49"/>
        <v>3738</v>
      </c>
      <c r="N311" s="45">
        <v>3738</v>
      </c>
      <c r="O311" s="45">
        <v>0</v>
      </c>
      <c r="P311" s="45">
        <v>0</v>
      </c>
      <c r="Q311" s="45">
        <f t="shared" si="50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47"/>
        <v>207</v>
      </c>
      <c r="F312" s="45">
        <v>207</v>
      </c>
      <c r="G312" s="45">
        <v>0</v>
      </c>
      <c r="H312" s="45">
        <v>0</v>
      </c>
      <c r="I312" s="45">
        <f t="shared" si="48"/>
        <v>207</v>
      </c>
      <c r="J312" s="45">
        <v>207</v>
      </c>
      <c r="K312" s="45">
        <v>0</v>
      </c>
      <c r="L312" s="45">
        <v>0</v>
      </c>
      <c r="M312" s="45">
        <f t="shared" si="49"/>
        <v>207</v>
      </c>
      <c r="N312" s="45">
        <v>207</v>
      </c>
      <c r="O312" s="45">
        <v>0</v>
      </c>
      <c r="P312" s="45">
        <v>0</v>
      </c>
      <c r="Q312" s="45">
        <f t="shared" si="50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47"/>
        <v>2418</v>
      </c>
      <c r="F313" s="45">
        <v>2418</v>
      </c>
      <c r="G313" s="45">
        <v>0</v>
      </c>
      <c r="H313" s="45">
        <v>0</v>
      </c>
      <c r="I313" s="45">
        <f t="shared" si="48"/>
        <v>2418</v>
      </c>
      <c r="J313" s="45">
        <v>2418</v>
      </c>
      <c r="K313" s="45">
        <v>0</v>
      </c>
      <c r="L313" s="45">
        <v>0</v>
      </c>
      <c r="M313" s="45">
        <f t="shared" si="49"/>
        <v>2418</v>
      </c>
      <c r="N313" s="45">
        <v>2418</v>
      </c>
      <c r="O313" s="45">
        <v>0</v>
      </c>
      <c r="P313" s="45">
        <v>0</v>
      </c>
      <c r="Q313" s="45">
        <f t="shared" si="50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47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48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49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50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47"/>
        <v>0</v>
      </c>
      <c r="F315" s="36">
        <f>SUM(F316:F317)</f>
        <v>0</v>
      </c>
      <c r="G315" s="36">
        <f>SUM(G316:G317)</f>
        <v>0</v>
      </c>
      <c r="H315" s="36">
        <f>SUM(H316:H317)</f>
        <v>0</v>
      </c>
      <c r="I315" s="36">
        <f t="shared" si="48"/>
        <v>0</v>
      </c>
      <c r="J315" s="36">
        <f>SUM(J316:J317)</f>
        <v>0</v>
      </c>
      <c r="K315" s="36">
        <f>SUM(K316:K317)</f>
        <v>0</v>
      </c>
      <c r="L315" s="36">
        <f>SUM(L316:L317)</f>
        <v>0</v>
      </c>
      <c r="M315" s="36">
        <f t="shared" si="49"/>
        <v>0</v>
      </c>
      <c r="N315" s="36">
        <f>SUM(N316:N317)</f>
        <v>0</v>
      </c>
      <c r="O315" s="36">
        <f>SUM(O316:O317)</f>
        <v>0</v>
      </c>
      <c r="P315" s="36">
        <f>SUM(P316:P317)</f>
        <v>0</v>
      </c>
      <c r="Q315" s="36">
        <f t="shared" si="50"/>
        <v>0</v>
      </c>
      <c r="R315" s="36">
        <f>SUM(R316:R317)</f>
        <v>0</v>
      </c>
      <c r="S315" s="36">
        <f>SUM(S316:S317)</f>
        <v>0</v>
      </c>
      <c r="T315" s="36">
        <f>SUM(T316:T317)</f>
        <v>0</v>
      </c>
    </row>
    <row r="316" spans="1:21" ht="18" x14ac:dyDescent="0.25">
      <c r="B316" s="41"/>
      <c r="C316" s="42"/>
      <c r="D316" s="44" t="s">
        <v>335</v>
      </c>
      <c r="E316" s="37">
        <f t="shared" si="47"/>
        <v>0</v>
      </c>
      <c r="F316" s="37">
        <v>0</v>
      </c>
      <c r="G316" s="37">
        <v>0</v>
      </c>
      <c r="H316" s="37">
        <v>0</v>
      </c>
      <c r="I316" s="37">
        <f t="shared" si="48"/>
        <v>0</v>
      </c>
      <c r="J316" s="37">
        <v>0</v>
      </c>
      <c r="K316" s="37">
        <v>0</v>
      </c>
      <c r="L316" s="37">
        <v>0</v>
      </c>
      <c r="M316" s="37">
        <f t="shared" si="49"/>
        <v>0</v>
      </c>
      <c r="N316" s="37">
        <v>0</v>
      </c>
      <c r="O316" s="37">
        <v>0</v>
      </c>
      <c r="P316" s="37">
        <v>0</v>
      </c>
      <c r="Q316" s="37">
        <f t="shared" si="50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47"/>
        <v>0</v>
      </c>
      <c r="F317" s="37">
        <v>0</v>
      </c>
      <c r="G317" s="37">
        <v>0</v>
      </c>
      <c r="H317" s="37">
        <v>0</v>
      </c>
      <c r="I317" s="37">
        <f t="shared" si="48"/>
        <v>0</v>
      </c>
      <c r="J317" s="37">
        <v>0</v>
      </c>
      <c r="K317" s="37">
        <v>0</v>
      </c>
      <c r="L317" s="37">
        <v>0</v>
      </c>
      <c r="M317" s="37">
        <f t="shared" si="49"/>
        <v>0</v>
      </c>
      <c r="N317" s="37">
        <v>0</v>
      </c>
      <c r="O317" s="37">
        <v>0</v>
      </c>
      <c r="P317" s="37">
        <v>0</v>
      </c>
      <c r="Q317" s="37">
        <f t="shared" si="50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47"/>
        <v>22595</v>
      </c>
      <c r="F318" s="45">
        <v>22595</v>
      </c>
      <c r="G318" s="45">
        <v>0</v>
      </c>
      <c r="H318" s="45">
        <v>0</v>
      </c>
      <c r="I318" s="45">
        <f t="shared" si="48"/>
        <v>23995</v>
      </c>
      <c r="J318" s="45">
        <v>23995</v>
      </c>
      <c r="K318" s="45">
        <v>0</v>
      </c>
      <c r="L318" s="45">
        <v>0</v>
      </c>
      <c r="M318" s="45">
        <f t="shared" si="49"/>
        <v>24995</v>
      </c>
      <c r="N318" s="45">
        <v>24995</v>
      </c>
      <c r="O318" s="45">
        <v>0</v>
      </c>
      <c r="P318" s="45">
        <v>0</v>
      </c>
      <c r="Q318" s="45">
        <f t="shared" si="50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47"/>
        <v>5</v>
      </c>
      <c r="F319" s="45">
        <v>5</v>
      </c>
      <c r="G319" s="45">
        <v>0</v>
      </c>
      <c r="H319" s="45">
        <v>0</v>
      </c>
      <c r="I319" s="45">
        <f t="shared" si="48"/>
        <v>5</v>
      </c>
      <c r="J319" s="45">
        <v>5</v>
      </c>
      <c r="K319" s="45">
        <v>0</v>
      </c>
      <c r="L319" s="45">
        <v>0</v>
      </c>
      <c r="M319" s="45">
        <f t="shared" si="49"/>
        <v>5</v>
      </c>
      <c r="N319" s="45">
        <v>5</v>
      </c>
      <c r="O319" s="45">
        <v>0</v>
      </c>
      <c r="P319" s="45">
        <v>0</v>
      </c>
      <c r="Q319" s="45">
        <f t="shared" si="50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47"/>
        <v>1000</v>
      </c>
      <c r="F320" s="33">
        <f>SUM(F324:F325)</f>
        <v>1000</v>
      </c>
      <c r="G320" s="33">
        <f>SUM(G324:G325)</f>
        <v>0</v>
      </c>
      <c r="H320" s="33">
        <f>SUM(H324:H325)</f>
        <v>0</v>
      </c>
      <c r="I320" s="33">
        <f t="shared" si="48"/>
        <v>1000</v>
      </c>
      <c r="J320" s="33">
        <f>SUM(J324:J325)</f>
        <v>1000</v>
      </c>
      <c r="K320" s="33">
        <f>SUM(K324:K325)</f>
        <v>0</v>
      </c>
      <c r="L320" s="33">
        <f>SUM(L324:L325)</f>
        <v>0</v>
      </c>
      <c r="M320" s="33">
        <f t="shared" si="49"/>
        <v>1000</v>
      </c>
      <c r="N320" s="33">
        <f>SUM(N324:N325)</f>
        <v>1000</v>
      </c>
      <c r="O320" s="33">
        <f>SUM(O324:O325)</f>
        <v>0</v>
      </c>
      <c r="P320" s="33">
        <f>SUM(P324:P325)</f>
        <v>0</v>
      </c>
      <c r="Q320" s="33">
        <f t="shared" si="50"/>
        <v>1000</v>
      </c>
      <c r="R320" s="33">
        <f>SUM(R324:R325)</f>
        <v>1000</v>
      </c>
      <c r="S320" s="33">
        <f>SUM(S324:S325)</f>
        <v>0</v>
      </c>
      <c r="T320" s="33">
        <f>SUM(T324:T325)</f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47"/>
        <v>0</v>
      </c>
      <c r="F321" s="36">
        <f>SUM(F322:F323)</f>
        <v>0</v>
      </c>
      <c r="G321" s="36">
        <f>SUM(G322:G323)</f>
        <v>0</v>
      </c>
      <c r="H321" s="36">
        <f>SUM(H322:H323)</f>
        <v>0</v>
      </c>
      <c r="I321" s="36">
        <f t="shared" si="48"/>
        <v>0</v>
      </c>
      <c r="J321" s="36">
        <f>SUM(J322:J323)</f>
        <v>0</v>
      </c>
      <c r="K321" s="36">
        <f>SUM(K322:K323)</f>
        <v>0</v>
      </c>
      <c r="L321" s="36">
        <f>SUM(L322:L323)</f>
        <v>0</v>
      </c>
      <c r="M321" s="36">
        <f t="shared" si="49"/>
        <v>0</v>
      </c>
      <c r="N321" s="36">
        <f>SUM(N322:N323)</f>
        <v>0</v>
      </c>
      <c r="O321" s="36">
        <f>SUM(O322:O323)</f>
        <v>0</v>
      </c>
      <c r="P321" s="36">
        <f>SUM(P322:P323)</f>
        <v>0</v>
      </c>
      <c r="Q321" s="36">
        <f t="shared" si="50"/>
        <v>0</v>
      </c>
      <c r="R321" s="36">
        <f>SUM(R322:R323)</f>
        <v>0</v>
      </c>
      <c r="S321" s="36">
        <f>SUM(S322:S323)</f>
        <v>0</v>
      </c>
      <c r="T321" s="36">
        <f>SUM(T322:T323)</f>
        <v>0</v>
      </c>
    </row>
    <row r="322" spans="1:21" ht="18" x14ac:dyDescent="0.25">
      <c r="B322" s="41"/>
      <c r="C322" s="42"/>
      <c r="D322" s="44" t="s">
        <v>335</v>
      </c>
      <c r="E322" s="37">
        <f t="shared" si="47"/>
        <v>0</v>
      </c>
      <c r="F322" s="37">
        <v>0</v>
      </c>
      <c r="G322" s="37">
        <v>0</v>
      </c>
      <c r="H322" s="37">
        <v>0</v>
      </c>
      <c r="I322" s="37">
        <f t="shared" si="48"/>
        <v>0</v>
      </c>
      <c r="J322" s="37">
        <v>0</v>
      </c>
      <c r="K322" s="37">
        <v>0</v>
      </c>
      <c r="L322" s="37">
        <v>0</v>
      </c>
      <c r="M322" s="37">
        <f t="shared" si="49"/>
        <v>0</v>
      </c>
      <c r="N322" s="37">
        <v>0</v>
      </c>
      <c r="O322" s="37">
        <v>0</v>
      </c>
      <c r="P322" s="37">
        <v>0</v>
      </c>
      <c r="Q322" s="37">
        <f t="shared" si="50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47"/>
        <v>0</v>
      </c>
      <c r="F323" s="37">
        <v>0</v>
      </c>
      <c r="G323" s="37">
        <v>0</v>
      </c>
      <c r="H323" s="37">
        <v>0</v>
      </c>
      <c r="I323" s="37">
        <f t="shared" si="48"/>
        <v>0</v>
      </c>
      <c r="J323" s="37">
        <v>0</v>
      </c>
      <c r="K323" s="37">
        <v>0</v>
      </c>
      <c r="L323" s="37">
        <v>0</v>
      </c>
      <c r="M323" s="37">
        <f t="shared" si="49"/>
        <v>0</v>
      </c>
      <c r="N323" s="37">
        <v>0</v>
      </c>
      <c r="O323" s="37">
        <v>0</v>
      </c>
      <c r="P323" s="37">
        <v>0</v>
      </c>
      <c r="Q323" s="37">
        <f t="shared" si="50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47"/>
        <v>800</v>
      </c>
      <c r="F324" s="45">
        <v>800</v>
      </c>
      <c r="G324" s="45">
        <v>0</v>
      </c>
      <c r="H324" s="45">
        <v>0</v>
      </c>
      <c r="I324" s="45">
        <f t="shared" si="48"/>
        <v>800</v>
      </c>
      <c r="J324" s="45">
        <v>800</v>
      </c>
      <c r="K324" s="45">
        <v>0</v>
      </c>
      <c r="L324" s="45">
        <v>0</v>
      </c>
      <c r="M324" s="45">
        <f t="shared" si="49"/>
        <v>800</v>
      </c>
      <c r="N324" s="45">
        <v>800</v>
      </c>
      <c r="O324" s="45">
        <v>0</v>
      </c>
      <c r="P324" s="45">
        <v>0</v>
      </c>
      <c r="Q324" s="45">
        <f t="shared" si="50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47"/>
        <v>200</v>
      </c>
      <c r="F325" s="45">
        <v>200</v>
      </c>
      <c r="G325" s="45">
        <v>0</v>
      </c>
      <c r="H325" s="45">
        <v>0</v>
      </c>
      <c r="I325" s="45">
        <f t="shared" si="48"/>
        <v>200</v>
      </c>
      <c r="J325" s="45">
        <v>200</v>
      </c>
      <c r="K325" s="45">
        <v>0</v>
      </c>
      <c r="L325" s="45">
        <v>0</v>
      </c>
      <c r="M325" s="45">
        <f t="shared" si="49"/>
        <v>200</v>
      </c>
      <c r="N325" s="45">
        <v>200</v>
      </c>
      <c r="O325" s="45">
        <v>0</v>
      </c>
      <c r="P325" s="45">
        <v>0</v>
      </c>
      <c r="Q325" s="45">
        <f t="shared" si="50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48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49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50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47"/>
        <v>4</v>
      </c>
      <c r="F327" s="36">
        <f>SUM(F328:F329)</f>
        <v>4</v>
      </c>
      <c r="G327" s="36">
        <f>SUM(G328:G329)</f>
        <v>0</v>
      </c>
      <c r="H327" s="36">
        <f>SUM(H328:H329)</f>
        <v>0</v>
      </c>
      <c r="I327" s="36">
        <f t="shared" si="48"/>
        <v>4</v>
      </c>
      <c r="J327" s="36">
        <f>SUM(J328:J329)</f>
        <v>4</v>
      </c>
      <c r="K327" s="36">
        <f>SUM(K328:K329)</f>
        <v>0</v>
      </c>
      <c r="L327" s="36">
        <f>SUM(L328:L329)</f>
        <v>0</v>
      </c>
      <c r="M327" s="36">
        <f t="shared" si="49"/>
        <v>4</v>
      </c>
      <c r="N327" s="36">
        <f>SUM(N328:N329)</f>
        <v>4</v>
      </c>
      <c r="O327" s="36">
        <f>SUM(O328:O329)</f>
        <v>0</v>
      </c>
      <c r="P327" s="36">
        <f>SUM(P328:P329)</f>
        <v>0</v>
      </c>
      <c r="Q327" s="36">
        <f t="shared" si="50"/>
        <v>4</v>
      </c>
      <c r="R327" s="36">
        <f>SUM(R328:R329)</f>
        <v>4</v>
      </c>
      <c r="S327" s="36">
        <f>SUM(S328:S329)</f>
        <v>0</v>
      </c>
      <c r="T327" s="36">
        <f>SUM(T328:T329)</f>
        <v>0</v>
      </c>
    </row>
    <row r="328" spans="1:21" ht="18" x14ac:dyDescent="0.25">
      <c r="B328" s="41"/>
      <c r="C328" s="42"/>
      <c r="D328" s="44" t="s">
        <v>335</v>
      </c>
      <c r="E328" s="37">
        <f t="shared" si="47"/>
        <v>0</v>
      </c>
      <c r="F328" s="37">
        <v>0</v>
      </c>
      <c r="G328" s="37">
        <v>0</v>
      </c>
      <c r="H328" s="37">
        <v>0</v>
      </c>
      <c r="I328" s="37">
        <f t="shared" si="48"/>
        <v>0</v>
      </c>
      <c r="J328" s="37">
        <v>0</v>
      </c>
      <c r="K328" s="37">
        <v>0</v>
      </c>
      <c r="L328" s="37">
        <v>0</v>
      </c>
      <c r="M328" s="37">
        <f t="shared" si="49"/>
        <v>0</v>
      </c>
      <c r="N328" s="37">
        <v>0</v>
      </c>
      <c r="O328" s="37">
        <v>0</v>
      </c>
      <c r="P328" s="37">
        <v>0</v>
      </c>
      <c r="Q328" s="37">
        <f t="shared" si="50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47"/>
        <v>4</v>
      </c>
      <c r="F329" s="37">
        <v>4</v>
      </c>
      <c r="G329" s="37">
        <v>0</v>
      </c>
      <c r="H329" s="37">
        <v>0</v>
      </c>
      <c r="I329" s="37">
        <f t="shared" si="48"/>
        <v>4</v>
      </c>
      <c r="J329" s="37">
        <v>4</v>
      </c>
      <c r="K329" s="37">
        <v>0</v>
      </c>
      <c r="L329" s="37">
        <v>0</v>
      </c>
      <c r="M329" s="37">
        <f t="shared" si="49"/>
        <v>4</v>
      </c>
      <c r="N329" s="37">
        <v>4</v>
      </c>
      <c r="O329" s="37">
        <v>0</v>
      </c>
      <c r="P329" s="37">
        <v>0</v>
      </c>
      <c r="Q329" s="37">
        <f t="shared" si="50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 t="shared" ref="E330:E335" si="51"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si="51"/>
        <v>1630</v>
      </c>
      <c r="F331" s="37">
        <v>1630</v>
      </c>
      <c r="G331" s="37">
        <v>0</v>
      </c>
      <c r="H331" s="37">
        <v>0</v>
      </c>
      <c r="I331" s="37">
        <f>SUM(J331:L331)</f>
        <v>1630</v>
      </c>
      <c r="J331" s="37">
        <v>1630</v>
      </c>
      <c r="K331" s="37">
        <v>0</v>
      </c>
      <c r="L331" s="37">
        <v>0</v>
      </c>
      <c r="M331" s="37">
        <f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52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51"/>
        <v>1510</v>
      </c>
      <c r="F332" s="37">
        <v>1510</v>
      </c>
      <c r="G332" s="37">
        <v>0</v>
      </c>
      <c r="H332" s="37">
        <v>0</v>
      </c>
      <c r="I332" s="37">
        <f>SUM(J332:L332)</f>
        <v>1510</v>
      </c>
      <c r="J332" s="37">
        <v>1510</v>
      </c>
      <c r="K332" s="37">
        <v>0</v>
      </c>
      <c r="L332" s="37">
        <v>0</v>
      </c>
      <c r="M332" s="37">
        <f>SUM(N332:P332)</f>
        <v>1510</v>
      </c>
      <c r="N332" s="37">
        <v>1510</v>
      </c>
      <c r="O332" s="37">
        <v>0</v>
      </c>
      <c r="P332" s="37">
        <v>0</v>
      </c>
      <c r="Q332" s="37">
        <f t="shared" si="52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51"/>
        <v>100</v>
      </c>
      <c r="F333" s="37">
        <v>100</v>
      </c>
      <c r="G333" s="37">
        <v>0</v>
      </c>
      <c r="H333" s="37">
        <v>0</v>
      </c>
      <c r="I333" s="37">
        <f>SUM(J333:L333)</f>
        <v>100</v>
      </c>
      <c r="J333" s="37">
        <v>100</v>
      </c>
      <c r="K333" s="37">
        <v>0</v>
      </c>
      <c r="L333" s="37">
        <v>0</v>
      </c>
      <c r="M333" s="37">
        <f>SUM(N333:P333)</f>
        <v>100</v>
      </c>
      <c r="N333" s="37">
        <v>100</v>
      </c>
      <c r="O333" s="37">
        <v>0</v>
      </c>
      <c r="P333" s="37">
        <v>0</v>
      </c>
      <c r="Q333" s="37">
        <f t="shared" si="52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51"/>
        <v>1150</v>
      </c>
      <c r="F334" s="37">
        <v>1150</v>
      </c>
      <c r="G334" s="37">
        <v>0</v>
      </c>
      <c r="H334" s="37">
        <v>0</v>
      </c>
      <c r="I334" s="37">
        <f>SUM(J334:L334)</f>
        <v>1150</v>
      </c>
      <c r="J334" s="37">
        <v>1150</v>
      </c>
      <c r="K334" s="37">
        <v>0</v>
      </c>
      <c r="L334" s="37">
        <v>0</v>
      </c>
      <c r="M334" s="37">
        <f>SUM(N334:P334)</f>
        <v>1150</v>
      </c>
      <c r="N334" s="37">
        <v>1150</v>
      </c>
      <c r="O334" s="37">
        <v>0</v>
      </c>
      <c r="P334" s="37">
        <v>0</v>
      </c>
      <c r="Q334" s="37">
        <f t="shared" si="52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 t="shared" si="51"/>
        <v>800</v>
      </c>
      <c r="F335" s="33">
        <f t="shared" ref="F335:P335" si="53">F339</f>
        <v>800</v>
      </c>
      <c r="G335" s="33">
        <f t="shared" si="53"/>
        <v>0</v>
      </c>
      <c r="H335" s="33">
        <f t="shared" si="53"/>
        <v>0</v>
      </c>
      <c r="I335" s="33">
        <f t="shared" si="48"/>
        <v>800</v>
      </c>
      <c r="J335" s="33">
        <f t="shared" si="53"/>
        <v>800</v>
      </c>
      <c r="K335" s="33">
        <f t="shared" si="53"/>
        <v>0</v>
      </c>
      <c r="L335" s="33">
        <f t="shared" si="53"/>
        <v>0</v>
      </c>
      <c r="M335" s="33">
        <f t="shared" si="49"/>
        <v>800</v>
      </c>
      <c r="N335" s="33">
        <f t="shared" si="53"/>
        <v>800</v>
      </c>
      <c r="O335" s="33">
        <f t="shared" si="53"/>
        <v>0</v>
      </c>
      <c r="P335" s="33">
        <f t="shared" si="53"/>
        <v>0</v>
      </c>
      <c r="Q335" s="33">
        <f t="shared" si="52"/>
        <v>800</v>
      </c>
      <c r="R335" s="33">
        <f>R339</f>
        <v>800</v>
      </c>
      <c r="S335" s="33">
        <f>S339</f>
        <v>0</v>
      </c>
      <c r="T335" s="33">
        <f>T339</f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47"/>
        <v>0</v>
      </c>
      <c r="F336" s="36">
        <f>SUM(F337:F338)</f>
        <v>0</v>
      </c>
      <c r="G336" s="36">
        <f>SUM(G337:G338)</f>
        <v>0</v>
      </c>
      <c r="H336" s="36">
        <f>SUM(H337:H338)</f>
        <v>0</v>
      </c>
      <c r="I336" s="36">
        <f t="shared" si="48"/>
        <v>0</v>
      </c>
      <c r="J336" s="36">
        <f>SUM(J337:J338)</f>
        <v>0</v>
      </c>
      <c r="K336" s="36">
        <f>SUM(K337:K338)</f>
        <v>0</v>
      </c>
      <c r="L336" s="36">
        <f>SUM(L337:L338)</f>
        <v>0</v>
      </c>
      <c r="M336" s="36">
        <f t="shared" si="49"/>
        <v>0</v>
      </c>
      <c r="N336" s="36">
        <f>SUM(N337:N338)</f>
        <v>0</v>
      </c>
      <c r="O336" s="36">
        <f>SUM(O337:O338)</f>
        <v>0</v>
      </c>
      <c r="P336" s="36">
        <f>SUM(P337:P338)</f>
        <v>0</v>
      </c>
      <c r="Q336" s="36">
        <f t="shared" si="52"/>
        <v>0</v>
      </c>
      <c r="R336" s="36">
        <f>SUM(R337:R338)</f>
        <v>0</v>
      </c>
      <c r="S336" s="36">
        <f>SUM(S337:S338)</f>
        <v>0</v>
      </c>
      <c r="T336" s="36">
        <f>SUM(T337:T338)</f>
        <v>0</v>
      </c>
    </row>
    <row r="337" spans="1:21" ht="18" x14ac:dyDescent="0.25">
      <c r="B337" s="41"/>
      <c r="C337" s="42"/>
      <c r="D337" s="44" t="s">
        <v>335</v>
      </c>
      <c r="E337" s="37">
        <f t="shared" si="47"/>
        <v>0</v>
      </c>
      <c r="F337" s="37">
        <v>0</v>
      </c>
      <c r="G337" s="37">
        <v>0</v>
      </c>
      <c r="H337" s="37">
        <v>0</v>
      </c>
      <c r="I337" s="37">
        <f t="shared" si="48"/>
        <v>0</v>
      </c>
      <c r="J337" s="37">
        <v>0</v>
      </c>
      <c r="K337" s="37">
        <v>0</v>
      </c>
      <c r="L337" s="37">
        <v>0</v>
      </c>
      <c r="M337" s="37">
        <f t="shared" si="49"/>
        <v>0</v>
      </c>
      <c r="N337" s="37">
        <v>0</v>
      </c>
      <c r="O337" s="37">
        <v>0</v>
      </c>
      <c r="P337" s="37">
        <v>0</v>
      </c>
      <c r="Q337" s="37">
        <f t="shared" si="52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47"/>
        <v>0</v>
      </c>
      <c r="F338" s="37">
        <v>0</v>
      </c>
      <c r="G338" s="37">
        <v>0</v>
      </c>
      <c r="H338" s="37">
        <v>0</v>
      </c>
      <c r="I338" s="37">
        <f t="shared" si="48"/>
        <v>0</v>
      </c>
      <c r="J338" s="37">
        <v>0</v>
      </c>
      <c r="K338" s="37">
        <v>0</v>
      </c>
      <c r="L338" s="37">
        <v>0</v>
      </c>
      <c r="M338" s="37">
        <f t="shared" si="49"/>
        <v>0</v>
      </c>
      <c r="N338" s="37">
        <v>0</v>
      </c>
      <c r="O338" s="37">
        <v>0</v>
      </c>
      <c r="P338" s="37">
        <v>0</v>
      </c>
      <c r="Q338" s="37">
        <f t="shared" si="52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47"/>
        <v>800</v>
      </c>
      <c r="F339" s="45">
        <v>800</v>
      </c>
      <c r="G339" s="45">
        <v>0</v>
      </c>
      <c r="H339" s="45">
        <v>0</v>
      </c>
      <c r="I339" s="45">
        <f t="shared" si="48"/>
        <v>800</v>
      </c>
      <c r="J339" s="45">
        <v>800</v>
      </c>
      <c r="K339" s="45">
        <v>0</v>
      </c>
      <c r="L339" s="45">
        <v>0</v>
      </c>
      <c r="M339" s="45">
        <f t="shared" si="49"/>
        <v>800</v>
      </c>
      <c r="N339" s="45">
        <v>800</v>
      </c>
      <c r="O339" s="45">
        <v>0</v>
      </c>
      <c r="P339" s="45">
        <v>0</v>
      </c>
      <c r="Q339" s="45">
        <f t="shared" si="52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47"/>
        <v>20000</v>
      </c>
      <c r="F340" s="19">
        <f t="shared" ref="F340:P340" si="54">F344</f>
        <v>20000</v>
      </c>
      <c r="G340" s="19">
        <f t="shared" si="54"/>
        <v>0</v>
      </c>
      <c r="H340" s="19">
        <f t="shared" si="54"/>
        <v>0</v>
      </c>
      <c r="I340" s="19">
        <f t="shared" si="48"/>
        <v>20000</v>
      </c>
      <c r="J340" s="19">
        <f t="shared" si="54"/>
        <v>20000</v>
      </c>
      <c r="K340" s="19">
        <f t="shared" si="54"/>
        <v>0</v>
      </c>
      <c r="L340" s="19">
        <f t="shared" si="54"/>
        <v>0</v>
      </c>
      <c r="M340" s="19">
        <f t="shared" si="49"/>
        <v>20000</v>
      </c>
      <c r="N340" s="19">
        <f t="shared" si="54"/>
        <v>20000</v>
      </c>
      <c r="O340" s="19">
        <f t="shared" si="54"/>
        <v>0</v>
      </c>
      <c r="P340" s="19">
        <f t="shared" si="54"/>
        <v>0</v>
      </c>
      <c r="Q340" s="19">
        <f t="shared" si="52"/>
        <v>20000</v>
      </c>
      <c r="R340" s="19">
        <f>R344</f>
        <v>20000</v>
      </c>
      <c r="S340" s="19">
        <f>S344</f>
        <v>0</v>
      </c>
      <c r="T340" s="19">
        <f>T344</f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47"/>
        <v>4</v>
      </c>
      <c r="F341" s="36">
        <f>SUM(F342:F343)</f>
        <v>4</v>
      </c>
      <c r="G341" s="36">
        <f>SUM(G342:G343)</f>
        <v>0</v>
      </c>
      <c r="H341" s="36">
        <f>SUM(H342:H343)</f>
        <v>0</v>
      </c>
      <c r="I341" s="36">
        <f t="shared" si="48"/>
        <v>4</v>
      </c>
      <c r="J341" s="36">
        <f>SUM(J342:J343)</f>
        <v>4</v>
      </c>
      <c r="K341" s="36">
        <f>SUM(K342:K343)</f>
        <v>0</v>
      </c>
      <c r="L341" s="36">
        <f>SUM(L342:L343)</f>
        <v>0</v>
      </c>
      <c r="M341" s="36">
        <f t="shared" si="49"/>
        <v>4</v>
      </c>
      <c r="N341" s="36">
        <f>SUM(N342:N343)</f>
        <v>4</v>
      </c>
      <c r="O341" s="36">
        <f>SUM(O342:O343)</f>
        <v>0</v>
      </c>
      <c r="P341" s="36">
        <f>SUM(P342:P343)</f>
        <v>0</v>
      </c>
      <c r="Q341" s="36">
        <f t="shared" si="52"/>
        <v>4</v>
      </c>
      <c r="R341" s="36">
        <f>SUM(R342:R343)</f>
        <v>4</v>
      </c>
      <c r="S341" s="36">
        <f>SUM(S342:S343)</f>
        <v>0</v>
      </c>
      <c r="T341" s="36">
        <f>SUM(T342:T343)</f>
        <v>0</v>
      </c>
    </row>
    <row r="342" spans="1:21" ht="18" x14ac:dyDescent="0.25">
      <c r="B342" s="41"/>
      <c r="C342" s="42"/>
      <c r="D342" s="44" t="s">
        <v>335</v>
      </c>
      <c r="E342" s="37">
        <f t="shared" si="47"/>
        <v>0</v>
      </c>
      <c r="F342" s="37">
        <v>0</v>
      </c>
      <c r="G342" s="37">
        <v>0</v>
      </c>
      <c r="H342" s="37">
        <v>0</v>
      </c>
      <c r="I342" s="37">
        <f t="shared" si="48"/>
        <v>0</v>
      </c>
      <c r="J342" s="37">
        <v>0</v>
      </c>
      <c r="K342" s="37">
        <v>0</v>
      </c>
      <c r="L342" s="37">
        <v>0</v>
      </c>
      <c r="M342" s="37">
        <f t="shared" si="49"/>
        <v>0</v>
      </c>
      <c r="N342" s="37">
        <v>0</v>
      </c>
      <c r="O342" s="37">
        <v>0</v>
      </c>
      <c r="P342" s="37">
        <v>0</v>
      </c>
      <c r="Q342" s="37">
        <f t="shared" si="52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47"/>
        <v>4</v>
      </c>
      <c r="F343" s="37">
        <v>4</v>
      </c>
      <c r="G343" s="37">
        <v>0</v>
      </c>
      <c r="H343" s="37">
        <v>0</v>
      </c>
      <c r="I343" s="36">
        <f t="shared" si="48"/>
        <v>4</v>
      </c>
      <c r="J343" s="37">
        <v>4</v>
      </c>
      <c r="K343" s="37">
        <v>0</v>
      </c>
      <c r="L343" s="37">
        <v>0</v>
      </c>
      <c r="M343" s="36">
        <f t="shared" si="49"/>
        <v>4</v>
      </c>
      <c r="N343" s="37">
        <v>4</v>
      </c>
      <c r="O343" s="37">
        <v>0</v>
      </c>
      <c r="P343" s="37">
        <v>0</v>
      </c>
      <c r="Q343" s="36">
        <f t="shared" si="52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47"/>
        <v>20000</v>
      </c>
      <c r="F344" s="40">
        <v>20000</v>
      </c>
      <c r="G344" s="40">
        <f>G345</f>
        <v>0</v>
      </c>
      <c r="H344" s="40">
        <f>H345</f>
        <v>0</v>
      </c>
      <c r="I344" s="40">
        <f t="shared" si="48"/>
        <v>20000</v>
      </c>
      <c r="J344" s="40">
        <v>20000</v>
      </c>
      <c r="K344" s="40">
        <f>K345</f>
        <v>0</v>
      </c>
      <c r="L344" s="40">
        <f>L345</f>
        <v>0</v>
      </c>
      <c r="M344" s="40">
        <f t="shared" si="49"/>
        <v>20000</v>
      </c>
      <c r="N344" s="40">
        <v>20000</v>
      </c>
      <c r="O344" s="40">
        <f>O345</f>
        <v>0</v>
      </c>
      <c r="P344" s="40">
        <f>P345</f>
        <v>0</v>
      </c>
      <c r="Q344" s="40">
        <f t="shared" si="52"/>
        <v>20000</v>
      </c>
      <c r="R344" s="40">
        <v>20000</v>
      </c>
      <c r="S344" s="40">
        <v>0</v>
      </c>
      <c r="T344" s="40">
        <f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48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49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52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47"/>
        <v>76</v>
      </c>
      <c r="F346" s="36">
        <f>SUM(F347:F348)</f>
        <v>76</v>
      </c>
      <c r="G346" s="36">
        <f>SUM(G347:G348)</f>
        <v>0</v>
      </c>
      <c r="H346" s="36">
        <f>SUM(H347:H348)</f>
        <v>0</v>
      </c>
      <c r="I346" s="36">
        <f t="shared" si="48"/>
        <v>116</v>
      </c>
      <c r="J346" s="36">
        <f>SUM(J347:J348)</f>
        <v>116</v>
      </c>
      <c r="K346" s="36">
        <f>SUM(K347:K348)</f>
        <v>0</v>
      </c>
      <c r="L346" s="36">
        <f>SUM(L347:L348)</f>
        <v>0</v>
      </c>
      <c r="M346" s="36">
        <f t="shared" si="49"/>
        <v>116</v>
      </c>
      <c r="N346" s="36">
        <f>SUM(N347:N348)</f>
        <v>116</v>
      </c>
      <c r="O346" s="36">
        <f>SUM(O347:O348)</f>
        <v>0</v>
      </c>
      <c r="P346" s="36">
        <f>SUM(P347:P348)</f>
        <v>0</v>
      </c>
      <c r="Q346" s="36">
        <f t="shared" si="52"/>
        <v>116</v>
      </c>
      <c r="R346" s="36">
        <f>SUM(R347:R348)</f>
        <v>116</v>
      </c>
      <c r="S346" s="36">
        <f>SUM(S347:S348)</f>
        <v>0</v>
      </c>
      <c r="T346" s="36">
        <f>SUM(T347:T348)</f>
        <v>0</v>
      </c>
    </row>
    <row r="347" spans="1:21" ht="18" x14ac:dyDescent="0.25">
      <c r="B347" s="41"/>
      <c r="C347" s="42"/>
      <c r="D347" s="44" t="s">
        <v>335</v>
      </c>
      <c r="E347" s="37">
        <f t="shared" si="47"/>
        <v>0</v>
      </c>
      <c r="F347" s="37">
        <v>0</v>
      </c>
      <c r="G347" s="37">
        <v>0</v>
      </c>
      <c r="H347" s="37">
        <v>0</v>
      </c>
      <c r="I347" s="37">
        <f t="shared" si="48"/>
        <v>0</v>
      </c>
      <c r="J347" s="37">
        <v>0</v>
      </c>
      <c r="K347" s="37">
        <v>0</v>
      </c>
      <c r="L347" s="37">
        <v>0</v>
      </c>
      <c r="M347" s="37">
        <f t="shared" si="49"/>
        <v>0</v>
      </c>
      <c r="N347" s="37">
        <v>0</v>
      </c>
      <c r="O347" s="37">
        <v>0</v>
      </c>
      <c r="P347" s="37">
        <v>0</v>
      </c>
      <c r="Q347" s="37">
        <f t="shared" si="52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47"/>
        <v>76</v>
      </c>
      <c r="F348" s="37">
        <f>36+40</f>
        <v>76</v>
      </c>
      <c r="G348" s="37">
        <v>0</v>
      </c>
      <c r="H348" s="37">
        <v>0</v>
      </c>
      <c r="I348" s="36">
        <f t="shared" si="48"/>
        <v>116</v>
      </c>
      <c r="J348" s="37">
        <f>36+80</f>
        <v>116</v>
      </c>
      <c r="K348" s="37">
        <v>0</v>
      </c>
      <c r="L348" s="37">
        <v>0</v>
      </c>
      <c r="M348" s="36">
        <f t="shared" si="49"/>
        <v>116</v>
      </c>
      <c r="N348" s="37">
        <f>36+80</f>
        <v>116</v>
      </c>
      <c r="O348" s="37">
        <v>0</v>
      </c>
      <c r="P348" s="37">
        <v>0</v>
      </c>
      <c r="Q348" s="36">
        <f t="shared" si="52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47"/>
        <v>700</v>
      </c>
      <c r="F349" s="40">
        <v>700</v>
      </c>
      <c r="G349" s="40">
        <v>0</v>
      </c>
      <c r="H349" s="40">
        <v>0</v>
      </c>
      <c r="I349" s="40">
        <f t="shared" si="48"/>
        <v>700</v>
      </c>
      <c r="J349" s="40">
        <v>700</v>
      </c>
      <c r="K349" s="40">
        <v>0</v>
      </c>
      <c r="L349" s="40">
        <v>0</v>
      </c>
      <c r="M349" s="40">
        <f t="shared" si="49"/>
        <v>700</v>
      </c>
      <c r="N349" s="40">
        <v>700</v>
      </c>
      <c r="O349" s="40">
        <v>0</v>
      </c>
      <c r="P349" s="40">
        <v>0</v>
      </c>
      <c r="Q349" s="40">
        <f t="shared" si="52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47"/>
        <v>910</v>
      </c>
      <c r="F350" s="40">
        <v>910</v>
      </c>
      <c r="G350" s="40">
        <v>0</v>
      </c>
      <c r="H350" s="40">
        <v>0</v>
      </c>
      <c r="I350" s="40">
        <f t="shared" si="48"/>
        <v>1210</v>
      </c>
      <c r="J350" s="40">
        <v>1210</v>
      </c>
      <c r="K350" s="40">
        <v>0</v>
      </c>
      <c r="L350" s="40">
        <v>0</v>
      </c>
      <c r="M350" s="40">
        <f t="shared" si="49"/>
        <v>1210</v>
      </c>
      <c r="N350" s="40">
        <v>1210</v>
      </c>
      <c r="O350" s="40">
        <v>0</v>
      </c>
      <c r="P350" s="40">
        <v>0</v>
      </c>
      <c r="Q350" s="40">
        <f t="shared" si="52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47"/>
        <v>2090</v>
      </c>
      <c r="F351" s="40">
        <v>2090</v>
      </c>
      <c r="G351" s="40">
        <v>0</v>
      </c>
      <c r="H351" s="40">
        <v>0</v>
      </c>
      <c r="I351" s="40">
        <f t="shared" si="48"/>
        <v>2090</v>
      </c>
      <c r="J351" s="40">
        <v>2090</v>
      </c>
      <c r="K351" s="40">
        <v>0</v>
      </c>
      <c r="L351" s="40">
        <v>0</v>
      </c>
      <c r="M351" s="40">
        <f t="shared" si="49"/>
        <v>2090</v>
      </c>
      <c r="N351" s="40">
        <v>2090</v>
      </c>
      <c r="O351" s="40">
        <v>0</v>
      </c>
      <c r="P351" s="40">
        <v>0</v>
      </c>
      <c r="Q351" s="40">
        <f t="shared" si="52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>G356+G360+G364+G368+G382</f>
        <v>0</v>
      </c>
      <c r="H352" s="19">
        <f>H356+H360+H364+H368+H382</f>
        <v>0</v>
      </c>
      <c r="I352" s="19">
        <f>J352+K352+L352</f>
        <v>55850</v>
      </c>
      <c r="J352" s="19">
        <f t="shared" ref="J352:L355" si="55">J356+J360+J364+J368+J382</f>
        <v>55850</v>
      </c>
      <c r="K352" s="19">
        <f t="shared" si="55"/>
        <v>0</v>
      </c>
      <c r="L352" s="19">
        <f t="shared" si="55"/>
        <v>0</v>
      </c>
      <c r="M352" s="19">
        <f>N352+O352+P352</f>
        <v>55850</v>
      </c>
      <c r="N352" s="19">
        <f t="shared" ref="N352:P355" si="56">N356+N360+N364+N368+N382</f>
        <v>55850</v>
      </c>
      <c r="O352" s="19">
        <f t="shared" si="56"/>
        <v>0</v>
      </c>
      <c r="P352" s="19">
        <f t="shared" si="56"/>
        <v>0</v>
      </c>
      <c r="Q352" s="19">
        <f>R352+S352+T352</f>
        <v>55850</v>
      </c>
      <c r="R352" s="19">
        <f t="shared" ref="R352:T355" si="57">R356+R360+R364+R368+R382</f>
        <v>55850</v>
      </c>
      <c r="S352" s="19">
        <f t="shared" si="57"/>
        <v>0</v>
      </c>
      <c r="T352" s="19">
        <f t="shared" si="57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71" si="58">SUM(F353:H353)</f>
        <v>0</v>
      </c>
      <c r="F353" s="36">
        <f t="shared" ref="F353:H355" si="59">F357+F361+F365+F369+F383</f>
        <v>0</v>
      </c>
      <c r="G353" s="36">
        <f t="shared" si="59"/>
        <v>0</v>
      </c>
      <c r="H353" s="36">
        <f t="shared" si="59"/>
        <v>0</v>
      </c>
      <c r="I353" s="36">
        <f t="shared" ref="I353:I371" si="60">SUM(J353:L353)</f>
        <v>0</v>
      </c>
      <c r="J353" s="36">
        <f t="shared" si="55"/>
        <v>0</v>
      </c>
      <c r="K353" s="36">
        <f t="shared" si="55"/>
        <v>0</v>
      </c>
      <c r="L353" s="36">
        <f t="shared" si="55"/>
        <v>0</v>
      </c>
      <c r="M353" s="36">
        <f t="shared" ref="M353:M371" si="61">SUM(N353:P353)</f>
        <v>0</v>
      </c>
      <c r="N353" s="36">
        <f t="shared" si="56"/>
        <v>0</v>
      </c>
      <c r="O353" s="36">
        <f t="shared" si="56"/>
        <v>0</v>
      </c>
      <c r="P353" s="36">
        <f t="shared" si="56"/>
        <v>0</v>
      </c>
      <c r="Q353" s="36">
        <f t="shared" ref="Q353:Q371" si="62">SUM(R353:T353)</f>
        <v>0</v>
      </c>
      <c r="R353" s="36">
        <f t="shared" si="57"/>
        <v>0</v>
      </c>
      <c r="S353" s="36">
        <f t="shared" si="57"/>
        <v>0</v>
      </c>
      <c r="T353" s="36">
        <f t="shared" si="57"/>
        <v>0</v>
      </c>
    </row>
    <row r="354" spans="1:21" ht="18" x14ac:dyDescent="0.25">
      <c r="B354" s="41"/>
      <c r="C354" s="42"/>
      <c r="D354" s="44" t="s">
        <v>335</v>
      </c>
      <c r="E354" s="37">
        <f t="shared" si="58"/>
        <v>0</v>
      </c>
      <c r="F354" s="37">
        <f t="shared" si="59"/>
        <v>0</v>
      </c>
      <c r="G354" s="37">
        <f t="shared" si="59"/>
        <v>0</v>
      </c>
      <c r="H354" s="37">
        <f t="shared" si="59"/>
        <v>0</v>
      </c>
      <c r="I354" s="37">
        <f t="shared" si="60"/>
        <v>0</v>
      </c>
      <c r="J354" s="37">
        <f t="shared" si="55"/>
        <v>0</v>
      </c>
      <c r="K354" s="37">
        <f t="shared" si="55"/>
        <v>0</v>
      </c>
      <c r="L354" s="37">
        <f t="shared" si="55"/>
        <v>0</v>
      </c>
      <c r="M354" s="37">
        <f t="shared" si="61"/>
        <v>0</v>
      </c>
      <c r="N354" s="37">
        <f t="shared" si="56"/>
        <v>0</v>
      </c>
      <c r="O354" s="37">
        <f t="shared" si="56"/>
        <v>0</v>
      </c>
      <c r="P354" s="37">
        <f t="shared" si="56"/>
        <v>0</v>
      </c>
      <c r="Q354" s="37">
        <f t="shared" si="62"/>
        <v>0</v>
      </c>
      <c r="R354" s="37">
        <f t="shared" si="57"/>
        <v>0</v>
      </c>
      <c r="S354" s="37">
        <f t="shared" si="57"/>
        <v>0</v>
      </c>
      <c r="T354" s="37">
        <f t="shared" si="57"/>
        <v>0</v>
      </c>
    </row>
    <row r="355" spans="1:21" ht="18" x14ac:dyDescent="0.25">
      <c r="B355" s="41"/>
      <c r="C355" s="42"/>
      <c r="D355" s="44" t="s">
        <v>155</v>
      </c>
      <c r="E355" s="36">
        <f t="shared" si="58"/>
        <v>0</v>
      </c>
      <c r="F355" s="36">
        <f t="shared" si="59"/>
        <v>0</v>
      </c>
      <c r="G355" s="36">
        <f t="shared" si="59"/>
        <v>0</v>
      </c>
      <c r="H355" s="36">
        <f t="shared" si="59"/>
        <v>0</v>
      </c>
      <c r="I355" s="36">
        <f t="shared" si="60"/>
        <v>0</v>
      </c>
      <c r="J355" s="37">
        <f t="shared" si="55"/>
        <v>0</v>
      </c>
      <c r="K355" s="37">
        <f t="shared" si="55"/>
        <v>0</v>
      </c>
      <c r="L355" s="37">
        <f t="shared" si="55"/>
        <v>0</v>
      </c>
      <c r="M355" s="36">
        <f t="shared" si="61"/>
        <v>0</v>
      </c>
      <c r="N355" s="37">
        <f t="shared" si="56"/>
        <v>0</v>
      </c>
      <c r="O355" s="37">
        <f t="shared" si="56"/>
        <v>0</v>
      </c>
      <c r="P355" s="37">
        <f t="shared" si="56"/>
        <v>0</v>
      </c>
      <c r="Q355" s="36">
        <f t="shared" si="62"/>
        <v>0</v>
      </c>
      <c r="R355" s="37">
        <f t="shared" si="57"/>
        <v>0</v>
      </c>
      <c r="S355" s="37">
        <f t="shared" si="57"/>
        <v>0</v>
      </c>
      <c r="T355" s="37">
        <f t="shared" si="57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si="58"/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si="60"/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si="61"/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si="62"/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si="58"/>
        <v>0</v>
      </c>
      <c r="F357" s="49">
        <f>SUM(F358:F359)</f>
        <v>0</v>
      </c>
      <c r="G357" s="49">
        <f>SUM(G358:G359)</f>
        <v>0</v>
      </c>
      <c r="H357" s="49">
        <f>SUM(H358:H359)</f>
        <v>0</v>
      </c>
      <c r="I357" s="49">
        <f t="shared" si="60"/>
        <v>0</v>
      </c>
      <c r="J357" s="49">
        <f>SUM(J358:J359)</f>
        <v>0</v>
      </c>
      <c r="K357" s="49">
        <f>SUM(K358:K359)</f>
        <v>0</v>
      </c>
      <c r="L357" s="49">
        <f>SUM(L358:L359)</f>
        <v>0</v>
      </c>
      <c r="M357" s="49">
        <f t="shared" si="61"/>
        <v>0</v>
      </c>
      <c r="N357" s="49">
        <f>SUM(N358:N359)</f>
        <v>0</v>
      </c>
      <c r="O357" s="49">
        <f>SUM(O358:O359)</f>
        <v>0</v>
      </c>
      <c r="P357" s="49">
        <f>SUM(P358:P359)</f>
        <v>0</v>
      </c>
      <c r="Q357" s="49">
        <f t="shared" si="62"/>
        <v>0</v>
      </c>
      <c r="R357" s="49">
        <f>SUM(R358:R359)</f>
        <v>0</v>
      </c>
      <c r="S357" s="49">
        <f>SUM(S358:S359)</f>
        <v>0</v>
      </c>
      <c r="T357" s="49">
        <f>SUM(T358:T359)</f>
        <v>0</v>
      </c>
    </row>
    <row r="358" spans="1:21" ht="18" x14ac:dyDescent="0.25">
      <c r="B358" s="46"/>
      <c r="C358" s="47"/>
      <c r="D358" s="50" t="s">
        <v>335</v>
      </c>
      <c r="E358" s="51">
        <f t="shared" si="58"/>
        <v>0</v>
      </c>
      <c r="F358" s="51">
        <v>0</v>
      </c>
      <c r="G358" s="51">
        <v>0</v>
      </c>
      <c r="H358" s="51">
        <v>0</v>
      </c>
      <c r="I358" s="51">
        <f t="shared" si="60"/>
        <v>0</v>
      </c>
      <c r="J358" s="51">
        <v>0</v>
      </c>
      <c r="K358" s="51">
        <v>0</v>
      </c>
      <c r="L358" s="51">
        <v>0</v>
      </c>
      <c r="M358" s="51">
        <f t="shared" si="61"/>
        <v>0</v>
      </c>
      <c r="N358" s="51">
        <v>0</v>
      </c>
      <c r="O358" s="51">
        <v>0</v>
      </c>
      <c r="P358" s="51">
        <v>0</v>
      </c>
      <c r="Q358" s="51">
        <f t="shared" si="62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58"/>
        <v>0</v>
      </c>
      <c r="F359" s="51">
        <v>0</v>
      </c>
      <c r="G359" s="51">
        <v>0</v>
      </c>
      <c r="H359" s="51">
        <v>0</v>
      </c>
      <c r="I359" s="49">
        <f t="shared" si="60"/>
        <v>0</v>
      </c>
      <c r="J359" s="51">
        <v>0</v>
      </c>
      <c r="K359" s="51">
        <v>0</v>
      </c>
      <c r="L359" s="51">
        <v>0</v>
      </c>
      <c r="M359" s="49">
        <f t="shared" si="61"/>
        <v>0</v>
      </c>
      <c r="N359" s="51">
        <v>0</v>
      </c>
      <c r="O359" s="51">
        <v>0</v>
      </c>
      <c r="P359" s="51">
        <v>0</v>
      </c>
      <c r="Q359" s="49">
        <f t="shared" si="62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si="58"/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si="60"/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si="61"/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si="62"/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si="58"/>
        <v>0</v>
      </c>
      <c r="F361" s="49">
        <f>SUM(F362:F363)</f>
        <v>0</v>
      </c>
      <c r="G361" s="49">
        <f>SUM(G362:G363)</f>
        <v>0</v>
      </c>
      <c r="H361" s="49">
        <f>SUM(H362:H363)</f>
        <v>0</v>
      </c>
      <c r="I361" s="49">
        <f t="shared" si="60"/>
        <v>0</v>
      </c>
      <c r="J361" s="49">
        <f>SUM(J362:J363)</f>
        <v>0</v>
      </c>
      <c r="K361" s="49">
        <f>SUM(K362:K363)</f>
        <v>0</v>
      </c>
      <c r="L361" s="49">
        <f>SUM(L362:L363)</f>
        <v>0</v>
      </c>
      <c r="M361" s="49">
        <f t="shared" si="61"/>
        <v>0</v>
      </c>
      <c r="N361" s="49">
        <f>SUM(N362:N363)</f>
        <v>0</v>
      </c>
      <c r="O361" s="49">
        <f>SUM(O362:O363)</f>
        <v>0</v>
      </c>
      <c r="P361" s="49">
        <f>SUM(P362:P363)</f>
        <v>0</v>
      </c>
      <c r="Q361" s="49">
        <f t="shared" si="62"/>
        <v>0</v>
      </c>
      <c r="R361" s="49">
        <f>SUM(R362:R363)</f>
        <v>0</v>
      </c>
      <c r="S361" s="49">
        <f>SUM(S362:S363)</f>
        <v>0</v>
      </c>
      <c r="T361" s="49">
        <f>SUM(T362:T363)</f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58"/>
        <v>0</v>
      </c>
      <c r="F362" s="51"/>
      <c r="G362" s="51">
        <v>0</v>
      </c>
      <c r="H362" s="51">
        <v>0</v>
      </c>
      <c r="I362" s="51">
        <f t="shared" si="60"/>
        <v>0</v>
      </c>
      <c r="J362" s="51"/>
      <c r="K362" s="51">
        <v>0</v>
      </c>
      <c r="L362" s="51">
        <v>0</v>
      </c>
      <c r="M362" s="51">
        <f t="shared" si="61"/>
        <v>0</v>
      </c>
      <c r="N362" s="51"/>
      <c r="O362" s="51">
        <v>0</v>
      </c>
      <c r="P362" s="51">
        <v>0</v>
      </c>
      <c r="Q362" s="51">
        <f t="shared" si="6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58"/>
        <v>0</v>
      </c>
      <c r="F363" s="51"/>
      <c r="G363" s="51">
        <v>0</v>
      </c>
      <c r="H363" s="51">
        <v>0</v>
      </c>
      <c r="I363" s="49">
        <f t="shared" si="60"/>
        <v>0</v>
      </c>
      <c r="J363" s="51"/>
      <c r="K363" s="51">
        <v>0</v>
      </c>
      <c r="L363" s="51">
        <v>0</v>
      </c>
      <c r="M363" s="49">
        <f t="shared" si="61"/>
        <v>0</v>
      </c>
      <c r="N363" s="51"/>
      <c r="O363" s="51">
        <v>0</v>
      </c>
      <c r="P363" s="51">
        <v>0</v>
      </c>
      <c r="Q363" s="49">
        <f t="shared" si="6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 t="shared" si="58"/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si="60"/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si="61"/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si="62"/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58"/>
        <v>0</v>
      </c>
      <c r="F365" s="49">
        <f>SUM(F366:F367)</f>
        <v>0</v>
      </c>
      <c r="G365" s="49">
        <f>SUM(G366:G367)</f>
        <v>0</v>
      </c>
      <c r="H365" s="49">
        <f>SUM(H366:H367)</f>
        <v>0</v>
      </c>
      <c r="I365" s="49">
        <f t="shared" si="60"/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  <c r="M365" s="49">
        <f t="shared" si="61"/>
        <v>0</v>
      </c>
      <c r="N365" s="49">
        <f>SUM(N366:N367)</f>
        <v>0</v>
      </c>
      <c r="O365" s="49">
        <f>SUM(O366:O367)</f>
        <v>0</v>
      </c>
      <c r="P365" s="49">
        <f>SUM(P366:P367)</f>
        <v>0</v>
      </c>
      <c r="Q365" s="49">
        <f t="shared" si="62"/>
        <v>0</v>
      </c>
      <c r="R365" s="49">
        <f>SUM(R366:R367)</f>
        <v>0</v>
      </c>
      <c r="S365" s="49">
        <f>SUM(S366:S367)</f>
        <v>0</v>
      </c>
      <c r="T365" s="49">
        <f>SUM(T366:T367)</f>
        <v>0</v>
      </c>
    </row>
    <row r="366" spans="1:21" ht="18" x14ac:dyDescent="0.25">
      <c r="B366" s="46"/>
      <c r="C366" s="47"/>
      <c r="D366" s="50" t="s">
        <v>152</v>
      </c>
      <c r="E366" s="51">
        <f t="shared" si="58"/>
        <v>0</v>
      </c>
      <c r="F366" s="51"/>
      <c r="G366" s="51">
        <v>0</v>
      </c>
      <c r="H366" s="51">
        <v>0</v>
      </c>
      <c r="I366" s="51">
        <f t="shared" si="60"/>
        <v>0</v>
      </c>
      <c r="J366" s="51"/>
      <c r="K366" s="51">
        <v>0</v>
      </c>
      <c r="L366" s="51">
        <v>0</v>
      </c>
      <c r="M366" s="51">
        <f t="shared" si="61"/>
        <v>0</v>
      </c>
      <c r="N366" s="51"/>
      <c r="O366" s="51">
        <v>0</v>
      </c>
      <c r="P366" s="51">
        <v>0</v>
      </c>
      <c r="Q366" s="51">
        <f t="shared" si="62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58"/>
        <v>0</v>
      </c>
      <c r="F367" s="51"/>
      <c r="G367" s="51">
        <v>0</v>
      </c>
      <c r="H367" s="51">
        <v>0</v>
      </c>
      <c r="I367" s="49">
        <f t="shared" si="60"/>
        <v>0</v>
      </c>
      <c r="J367" s="51"/>
      <c r="K367" s="51">
        <v>0</v>
      </c>
      <c r="L367" s="51">
        <v>0</v>
      </c>
      <c r="M367" s="49">
        <f t="shared" si="61"/>
        <v>0</v>
      </c>
      <c r="N367" s="51"/>
      <c r="O367" s="51">
        <v>0</v>
      </c>
      <c r="P367" s="51">
        <v>0</v>
      </c>
      <c r="Q367" s="49">
        <f t="shared" si="62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si="58"/>
        <v>49000</v>
      </c>
      <c r="F368" s="79">
        <f>F372</f>
        <v>49000</v>
      </c>
      <c r="G368" s="79">
        <f>G372</f>
        <v>0</v>
      </c>
      <c r="H368" s="79">
        <f>H372</f>
        <v>0</v>
      </c>
      <c r="I368" s="79">
        <f t="shared" si="60"/>
        <v>49000</v>
      </c>
      <c r="J368" s="79">
        <f>J372</f>
        <v>49000</v>
      </c>
      <c r="K368" s="79">
        <f>K372</f>
        <v>0</v>
      </c>
      <c r="L368" s="79">
        <f>L372</f>
        <v>0</v>
      </c>
      <c r="M368" s="79">
        <f t="shared" si="61"/>
        <v>49000</v>
      </c>
      <c r="N368" s="79">
        <f>N372</f>
        <v>49000</v>
      </c>
      <c r="O368" s="79">
        <f>O372</f>
        <v>0</v>
      </c>
      <c r="P368" s="79">
        <f>P372</f>
        <v>0</v>
      </c>
      <c r="Q368" s="79">
        <f t="shared" si="62"/>
        <v>49000</v>
      </c>
      <c r="R368" s="79">
        <f>R372</f>
        <v>49000</v>
      </c>
      <c r="S368" s="79">
        <f>S372</f>
        <v>0</v>
      </c>
      <c r="T368" s="79">
        <f>T372</f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si="58"/>
        <v>0</v>
      </c>
      <c r="F369" s="49">
        <f>SUM(F370:F371)</f>
        <v>0</v>
      </c>
      <c r="G369" s="49">
        <f>SUM(G370:G371)</f>
        <v>0</v>
      </c>
      <c r="H369" s="49">
        <f>SUM(H370:H371)</f>
        <v>0</v>
      </c>
      <c r="I369" s="49">
        <f t="shared" si="60"/>
        <v>0</v>
      </c>
      <c r="J369" s="49">
        <f>SUM(J370:J371)</f>
        <v>0</v>
      </c>
      <c r="K369" s="49">
        <f>SUM(K370:K371)</f>
        <v>0</v>
      </c>
      <c r="L369" s="49">
        <f>SUM(L370:L371)</f>
        <v>0</v>
      </c>
      <c r="M369" s="49">
        <f t="shared" si="61"/>
        <v>0</v>
      </c>
      <c r="N369" s="49">
        <f>SUM(N370:N371)</f>
        <v>0</v>
      </c>
      <c r="O369" s="49">
        <f>SUM(O370:O371)</f>
        <v>0</v>
      </c>
      <c r="P369" s="49">
        <f>SUM(P370:P371)</f>
        <v>0</v>
      </c>
      <c r="Q369" s="49">
        <f t="shared" si="62"/>
        <v>0</v>
      </c>
      <c r="R369" s="49">
        <f>SUM(R370:R371)</f>
        <v>0</v>
      </c>
      <c r="S369" s="49">
        <f>SUM(S370:S371)</f>
        <v>0</v>
      </c>
      <c r="T369" s="49">
        <f>SUM(T370:T371)</f>
        <v>0</v>
      </c>
    </row>
    <row r="370" spans="1:21" ht="18" x14ac:dyDescent="0.25">
      <c r="B370" s="46"/>
      <c r="C370" s="47"/>
      <c r="D370" s="50" t="s">
        <v>152</v>
      </c>
      <c r="E370" s="51">
        <f t="shared" si="58"/>
        <v>0</v>
      </c>
      <c r="F370" s="51"/>
      <c r="G370" s="51">
        <v>0</v>
      </c>
      <c r="H370" s="51">
        <v>0</v>
      </c>
      <c r="I370" s="51">
        <f t="shared" si="60"/>
        <v>0</v>
      </c>
      <c r="J370" s="51"/>
      <c r="K370" s="51">
        <v>0</v>
      </c>
      <c r="L370" s="51">
        <v>0</v>
      </c>
      <c r="M370" s="51">
        <f t="shared" si="61"/>
        <v>0</v>
      </c>
      <c r="N370" s="51"/>
      <c r="O370" s="51">
        <v>0</v>
      </c>
      <c r="P370" s="51">
        <v>0</v>
      </c>
      <c r="Q370" s="51">
        <f t="shared" si="62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58"/>
        <v>0</v>
      </c>
      <c r="F371" s="51"/>
      <c r="G371" s="51">
        <v>0</v>
      </c>
      <c r="H371" s="51">
        <v>0</v>
      </c>
      <c r="I371" s="49">
        <f t="shared" si="60"/>
        <v>0</v>
      </c>
      <c r="J371" s="51"/>
      <c r="K371" s="51">
        <v>0</v>
      </c>
      <c r="L371" s="51">
        <v>0</v>
      </c>
      <c r="M371" s="49">
        <f t="shared" si="61"/>
        <v>0</v>
      </c>
      <c r="N371" s="51"/>
      <c r="O371" s="51">
        <v>0</v>
      </c>
      <c r="P371" s="51">
        <v>0</v>
      </c>
      <c r="Q371" s="49">
        <f t="shared" si="62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>SUM(G373:G381)</f>
        <v>0</v>
      </c>
      <c r="H372" s="78">
        <f>SUM(H373:H381)</f>
        <v>0</v>
      </c>
      <c r="I372" s="78">
        <f>J372+K372+L372</f>
        <v>49000</v>
      </c>
      <c r="J372" s="78">
        <f>SUM(J373:J381)</f>
        <v>49000</v>
      </c>
      <c r="K372" s="78">
        <f>SUM(K373:K381)</f>
        <v>0</v>
      </c>
      <c r="L372" s="78">
        <f>SUM(L373:L381)</f>
        <v>0</v>
      </c>
      <c r="M372" s="78">
        <f>N372+O372+P372</f>
        <v>49000</v>
      </c>
      <c r="N372" s="78">
        <f>SUM(N373:N381)</f>
        <v>49000</v>
      </c>
      <c r="O372" s="78">
        <f>SUM(O373:O381)</f>
        <v>0</v>
      </c>
      <c r="P372" s="78">
        <f>SUM(P373:P381)</f>
        <v>0</v>
      </c>
      <c r="Q372" s="78">
        <f>R372+S372+T372</f>
        <v>49000</v>
      </c>
      <c r="R372" s="78">
        <f>SUM(R373:R381)</f>
        <v>49000</v>
      </c>
      <c r="S372" s="78">
        <f>SUM(S373:S381)</f>
        <v>0</v>
      </c>
      <c r="T372" s="78">
        <f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63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64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65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66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63"/>
        <v>20000</v>
      </c>
      <c r="F374" s="51">
        <v>20000</v>
      </c>
      <c r="G374" s="51">
        <v>0</v>
      </c>
      <c r="H374" s="51">
        <v>0</v>
      </c>
      <c r="I374" s="51">
        <f t="shared" si="64"/>
        <v>20000</v>
      </c>
      <c r="J374" s="51">
        <v>20000</v>
      </c>
      <c r="K374" s="51">
        <v>0</v>
      </c>
      <c r="L374" s="51">
        <v>0</v>
      </c>
      <c r="M374" s="51">
        <f t="shared" si="65"/>
        <v>20000</v>
      </c>
      <c r="N374" s="51">
        <v>20000</v>
      </c>
      <c r="O374" s="51">
        <v>0</v>
      </c>
      <c r="P374" s="51">
        <v>0</v>
      </c>
      <c r="Q374" s="51">
        <f t="shared" si="66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63"/>
        <v>1000</v>
      </c>
      <c r="F375" s="51">
        <v>1000</v>
      </c>
      <c r="G375" s="51">
        <v>0</v>
      </c>
      <c r="H375" s="51">
        <v>0</v>
      </c>
      <c r="I375" s="51">
        <f t="shared" si="64"/>
        <v>1000</v>
      </c>
      <c r="J375" s="51">
        <v>1000</v>
      </c>
      <c r="K375" s="51">
        <v>0</v>
      </c>
      <c r="L375" s="51">
        <v>0</v>
      </c>
      <c r="M375" s="51">
        <f t="shared" si="65"/>
        <v>1000</v>
      </c>
      <c r="N375" s="51">
        <v>1000</v>
      </c>
      <c r="O375" s="51">
        <v>0</v>
      </c>
      <c r="P375" s="51">
        <v>0</v>
      </c>
      <c r="Q375" s="51">
        <f t="shared" si="66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63"/>
        <v>2000</v>
      </c>
      <c r="F376" s="51">
        <v>2000</v>
      </c>
      <c r="G376" s="51">
        <v>0</v>
      </c>
      <c r="H376" s="51">
        <v>0</v>
      </c>
      <c r="I376" s="51">
        <f t="shared" si="64"/>
        <v>2000</v>
      </c>
      <c r="J376" s="51">
        <v>2000</v>
      </c>
      <c r="K376" s="51">
        <v>0</v>
      </c>
      <c r="L376" s="51">
        <v>0</v>
      </c>
      <c r="M376" s="51">
        <f t="shared" si="65"/>
        <v>2000</v>
      </c>
      <c r="N376" s="51">
        <v>2000</v>
      </c>
      <c r="O376" s="51">
        <v>0</v>
      </c>
      <c r="P376" s="51">
        <v>0</v>
      </c>
      <c r="Q376" s="51">
        <f t="shared" si="66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63"/>
        <v>2000</v>
      </c>
      <c r="F377" s="51">
        <v>2000</v>
      </c>
      <c r="G377" s="51">
        <v>0</v>
      </c>
      <c r="H377" s="51">
        <v>0</v>
      </c>
      <c r="I377" s="51">
        <f t="shared" si="64"/>
        <v>2000</v>
      </c>
      <c r="J377" s="51">
        <v>2000</v>
      </c>
      <c r="K377" s="51">
        <v>0</v>
      </c>
      <c r="L377" s="51">
        <v>0</v>
      </c>
      <c r="M377" s="51">
        <f t="shared" si="65"/>
        <v>2000</v>
      </c>
      <c r="N377" s="51">
        <v>2000</v>
      </c>
      <c r="O377" s="51">
        <v>0</v>
      </c>
      <c r="P377" s="51">
        <v>0</v>
      </c>
      <c r="Q377" s="51">
        <f t="shared" si="66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63"/>
        <v>300</v>
      </c>
      <c r="F378" s="51">
        <v>300</v>
      </c>
      <c r="G378" s="51">
        <v>0</v>
      </c>
      <c r="H378" s="51">
        <v>0</v>
      </c>
      <c r="I378" s="51">
        <f t="shared" si="64"/>
        <v>300</v>
      </c>
      <c r="J378" s="51">
        <v>300</v>
      </c>
      <c r="K378" s="51">
        <v>0</v>
      </c>
      <c r="L378" s="51">
        <v>0</v>
      </c>
      <c r="M378" s="51">
        <f t="shared" si="65"/>
        <v>300</v>
      </c>
      <c r="N378" s="51">
        <v>300</v>
      </c>
      <c r="O378" s="51">
        <v>0</v>
      </c>
      <c r="P378" s="51">
        <v>0</v>
      </c>
      <c r="Q378" s="51">
        <f t="shared" si="66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63"/>
        <v>2000</v>
      </c>
      <c r="F379" s="51">
        <v>2000</v>
      </c>
      <c r="G379" s="51">
        <v>0</v>
      </c>
      <c r="H379" s="51">
        <v>0</v>
      </c>
      <c r="I379" s="51">
        <f t="shared" si="64"/>
        <v>2000</v>
      </c>
      <c r="J379" s="51">
        <v>2000</v>
      </c>
      <c r="K379" s="51">
        <v>0</v>
      </c>
      <c r="L379" s="51">
        <v>0</v>
      </c>
      <c r="M379" s="51">
        <f t="shared" si="65"/>
        <v>2000</v>
      </c>
      <c r="N379" s="51">
        <v>2000</v>
      </c>
      <c r="O379" s="51">
        <v>0</v>
      </c>
      <c r="P379" s="51">
        <v>0</v>
      </c>
      <c r="Q379" s="51">
        <f t="shared" si="66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63"/>
        <v>800</v>
      </c>
      <c r="F380" s="51">
        <v>800</v>
      </c>
      <c r="G380" s="51">
        <v>0</v>
      </c>
      <c r="H380" s="51">
        <v>0</v>
      </c>
      <c r="I380" s="51">
        <f t="shared" si="64"/>
        <v>800</v>
      </c>
      <c r="J380" s="51">
        <v>800</v>
      </c>
      <c r="K380" s="51">
        <v>0</v>
      </c>
      <c r="L380" s="51">
        <v>0</v>
      </c>
      <c r="M380" s="51">
        <f t="shared" si="65"/>
        <v>800</v>
      </c>
      <c r="N380" s="51">
        <v>800</v>
      </c>
      <c r="O380" s="51">
        <v>0</v>
      </c>
      <c r="P380" s="51">
        <v>0</v>
      </c>
      <c r="Q380" s="51">
        <f t="shared" si="66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63"/>
        <v>900</v>
      </c>
      <c r="F381" s="51">
        <v>900</v>
      </c>
      <c r="G381" s="51">
        <v>0</v>
      </c>
      <c r="H381" s="51">
        <v>0</v>
      </c>
      <c r="I381" s="51">
        <f t="shared" si="64"/>
        <v>900</v>
      </c>
      <c r="J381" s="51">
        <v>900</v>
      </c>
      <c r="K381" s="51">
        <v>0</v>
      </c>
      <c r="L381" s="51">
        <v>0</v>
      </c>
      <c r="M381" s="51">
        <f t="shared" si="65"/>
        <v>900</v>
      </c>
      <c r="N381" s="51">
        <v>900</v>
      </c>
      <c r="O381" s="51">
        <v>0</v>
      </c>
      <c r="P381" s="51">
        <v>0</v>
      </c>
      <c r="Q381" s="51">
        <f t="shared" si="66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>SUM(F382:H382)</f>
        <v>0</v>
      </c>
      <c r="F382" s="33">
        <v>0</v>
      </c>
      <c r="G382" s="33">
        <f>G389</f>
        <v>0</v>
      </c>
      <c r="H382" s="33">
        <f>H389</f>
        <v>0</v>
      </c>
      <c r="I382" s="33">
        <f>SUM(J382:L382)</f>
        <v>0</v>
      </c>
      <c r="J382" s="33">
        <v>0</v>
      </c>
      <c r="K382" s="33">
        <f>K389</f>
        <v>0</v>
      </c>
      <c r="L382" s="33">
        <f>L389</f>
        <v>0</v>
      </c>
      <c r="M382" s="33">
        <f>SUM(N382:P382)</f>
        <v>0</v>
      </c>
      <c r="N382" s="33">
        <v>0</v>
      </c>
      <c r="O382" s="33">
        <f>O389</f>
        <v>0</v>
      </c>
      <c r="P382" s="33">
        <f>P389</f>
        <v>0</v>
      </c>
      <c r="Q382" s="33">
        <f>SUM(R382:T382)</f>
        <v>0</v>
      </c>
      <c r="R382" s="33">
        <v>0</v>
      </c>
      <c r="S382" s="33">
        <f>S389</f>
        <v>0</v>
      </c>
      <c r="T382" s="33">
        <f>T389</f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>SUM(F383:H383)</f>
        <v>0</v>
      </c>
      <c r="F383" s="49">
        <f>SUM(F384:F385)</f>
        <v>0</v>
      </c>
      <c r="G383" s="49">
        <f>SUM(G384:G385)</f>
        <v>0</v>
      </c>
      <c r="H383" s="49">
        <f>SUM(H384:H385)</f>
        <v>0</v>
      </c>
      <c r="I383" s="49">
        <f>SUM(J383:L383)</f>
        <v>0</v>
      </c>
      <c r="J383" s="49">
        <f>SUM(J384:J385)</f>
        <v>0</v>
      </c>
      <c r="K383" s="49">
        <f>SUM(K384:K385)</f>
        <v>0</v>
      </c>
      <c r="L383" s="49">
        <f>SUM(L384:L385)</f>
        <v>0</v>
      </c>
      <c r="M383" s="49">
        <f>SUM(N383:P383)</f>
        <v>0</v>
      </c>
      <c r="N383" s="49">
        <f>SUM(N384:N385)</f>
        <v>0</v>
      </c>
      <c r="O383" s="49">
        <f>SUM(O384:O385)</f>
        <v>0</v>
      </c>
      <c r="P383" s="49">
        <f>SUM(P384:P385)</f>
        <v>0</v>
      </c>
      <c r="Q383" s="49">
        <f>SUM(R383:T383)</f>
        <v>0</v>
      </c>
      <c r="R383" s="49">
        <f>SUM(R384:R385)</f>
        <v>0</v>
      </c>
      <c r="S383" s="49">
        <f>SUM(S384:S385)</f>
        <v>0</v>
      </c>
      <c r="T383" s="49">
        <f>SUM(T384:T385)</f>
        <v>0</v>
      </c>
    </row>
    <row r="384" spans="1:21" ht="18" hidden="1" x14ac:dyDescent="0.25">
      <c r="B384" s="46"/>
      <c r="C384" s="47"/>
      <c r="D384" s="50" t="s">
        <v>152</v>
      </c>
      <c r="E384" s="51">
        <f>SUM(F384:H384)</f>
        <v>0</v>
      </c>
      <c r="F384" s="51">
        <v>0</v>
      </c>
      <c r="G384" s="51">
        <v>0</v>
      </c>
      <c r="H384" s="51">
        <v>0</v>
      </c>
      <c r="I384" s="51">
        <f>SUM(J384:L384)</f>
        <v>0</v>
      </c>
      <c r="J384" s="51">
        <v>0</v>
      </c>
      <c r="K384" s="51">
        <v>0</v>
      </c>
      <c r="L384" s="51">
        <v>0</v>
      </c>
      <c r="M384" s="51">
        <f>SUM(N384:P384)</f>
        <v>0</v>
      </c>
      <c r="N384" s="51">
        <v>0</v>
      </c>
      <c r="O384" s="51">
        <v>0</v>
      </c>
      <c r="P384" s="51">
        <v>0</v>
      </c>
      <c r="Q384" s="51">
        <f>SUM(R384:T384)</f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>SUM(F385:H385)</f>
        <v>0</v>
      </c>
      <c r="F385" s="51">
        <v>0</v>
      </c>
      <c r="G385" s="51">
        <v>0</v>
      </c>
      <c r="H385" s="51">
        <v>0</v>
      </c>
      <c r="I385" s="49">
        <f>SUM(J385:L385)</f>
        <v>0</v>
      </c>
      <c r="J385" s="51">
        <v>0</v>
      </c>
      <c r="K385" s="51">
        <v>0</v>
      </c>
      <c r="L385" s="51">
        <v>0</v>
      </c>
      <c r="M385" s="49">
        <f>SUM(N385:P385)</f>
        <v>0</v>
      </c>
      <c r="N385" s="51">
        <v>0</v>
      </c>
      <c r="O385" s="51">
        <v>0</v>
      </c>
      <c r="P385" s="51">
        <v>0</v>
      </c>
      <c r="Q385" s="49">
        <f>SUM(R385:T385)</f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235"/>
  <sheetViews>
    <sheetView topLeftCell="D202" zoomScale="80" zoomScaleNormal="80" workbookViewId="0">
      <selection activeCell="F128" sqref="F128"/>
    </sheetView>
  </sheetViews>
  <sheetFormatPr defaultColWidth="9.140625" defaultRowHeight="15" x14ac:dyDescent="0.25"/>
  <cols>
    <col min="1" max="1" width="4" style="90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.5703125" style="1" customWidth="1"/>
    <col min="7" max="7" width="13.28515625" style="1" hidden="1" customWidth="1"/>
    <col min="8" max="8" width="14.140625" style="2" customWidth="1"/>
    <col min="9" max="9" width="17.85546875" style="1" customWidth="1"/>
    <col min="10" max="10" width="16.7109375" style="1" customWidth="1"/>
    <col min="11" max="11" width="14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M2" s="95" t="s">
        <v>414</v>
      </c>
      <c r="N2" s="95"/>
      <c r="Q2" s="95" t="s">
        <v>414</v>
      </c>
      <c r="R2" s="95"/>
    </row>
    <row r="3" spans="1:20" ht="21" x14ac:dyDescent="0.25">
      <c r="B3" s="96" t="s">
        <v>389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K4" s="3"/>
      <c r="N4" s="3"/>
      <c r="O4" s="3"/>
      <c r="R4" s="3"/>
      <c r="S4" s="3"/>
    </row>
    <row r="5" spans="1:20" ht="18" x14ac:dyDescent="0.25">
      <c r="F5" s="65"/>
      <c r="G5" s="3"/>
      <c r="J5" s="65"/>
      <c r="K5" s="95"/>
      <c r="L5" s="95"/>
      <c r="N5" s="6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147</v>
      </c>
      <c r="F7" s="104"/>
      <c r="G7" s="104"/>
      <c r="H7" s="104"/>
      <c r="I7" s="104" t="s">
        <v>154</v>
      </c>
      <c r="J7" s="104"/>
      <c r="K7" s="104"/>
      <c r="L7" s="104"/>
      <c r="M7" s="105" t="s">
        <v>388</v>
      </c>
      <c r="N7" s="106"/>
      <c r="O7" s="106"/>
      <c r="P7" s="107"/>
      <c r="Q7" s="105" t="s">
        <v>545</v>
      </c>
      <c r="R7" s="106"/>
      <c r="S7" s="106"/>
      <c r="T7" s="107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554</v>
      </c>
      <c r="C9" s="17" t="s">
        <v>148</v>
      </c>
      <c r="D9" s="18" t="s">
        <v>17</v>
      </c>
      <c r="E9" s="19" t="e">
        <f>F9+G9+H9</f>
        <v>#REF!</v>
      </c>
      <c r="F9" s="19" t="e">
        <f>#REF!+#REF!+F13+#REF!+#REF!+#REF!</f>
        <v>#REF!</v>
      </c>
      <c r="G9" s="19" t="e">
        <f>#REF!+#REF!+G13+#REF!+#REF!+#REF!</f>
        <v>#REF!</v>
      </c>
      <c r="H9" s="19" t="e">
        <f>#REF!+#REF!+H13+#REF!+#REF!+#REF!</f>
        <v>#REF!</v>
      </c>
      <c r="I9" s="19" t="e">
        <f>J9+K9+L9</f>
        <v>#REF!</v>
      </c>
      <c r="J9" s="19" t="e">
        <f>#REF!+#REF!+J13+#REF!+#REF!+#REF!</f>
        <v>#REF!</v>
      </c>
      <c r="K9" s="19" t="e">
        <f>#REF!+#REF!+K13+#REF!+#REF!+#REF!</f>
        <v>#REF!</v>
      </c>
      <c r="L9" s="19" t="e">
        <f>#REF!+#REF!+L13+#REF!+#REF!+#REF!</f>
        <v>#REF!</v>
      </c>
      <c r="M9" s="19" t="e">
        <f>N9+O9+T9</f>
        <v>#REF!</v>
      </c>
      <c r="N9" s="19" t="e">
        <f>#REF!+#REF!+N13+#REF!+#REF!+#REF!</f>
        <v>#REF!</v>
      </c>
      <c r="O9" s="19" t="e">
        <f>#REF!+#REF!+O13+#REF!+#REF!+#REF!</f>
        <v>#REF!</v>
      </c>
      <c r="P9" s="19" t="e">
        <f>#REF!+#REF!+P13+#REF!+#REF!+#REF!</f>
        <v>#REF!</v>
      </c>
      <c r="Q9" s="19" t="e">
        <f>R9+T9+Y9</f>
        <v>#REF!</v>
      </c>
      <c r="R9" s="19" t="e">
        <f>#REF!+#REF!+R13+#REF!+#REF!+#REF!</f>
        <v>#REF!</v>
      </c>
      <c r="S9" s="19" t="e">
        <f>#REF!+#REF!+S13+#REF!+#REF!+#REF!</f>
        <v>#REF!</v>
      </c>
      <c r="T9" s="19" t="e">
        <f>#REF!+#REF!+T13+#REF!+#REF!+#REF!</f>
        <v>#REF!</v>
      </c>
    </row>
    <row r="10" spans="1:20" s="4" customFormat="1" ht="21" x14ac:dyDescent="0.25">
      <c r="A10" s="12"/>
      <c r="B10" s="20"/>
      <c r="C10" s="21"/>
      <c r="D10" s="22" t="s">
        <v>151</v>
      </c>
      <c r="E10" s="23" t="e">
        <f t="shared" ref="E10:E12" si="0">SUM(F10:H10)</f>
        <v>#REF!</v>
      </c>
      <c r="F10" s="24" t="e">
        <f>#REF!+#REF!+F14+#REF!+#REF!+#REF!</f>
        <v>#REF!</v>
      </c>
      <c r="G10" s="24" t="e">
        <f>#REF!+#REF!+G14+#REF!+#REF!+#REF!</f>
        <v>#REF!</v>
      </c>
      <c r="H10" s="24" t="e">
        <f>#REF!+#REF!+H14+#REF!+#REF!+#REF!</f>
        <v>#REF!</v>
      </c>
      <c r="I10" s="23" t="e">
        <f t="shared" ref="I10:I12" si="1">SUM(J10:L10)</f>
        <v>#REF!</v>
      </c>
      <c r="J10" s="24" t="e">
        <f>#REF!+#REF!+J14+#REF!+#REF!+#REF!</f>
        <v>#REF!</v>
      </c>
      <c r="K10" s="24" t="e">
        <f>#REF!+#REF!+K14+#REF!+#REF!+#REF!</f>
        <v>#REF!</v>
      </c>
      <c r="L10" s="24" t="e">
        <f>#REF!+#REF!+L14+#REF!+#REF!+#REF!</f>
        <v>#REF!</v>
      </c>
      <c r="M10" s="23" t="e">
        <f>SUM(N10:T10)</f>
        <v>#REF!</v>
      </c>
      <c r="N10" s="24" t="e">
        <f>#REF!+#REF!+N14+#REF!+#REF!+#REF!</f>
        <v>#REF!</v>
      </c>
      <c r="O10" s="24" t="e">
        <f>#REF!+#REF!+O14+#REF!+#REF!+#REF!</f>
        <v>#REF!</v>
      </c>
      <c r="P10" s="24" t="e">
        <f>#REF!+#REF!+P14+#REF!+#REF!+#REF!</f>
        <v>#REF!</v>
      </c>
      <c r="Q10" s="23" t="e">
        <f t="shared" ref="Q10:Q20" si="2">SUM(R10:Y10)</f>
        <v>#REF!</v>
      </c>
      <c r="R10" s="24" t="e">
        <f>#REF!+#REF!+R14+#REF!+#REF!+#REF!</f>
        <v>#REF!</v>
      </c>
      <c r="S10" s="24" t="e">
        <f>#REF!+#REF!+S14+#REF!+#REF!+#REF!</f>
        <v>#REF!</v>
      </c>
      <c r="T10" s="24" t="e">
        <f>#REF!+#REF!+T14+#REF!+#REF!+#REF!</f>
        <v>#REF!</v>
      </c>
    </row>
    <row r="11" spans="1:20" s="4" customFormat="1" ht="21" x14ac:dyDescent="0.25">
      <c r="A11" s="12"/>
      <c r="B11" s="20"/>
      <c r="C11" s="21"/>
      <c r="D11" s="22" t="s">
        <v>152</v>
      </c>
      <c r="E11" s="23" t="e">
        <f t="shared" si="0"/>
        <v>#REF!</v>
      </c>
      <c r="F11" s="24" t="e">
        <f>#REF!+#REF!+F15+#REF!+#REF!+#REF!</f>
        <v>#REF!</v>
      </c>
      <c r="G11" s="24" t="e">
        <f>#REF!+#REF!+G15+#REF!+#REF!+#REF!</f>
        <v>#REF!</v>
      </c>
      <c r="H11" s="24" t="e">
        <f>#REF!+#REF!+H15+#REF!+#REF!+#REF!</f>
        <v>#REF!</v>
      </c>
      <c r="I11" s="23" t="e">
        <f t="shared" si="1"/>
        <v>#REF!</v>
      </c>
      <c r="J11" s="24" t="e">
        <f>#REF!+#REF!+J15+#REF!+#REF!+#REF!</f>
        <v>#REF!</v>
      </c>
      <c r="K11" s="24" t="e">
        <f>#REF!+#REF!+K15+#REF!+#REF!+#REF!</f>
        <v>#REF!</v>
      </c>
      <c r="L11" s="24" t="e">
        <f>#REF!+#REF!+L15+#REF!+#REF!+#REF!</f>
        <v>#REF!</v>
      </c>
      <c r="M11" s="23" t="e">
        <f>SUM(N11:T11)</f>
        <v>#REF!</v>
      </c>
      <c r="N11" s="24" t="e">
        <f>#REF!+#REF!+N15+#REF!+#REF!+#REF!</f>
        <v>#REF!</v>
      </c>
      <c r="O11" s="24" t="e">
        <f>#REF!+#REF!+O15+#REF!+#REF!+#REF!</f>
        <v>#REF!</v>
      </c>
      <c r="P11" s="24" t="e">
        <f>#REF!+#REF!+P15+#REF!+#REF!+#REF!</f>
        <v>#REF!</v>
      </c>
      <c r="Q11" s="23" t="e">
        <f t="shared" si="2"/>
        <v>#REF!</v>
      </c>
      <c r="R11" s="24" t="e">
        <f>#REF!+#REF!+R15+#REF!+#REF!+#REF!</f>
        <v>#REF!</v>
      </c>
      <c r="S11" s="24" t="e">
        <f>#REF!+#REF!+S15+#REF!+#REF!+#REF!</f>
        <v>#REF!</v>
      </c>
      <c r="T11" s="24" t="e">
        <f>#REF!+#REF!+T15+#REF!+#REF!+#REF!</f>
        <v>#REF!</v>
      </c>
    </row>
    <row r="12" spans="1:20" s="4" customFormat="1" ht="21" x14ac:dyDescent="0.25">
      <c r="A12" s="12"/>
      <c r="B12" s="20"/>
      <c r="C12" s="21"/>
      <c r="D12" s="22" t="s">
        <v>153</v>
      </c>
      <c r="E12" s="23" t="e">
        <f t="shared" si="0"/>
        <v>#REF!</v>
      </c>
      <c r="F12" s="24" t="e">
        <f>#REF!+#REF!+F16+#REF!+#REF!+#REF!</f>
        <v>#REF!</v>
      </c>
      <c r="G12" s="24" t="e">
        <f>#REF!+#REF!+G16+#REF!+#REF!+#REF!</f>
        <v>#REF!</v>
      </c>
      <c r="H12" s="24" t="e">
        <f>#REF!+#REF!+H16+#REF!+#REF!+#REF!</f>
        <v>#REF!</v>
      </c>
      <c r="I12" s="23" t="e">
        <f t="shared" si="1"/>
        <v>#REF!</v>
      </c>
      <c r="J12" s="24" t="e">
        <f>#REF!+#REF!+J16+#REF!+#REF!+#REF!</f>
        <v>#REF!</v>
      </c>
      <c r="K12" s="24" t="e">
        <f>#REF!+#REF!+K16+#REF!+#REF!+#REF!</f>
        <v>#REF!</v>
      </c>
      <c r="L12" s="24" t="e">
        <f>#REF!+#REF!+L16+#REF!+#REF!+#REF!</f>
        <v>#REF!</v>
      </c>
      <c r="M12" s="23" t="e">
        <f t="shared" ref="M12:M17" si="3">SUM(N12:P12)</f>
        <v>#REF!</v>
      </c>
      <c r="N12" s="24" t="e">
        <f>#REF!+#REF!+N16+#REF!+#REF!+#REF!</f>
        <v>#REF!</v>
      </c>
      <c r="O12" s="24" t="e">
        <f>#REF!+#REF!+O16+#REF!+#REF!+#REF!</f>
        <v>#REF!</v>
      </c>
      <c r="P12" s="24" t="e">
        <f>#REF!+#REF!+P16+#REF!+#REF!+#REF!</f>
        <v>#REF!</v>
      </c>
      <c r="Q12" s="23" t="e">
        <f t="shared" si="2"/>
        <v>#REF!</v>
      </c>
      <c r="R12" s="24" t="e">
        <f>#REF!+#REF!+R16+#REF!+#REF!+#REF!</f>
        <v>#REF!</v>
      </c>
      <c r="S12" s="24" t="e">
        <f>#REF!+#REF!+S16+#REF!+#REF!+#REF!</f>
        <v>#REF!</v>
      </c>
      <c r="T12" s="24" t="e">
        <f>#REF!+#REF!+T16+#REF!+#REF!+#REF!</f>
        <v>#REF!</v>
      </c>
    </row>
    <row r="13" spans="1:20" ht="40.5" x14ac:dyDescent="0.25">
      <c r="B13" s="16" t="s">
        <v>464</v>
      </c>
      <c r="C13" s="17"/>
      <c r="D13" s="18" t="s">
        <v>87</v>
      </c>
      <c r="E13" s="19">
        <f t="shared" ref="E13:E54" si="4">SUM(F13:H13)</f>
        <v>1047242</v>
      </c>
      <c r="F13" s="19">
        <f t="shared" ref="F13:H16" si="5">F17+F21+F135+F231</f>
        <v>1047242</v>
      </c>
      <c r="G13" s="19">
        <f t="shared" si="5"/>
        <v>0</v>
      </c>
      <c r="H13" s="19">
        <f t="shared" si="5"/>
        <v>0</v>
      </c>
      <c r="I13" s="19">
        <f t="shared" ref="I13:I54" si="6">SUM(J13:L13)</f>
        <v>1079802</v>
      </c>
      <c r="J13" s="19">
        <f t="shared" ref="J13:L16" si="7">J17+J21+J135+J231</f>
        <v>1079802</v>
      </c>
      <c r="K13" s="19">
        <f t="shared" si="7"/>
        <v>0</v>
      </c>
      <c r="L13" s="19">
        <f t="shared" si="7"/>
        <v>0</v>
      </c>
      <c r="M13" s="19">
        <f t="shared" si="3"/>
        <v>1094802</v>
      </c>
      <c r="N13" s="19">
        <f t="shared" ref="N13:T16" si="8">N17+N21+N135+N231</f>
        <v>1094802</v>
      </c>
      <c r="O13" s="19">
        <f t="shared" si="8"/>
        <v>0</v>
      </c>
      <c r="P13" s="19">
        <f t="shared" ref="P13" si="9">P17+P21+P135+P231</f>
        <v>0</v>
      </c>
      <c r="Q13" s="19">
        <f t="shared" si="2"/>
        <v>1123397.7131088302</v>
      </c>
      <c r="R13" s="19">
        <f t="shared" ref="R13:S13" si="10">R17+R21+R135+R231</f>
        <v>1123397.7131088302</v>
      </c>
      <c r="S13" s="19">
        <f t="shared" si="10"/>
        <v>0</v>
      </c>
      <c r="T13" s="19">
        <f t="shared" si="8"/>
        <v>0</v>
      </c>
    </row>
    <row r="14" spans="1:20" s="5" customFormat="1" ht="20.25" x14ac:dyDescent="0.25">
      <c r="A14" s="13"/>
      <c r="B14" s="25"/>
      <c r="C14" s="26"/>
      <c r="D14" s="22" t="s">
        <v>151</v>
      </c>
      <c r="E14" s="52">
        <f t="shared" si="4"/>
        <v>3885</v>
      </c>
      <c r="F14" s="52">
        <f t="shared" si="5"/>
        <v>3885</v>
      </c>
      <c r="G14" s="52">
        <f t="shared" si="5"/>
        <v>0</v>
      </c>
      <c r="H14" s="52">
        <f t="shared" si="5"/>
        <v>0</v>
      </c>
      <c r="I14" s="52">
        <f t="shared" si="6"/>
        <v>3885</v>
      </c>
      <c r="J14" s="52">
        <f>J18+J22+J136+J232</f>
        <v>3885</v>
      </c>
      <c r="K14" s="52">
        <f t="shared" si="7"/>
        <v>0</v>
      </c>
      <c r="L14" s="52">
        <f t="shared" si="7"/>
        <v>0</v>
      </c>
      <c r="M14" s="52">
        <f t="shared" si="3"/>
        <v>3885</v>
      </c>
      <c r="N14" s="52">
        <f>N18+N22+N136+N232</f>
        <v>3885</v>
      </c>
      <c r="O14" s="52">
        <f t="shared" si="8"/>
        <v>0</v>
      </c>
      <c r="P14" s="52">
        <f t="shared" ref="P14" si="11">P18+P22+P136+P232</f>
        <v>0</v>
      </c>
      <c r="Q14" s="52">
        <f t="shared" si="2"/>
        <v>3885</v>
      </c>
      <c r="R14" s="52">
        <f>R18+R22+R136+R232</f>
        <v>3885</v>
      </c>
      <c r="S14" s="52">
        <f t="shared" ref="S14" si="12">S18+S22+S136+S232</f>
        <v>0</v>
      </c>
      <c r="T14" s="52">
        <f t="shared" si="8"/>
        <v>0</v>
      </c>
    </row>
    <row r="15" spans="1:20" s="5" customFormat="1" ht="20.25" x14ac:dyDescent="0.25">
      <c r="A15" s="13"/>
      <c r="B15" s="25"/>
      <c r="C15" s="26"/>
      <c r="D15" s="22" t="s">
        <v>152</v>
      </c>
      <c r="E15" s="29">
        <f t="shared" si="4"/>
        <v>0</v>
      </c>
      <c r="F15" s="29">
        <f t="shared" si="5"/>
        <v>0</v>
      </c>
      <c r="G15" s="29">
        <f t="shared" si="5"/>
        <v>0</v>
      </c>
      <c r="H15" s="29">
        <f t="shared" si="5"/>
        <v>0</v>
      </c>
      <c r="I15" s="29">
        <f t="shared" si="6"/>
        <v>0</v>
      </c>
      <c r="J15" s="29">
        <f>J19+J23+J137+J233</f>
        <v>0</v>
      </c>
      <c r="K15" s="29">
        <f t="shared" si="7"/>
        <v>0</v>
      </c>
      <c r="L15" s="29">
        <f t="shared" si="7"/>
        <v>0</v>
      </c>
      <c r="M15" s="29">
        <f t="shared" si="3"/>
        <v>0</v>
      </c>
      <c r="N15" s="29">
        <f>N19+N23+N137+N233</f>
        <v>0</v>
      </c>
      <c r="O15" s="29">
        <f t="shared" si="8"/>
        <v>0</v>
      </c>
      <c r="P15" s="29">
        <f t="shared" ref="P15" si="13">P19+P23+P137+P233</f>
        <v>0</v>
      </c>
      <c r="Q15" s="29">
        <f t="shared" si="2"/>
        <v>0</v>
      </c>
      <c r="R15" s="29">
        <f>R19+R23+R137+R233</f>
        <v>0</v>
      </c>
      <c r="S15" s="29">
        <f t="shared" ref="S15" si="14">S19+S23+S137+S233</f>
        <v>0</v>
      </c>
      <c r="T15" s="29">
        <f t="shared" si="8"/>
        <v>0</v>
      </c>
    </row>
    <row r="16" spans="1:20" s="5" customFormat="1" ht="20.25" x14ac:dyDescent="0.25">
      <c r="A16" s="13"/>
      <c r="B16" s="25"/>
      <c r="C16" s="26"/>
      <c r="D16" s="22" t="s">
        <v>153</v>
      </c>
      <c r="E16" s="29">
        <f t="shared" si="4"/>
        <v>3885</v>
      </c>
      <c r="F16" s="29">
        <f t="shared" si="5"/>
        <v>3885</v>
      </c>
      <c r="G16" s="29">
        <f t="shared" si="5"/>
        <v>0</v>
      </c>
      <c r="H16" s="29">
        <f t="shared" si="5"/>
        <v>0</v>
      </c>
      <c r="I16" s="29">
        <f t="shared" si="6"/>
        <v>3885</v>
      </c>
      <c r="J16" s="29">
        <f>J20+J24+J138+J234</f>
        <v>3885</v>
      </c>
      <c r="K16" s="29">
        <f t="shared" si="7"/>
        <v>0</v>
      </c>
      <c r="L16" s="29">
        <f t="shared" si="7"/>
        <v>0</v>
      </c>
      <c r="M16" s="29">
        <f t="shared" si="3"/>
        <v>3885</v>
      </c>
      <c r="N16" s="29">
        <f>N20+N24+N138+N234</f>
        <v>3885</v>
      </c>
      <c r="O16" s="29">
        <f t="shared" si="8"/>
        <v>0</v>
      </c>
      <c r="P16" s="29">
        <f t="shared" ref="P16" si="15">P20+P24+P138+P234</f>
        <v>0</v>
      </c>
      <c r="Q16" s="29">
        <f t="shared" si="2"/>
        <v>3885</v>
      </c>
      <c r="R16" s="29">
        <f>R20+R24+R138+R234</f>
        <v>3885</v>
      </c>
      <c r="S16" s="29">
        <f t="shared" ref="S16" si="16">S20+S24+S138+S234</f>
        <v>0</v>
      </c>
      <c r="T16" s="29">
        <f t="shared" si="8"/>
        <v>0</v>
      </c>
    </row>
    <row r="17" spans="2:20" ht="36" x14ac:dyDescent="0.25">
      <c r="B17" s="30" t="s">
        <v>465</v>
      </c>
      <c r="C17" s="31"/>
      <c r="D17" s="53" t="s">
        <v>89</v>
      </c>
      <c r="E17" s="32">
        <f t="shared" si="4"/>
        <v>754000</v>
      </c>
      <c r="F17" s="33">
        <v>754000</v>
      </c>
      <c r="G17" s="33">
        <v>0</v>
      </c>
      <c r="H17" s="33">
        <v>0</v>
      </c>
      <c r="I17" s="32">
        <f t="shared" si="6"/>
        <v>754000</v>
      </c>
      <c r="J17" s="33">
        <v>754000</v>
      </c>
      <c r="K17" s="33">
        <v>0</v>
      </c>
      <c r="L17" s="33">
        <v>0</v>
      </c>
      <c r="M17" s="32">
        <f t="shared" si="3"/>
        <v>754000</v>
      </c>
      <c r="N17" s="33">
        <v>754000</v>
      </c>
      <c r="O17" s="33">
        <v>0</v>
      </c>
      <c r="P17" s="33">
        <v>0</v>
      </c>
      <c r="Q17" s="32">
        <f t="shared" si="2"/>
        <v>754000</v>
      </c>
      <c r="R17" s="33">
        <v>754000</v>
      </c>
      <c r="S17" s="33">
        <v>0</v>
      </c>
      <c r="T17" s="33">
        <v>0</v>
      </c>
    </row>
    <row r="18" spans="2:20" ht="18" x14ac:dyDescent="0.25">
      <c r="B18" s="41"/>
      <c r="C18" s="42"/>
      <c r="D18" s="43" t="s">
        <v>151</v>
      </c>
      <c r="E18" s="36">
        <f t="shared" si="4"/>
        <v>320</v>
      </c>
      <c r="F18" s="36">
        <f t="shared" ref="F18:H18" si="17">SUM(F19:F20)</f>
        <v>320</v>
      </c>
      <c r="G18" s="36">
        <f t="shared" si="17"/>
        <v>0</v>
      </c>
      <c r="H18" s="36">
        <f t="shared" si="17"/>
        <v>0</v>
      </c>
      <c r="I18" s="36">
        <f t="shared" si="6"/>
        <v>320</v>
      </c>
      <c r="J18" s="36">
        <f t="shared" ref="J18:L18" si="18">SUM(J19:J20)</f>
        <v>320</v>
      </c>
      <c r="K18" s="36">
        <f t="shared" si="18"/>
        <v>0</v>
      </c>
      <c r="L18" s="36">
        <f t="shared" si="18"/>
        <v>0</v>
      </c>
      <c r="M18" s="36">
        <f t="shared" ref="M18:M81" si="19">SUM(N18:P18)</f>
        <v>320</v>
      </c>
      <c r="N18" s="36">
        <f t="shared" ref="N18:T18" si="20">SUM(N19:N20)</f>
        <v>320</v>
      </c>
      <c r="O18" s="36">
        <f t="shared" si="20"/>
        <v>0</v>
      </c>
      <c r="P18" s="36">
        <f t="shared" ref="P18" si="21">SUM(P19:P20)</f>
        <v>0</v>
      </c>
      <c r="Q18" s="36">
        <f t="shared" si="2"/>
        <v>320</v>
      </c>
      <c r="R18" s="36">
        <f t="shared" ref="R18:S18" si="22">SUM(R19:R20)</f>
        <v>320</v>
      </c>
      <c r="S18" s="36">
        <f t="shared" si="22"/>
        <v>0</v>
      </c>
      <c r="T18" s="36">
        <f t="shared" si="20"/>
        <v>0</v>
      </c>
    </row>
    <row r="19" spans="2:20" ht="18" x14ac:dyDescent="0.25">
      <c r="B19" s="41"/>
      <c r="C19" s="42"/>
      <c r="D19" s="44" t="s">
        <v>335</v>
      </c>
      <c r="E19" s="37">
        <f t="shared" si="4"/>
        <v>0</v>
      </c>
      <c r="F19" s="37">
        <v>0</v>
      </c>
      <c r="G19" s="37">
        <v>0</v>
      </c>
      <c r="H19" s="37">
        <v>0</v>
      </c>
      <c r="I19" s="37">
        <f t="shared" si="6"/>
        <v>0</v>
      </c>
      <c r="J19" s="37">
        <v>0</v>
      </c>
      <c r="K19" s="37">
        <v>0</v>
      </c>
      <c r="L19" s="37">
        <v>0</v>
      </c>
      <c r="M19" s="36">
        <f t="shared" si="19"/>
        <v>0</v>
      </c>
      <c r="N19" s="37">
        <v>0</v>
      </c>
      <c r="O19" s="37">
        <v>0</v>
      </c>
      <c r="P19" s="37">
        <v>0</v>
      </c>
      <c r="Q19" s="37">
        <f t="shared" si="2"/>
        <v>0</v>
      </c>
      <c r="R19" s="37">
        <v>0</v>
      </c>
      <c r="S19" s="37">
        <v>0</v>
      </c>
      <c r="T19" s="37">
        <v>0</v>
      </c>
    </row>
    <row r="20" spans="2:20" ht="18" x14ac:dyDescent="0.25">
      <c r="B20" s="41"/>
      <c r="C20" s="42"/>
      <c r="D20" s="44" t="s">
        <v>155</v>
      </c>
      <c r="E20" s="37">
        <f t="shared" si="4"/>
        <v>320</v>
      </c>
      <c r="F20" s="37">
        <v>320</v>
      </c>
      <c r="G20" s="37">
        <v>0</v>
      </c>
      <c r="H20" s="37">
        <v>0</v>
      </c>
      <c r="I20" s="37">
        <f t="shared" si="6"/>
        <v>320</v>
      </c>
      <c r="J20" s="37">
        <v>320</v>
      </c>
      <c r="K20" s="37">
        <v>0</v>
      </c>
      <c r="L20" s="37">
        <v>0</v>
      </c>
      <c r="M20" s="36">
        <f t="shared" si="19"/>
        <v>320</v>
      </c>
      <c r="N20" s="37">
        <v>320</v>
      </c>
      <c r="O20" s="37">
        <v>0</v>
      </c>
      <c r="P20" s="37">
        <v>0</v>
      </c>
      <c r="Q20" s="37">
        <f t="shared" si="2"/>
        <v>320</v>
      </c>
      <c r="R20" s="37">
        <v>320</v>
      </c>
      <c r="S20" s="37">
        <v>0</v>
      </c>
      <c r="T20" s="37">
        <v>0</v>
      </c>
    </row>
    <row r="21" spans="2:20" ht="17.25" x14ac:dyDescent="0.25">
      <c r="B21" s="54" t="s">
        <v>466</v>
      </c>
      <c r="C21" s="55"/>
      <c r="D21" s="56" t="s">
        <v>31</v>
      </c>
      <c r="E21" s="58">
        <f t="shared" ref="E21:T21" si="23">E25+E36+E46+E55+E63+E69+E82+E93+E103+E114+E127</f>
        <v>88642</v>
      </c>
      <c r="F21" s="58">
        <f>F25+F36+F46+F55+F63+F69+F82+F93+F103+F114+F127</f>
        <v>88642</v>
      </c>
      <c r="G21" s="58">
        <f t="shared" si="23"/>
        <v>0</v>
      </c>
      <c r="H21" s="58">
        <f t="shared" si="23"/>
        <v>0</v>
      </c>
      <c r="I21" s="58">
        <f t="shared" si="23"/>
        <v>107372</v>
      </c>
      <c r="J21" s="58">
        <f>J25+J36+J46+J55+J63+J69+J82+J93+J103+J114+J127</f>
        <v>107372</v>
      </c>
      <c r="K21" s="58">
        <f t="shared" si="23"/>
        <v>0</v>
      </c>
      <c r="L21" s="58">
        <f t="shared" si="23"/>
        <v>0</v>
      </c>
      <c r="M21" s="32">
        <f t="shared" si="19"/>
        <v>110272</v>
      </c>
      <c r="N21" s="58">
        <f>N25+N36+N46+N55+N63+N69+N82+N93+N103+N114+N127</f>
        <v>110272</v>
      </c>
      <c r="O21" s="58">
        <f t="shared" si="23"/>
        <v>0</v>
      </c>
      <c r="P21" s="58">
        <f t="shared" ref="P21" si="24">P25+P36+P46+P55+P63+P69+P82+P93+P103+P114+P127</f>
        <v>0</v>
      </c>
      <c r="Q21" s="58">
        <f t="shared" ref="Q21" si="25">Q25+Q36+Q46+Q55+Q63+Q69+Q82+Q93+Q103+Q114+Q127</f>
        <v>126807.71310883001</v>
      </c>
      <c r="R21" s="58">
        <f>R25+R36+R46+R55+R63+R69+R82+R93+R103+R114+R127</f>
        <v>126807.71310883001</v>
      </c>
      <c r="S21" s="58">
        <f t="shared" ref="S21" si="26">S25+S36+S46+S55+S63+S69+S82+S93+S103+S114+S127</f>
        <v>0</v>
      </c>
      <c r="T21" s="58">
        <f t="shared" si="23"/>
        <v>0</v>
      </c>
    </row>
    <row r="22" spans="2:20" ht="18" x14ac:dyDescent="0.25">
      <c r="B22" s="41"/>
      <c r="C22" s="42"/>
      <c r="D22" s="43" t="s">
        <v>151</v>
      </c>
      <c r="E22" s="36">
        <f t="shared" ref="E22:T24" si="27">E26+E37+E47+E56+E64+E70+E83+E94+E104+E115+E128</f>
        <v>129</v>
      </c>
      <c r="F22" s="36">
        <f t="shared" si="27"/>
        <v>129</v>
      </c>
      <c r="G22" s="36">
        <f t="shared" si="27"/>
        <v>0</v>
      </c>
      <c r="H22" s="36">
        <f t="shared" si="27"/>
        <v>0</v>
      </c>
      <c r="I22" s="36">
        <f t="shared" si="27"/>
        <v>129</v>
      </c>
      <c r="J22" s="36">
        <f t="shared" si="27"/>
        <v>129</v>
      </c>
      <c r="K22" s="36">
        <f t="shared" si="27"/>
        <v>0</v>
      </c>
      <c r="L22" s="36">
        <f t="shared" si="27"/>
        <v>0</v>
      </c>
      <c r="M22" s="36">
        <f t="shared" si="19"/>
        <v>129</v>
      </c>
      <c r="N22" s="36">
        <f t="shared" si="27"/>
        <v>129</v>
      </c>
      <c r="O22" s="36">
        <f t="shared" si="27"/>
        <v>0</v>
      </c>
      <c r="P22" s="36">
        <f t="shared" ref="P22" si="28">P26+P37+P47+P56+P64+P70+P83+P94+P104+P115+P128</f>
        <v>0</v>
      </c>
      <c r="Q22" s="36">
        <f t="shared" ref="Q22:S22" si="29">Q26+Q37+Q47+Q56+Q64+Q70+Q83+Q94+Q104+Q115+Q128</f>
        <v>129</v>
      </c>
      <c r="R22" s="36">
        <f t="shared" si="29"/>
        <v>129</v>
      </c>
      <c r="S22" s="36">
        <f t="shared" si="29"/>
        <v>0</v>
      </c>
      <c r="T22" s="36">
        <f t="shared" si="27"/>
        <v>0</v>
      </c>
    </row>
    <row r="23" spans="2:20" ht="18" x14ac:dyDescent="0.25">
      <c r="B23" s="41"/>
      <c r="C23" s="42"/>
      <c r="D23" s="44" t="s">
        <v>335</v>
      </c>
      <c r="E23" s="37">
        <f t="shared" si="27"/>
        <v>0</v>
      </c>
      <c r="F23" s="37">
        <f t="shared" si="27"/>
        <v>0</v>
      </c>
      <c r="G23" s="37">
        <f t="shared" si="27"/>
        <v>0</v>
      </c>
      <c r="H23" s="37">
        <f t="shared" si="27"/>
        <v>0</v>
      </c>
      <c r="I23" s="37">
        <f t="shared" si="27"/>
        <v>0</v>
      </c>
      <c r="J23" s="37">
        <f t="shared" si="27"/>
        <v>0</v>
      </c>
      <c r="K23" s="37">
        <f t="shared" si="27"/>
        <v>0</v>
      </c>
      <c r="L23" s="37">
        <f t="shared" si="27"/>
        <v>0</v>
      </c>
      <c r="M23" s="36">
        <f t="shared" si="19"/>
        <v>0</v>
      </c>
      <c r="N23" s="37">
        <f t="shared" si="27"/>
        <v>0</v>
      </c>
      <c r="O23" s="37">
        <f t="shared" si="27"/>
        <v>0</v>
      </c>
      <c r="P23" s="37">
        <f t="shared" ref="P23" si="30">P27+P38+P48+P57+P65+P71+P84+P95+P105+P116+P129</f>
        <v>0</v>
      </c>
      <c r="Q23" s="37">
        <f t="shared" ref="Q23:S23" si="31">Q27+Q38+Q48+Q57+Q65+Q71+Q84+Q95+Q105+Q116+Q129</f>
        <v>0</v>
      </c>
      <c r="R23" s="37">
        <f t="shared" si="31"/>
        <v>0</v>
      </c>
      <c r="S23" s="37">
        <f t="shared" si="31"/>
        <v>0</v>
      </c>
      <c r="T23" s="37">
        <f t="shared" si="27"/>
        <v>0</v>
      </c>
    </row>
    <row r="24" spans="2:20" ht="18" x14ac:dyDescent="0.25">
      <c r="B24" s="41"/>
      <c r="C24" s="42"/>
      <c r="D24" s="44" t="s">
        <v>155</v>
      </c>
      <c r="E24" s="59">
        <f t="shared" si="27"/>
        <v>129</v>
      </c>
      <c r="F24" s="59">
        <f t="shared" si="27"/>
        <v>129</v>
      </c>
      <c r="G24" s="59">
        <f t="shared" si="27"/>
        <v>0</v>
      </c>
      <c r="H24" s="59">
        <f t="shared" si="27"/>
        <v>0</v>
      </c>
      <c r="I24" s="59">
        <f t="shared" si="27"/>
        <v>129</v>
      </c>
      <c r="J24" s="59">
        <f t="shared" si="27"/>
        <v>129</v>
      </c>
      <c r="K24" s="59">
        <f t="shared" si="27"/>
        <v>0</v>
      </c>
      <c r="L24" s="59">
        <f t="shared" si="27"/>
        <v>0</v>
      </c>
      <c r="M24" s="36">
        <f t="shared" si="19"/>
        <v>129</v>
      </c>
      <c r="N24" s="59">
        <f t="shared" si="27"/>
        <v>129</v>
      </c>
      <c r="O24" s="59">
        <f t="shared" si="27"/>
        <v>0</v>
      </c>
      <c r="P24" s="59">
        <f t="shared" ref="P24" si="32">P28+P39+P49+P58+P66+P72+P85+P96+P106+P117+P130</f>
        <v>0</v>
      </c>
      <c r="Q24" s="59">
        <f t="shared" ref="Q24:S24" si="33">Q28+Q39+Q49+Q58+Q66+Q72+Q85+Q96+Q106+Q117+Q130</f>
        <v>129</v>
      </c>
      <c r="R24" s="59">
        <f t="shared" si="33"/>
        <v>129</v>
      </c>
      <c r="S24" s="59">
        <f t="shared" si="33"/>
        <v>0</v>
      </c>
      <c r="T24" s="59">
        <f t="shared" si="27"/>
        <v>0</v>
      </c>
    </row>
    <row r="25" spans="2:20" ht="36" x14ac:dyDescent="0.25">
      <c r="B25" s="30" t="s">
        <v>467</v>
      </c>
      <c r="C25" s="31"/>
      <c r="D25" s="53" t="s">
        <v>92</v>
      </c>
      <c r="E25" s="32">
        <f>SUM(F25:H25)</f>
        <v>1800</v>
      </c>
      <c r="F25" s="33">
        <f>F29+F30+F31+F32+F33+F34+F35</f>
        <v>1800</v>
      </c>
      <c r="G25" s="33">
        <f t="shared" ref="G25:L25" si="34">SUM(G29:G33)</f>
        <v>0</v>
      </c>
      <c r="H25" s="33">
        <f t="shared" si="34"/>
        <v>0</v>
      </c>
      <c r="I25" s="32">
        <f>SUM(J25:L25)</f>
        <v>2000</v>
      </c>
      <c r="J25" s="33">
        <f>J29+J30+J31+J32+J33+J34+J35</f>
        <v>2000</v>
      </c>
      <c r="K25" s="33">
        <f t="shared" si="34"/>
        <v>0</v>
      </c>
      <c r="L25" s="33">
        <f t="shared" si="34"/>
        <v>0</v>
      </c>
      <c r="M25" s="32">
        <f t="shared" si="19"/>
        <v>2000</v>
      </c>
      <c r="N25" s="33">
        <f>N29+N30+N31+N32+N33+N34+N35</f>
        <v>2000</v>
      </c>
      <c r="O25" s="33">
        <f t="shared" ref="O25:T25" si="35">SUM(O29:O33)</f>
        <v>0</v>
      </c>
      <c r="P25" s="33">
        <f t="shared" ref="P25" si="36">SUM(P29:P33)</f>
        <v>0</v>
      </c>
      <c r="Q25" s="32">
        <f t="shared" ref="Q25:Q54" si="37">SUM(R25:Y25)</f>
        <v>2395.8000000000006</v>
      </c>
      <c r="R25" s="33">
        <f>R29+R30+R31+R32+R33+R34+R35</f>
        <v>2395.8000000000006</v>
      </c>
      <c r="S25" s="33">
        <f t="shared" ref="S25" si="38">SUM(S29:S33)</f>
        <v>0</v>
      </c>
      <c r="T25" s="33">
        <f t="shared" si="35"/>
        <v>0</v>
      </c>
    </row>
    <row r="26" spans="2:20" ht="18" x14ac:dyDescent="0.25">
      <c r="B26" s="41"/>
      <c r="C26" s="42"/>
      <c r="D26" s="43" t="s">
        <v>151</v>
      </c>
      <c r="E26" s="36">
        <f t="shared" si="4"/>
        <v>12</v>
      </c>
      <c r="F26" s="36">
        <f t="shared" ref="F26:H26" si="39">SUM(F27:F28)</f>
        <v>12</v>
      </c>
      <c r="G26" s="36">
        <f t="shared" si="39"/>
        <v>0</v>
      </c>
      <c r="H26" s="36">
        <f t="shared" si="39"/>
        <v>0</v>
      </c>
      <c r="I26" s="36">
        <f t="shared" si="6"/>
        <v>12</v>
      </c>
      <c r="J26" s="36">
        <f t="shared" ref="J26:L26" si="40">SUM(J27:J28)</f>
        <v>12</v>
      </c>
      <c r="K26" s="36">
        <f t="shared" si="40"/>
        <v>0</v>
      </c>
      <c r="L26" s="36">
        <f t="shared" si="40"/>
        <v>0</v>
      </c>
      <c r="M26" s="36">
        <f t="shared" si="19"/>
        <v>12</v>
      </c>
      <c r="N26" s="36">
        <f t="shared" ref="N26:T26" si="41">SUM(N27:N28)</f>
        <v>12</v>
      </c>
      <c r="O26" s="36">
        <f t="shared" si="41"/>
        <v>0</v>
      </c>
      <c r="P26" s="36">
        <f t="shared" ref="P26" si="42">SUM(P27:P28)</f>
        <v>0</v>
      </c>
      <c r="Q26" s="36">
        <f t="shared" si="37"/>
        <v>12</v>
      </c>
      <c r="R26" s="36">
        <f t="shared" ref="R26:S26" si="43">SUM(R27:R28)</f>
        <v>12</v>
      </c>
      <c r="S26" s="36">
        <f t="shared" si="43"/>
        <v>0</v>
      </c>
      <c r="T26" s="36">
        <f t="shared" si="41"/>
        <v>0</v>
      </c>
    </row>
    <row r="27" spans="2:20" ht="18" x14ac:dyDescent="0.25">
      <c r="B27" s="41"/>
      <c r="C27" s="42"/>
      <c r="D27" s="44" t="s">
        <v>335</v>
      </c>
      <c r="E27" s="37">
        <f t="shared" si="4"/>
        <v>0</v>
      </c>
      <c r="F27" s="37">
        <v>0</v>
      </c>
      <c r="G27" s="37">
        <v>0</v>
      </c>
      <c r="H27" s="37">
        <v>0</v>
      </c>
      <c r="I27" s="37">
        <f t="shared" si="6"/>
        <v>0</v>
      </c>
      <c r="J27" s="37">
        <v>0</v>
      </c>
      <c r="K27" s="37">
        <v>0</v>
      </c>
      <c r="L27" s="37">
        <v>0</v>
      </c>
      <c r="M27" s="36">
        <f t="shared" si="19"/>
        <v>0</v>
      </c>
      <c r="N27" s="37">
        <v>0</v>
      </c>
      <c r="O27" s="37">
        <v>0</v>
      </c>
      <c r="P27" s="37">
        <v>0</v>
      </c>
      <c r="Q27" s="37">
        <f t="shared" si="37"/>
        <v>0</v>
      </c>
      <c r="R27" s="37">
        <v>0</v>
      </c>
      <c r="S27" s="37">
        <v>0</v>
      </c>
      <c r="T27" s="37">
        <v>0</v>
      </c>
    </row>
    <row r="28" spans="2:20" ht="18" x14ac:dyDescent="0.25">
      <c r="B28" s="41"/>
      <c r="C28" s="42"/>
      <c r="D28" s="44" t="s">
        <v>155</v>
      </c>
      <c r="E28" s="36">
        <f t="shared" si="4"/>
        <v>12</v>
      </c>
      <c r="F28" s="37">
        <v>12</v>
      </c>
      <c r="G28" s="37">
        <v>0</v>
      </c>
      <c r="H28" s="37">
        <v>0</v>
      </c>
      <c r="I28" s="36">
        <f t="shared" si="6"/>
        <v>12</v>
      </c>
      <c r="J28" s="37">
        <v>12</v>
      </c>
      <c r="K28" s="37">
        <v>0</v>
      </c>
      <c r="L28" s="37">
        <v>0</v>
      </c>
      <c r="M28" s="36">
        <f t="shared" si="19"/>
        <v>12</v>
      </c>
      <c r="N28" s="37">
        <v>12</v>
      </c>
      <c r="O28" s="37">
        <v>0</v>
      </c>
      <c r="P28" s="37">
        <v>0</v>
      </c>
      <c r="Q28" s="36">
        <f t="shared" si="37"/>
        <v>12</v>
      </c>
      <c r="R28" s="37">
        <v>12</v>
      </c>
      <c r="S28" s="37">
        <v>0</v>
      </c>
      <c r="T28" s="37">
        <v>0</v>
      </c>
    </row>
    <row r="29" spans="2:20" ht="15.75" x14ac:dyDescent="0.25">
      <c r="B29" s="38"/>
      <c r="C29" s="34" t="s">
        <v>157</v>
      </c>
      <c r="D29" s="39" t="s">
        <v>158</v>
      </c>
      <c r="E29" s="40">
        <f t="shared" si="4"/>
        <v>920</v>
      </c>
      <c r="F29" s="45">
        <v>920</v>
      </c>
      <c r="G29" s="37">
        <v>0</v>
      </c>
      <c r="H29" s="37">
        <v>0</v>
      </c>
      <c r="I29" s="40">
        <f t="shared" si="6"/>
        <v>1060</v>
      </c>
      <c r="J29" s="45">
        <v>1060</v>
      </c>
      <c r="K29" s="37">
        <v>0</v>
      </c>
      <c r="L29" s="37">
        <v>0</v>
      </c>
      <c r="M29" s="36">
        <f t="shared" si="19"/>
        <v>1060</v>
      </c>
      <c r="N29" s="45">
        <v>1060</v>
      </c>
      <c r="O29" s="37">
        <v>0</v>
      </c>
      <c r="P29" s="37">
        <v>0</v>
      </c>
      <c r="Q29" s="40">
        <f t="shared" si="37"/>
        <v>1224.5200000000004</v>
      </c>
      <c r="R29" s="37">
        <v>1224.5200000000004</v>
      </c>
      <c r="S29" s="37">
        <v>0</v>
      </c>
      <c r="T29" s="37">
        <v>0</v>
      </c>
    </row>
    <row r="30" spans="2:20" ht="15.75" x14ac:dyDescent="0.25">
      <c r="B30" s="38"/>
      <c r="C30" s="34" t="s">
        <v>159</v>
      </c>
      <c r="D30" s="39" t="s">
        <v>328</v>
      </c>
      <c r="E30" s="40">
        <f t="shared" si="4"/>
        <v>33</v>
      </c>
      <c r="F30" s="45">
        <v>33</v>
      </c>
      <c r="G30" s="37">
        <v>0</v>
      </c>
      <c r="H30" s="37">
        <v>0</v>
      </c>
      <c r="I30" s="40">
        <f t="shared" si="6"/>
        <v>33</v>
      </c>
      <c r="J30" s="45">
        <v>33</v>
      </c>
      <c r="K30" s="37">
        <v>0</v>
      </c>
      <c r="L30" s="37">
        <v>0</v>
      </c>
      <c r="M30" s="36">
        <f t="shared" si="19"/>
        <v>33</v>
      </c>
      <c r="N30" s="45">
        <v>33</v>
      </c>
      <c r="O30" s="37">
        <v>0</v>
      </c>
      <c r="P30" s="37">
        <v>0</v>
      </c>
      <c r="Q30" s="40">
        <f t="shared" si="37"/>
        <v>43.923000000000009</v>
      </c>
      <c r="R30" s="37">
        <v>43.923000000000009</v>
      </c>
      <c r="S30" s="37">
        <v>0</v>
      </c>
      <c r="T30" s="37">
        <v>0</v>
      </c>
    </row>
    <row r="31" spans="2:20" ht="45" x14ac:dyDescent="0.25">
      <c r="B31" s="38"/>
      <c r="C31" s="34" t="s">
        <v>160</v>
      </c>
      <c r="D31" s="39" t="s">
        <v>161</v>
      </c>
      <c r="E31" s="40">
        <f t="shared" si="4"/>
        <v>83</v>
      </c>
      <c r="F31" s="45">
        <v>83</v>
      </c>
      <c r="G31" s="37">
        <v>0</v>
      </c>
      <c r="H31" s="37">
        <v>0</v>
      </c>
      <c r="I31" s="40">
        <f t="shared" si="6"/>
        <v>100</v>
      </c>
      <c r="J31" s="45">
        <v>100</v>
      </c>
      <c r="K31" s="37">
        <v>0</v>
      </c>
      <c r="L31" s="37">
        <v>0</v>
      </c>
      <c r="M31" s="36">
        <f t="shared" si="19"/>
        <v>100</v>
      </c>
      <c r="N31" s="45">
        <v>100</v>
      </c>
      <c r="O31" s="37">
        <v>0</v>
      </c>
      <c r="P31" s="37">
        <v>0</v>
      </c>
      <c r="Q31" s="40">
        <f t="shared" si="37"/>
        <v>110.47300000000003</v>
      </c>
      <c r="R31" s="37">
        <v>110.47300000000003</v>
      </c>
      <c r="S31" s="37">
        <v>0</v>
      </c>
      <c r="T31" s="37">
        <v>0</v>
      </c>
    </row>
    <row r="32" spans="2:20" ht="15.75" x14ac:dyDescent="0.25">
      <c r="B32" s="38"/>
      <c r="C32" s="34" t="s">
        <v>162</v>
      </c>
      <c r="D32" s="39" t="s">
        <v>163</v>
      </c>
      <c r="E32" s="40">
        <f t="shared" si="4"/>
        <v>345</v>
      </c>
      <c r="F32" s="45">
        <v>345</v>
      </c>
      <c r="G32" s="37">
        <v>0</v>
      </c>
      <c r="H32" s="37">
        <v>0</v>
      </c>
      <c r="I32" s="40">
        <f t="shared" si="6"/>
        <v>380</v>
      </c>
      <c r="J32" s="45">
        <v>380</v>
      </c>
      <c r="K32" s="37">
        <v>0</v>
      </c>
      <c r="L32" s="37">
        <v>0</v>
      </c>
      <c r="M32" s="36">
        <f t="shared" si="19"/>
        <v>380</v>
      </c>
      <c r="N32" s="45">
        <v>380</v>
      </c>
      <c r="O32" s="37">
        <v>0</v>
      </c>
      <c r="P32" s="37">
        <v>0</v>
      </c>
      <c r="Q32" s="40">
        <f t="shared" si="37"/>
        <v>448.54700000000014</v>
      </c>
      <c r="R32" s="37">
        <v>448.54700000000014</v>
      </c>
      <c r="S32" s="37">
        <v>0</v>
      </c>
      <c r="T32" s="37">
        <v>0</v>
      </c>
    </row>
    <row r="33" spans="2:20" ht="15.75" x14ac:dyDescent="0.25">
      <c r="B33" s="38"/>
      <c r="C33" s="34" t="s">
        <v>468</v>
      </c>
      <c r="D33" s="39" t="s">
        <v>165</v>
      </c>
      <c r="E33" s="40">
        <f t="shared" si="4"/>
        <v>117</v>
      </c>
      <c r="F33" s="45">
        <v>117</v>
      </c>
      <c r="G33" s="37">
        <v>0</v>
      </c>
      <c r="H33" s="37">
        <v>0</v>
      </c>
      <c r="I33" s="40">
        <f t="shared" si="6"/>
        <v>120</v>
      </c>
      <c r="J33" s="45">
        <v>120</v>
      </c>
      <c r="K33" s="37">
        <v>0</v>
      </c>
      <c r="L33" s="37">
        <v>0</v>
      </c>
      <c r="M33" s="36">
        <f t="shared" si="19"/>
        <v>120</v>
      </c>
      <c r="N33" s="45">
        <v>120</v>
      </c>
      <c r="O33" s="37">
        <v>0</v>
      </c>
      <c r="P33" s="37">
        <v>0</v>
      </c>
      <c r="Q33" s="40">
        <f t="shared" si="37"/>
        <v>166.375</v>
      </c>
      <c r="R33" s="37">
        <v>166.375</v>
      </c>
      <c r="S33" s="37">
        <v>0</v>
      </c>
      <c r="T33" s="37">
        <v>0</v>
      </c>
    </row>
    <row r="34" spans="2:20" ht="30" x14ac:dyDescent="0.25">
      <c r="B34" s="38"/>
      <c r="C34" s="34" t="s">
        <v>469</v>
      </c>
      <c r="D34" s="39" t="s">
        <v>340</v>
      </c>
      <c r="E34" s="40">
        <f t="shared" si="4"/>
        <v>202</v>
      </c>
      <c r="F34" s="45">
        <v>202</v>
      </c>
      <c r="G34" s="37">
        <v>0</v>
      </c>
      <c r="H34" s="37">
        <v>0</v>
      </c>
      <c r="I34" s="40">
        <f t="shared" si="6"/>
        <v>202</v>
      </c>
      <c r="J34" s="45">
        <v>202</v>
      </c>
      <c r="K34" s="37">
        <v>0</v>
      </c>
      <c r="L34" s="37">
        <v>0</v>
      </c>
      <c r="M34" s="45">
        <f t="shared" si="19"/>
        <v>202</v>
      </c>
      <c r="N34" s="45">
        <v>202</v>
      </c>
      <c r="O34" s="37">
        <v>0</v>
      </c>
      <c r="P34" s="37">
        <v>0</v>
      </c>
      <c r="Q34" s="40">
        <f t="shared" si="37"/>
        <v>268.86200000000008</v>
      </c>
      <c r="R34" s="37">
        <v>268.86200000000008</v>
      </c>
      <c r="S34" s="37">
        <v>0</v>
      </c>
      <c r="T34" s="37">
        <v>0</v>
      </c>
    </row>
    <row r="35" spans="2:20" ht="30" x14ac:dyDescent="0.25">
      <c r="B35" s="38"/>
      <c r="C35" s="34" t="s">
        <v>470</v>
      </c>
      <c r="D35" s="39" t="s">
        <v>471</v>
      </c>
      <c r="E35" s="40">
        <f t="shared" si="4"/>
        <v>100</v>
      </c>
      <c r="F35" s="45">
        <v>100</v>
      </c>
      <c r="G35" s="37">
        <v>0</v>
      </c>
      <c r="H35" s="37">
        <v>0</v>
      </c>
      <c r="I35" s="40">
        <f t="shared" si="6"/>
        <v>105</v>
      </c>
      <c r="J35" s="45">
        <v>105</v>
      </c>
      <c r="K35" s="37">
        <v>0</v>
      </c>
      <c r="L35" s="37">
        <v>0</v>
      </c>
      <c r="M35" s="45">
        <f t="shared" si="19"/>
        <v>105</v>
      </c>
      <c r="N35" s="45">
        <v>105</v>
      </c>
      <c r="O35" s="37">
        <v>0</v>
      </c>
      <c r="P35" s="37">
        <v>0</v>
      </c>
      <c r="Q35" s="40">
        <f t="shared" si="37"/>
        <v>133.10000000000005</v>
      </c>
      <c r="R35" s="37">
        <v>133.10000000000005</v>
      </c>
      <c r="S35" s="37">
        <v>0</v>
      </c>
      <c r="T35" s="37">
        <v>0</v>
      </c>
    </row>
    <row r="36" spans="2:20" ht="18" x14ac:dyDescent="0.25">
      <c r="B36" s="30" t="s">
        <v>472</v>
      </c>
      <c r="C36" s="31"/>
      <c r="D36" s="53" t="s">
        <v>93</v>
      </c>
      <c r="E36" s="32">
        <f t="shared" si="4"/>
        <v>22400</v>
      </c>
      <c r="F36" s="33">
        <f>F40+F41+F42+F43+F44+F45</f>
        <v>22400</v>
      </c>
      <c r="G36" s="33">
        <f t="shared" ref="G36:L36" si="44">SUM(G40:G44)</f>
        <v>0</v>
      </c>
      <c r="H36" s="33">
        <f t="shared" si="44"/>
        <v>0</v>
      </c>
      <c r="I36" s="32">
        <f t="shared" si="6"/>
        <v>24000</v>
      </c>
      <c r="J36" s="33">
        <f>J40+J41+J42+J43+J44+J45</f>
        <v>24000</v>
      </c>
      <c r="K36" s="33">
        <f t="shared" si="44"/>
        <v>0</v>
      </c>
      <c r="L36" s="33">
        <f t="shared" si="44"/>
        <v>0</v>
      </c>
      <c r="M36" s="32">
        <f t="shared" si="19"/>
        <v>25000</v>
      </c>
      <c r="N36" s="33">
        <f>N40+N41+N42+N43+N44+N45</f>
        <v>25000</v>
      </c>
      <c r="O36" s="33">
        <f t="shared" ref="O36:T36" si="45">SUM(O40:O44)</f>
        <v>0</v>
      </c>
      <c r="P36" s="33">
        <f t="shared" ref="P36" si="46">SUM(P40:P44)</f>
        <v>0</v>
      </c>
      <c r="Q36" s="32">
        <f t="shared" si="37"/>
        <v>33624.088025000005</v>
      </c>
      <c r="R36" s="33">
        <f>R40+R41+R42+R43+R44+R45</f>
        <v>33624.088025000005</v>
      </c>
      <c r="S36" s="33">
        <f t="shared" ref="S36" si="47">SUM(S40:S44)</f>
        <v>0</v>
      </c>
      <c r="T36" s="33">
        <f t="shared" si="45"/>
        <v>0</v>
      </c>
    </row>
    <row r="37" spans="2:20" ht="18" x14ac:dyDescent="0.25">
      <c r="B37" s="41"/>
      <c r="C37" s="42"/>
      <c r="D37" s="43" t="s">
        <v>151</v>
      </c>
      <c r="E37" s="36">
        <f t="shared" si="4"/>
        <v>0</v>
      </c>
      <c r="F37" s="36">
        <f t="shared" ref="F37:H37" si="48">SUM(F38:F39)</f>
        <v>0</v>
      </c>
      <c r="G37" s="36">
        <f t="shared" si="48"/>
        <v>0</v>
      </c>
      <c r="H37" s="36">
        <f t="shared" si="48"/>
        <v>0</v>
      </c>
      <c r="I37" s="36">
        <f t="shared" si="6"/>
        <v>0</v>
      </c>
      <c r="J37" s="36">
        <f t="shared" ref="J37:L37" si="49">SUM(J38:J39)</f>
        <v>0</v>
      </c>
      <c r="K37" s="36">
        <f t="shared" si="49"/>
        <v>0</v>
      </c>
      <c r="L37" s="36">
        <f t="shared" si="49"/>
        <v>0</v>
      </c>
      <c r="M37" s="36">
        <f t="shared" si="19"/>
        <v>0</v>
      </c>
      <c r="N37" s="36">
        <f t="shared" ref="N37:T37" si="50">SUM(N38:N39)</f>
        <v>0</v>
      </c>
      <c r="O37" s="36">
        <f t="shared" si="50"/>
        <v>0</v>
      </c>
      <c r="P37" s="36">
        <f t="shared" ref="P37" si="51">SUM(P38:P39)</f>
        <v>0</v>
      </c>
      <c r="Q37" s="36">
        <f t="shared" si="37"/>
        <v>0</v>
      </c>
      <c r="R37" s="36">
        <f t="shared" ref="R37:S37" si="52">SUM(R38:R39)</f>
        <v>0</v>
      </c>
      <c r="S37" s="36">
        <f t="shared" si="52"/>
        <v>0</v>
      </c>
      <c r="T37" s="36">
        <f t="shared" si="50"/>
        <v>0</v>
      </c>
    </row>
    <row r="38" spans="2:20" ht="18" x14ac:dyDescent="0.25">
      <c r="B38" s="41"/>
      <c r="C38" s="42"/>
      <c r="D38" s="44" t="s">
        <v>335</v>
      </c>
      <c r="E38" s="37">
        <f t="shared" si="4"/>
        <v>0</v>
      </c>
      <c r="F38" s="37">
        <v>0</v>
      </c>
      <c r="G38" s="37">
        <v>0</v>
      </c>
      <c r="H38" s="37">
        <v>0</v>
      </c>
      <c r="I38" s="37">
        <f t="shared" si="6"/>
        <v>0</v>
      </c>
      <c r="J38" s="37">
        <v>0</v>
      </c>
      <c r="K38" s="37">
        <v>0</v>
      </c>
      <c r="L38" s="37">
        <v>0</v>
      </c>
      <c r="M38" s="36">
        <f t="shared" si="19"/>
        <v>0</v>
      </c>
      <c r="N38" s="37">
        <v>0</v>
      </c>
      <c r="O38" s="37">
        <v>0</v>
      </c>
      <c r="P38" s="37">
        <v>0</v>
      </c>
      <c r="Q38" s="37">
        <f t="shared" si="37"/>
        <v>0</v>
      </c>
      <c r="R38" s="37">
        <v>0</v>
      </c>
      <c r="S38" s="37">
        <v>0</v>
      </c>
      <c r="T38" s="37">
        <v>0</v>
      </c>
    </row>
    <row r="39" spans="2:20" ht="18" x14ac:dyDescent="0.25">
      <c r="B39" s="41"/>
      <c r="C39" s="42"/>
      <c r="D39" s="44" t="s">
        <v>155</v>
      </c>
      <c r="E39" s="36">
        <f t="shared" si="4"/>
        <v>0</v>
      </c>
      <c r="F39" s="37">
        <v>0</v>
      </c>
      <c r="G39" s="37">
        <v>0</v>
      </c>
      <c r="H39" s="37">
        <v>0</v>
      </c>
      <c r="I39" s="36">
        <f t="shared" si="6"/>
        <v>0</v>
      </c>
      <c r="J39" s="37">
        <v>0</v>
      </c>
      <c r="K39" s="37">
        <v>0</v>
      </c>
      <c r="L39" s="37">
        <v>0</v>
      </c>
      <c r="M39" s="36">
        <f t="shared" si="19"/>
        <v>0</v>
      </c>
      <c r="N39" s="37">
        <v>0</v>
      </c>
      <c r="O39" s="37">
        <v>0</v>
      </c>
      <c r="P39" s="37">
        <v>0</v>
      </c>
      <c r="Q39" s="36">
        <f t="shared" si="37"/>
        <v>0</v>
      </c>
      <c r="R39" s="37">
        <v>0</v>
      </c>
      <c r="S39" s="37">
        <v>0</v>
      </c>
      <c r="T39" s="37">
        <v>0</v>
      </c>
    </row>
    <row r="40" spans="2:20" ht="15.75" x14ac:dyDescent="0.25">
      <c r="B40" s="38"/>
      <c r="C40" s="34" t="s">
        <v>166</v>
      </c>
      <c r="D40" s="39" t="s">
        <v>167</v>
      </c>
      <c r="E40" s="40">
        <f t="shared" si="4"/>
        <v>16410</v>
      </c>
      <c r="F40" s="45">
        <v>16410</v>
      </c>
      <c r="G40" s="37">
        <v>0</v>
      </c>
      <c r="H40" s="37">
        <v>0</v>
      </c>
      <c r="I40" s="40">
        <f t="shared" si="6"/>
        <v>16700</v>
      </c>
      <c r="J40" s="45">
        <v>16700</v>
      </c>
      <c r="K40" s="37">
        <v>0</v>
      </c>
      <c r="L40" s="37">
        <v>0</v>
      </c>
      <c r="M40" s="36">
        <f t="shared" si="19"/>
        <v>17400</v>
      </c>
      <c r="N40" s="45">
        <v>17400</v>
      </c>
      <c r="O40" s="37">
        <v>0</v>
      </c>
      <c r="P40" s="37">
        <v>0</v>
      </c>
      <c r="Q40" s="40">
        <f t="shared" si="37"/>
        <v>25262.380000000005</v>
      </c>
      <c r="R40" s="37">
        <v>25262.380000000005</v>
      </c>
      <c r="S40" s="37">
        <v>0</v>
      </c>
      <c r="T40" s="37">
        <v>0</v>
      </c>
    </row>
    <row r="41" spans="2:20" ht="15.75" x14ac:dyDescent="0.25">
      <c r="B41" s="38"/>
      <c r="C41" s="34" t="s">
        <v>168</v>
      </c>
      <c r="D41" s="39" t="s">
        <v>169</v>
      </c>
      <c r="E41" s="40">
        <f t="shared" si="4"/>
        <v>160</v>
      </c>
      <c r="F41" s="45">
        <v>160</v>
      </c>
      <c r="G41" s="37">
        <v>0</v>
      </c>
      <c r="H41" s="37">
        <v>0</v>
      </c>
      <c r="I41" s="40">
        <f t="shared" si="6"/>
        <v>160</v>
      </c>
      <c r="J41" s="45">
        <v>160</v>
      </c>
      <c r="K41" s="37">
        <v>0</v>
      </c>
      <c r="L41" s="37">
        <v>0</v>
      </c>
      <c r="M41" s="36">
        <f t="shared" si="19"/>
        <v>180</v>
      </c>
      <c r="N41" s="45">
        <v>180</v>
      </c>
      <c r="O41" s="37">
        <v>0</v>
      </c>
      <c r="P41" s="37">
        <v>0</v>
      </c>
      <c r="Q41" s="40">
        <f t="shared" si="37"/>
        <v>216.95300000000003</v>
      </c>
      <c r="R41" s="37">
        <v>216.95300000000003</v>
      </c>
      <c r="S41" s="37">
        <v>0</v>
      </c>
      <c r="T41" s="37">
        <v>0</v>
      </c>
    </row>
    <row r="42" spans="2:20" ht="30" x14ac:dyDescent="0.25">
      <c r="B42" s="38"/>
      <c r="C42" s="34" t="s">
        <v>170</v>
      </c>
      <c r="D42" s="39" t="s">
        <v>171</v>
      </c>
      <c r="E42" s="40">
        <f t="shared" si="4"/>
        <v>4020</v>
      </c>
      <c r="F42" s="45">
        <v>4020</v>
      </c>
      <c r="G42" s="37">
        <v>0</v>
      </c>
      <c r="H42" s="37">
        <v>0</v>
      </c>
      <c r="I42" s="40">
        <f t="shared" si="6"/>
        <v>5305</v>
      </c>
      <c r="J42" s="45">
        <v>5305</v>
      </c>
      <c r="K42" s="37">
        <v>0</v>
      </c>
      <c r="L42" s="37">
        <v>0</v>
      </c>
      <c r="M42" s="36">
        <f t="shared" si="19"/>
        <v>5485</v>
      </c>
      <c r="N42" s="45">
        <v>5485</v>
      </c>
      <c r="O42" s="37">
        <v>0</v>
      </c>
      <c r="P42" s="37">
        <v>0</v>
      </c>
      <c r="Q42" s="40">
        <f t="shared" si="37"/>
        <v>6094.016775000001</v>
      </c>
      <c r="R42" s="37">
        <v>6094.016775000001</v>
      </c>
      <c r="S42" s="37">
        <v>0</v>
      </c>
      <c r="T42" s="37">
        <v>0</v>
      </c>
    </row>
    <row r="43" spans="2:20" ht="15.75" x14ac:dyDescent="0.25">
      <c r="B43" s="38"/>
      <c r="C43" s="34" t="s">
        <v>172</v>
      </c>
      <c r="D43" s="39" t="s">
        <v>175</v>
      </c>
      <c r="E43" s="40">
        <f t="shared" si="4"/>
        <v>1280</v>
      </c>
      <c r="F43" s="45">
        <v>1280</v>
      </c>
      <c r="G43" s="37">
        <v>0</v>
      </c>
      <c r="H43" s="37">
        <v>0</v>
      </c>
      <c r="I43" s="40">
        <f t="shared" si="6"/>
        <v>1300</v>
      </c>
      <c r="J43" s="45">
        <v>1300</v>
      </c>
      <c r="K43" s="37">
        <v>0</v>
      </c>
      <c r="L43" s="37">
        <v>0</v>
      </c>
      <c r="M43" s="36">
        <f t="shared" si="19"/>
        <v>1400</v>
      </c>
      <c r="N43" s="45">
        <v>1400</v>
      </c>
      <c r="O43" s="37">
        <v>0</v>
      </c>
      <c r="P43" s="37">
        <v>0</v>
      </c>
      <c r="Q43" s="40">
        <f t="shared" si="37"/>
        <v>1877.7082500000004</v>
      </c>
      <c r="R43" s="37">
        <v>1877.7082500000004</v>
      </c>
      <c r="S43" s="37">
        <v>0</v>
      </c>
      <c r="T43" s="37">
        <v>0</v>
      </c>
    </row>
    <row r="44" spans="2:20" ht="30" x14ac:dyDescent="0.25">
      <c r="B44" s="38"/>
      <c r="C44" s="34" t="s">
        <v>174</v>
      </c>
      <c r="D44" s="39" t="s">
        <v>173</v>
      </c>
      <c r="E44" s="40">
        <f t="shared" si="4"/>
        <v>30</v>
      </c>
      <c r="F44" s="45">
        <v>30</v>
      </c>
      <c r="G44" s="37">
        <v>0</v>
      </c>
      <c r="H44" s="37">
        <v>0</v>
      </c>
      <c r="I44" s="40">
        <f t="shared" si="6"/>
        <v>35</v>
      </c>
      <c r="J44" s="45">
        <v>35</v>
      </c>
      <c r="K44" s="37">
        <v>0</v>
      </c>
      <c r="L44" s="37">
        <v>0</v>
      </c>
      <c r="M44" s="36">
        <f t="shared" si="19"/>
        <v>35</v>
      </c>
      <c r="N44" s="45">
        <v>35</v>
      </c>
      <c r="O44" s="37">
        <v>0</v>
      </c>
      <c r="P44" s="37">
        <v>0</v>
      </c>
      <c r="Q44" s="40">
        <f t="shared" si="37"/>
        <v>39.930000000000007</v>
      </c>
      <c r="R44" s="37">
        <v>39.930000000000007</v>
      </c>
      <c r="S44" s="37">
        <v>0</v>
      </c>
      <c r="T44" s="37">
        <v>0</v>
      </c>
    </row>
    <row r="45" spans="2:20" ht="30" x14ac:dyDescent="0.25">
      <c r="B45" s="38"/>
      <c r="C45" s="34" t="s">
        <v>343</v>
      </c>
      <c r="D45" s="39" t="s">
        <v>342</v>
      </c>
      <c r="E45" s="40">
        <f t="shared" si="4"/>
        <v>500</v>
      </c>
      <c r="F45" s="45">
        <v>500</v>
      </c>
      <c r="G45" s="37">
        <v>0</v>
      </c>
      <c r="H45" s="37">
        <v>0</v>
      </c>
      <c r="I45" s="40">
        <f t="shared" si="6"/>
        <v>500</v>
      </c>
      <c r="J45" s="45">
        <v>500</v>
      </c>
      <c r="K45" s="37">
        <v>0</v>
      </c>
      <c r="L45" s="37">
        <v>0</v>
      </c>
      <c r="M45" s="36">
        <f t="shared" si="19"/>
        <v>500</v>
      </c>
      <c r="N45" s="45">
        <v>500</v>
      </c>
      <c r="O45" s="37">
        <v>0</v>
      </c>
      <c r="P45" s="37">
        <v>0</v>
      </c>
      <c r="Q45" s="40">
        <f t="shared" si="37"/>
        <v>133.10000000000005</v>
      </c>
      <c r="R45" s="37">
        <v>133.10000000000005</v>
      </c>
      <c r="S45" s="37">
        <v>0</v>
      </c>
      <c r="T45" s="37">
        <v>0</v>
      </c>
    </row>
    <row r="46" spans="2:20" ht="18" x14ac:dyDescent="0.25">
      <c r="B46" s="30" t="s">
        <v>473</v>
      </c>
      <c r="C46" s="31"/>
      <c r="D46" s="53" t="s">
        <v>95</v>
      </c>
      <c r="E46" s="32">
        <f t="shared" si="4"/>
        <v>1700</v>
      </c>
      <c r="F46" s="33">
        <f t="shared" ref="F46" si="53">SUM(F50:F54)</f>
        <v>1700</v>
      </c>
      <c r="G46" s="33">
        <f t="shared" ref="G46:L46" si="54">SUM(G50:G54)</f>
        <v>0</v>
      </c>
      <c r="H46" s="33">
        <f t="shared" si="54"/>
        <v>0</v>
      </c>
      <c r="I46" s="32">
        <f t="shared" si="6"/>
        <v>1800</v>
      </c>
      <c r="J46" s="33">
        <f t="shared" si="54"/>
        <v>1800</v>
      </c>
      <c r="K46" s="33">
        <f t="shared" si="54"/>
        <v>0</v>
      </c>
      <c r="L46" s="33">
        <f t="shared" si="54"/>
        <v>0</v>
      </c>
      <c r="M46" s="32">
        <f t="shared" si="19"/>
        <v>1800</v>
      </c>
      <c r="N46" s="33">
        <f t="shared" ref="N46:T46" si="55">SUM(N50:N54)</f>
        <v>1800</v>
      </c>
      <c r="O46" s="33">
        <f t="shared" si="55"/>
        <v>0</v>
      </c>
      <c r="P46" s="33">
        <f t="shared" ref="P46" si="56">SUM(P50:P54)</f>
        <v>0</v>
      </c>
      <c r="Q46" s="32">
        <f t="shared" si="37"/>
        <v>2589.8598000000002</v>
      </c>
      <c r="R46" s="33">
        <f t="shared" ref="R46:S46" si="57">SUM(R50:R54)</f>
        <v>2589.8598000000002</v>
      </c>
      <c r="S46" s="33">
        <f t="shared" si="57"/>
        <v>0</v>
      </c>
      <c r="T46" s="33">
        <f t="shared" si="55"/>
        <v>0</v>
      </c>
    </row>
    <row r="47" spans="2:20" ht="18" x14ac:dyDescent="0.25">
      <c r="B47" s="41"/>
      <c r="C47" s="42"/>
      <c r="D47" s="43" t="s">
        <v>151</v>
      </c>
      <c r="E47" s="36">
        <f t="shared" si="4"/>
        <v>0</v>
      </c>
      <c r="F47" s="36">
        <f t="shared" ref="F47:H47" si="58">SUM(F48:F49)</f>
        <v>0</v>
      </c>
      <c r="G47" s="36">
        <f t="shared" si="58"/>
        <v>0</v>
      </c>
      <c r="H47" s="36">
        <f t="shared" si="58"/>
        <v>0</v>
      </c>
      <c r="I47" s="36">
        <f t="shared" si="6"/>
        <v>0</v>
      </c>
      <c r="J47" s="36">
        <f t="shared" ref="J47:L47" si="59">SUM(J48:J49)</f>
        <v>0</v>
      </c>
      <c r="K47" s="36">
        <f t="shared" si="59"/>
        <v>0</v>
      </c>
      <c r="L47" s="36">
        <f t="shared" si="59"/>
        <v>0</v>
      </c>
      <c r="M47" s="36">
        <f t="shared" si="19"/>
        <v>0</v>
      </c>
      <c r="N47" s="36">
        <f t="shared" ref="N47:T47" si="60">SUM(N48:N49)</f>
        <v>0</v>
      </c>
      <c r="O47" s="36">
        <f t="shared" si="60"/>
        <v>0</v>
      </c>
      <c r="P47" s="36">
        <f t="shared" ref="P47" si="61">SUM(P48:P49)</f>
        <v>0</v>
      </c>
      <c r="Q47" s="36">
        <f t="shared" si="37"/>
        <v>0</v>
      </c>
      <c r="R47" s="36">
        <f t="shared" ref="R47:S47" si="62">SUM(R48:R49)</f>
        <v>0</v>
      </c>
      <c r="S47" s="36">
        <f t="shared" si="62"/>
        <v>0</v>
      </c>
      <c r="T47" s="36">
        <f t="shared" si="60"/>
        <v>0</v>
      </c>
    </row>
    <row r="48" spans="2:20" ht="18" x14ac:dyDescent="0.25">
      <c r="B48" s="41"/>
      <c r="C48" s="42"/>
      <c r="D48" s="44" t="s">
        <v>335</v>
      </c>
      <c r="E48" s="37">
        <f t="shared" si="4"/>
        <v>0</v>
      </c>
      <c r="F48" s="37">
        <v>0</v>
      </c>
      <c r="G48" s="37">
        <v>0</v>
      </c>
      <c r="H48" s="37">
        <v>0</v>
      </c>
      <c r="I48" s="37">
        <f t="shared" si="6"/>
        <v>0</v>
      </c>
      <c r="J48" s="37">
        <v>0</v>
      </c>
      <c r="K48" s="37">
        <v>0</v>
      </c>
      <c r="L48" s="37">
        <v>0</v>
      </c>
      <c r="M48" s="36">
        <f t="shared" si="19"/>
        <v>0</v>
      </c>
      <c r="N48" s="37">
        <v>0</v>
      </c>
      <c r="O48" s="37">
        <v>0</v>
      </c>
      <c r="P48" s="37">
        <v>0</v>
      </c>
      <c r="Q48" s="37">
        <f t="shared" si="37"/>
        <v>0</v>
      </c>
      <c r="R48" s="37">
        <v>0</v>
      </c>
      <c r="S48" s="37">
        <v>0</v>
      </c>
      <c r="T48" s="37">
        <v>0</v>
      </c>
    </row>
    <row r="49" spans="2:20" ht="18" x14ac:dyDescent="0.25">
      <c r="B49" s="41"/>
      <c r="C49" s="42"/>
      <c r="D49" s="44" t="s">
        <v>155</v>
      </c>
      <c r="E49" s="36">
        <f t="shared" si="4"/>
        <v>0</v>
      </c>
      <c r="F49" s="37">
        <v>0</v>
      </c>
      <c r="G49" s="37">
        <v>0</v>
      </c>
      <c r="H49" s="37">
        <v>0</v>
      </c>
      <c r="I49" s="36">
        <f t="shared" si="6"/>
        <v>0</v>
      </c>
      <c r="J49" s="37">
        <v>0</v>
      </c>
      <c r="K49" s="37">
        <v>0</v>
      </c>
      <c r="L49" s="37">
        <v>0</v>
      </c>
      <c r="M49" s="36">
        <f t="shared" si="19"/>
        <v>0</v>
      </c>
      <c r="N49" s="37">
        <v>0</v>
      </c>
      <c r="O49" s="37">
        <v>0</v>
      </c>
      <c r="P49" s="37">
        <v>0</v>
      </c>
      <c r="Q49" s="36">
        <f t="shared" si="37"/>
        <v>0</v>
      </c>
      <c r="R49" s="37">
        <v>0</v>
      </c>
      <c r="S49" s="37">
        <v>0</v>
      </c>
      <c r="T49" s="37">
        <v>0</v>
      </c>
    </row>
    <row r="50" spans="2:20" ht="75" x14ac:dyDescent="0.25">
      <c r="B50" s="38"/>
      <c r="C50" s="34" t="s">
        <v>176</v>
      </c>
      <c r="D50" s="39" t="s">
        <v>344</v>
      </c>
      <c r="E50" s="40">
        <f t="shared" si="4"/>
        <v>553.5</v>
      </c>
      <c r="F50" s="45">
        <v>553.5</v>
      </c>
      <c r="G50" s="37">
        <v>0</v>
      </c>
      <c r="H50" s="37">
        <v>0</v>
      </c>
      <c r="I50" s="40">
        <f t="shared" si="6"/>
        <v>570</v>
      </c>
      <c r="J50" s="45">
        <v>570</v>
      </c>
      <c r="K50" s="37">
        <v>0</v>
      </c>
      <c r="L50" s="37">
        <v>0</v>
      </c>
      <c r="M50" s="36">
        <f t="shared" si="19"/>
        <v>570</v>
      </c>
      <c r="N50" s="45">
        <v>570</v>
      </c>
      <c r="O50" s="37">
        <v>0</v>
      </c>
      <c r="P50" s="37">
        <v>0</v>
      </c>
      <c r="Q50" s="40">
        <f t="shared" si="37"/>
        <v>830.94330000000025</v>
      </c>
      <c r="R50" s="37">
        <v>830.94330000000025</v>
      </c>
      <c r="S50" s="37">
        <v>0</v>
      </c>
      <c r="T50" s="37">
        <v>0</v>
      </c>
    </row>
    <row r="51" spans="2:20" ht="60" x14ac:dyDescent="0.25">
      <c r="B51" s="38"/>
      <c r="C51" s="34" t="s">
        <v>177</v>
      </c>
      <c r="D51" s="39" t="s">
        <v>345</v>
      </c>
      <c r="E51" s="40">
        <f t="shared" si="4"/>
        <v>976.5</v>
      </c>
      <c r="F51" s="45">
        <v>976.5</v>
      </c>
      <c r="G51" s="37">
        <v>0</v>
      </c>
      <c r="H51" s="37">
        <v>0</v>
      </c>
      <c r="I51" s="40">
        <f t="shared" si="6"/>
        <v>1000</v>
      </c>
      <c r="J51" s="45">
        <v>1000</v>
      </c>
      <c r="K51" s="37">
        <v>0</v>
      </c>
      <c r="L51" s="37">
        <v>0</v>
      </c>
      <c r="M51" s="36">
        <f t="shared" si="19"/>
        <v>1000</v>
      </c>
      <c r="N51" s="45">
        <v>1000</v>
      </c>
      <c r="O51" s="37">
        <v>0</v>
      </c>
      <c r="P51" s="37">
        <v>0</v>
      </c>
      <c r="Q51" s="40">
        <f t="shared" si="37"/>
        <v>1293.0665000000001</v>
      </c>
      <c r="R51" s="37">
        <v>1293.0665000000001</v>
      </c>
      <c r="S51" s="37">
        <v>0</v>
      </c>
      <c r="T51" s="37">
        <v>0</v>
      </c>
    </row>
    <row r="52" spans="2:20" ht="15.75" x14ac:dyDescent="0.25">
      <c r="B52" s="38"/>
      <c r="C52" s="34" t="s">
        <v>178</v>
      </c>
      <c r="D52" s="39" t="s">
        <v>179</v>
      </c>
      <c r="E52" s="40">
        <f t="shared" si="4"/>
        <v>30</v>
      </c>
      <c r="F52" s="45">
        <v>30</v>
      </c>
      <c r="G52" s="37">
        <v>0</v>
      </c>
      <c r="H52" s="37">
        <v>0</v>
      </c>
      <c r="I52" s="40">
        <f t="shared" si="6"/>
        <v>30</v>
      </c>
      <c r="J52" s="45">
        <v>30</v>
      </c>
      <c r="K52" s="37">
        <v>0</v>
      </c>
      <c r="L52" s="37">
        <v>0</v>
      </c>
      <c r="M52" s="36">
        <f t="shared" si="19"/>
        <v>30</v>
      </c>
      <c r="N52" s="45">
        <v>30</v>
      </c>
      <c r="O52" s="37">
        <v>0</v>
      </c>
      <c r="P52" s="37">
        <v>0</v>
      </c>
      <c r="Q52" s="40">
        <f t="shared" si="37"/>
        <v>39.930000000000007</v>
      </c>
      <c r="R52" s="37">
        <v>39.930000000000007</v>
      </c>
      <c r="S52" s="37">
        <v>0</v>
      </c>
      <c r="T52" s="37">
        <v>0</v>
      </c>
    </row>
    <row r="53" spans="2:20" ht="15.75" x14ac:dyDescent="0.25">
      <c r="B53" s="38"/>
      <c r="C53" s="34" t="s">
        <v>180</v>
      </c>
      <c r="D53" s="39" t="s">
        <v>181</v>
      </c>
      <c r="E53" s="40">
        <f t="shared" si="4"/>
        <v>30</v>
      </c>
      <c r="F53" s="45">
        <v>30</v>
      </c>
      <c r="G53" s="37">
        <v>0</v>
      </c>
      <c r="H53" s="37">
        <v>0</v>
      </c>
      <c r="I53" s="40">
        <f t="shared" si="6"/>
        <v>80</v>
      </c>
      <c r="J53" s="45">
        <v>80</v>
      </c>
      <c r="K53" s="37">
        <v>0</v>
      </c>
      <c r="L53" s="37">
        <v>0</v>
      </c>
      <c r="M53" s="36">
        <f t="shared" si="19"/>
        <v>80</v>
      </c>
      <c r="N53" s="45">
        <v>80</v>
      </c>
      <c r="O53" s="37">
        <v>0</v>
      </c>
      <c r="P53" s="37">
        <v>0</v>
      </c>
      <c r="Q53" s="40">
        <f t="shared" si="37"/>
        <v>39.930000000000007</v>
      </c>
      <c r="R53" s="37">
        <v>39.930000000000007</v>
      </c>
      <c r="S53" s="37">
        <v>0</v>
      </c>
      <c r="T53" s="37">
        <v>0</v>
      </c>
    </row>
    <row r="54" spans="2:20" ht="90" x14ac:dyDescent="0.25">
      <c r="B54" s="38"/>
      <c r="C54" s="34" t="s">
        <v>182</v>
      </c>
      <c r="D54" s="39" t="s">
        <v>346</v>
      </c>
      <c r="E54" s="40">
        <f t="shared" si="4"/>
        <v>110</v>
      </c>
      <c r="F54" s="45">
        <v>110</v>
      </c>
      <c r="G54" s="37">
        <v>0</v>
      </c>
      <c r="H54" s="37">
        <v>0</v>
      </c>
      <c r="I54" s="40">
        <f t="shared" si="6"/>
        <v>120</v>
      </c>
      <c r="J54" s="45">
        <v>120</v>
      </c>
      <c r="K54" s="37">
        <v>0</v>
      </c>
      <c r="L54" s="37">
        <v>0</v>
      </c>
      <c r="M54" s="36">
        <f t="shared" si="19"/>
        <v>120</v>
      </c>
      <c r="N54" s="45">
        <v>120</v>
      </c>
      <c r="O54" s="37">
        <v>0</v>
      </c>
      <c r="P54" s="37">
        <v>0</v>
      </c>
      <c r="Q54" s="40">
        <f t="shared" si="37"/>
        <v>385.99000000000007</v>
      </c>
      <c r="R54" s="37">
        <v>385.99000000000007</v>
      </c>
      <c r="S54" s="37">
        <v>0</v>
      </c>
      <c r="T54" s="37">
        <v>0</v>
      </c>
    </row>
    <row r="55" spans="2:20" ht="18" x14ac:dyDescent="0.25">
      <c r="B55" s="30" t="s">
        <v>474</v>
      </c>
      <c r="C55" s="31"/>
      <c r="D55" s="53" t="s">
        <v>97</v>
      </c>
      <c r="E55" s="32">
        <f t="shared" ref="E55:E121" si="63">SUM(F55:H55)</f>
        <v>1800</v>
      </c>
      <c r="F55" s="33">
        <f>F59+F60+F61+F62</f>
        <v>1800</v>
      </c>
      <c r="G55" s="33">
        <f t="shared" ref="G55:L55" si="64">SUM(G59:G61)</f>
        <v>0</v>
      </c>
      <c r="H55" s="33">
        <f t="shared" si="64"/>
        <v>0</v>
      </c>
      <c r="I55" s="32">
        <f t="shared" ref="I55:I121" si="65">SUM(J55:L55)</f>
        <v>1900</v>
      </c>
      <c r="J55" s="33">
        <f>J59+J60+J61+J62</f>
        <v>1900</v>
      </c>
      <c r="K55" s="33">
        <f t="shared" si="64"/>
        <v>0</v>
      </c>
      <c r="L55" s="33">
        <f t="shared" si="64"/>
        <v>0</v>
      </c>
      <c r="M55" s="32">
        <f t="shared" si="19"/>
        <v>2000</v>
      </c>
      <c r="N55" s="33">
        <f>N59+N60+N61+N62</f>
        <v>2000</v>
      </c>
      <c r="O55" s="33">
        <f t="shared" ref="O55:T55" si="66">SUM(O59:O61)</f>
        <v>0</v>
      </c>
      <c r="P55" s="33">
        <f t="shared" ref="P55" si="67">SUM(P59:P61)</f>
        <v>0</v>
      </c>
      <c r="Q55" s="32">
        <f t="shared" ref="Q55:Q121" si="68">SUM(R55:Y55)</f>
        <v>2951.0176500000002</v>
      </c>
      <c r="R55" s="33">
        <f>R59+R60+R61+R62</f>
        <v>2951.0176500000002</v>
      </c>
      <c r="S55" s="33">
        <f t="shared" ref="S55" si="69">SUM(S59:S61)</f>
        <v>0</v>
      </c>
      <c r="T55" s="33">
        <f t="shared" si="66"/>
        <v>0</v>
      </c>
    </row>
    <row r="56" spans="2:20" ht="18" x14ac:dyDescent="0.25">
      <c r="B56" s="41"/>
      <c r="C56" s="42"/>
      <c r="D56" s="43" t="s">
        <v>151</v>
      </c>
      <c r="E56" s="36">
        <f t="shared" si="63"/>
        <v>2</v>
      </c>
      <c r="F56" s="36">
        <f t="shared" ref="F56:H56" si="70">SUM(F57:F58)</f>
        <v>2</v>
      </c>
      <c r="G56" s="36">
        <f t="shared" si="70"/>
        <v>0</v>
      </c>
      <c r="H56" s="36">
        <f t="shared" si="70"/>
        <v>0</v>
      </c>
      <c r="I56" s="36">
        <f t="shared" si="65"/>
        <v>2</v>
      </c>
      <c r="J56" s="36">
        <f t="shared" ref="J56:L56" si="71">SUM(J57:J58)</f>
        <v>2</v>
      </c>
      <c r="K56" s="36">
        <f t="shared" si="71"/>
        <v>0</v>
      </c>
      <c r="L56" s="36">
        <f t="shared" si="71"/>
        <v>0</v>
      </c>
      <c r="M56" s="36">
        <f t="shared" si="19"/>
        <v>2</v>
      </c>
      <c r="N56" s="36">
        <f t="shared" ref="N56:T56" si="72">SUM(N57:N58)</f>
        <v>2</v>
      </c>
      <c r="O56" s="36">
        <f t="shared" si="72"/>
        <v>0</v>
      </c>
      <c r="P56" s="36">
        <f t="shared" ref="P56" si="73">SUM(P57:P58)</f>
        <v>0</v>
      </c>
      <c r="Q56" s="36">
        <f t="shared" si="68"/>
        <v>2</v>
      </c>
      <c r="R56" s="36">
        <f t="shared" ref="R56:S56" si="74">SUM(R57:R58)</f>
        <v>2</v>
      </c>
      <c r="S56" s="36">
        <f t="shared" si="74"/>
        <v>0</v>
      </c>
      <c r="T56" s="36">
        <f t="shared" si="72"/>
        <v>0</v>
      </c>
    </row>
    <row r="57" spans="2:20" ht="18" x14ac:dyDescent="0.25">
      <c r="B57" s="41"/>
      <c r="C57" s="42"/>
      <c r="D57" s="44" t="s">
        <v>335</v>
      </c>
      <c r="E57" s="37">
        <f t="shared" si="63"/>
        <v>0</v>
      </c>
      <c r="F57" s="37">
        <v>0</v>
      </c>
      <c r="G57" s="37">
        <v>0</v>
      </c>
      <c r="H57" s="37">
        <v>0</v>
      </c>
      <c r="I57" s="37">
        <f t="shared" si="65"/>
        <v>0</v>
      </c>
      <c r="J57" s="37">
        <v>0</v>
      </c>
      <c r="K57" s="37">
        <v>0</v>
      </c>
      <c r="L57" s="37">
        <v>0</v>
      </c>
      <c r="M57" s="36">
        <f t="shared" si="19"/>
        <v>0</v>
      </c>
      <c r="N57" s="37">
        <v>0</v>
      </c>
      <c r="O57" s="37">
        <v>0</v>
      </c>
      <c r="P57" s="37">
        <v>0</v>
      </c>
      <c r="Q57" s="37">
        <f t="shared" si="68"/>
        <v>0</v>
      </c>
      <c r="R57" s="37">
        <v>0</v>
      </c>
      <c r="S57" s="37">
        <v>0</v>
      </c>
      <c r="T57" s="37">
        <v>0</v>
      </c>
    </row>
    <row r="58" spans="2:20" ht="18" x14ac:dyDescent="0.25">
      <c r="B58" s="41"/>
      <c r="C58" s="42"/>
      <c r="D58" s="44" t="s">
        <v>155</v>
      </c>
      <c r="E58" s="36">
        <f t="shared" si="63"/>
        <v>2</v>
      </c>
      <c r="F58" s="37">
        <v>2</v>
      </c>
      <c r="G58" s="37">
        <v>0</v>
      </c>
      <c r="H58" s="37">
        <v>0</v>
      </c>
      <c r="I58" s="36">
        <f t="shared" si="65"/>
        <v>2</v>
      </c>
      <c r="J58" s="37">
        <v>2</v>
      </c>
      <c r="K58" s="37">
        <v>0</v>
      </c>
      <c r="L58" s="37">
        <v>0</v>
      </c>
      <c r="M58" s="36">
        <f t="shared" si="19"/>
        <v>2</v>
      </c>
      <c r="N58" s="37">
        <v>2</v>
      </c>
      <c r="O58" s="37">
        <v>0</v>
      </c>
      <c r="P58" s="37">
        <v>0</v>
      </c>
      <c r="Q58" s="36">
        <f t="shared" si="68"/>
        <v>2</v>
      </c>
      <c r="R58" s="37">
        <v>2</v>
      </c>
      <c r="S58" s="37">
        <v>0</v>
      </c>
      <c r="T58" s="37">
        <v>0</v>
      </c>
    </row>
    <row r="59" spans="2:20" ht="30" x14ac:dyDescent="0.25">
      <c r="B59" s="38"/>
      <c r="C59" s="34" t="s">
        <v>183</v>
      </c>
      <c r="D59" s="39" t="s">
        <v>347</v>
      </c>
      <c r="E59" s="40">
        <f t="shared" si="63"/>
        <v>1460</v>
      </c>
      <c r="F59" s="45">
        <v>1460</v>
      </c>
      <c r="G59" s="37">
        <v>0</v>
      </c>
      <c r="H59" s="37">
        <v>0</v>
      </c>
      <c r="I59" s="40">
        <f t="shared" si="65"/>
        <v>1560</v>
      </c>
      <c r="J59" s="45">
        <v>1560</v>
      </c>
      <c r="K59" s="37">
        <v>0</v>
      </c>
      <c r="L59" s="37">
        <v>0</v>
      </c>
      <c r="M59" s="36">
        <f t="shared" si="19"/>
        <v>1660</v>
      </c>
      <c r="N59" s="45">
        <v>1660</v>
      </c>
      <c r="O59" s="37">
        <v>0</v>
      </c>
      <c r="P59" s="37">
        <v>0</v>
      </c>
      <c r="Q59" s="40">
        <f t="shared" si="68"/>
        <v>2546.7750000000001</v>
      </c>
      <c r="R59" s="37">
        <v>2546.7750000000001</v>
      </c>
      <c r="S59" s="37">
        <v>0</v>
      </c>
      <c r="T59" s="37">
        <v>0</v>
      </c>
    </row>
    <row r="60" spans="2:20" ht="30" x14ac:dyDescent="0.25">
      <c r="B60" s="38"/>
      <c r="C60" s="34" t="s">
        <v>184</v>
      </c>
      <c r="D60" s="39" t="s">
        <v>475</v>
      </c>
      <c r="E60" s="40">
        <f t="shared" si="63"/>
        <v>128</v>
      </c>
      <c r="F60" s="45">
        <v>128</v>
      </c>
      <c r="G60" s="37">
        <v>0</v>
      </c>
      <c r="H60" s="37">
        <v>0</v>
      </c>
      <c r="I60" s="40">
        <f t="shared" si="65"/>
        <v>128</v>
      </c>
      <c r="J60" s="45">
        <v>128</v>
      </c>
      <c r="K60" s="37">
        <v>0</v>
      </c>
      <c r="L60" s="37">
        <v>0</v>
      </c>
      <c r="M60" s="36">
        <f t="shared" si="19"/>
        <v>128</v>
      </c>
      <c r="N60" s="45">
        <v>128</v>
      </c>
      <c r="O60" s="37">
        <v>0</v>
      </c>
      <c r="P60" s="37">
        <v>0</v>
      </c>
      <c r="Q60" s="40">
        <f t="shared" si="68"/>
        <v>158.82615000000001</v>
      </c>
      <c r="R60" s="37">
        <v>158.82615000000001</v>
      </c>
      <c r="S60" s="37">
        <v>0</v>
      </c>
      <c r="T60" s="37">
        <v>0</v>
      </c>
    </row>
    <row r="61" spans="2:20" ht="90" x14ac:dyDescent="0.25">
      <c r="B61" s="38"/>
      <c r="C61" s="34" t="s">
        <v>186</v>
      </c>
      <c r="D61" s="39" t="s">
        <v>477</v>
      </c>
      <c r="E61" s="40">
        <f t="shared" si="63"/>
        <v>200</v>
      </c>
      <c r="F61" s="45">
        <v>200</v>
      </c>
      <c r="G61" s="37">
        <v>0</v>
      </c>
      <c r="H61" s="37">
        <v>0</v>
      </c>
      <c r="I61" s="40">
        <f t="shared" si="65"/>
        <v>200</v>
      </c>
      <c r="J61" s="45">
        <v>200</v>
      </c>
      <c r="K61" s="37">
        <v>0</v>
      </c>
      <c r="L61" s="37">
        <v>0</v>
      </c>
      <c r="M61" s="36">
        <f t="shared" si="19"/>
        <v>200</v>
      </c>
      <c r="N61" s="45">
        <v>200</v>
      </c>
      <c r="O61" s="37">
        <v>0</v>
      </c>
      <c r="P61" s="37">
        <v>0</v>
      </c>
      <c r="Q61" s="40">
        <f t="shared" si="68"/>
        <v>231.52500000000001</v>
      </c>
      <c r="R61" s="37">
        <v>231.52500000000001</v>
      </c>
      <c r="S61" s="37">
        <v>0</v>
      </c>
      <c r="T61" s="37">
        <v>0</v>
      </c>
    </row>
    <row r="62" spans="2:20" ht="30" x14ac:dyDescent="0.25">
      <c r="B62" s="38"/>
      <c r="C62" s="34" t="s">
        <v>476</v>
      </c>
      <c r="D62" s="39" t="s">
        <v>478</v>
      </c>
      <c r="E62" s="40">
        <f t="shared" si="63"/>
        <v>12</v>
      </c>
      <c r="F62" s="45">
        <v>12</v>
      </c>
      <c r="G62" s="37">
        <v>0</v>
      </c>
      <c r="H62" s="37">
        <v>0</v>
      </c>
      <c r="I62" s="40">
        <f t="shared" si="65"/>
        <v>12</v>
      </c>
      <c r="J62" s="45">
        <v>12</v>
      </c>
      <c r="K62" s="37">
        <v>0</v>
      </c>
      <c r="L62" s="37">
        <v>0</v>
      </c>
      <c r="M62" s="36">
        <f t="shared" si="19"/>
        <v>12</v>
      </c>
      <c r="N62" s="45">
        <v>12</v>
      </c>
      <c r="O62" s="37">
        <v>0</v>
      </c>
      <c r="P62" s="37">
        <v>0</v>
      </c>
      <c r="Q62" s="40">
        <f t="shared" si="68"/>
        <v>13.891500000000001</v>
      </c>
      <c r="R62" s="37">
        <v>13.891500000000001</v>
      </c>
      <c r="S62" s="37">
        <v>0</v>
      </c>
      <c r="T62" s="37">
        <v>0</v>
      </c>
    </row>
    <row r="63" spans="2:20" ht="72" x14ac:dyDescent="0.25">
      <c r="B63" s="30" t="s">
        <v>479</v>
      </c>
      <c r="C63" s="31"/>
      <c r="D63" s="53" t="s">
        <v>412</v>
      </c>
      <c r="E63" s="32">
        <f t="shared" si="63"/>
        <v>260</v>
      </c>
      <c r="F63" s="33">
        <f>F67+F68</f>
        <v>260</v>
      </c>
      <c r="G63" s="33">
        <f t="shared" ref="G63:H63" si="75">G67+G68</f>
        <v>0</v>
      </c>
      <c r="H63" s="33">
        <f t="shared" si="75"/>
        <v>0</v>
      </c>
      <c r="I63" s="32">
        <f t="shared" si="65"/>
        <v>260</v>
      </c>
      <c r="J63" s="33">
        <f>J67+J68</f>
        <v>260</v>
      </c>
      <c r="K63" s="33">
        <f t="shared" ref="K63:L63" si="76">K67+K68</f>
        <v>0</v>
      </c>
      <c r="L63" s="33">
        <f t="shared" si="76"/>
        <v>0</v>
      </c>
      <c r="M63" s="32">
        <f t="shared" si="19"/>
        <v>260</v>
      </c>
      <c r="N63" s="33">
        <f>N67+N68</f>
        <v>260</v>
      </c>
      <c r="O63" s="33">
        <f t="shared" ref="O63:T63" si="77">O67+O68</f>
        <v>0</v>
      </c>
      <c r="P63" s="33">
        <f t="shared" ref="P63" si="78">P67+P68</f>
        <v>0</v>
      </c>
      <c r="Q63" s="32">
        <f t="shared" si="68"/>
        <v>346.06000000000012</v>
      </c>
      <c r="R63" s="33">
        <f>R67+R68</f>
        <v>346.06000000000012</v>
      </c>
      <c r="S63" s="33">
        <f t="shared" ref="S63" si="79">S67+S68</f>
        <v>0</v>
      </c>
      <c r="T63" s="33">
        <f t="shared" si="77"/>
        <v>0</v>
      </c>
    </row>
    <row r="64" spans="2:20" ht="18" x14ac:dyDescent="0.25">
      <c r="B64" s="41"/>
      <c r="C64" s="42"/>
      <c r="D64" s="43" t="s">
        <v>151</v>
      </c>
      <c r="E64" s="36">
        <f t="shared" si="63"/>
        <v>5</v>
      </c>
      <c r="F64" s="36">
        <f t="shared" ref="F64:H64" si="80">SUM(F65:F66)</f>
        <v>5</v>
      </c>
      <c r="G64" s="36">
        <f t="shared" si="80"/>
        <v>0</v>
      </c>
      <c r="H64" s="36">
        <f t="shared" si="80"/>
        <v>0</v>
      </c>
      <c r="I64" s="36">
        <f t="shared" si="65"/>
        <v>5</v>
      </c>
      <c r="J64" s="36">
        <f t="shared" ref="J64:L64" si="81">SUM(J65:J66)</f>
        <v>5</v>
      </c>
      <c r="K64" s="36">
        <f t="shared" si="81"/>
        <v>0</v>
      </c>
      <c r="L64" s="36">
        <f t="shared" si="81"/>
        <v>0</v>
      </c>
      <c r="M64" s="36">
        <f t="shared" si="19"/>
        <v>5</v>
      </c>
      <c r="N64" s="36">
        <f t="shared" ref="N64:T64" si="82">SUM(N65:N66)</f>
        <v>5</v>
      </c>
      <c r="O64" s="36">
        <f t="shared" si="82"/>
        <v>0</v>
      </c>
      <c r="P64" s="36">
        <f t="shared" ref="P64" si="83">SUM(P65:P66)</f>
        <v>0</v>
      </c>
      <c r="Q64" s="36">
        <f t="shared" si="68"/>
        <v>5</v>
      </c>
      <c r="R64" s="36">
        <f t="shared" ref="R64:S64" si="84">SUM(R65:R66)</f>
        <v>5</v>
      </c>
      <c r="S64" s="36">
        <f t="shared" si="84"/>
        <v>0</v>
      </c>
      <c r="T64" s="36">
        <f t="shared" si="82"/>
        <v>0</v>
      </c>
    </row>
    <row r="65" spans="2:21" ht="18" x14ac:dyDescent="0.25">
      <c r="B65" s="41"/>
      <c r="C65" s="42"/>
      <c r="D65" s="44" t="s">
        <v>335</v>
      </c>
      <c r="E65" s="37">
        <f t="shared" si="63"/>
        <v>0</v>
      </c>
      <c r="F65" s="37">
        <v>0</v>
      </c>
      <c r="G65" s="37">
        <v>0</v>
      </c>
      <c r="H65" s="37">
        <v>0</v>
      </c>
      <c r="I65" s="37">
        <f t="shared" si="65"/>
        <v>0</v>
      </c>
      <c r="J65" s="37">
        <v>0</v>
      </c>
      <c r="K65" s="37">
        <v>0</v>
      </c>
      <c r="L65" s="37">
        <v>0</v>
      </c>
      <c r="M65" s="36">
        <f t="shared" si="19"/>
        <v>0</v>
      </c>
      <c r="N65" s="37">
        <v>0</v>
      </c>
      <c r="O65" s="37">
        <v>0</v>
      </c>
      <c r="P65" s="37">
        <v>0</v>
      </c>
      <c r="Q65" s="37">
        <f t="shared" si="68"/>
        <v>0</v>
      </c>
      <c r="R65" s="37">
        <v>0</v>
      </c>
      <c r="S65" s="37">
        <v>0</v>
      </c>
      <c r="T65" s="37">
        <v>0</v>
      </c>
    </row>
    <row r="66" spans="2:21" ht="18" x14ac:dyDescent="0.25">
      <c r="B66" s="41"/>
      <c r="C66" s="42"/>
      <c r="D66" s="44" t="s">
        <v>155</v>
      </c>
      <c r="E66" s="36">
        <f t="shared" si="63"/>
        <v>5</v>
      </c>
      <c r="F66" s="37">
        <v>5</v>
      </c>
      <c r="G66" s="37">
        <v>0</v>
      </c>
      <c r="H66" s="37">
        <v>0</v>
      </c>
      <c r="I66" s="36">
        <f t="shared" si="65"/>
        <v>5</v>
      </c>
      <c r="J66" s="37">
        <v>5</v>
      </c>
      <c r="K66" s="37">
        <v>0</v>
      </c>
      <c r="L66" s="37">
        <v>0</v>
      </c>
      <c r="M66" s="36">
        <f t="shared" si="19"/>
        <v>5</v>
      </c>
      <c r="N66" s="37">
        <v>5</v>
      </c>
      <c r="O66" s="37">
        <v>0</v>
      </c>
      <c r="P66" s="37">
        <v>0</v>
      </c>
      <c r="Q66" s="36">
        <f t="shared" si="68"/>
        <v>5</v>
      </c>
      <c r="R66" s="37">
        <v>5</v>
      </c>
      <c r="S66" s="37">
        <v>0</v>
      </c>
      <c r="T66" s="37">
        <v>0</v>
      </c>
    </row>
    <row r="67" spans="2:21" ht="45" x14ac:dyDescent="0.25">
      <c r="B67" s="41"/>
      <c r="C67" s="34" t="s">
        <v>391</v>
      </c>
      <c r="D67" s="39" t="s">
        <v>392</v>
      </c>
      <c r="E67" s="40">
        <f t="shared" si="63"/>
        <v>170</v>
      </c>
      <c r="F67" s="45">
        <v>170</v>
      </c>
      <c r="G67" s="37">
        <v>0</v>
      </c>
      <c r="H67" s="37">
        <v>0</v>
      </c>
      <c r="I67" s="40">
        <f t="shared" si="65"/>
        <v>170</v>
      </c>
      <c r="J67" s="45">
        <v>170</v>
      </c>
      <c r="K67" s="37">
        <v>0</v>
      </c>
      <c r="L67" s="37">
        <v>0</v>
      </c>
      <c r="M67" s="36">
        <f t="shared" si="19"/>
        <v>170</v>
      </c>
      <c r="N67" s="45">
        <v>170</v>
      </c>
      <c r="O67" s="37">
        <v>0</v>
      </c>
      <c r="P67" s="37">
        <v>0</v>
      </c>
      <c r="Q67" s="40">
        <f t="shared" si="68"/>
        <v>226.27000000000007</v>
      </c>
      <c r="R67" s="37">
        <v>226.27000000000007</v>
      </c>
      <c r="S67" s="37">
        <v>0</v>
      </c>
      <c r="T67" s="37">
        <v>0</v>
      </c>
    </row>
    <row r="68" spans="2:21" ht="60" x14ac:dyDescent="0.25">
      <c r="B68" s="41"/>
      <c r="C68" s="34" t="s">
        <v>393</v>
      </c>
      <c r="D68" s="39" t="s">
        <v>394</v>
      </c>
      <c r="E68" s="40">
        <f t="shared" si="63"/>
        <v>90</v>
      </c>
      <c r="F68" s="45">
        <v>90</v>
      </c>
      <c r="G68" s="37">
        <v>0</v>
      </c>
      <c r="H68" s="37">
        <v>0</v>
      </c>
      <c r="I68" s="40">
        <f t="shared" si="65"/>
        <v>90</v>
      </c>
      <c r="J68" s="45">
        <v>90</v>
      </c>
      <c r="K68" s="37">
        <v>0</v>
      </c>
      <c r="L68" s="37">
        <v>0</v>
      </c>
      <c r="M68" s="36">
        <f t="shared" si="19"/>
        <v>90</v>
      </c>
      <c r="N68" s="45">
        <v>90</v>
      </c>
      <c r="O68" s="37">
        <v>0</v>
      </c>
      <c r="P68" s="37">
        <v>0</v>
      </c>
      <c r="Q68" s="40">
        <f t="shared" si="68"/>
        <v>119.79000000000003</v>
      </c>
      <c r="R68" s="37">
        <v>119.79000000000003</v>
      </c>
      <c r="S68" s="37">
        <v>0</v>
      </c>
      <c r="T68" s="37">
        <v>0</v>
      </c>
    </row>
    <row r="69" spans="2:21" ht="18" x14ac:dyDescent="0.25">
      <c r="B69" s="30" t="s">
        <v>480</v>
      </c>
      <c r="C69" s="31"/>
      <c r="D69" s="53" t="s">
        <v>103</v>
      </c>
      <c r="E69" s="32">
        <f t="shared" si="63"/>
        <v>15670</v>
      </c>
      <c r="F69" s="33">
        <f>SUM(F73:F81)</f>
        <v>15670</v>
      </c>
      <c r="G69" s="33">
        <f>SUM(G73:G81)</f>
        <v>0</v>
      </c>
      <c r="H69" s="33">
        <f>SUM(H73:H81)</f>
        <v>0</v>
      </c>
      <c r="I69" s="32">
        <f t="shared" si="65"/>
        <v>17110</v>
      </c>
      <c r="J69" s="33">
        <f>SUM(J73:J81)</f>
        <v>17110</v>
      </c>
      <c r="K69" s="33">
        <f>SUM(K73:K81)</f>
        <v>0</v>
      </c>
      <c r="L69" s="33">
        <f>SUM(L73:L81)</f>
        <v>0</v>
      </c>
      <c r="M69" s="32">
        <f t="shared" si="19"/>
        <v>17200</v>
      </c>
      <c r="N69" s="33">
        <f>SUM(N73:N81)</f>
        <v>17200</v>
      </c>
      <c r="O69" s="33">
        <f>SUM(O73:O81)</f>
        <v>0</v>
      </c>
      <c r="P69" s="33">
        <f>SUM(P73:P81)</f>
        <v>0</v>
      </c>
      <c r="Q69" s="32">
        <f t="shared" si="68"/>
        <v>18571.830768</v>
      </c>
      <c r="R69" s="33">
        <f>SUM(R73:R81)</f>
        <v>18571.830768</v>
      </c>
      <c r="S69" s="33">
        <f>SUM(S73:S81)</f>
        <v>0</v>
      </c>
      <c r="T69" s="33">
        <f>SUM(T73:T81)</f>
        <v>0</v>
      </c>
      <c r="U69" s="81"/>
    </row>
    <row r="70" spans="2:21" ht="18" x14ac:dyDescent="0.25">
      <c r="B70" s="41"/>
      <c r="C70" s="42"/>
      <c r="D70" s="43" t="s">
        <v>151</v>
      </c>
      <c r="E70" s="36">
        <f t="shared" si="63"/>
        <v>31</v>
      </c>
      <c r="F70" s="36">
        <f t="shared" ref="F70:H70" si="85">SUM(F71:F72)</f>
        <v>31</v>
      </c>
      <c r="G70" s="36">
        <f t="shared" si="85"/>
        <v>0</v>
      </c>
      <c r="H70" s="36">
        <f t="shared" si="85"/>
        <v>0</v>
      </c>
      <c r="I70" s="36">
        <f t="shared" si="65"/>
        <v>31</v>
      </c>
      <c r="J70" s="36">
        <f t="shared" ref="J70:L70" si="86">SUM(J71:J72)</f>
        <v>31</v>
      </c>
      <c r="K70" s="36">
        <f t="shared" si="86"/>
        <v>0</v>
      </c>
      <c r="L70" s="36">
        <f t="shared" si="86"/>
        <v>0</v>
      </c>
      <c r="M70" s="37">
        <f t="shared" si="19"/>
        <v>31</v>
      </c>
      <c r="N70" s="36">
        <f t="shared" ref="N70:T70" si="87">SUM(N71:N72)</f>
        <v>31</v>
      </c>
      <c r="O70" s="36">
        <f t="shared" si="87"/>
        <v>0</v>
      </c>
      <c r="P70" s="36">
        <f t="shared" ref="P70" si="88">SUM(P71:P72)</f>
        <v>0</v>
      </c>
      <c r="Q70" s="36">
        <f t="shared" si="68"/>
        <v>31</v>
      </c>
      <c r="R70" s="36">
        <f t="shared" ref="R70:S70" si="89">SUM(R71:R72)</f>
        <v>31</v>
      </c>
      <c r="S70" s="36">
        <f t="shared" si="89"/>
        <v>0</v>
      </c>
      <c r="T70" s="36">
        <f t="shared" si="87"/>
        <v>0</v>
      </c>
    </row>
    <row r="71" spans="2:21" ht="18" x14ac:dyDescent="0.25">
      <c r="B71" s="41"/>
      <c r="C71" s="42"/>
      <c r="D71" s="44" t="s">
        <v>335</v>
      </c>
      <c r="E71" s="37">
        <f t="shared" si="63"/>
        <v>0</v>
      </c>
      <c r="F71" s="37">
        <v>0</v>
      </c>
      <c r="G71" s="37">
        <v>0</v>
      </c>
      <c r="H71" s="37">
        <v>0</v>
      </c>
      <c r="I71" s="37">
        <f t="shared" si="65"/>
        <v>0</v>
      </c>
      <c r="J71" s="37">
        <v>0</v>
      </c>
      <c r="K71" s="37">
        <v>0</v>
      </c>
      <c r="L71" s="37">
        <v>0</v>
      </c>
      <c r="M71" s="37">
        <f t="shared" si="19"/>
        <v>0</v>
      </c>
      <c r="N71" s="37">
        <v>0</v>
      </c>
      <c r="O71" s="37">
        <v>0</v>
      </c>
      <c r="P71" s="37">
        <v>0</v>
      </c>
      <c r="Q71" s="37">
        <f t="shared" si="68"/>
        <v>0</v>
      </c>
      <c r="R71" s="37">
        <v>0</v>
      </c>
      <c r="S71" s="37">
        <v>0</v>
      </c>
      <c r="T71" s="37">
        <v>0</v>
      </c>
    </row>
    <row r="72" spans="2:21" ht="18" x14ac:dyDescent="0.25">
      <c r="B72" s="41"/>
      <c r="C72" s="42"/>
      <c r="D72" s="44" t="s">
        <v>155</v>
      </c>
      <c r="E72" s="36">
        <f t="shared" si="63"/>
        <v>31</v>
      </c>
      <c r="F72" s="37">
        <v>31</v>
      </c>
      <c r="G72" s="37">
        <v>0</v>
      </c>
      <c r="H72" s="37">
        <v>0</v>
      </c>
      <c r="I72" s="36">
        <f t="shared" si="65"/>
        <v>31</v>
      </c>
      <c r="J72" s="37">
        <v>31</v>
      </c>
      <c r="K72" s="37">
        <v>0</v>
      </c>
      <c r="L72" s="37">
        <v>0</v>
      </c>
      <c r="M72" s="37">
        <f t="shared" si="19"/>
        <v>31</v>
      </c>
      <c r="N72" s="37">
        <v>31</v>
      </c>
      <c r="O72" s="37">
        <v>0</v>
      </c>
      <c r="P72" s="37">
        <v>0</v>
      </c>
      <c r="Q72" s="36">
        <f t="shared" si="68"/>
        <v>31</v>
      </c>
      <c r="R72" s="37">
        <v>31</v>
      </c>
      <c r="S72" s="37">
        <v>0</v>
      </c>
      <c r="T72" s="37">
        <v>0</v>
      </c>
    </row>
    <row r="73" spans="2:21" ht="60" x14ac:dyDescent="0.25">
      <c r="B73" s="38"/>
      <c r="C73" s="34" t="s">
        <v>188</v>
      </c>
      <c r="D73" s="39" t="s">
        <v>487</v>
      </c>
      <c r="E73" s="40">
        <f t="shared" si="63"/>
        <v>3121</v>
      </c>
      <c r="F73" s="45">
        <v>3121</v>
      </c>
      <c r="G73" s="37">
        <v>0</v>
      </c>
      <c r="H73" s="37">
        <v>0</v>
      </c>
      <c r="I73" s="40">
        <f t="shared" si="65"/>
        <v>3130</v>
      </c>
      <c r="J73" s="45">
        <v>3130</v>
      </c>
      <c r="K73" s="37">
        <v>0</v>
      </c>
      <c r="L73" s="37">
        <v>0</v>
      </c>
      <c r="M73" s="37">
        <f t="shared" si="19"/>
        <v>3130</v>
      </c>
      <c r="N73" s="45">
        <v>3130</v>
      </c>
      <c r="O73" s="37">
        <v>0</v>
      </c>
      <c r="P73" s="37">
        <v>0</v>
      </c>
      <c r="Q73" s="40">
        <f t="shared" si="68"/>
        <v>3140</v>
      </c>
      <c r="R73" s="45">
        <v>3140</v>
      </c>
      <c r="S73" s="37">
        <v>0</v>
      </c>
      <c r="T73" s="37">
        <v>0</v>
      </c>
    </row>
    <row r="74" spans="2:21" ht="30" x14ac:dyDescent="0.25">
      <c r="B74" s="38"/>
      <c r="C74" s="34" t="s">
        <v>481</v>
      </c>
      <c r="D74" s="39" t="s">
        <v>193</v>
      </c>
      <c r="E74" s="40">
        <f t="shared" si="63"/>
        <v>1312</v>
      </c>
      <c r="F74" s="45">
        <v>1312</v>
      </c>
      <c r="G74" s="37">
        <v>0</v>
      </c>
      <c r="H74" s="37">
        <v>0</v>
      </c>
      <c r="I74" s="40">
        <f t="shared" si="65"/>
        <v>1570</v>
      </c>
      <c r="J74" s="45">
        <v>1570</v>
      </c>
      <c r="K74" s="37">
        <v>0</v>
      </c>
      <c r="L74" s="37">
        <v>0</v>
      </c>
      <c r="M74" s="37">
        <f t="shared" si="19"/>
        <v>1660</v>
      </c>
      <c r="N74" s="45">
        <v>1660</v>
      </c>
      <c r="O74" s="37">
        <v>0</v>
      </c>
      <c r="P74" s="37">
        <v>0</v>
      </c>
      <c r="Q74" s="40">
        <f t="shared" si="68"/>
        <v>2327.7859000000008</v>
      </c>
      <c r="R74" s="37">
        <v>2327.7859000000008</v>
      </c>
      <c r="S74" s="37">
        <v>0</v>
      </c>
      <c r="T74" s="37">
        <v>0</v>
      </c>
    </row>
    <row r="75" spans="2:21" ht="15.75" x14ac:dyDescent="0.25">
      <c r="B75" s="38"/>
      <c r="C75" s="34" t="s">
        <v>482</v>
      </c>
      <c r="D75" s="39" t="s">
        <v>195</v>
      </c>
      <c r="E75" s="40">
        <f t="shared" si="63"/>
        <v>9500</v>
      </c>
      <c r="F75" s="45">
        <v>9500</v>
      </c>
      <c r="G75" s="37">
        <v>0</v>
      </c>
      <c r="H75" s="37">
        <v>0</v>
      </c>
      <c r="I75" s="40">
        <f t="shared" si="65"/>
        <v>9830</v>
      </c>
      <c r="J75" s="45">
        <v>9830</v>
      </c>
      <c r="K75" s="37">
        <v>0</v>
      </c>
      <c r="L75" s="37">
        <v>0</v>
      </c>
      <c r="M75" s="37">
        <f t="shared" si="19"/>
        <v>9830</v>
      </c>
      <c r="N75" s="45">
        <v>9830</v>
      </c>
      <c r="O75" s="37">
        <v>0</v>
      </c>
      <c r="P75" s="37">
        <v>0</v>
      </c>
      <c r="Q75" s="40">
        <f t="shared" si="68"/>
        <v>9950</v>
      </c>
      <c r="R75" s="37">
        <v>9950</v>
      </c>
      <c r="S75" s="37">
        <v>0</v>
      </c>
      <c r="T75" s="37">
        <v>0</v>
      </c>
    </row>
    <row r="76" spans="2:21" ht="45" x14ac:dyDescent="0.25">
      <c r="B76" s="38"/>
      <c r="C76" s="34" t="s">
        <v>483</v>
      </c>
      <c r="D76" s="39" t="s">
        <v>348</v>
      </c>
      <c r="E76" s="40">
        <f t="shared" si="63"/>
        <v>39.200000000000003</v>
      </c>
      <c r="F76" s="45">
        <v>39.200000000000003</v>
      </c>
      <c r="G76" s="37">
        <v>0</v>
      </c>
      <c r="H76" s="37">
        <v>0</v>
      </c>
      <c r="I76" s="40">
        <f t="shared" si="65"/>
        <v>40</v>
      </c>
      <c r="J76" s="45">
        <v>40</v>
      </c>
      <c r="K76" s="37">
        <v>0</v>
      </c>
      <c r="L76" s="37">
        <v>0</v>
      </c>
      <c r="M76" s="37">
        <f t="shared" si="19"/>
        <v>40</v>
      </c>
      <c r="N76" s="45">
        <v>40</v>
      </c>
      <c r="O76" s="37">
        <v>0</v>
      </c>
      <c r="P76" s="37">
        <v>0</v>
      </c>
      <c r="Q76" s="40">
        <f t="shared" si="68"/>
        <v>40</v>
      </c>
      <c r="R76" s="37">
        <v>40</v>
      </c>
      <c r="S76" s="37">
        <v>0</v>
      </c>
      <c r="T76" s="37">
        <v>0</v>
      </c>
    </row>
    <row r="77" spans="2:21" ht="30" x14ac:dyDescent="0.25">
      <c r="B77" s="38"/>
      <c r="C77" s="34" t="s">
        <v>484</v>
      </c>
      <c r="D77" s="39" t="s">
        <v>198</v>
      </c>
      <c r="E77" s="40">
        <f t="shared" si="63"/>
        <v>37.799999999999997</v>
      </c>
      <c r="F77" s="45">
        <v>37.799999999999997</v>
      </c>
      <c r="G77" s="37">
        <v>0</v>
      </c>
      <c r="H77" s="37">
        <v>0</v>
      </c>
      <c r="I77" s="40">
        <f t="shared" si="65"/>
        <v>40</v>
      </c>
      <c r="J77" s="45">
        <v>40</v>
      </c>
      <c r="K77" s="37">
        <v>0</v>
      </c>
      <c r="L77" s="37">
        <v>0</v>
      </c>
      <c r="M77" s="37">
        <f t="shared" si="19"/>
        <v>40</v>
      </c>
      <c r="N77" s="45">
        <v>40</v>
      </c>
      <c r="O77" s="37">
        <v>0</v>
      </c>
      <c r="P77" s="37">
        <v>0</v>
      </c>
      <c r="Q77" s="40">
        <f t="shared" si="68"/>
        <v>50.311800000000005</v>
      </c>
      <c r="R77" s="37">
        <v>50.311800000000005</v>
      </c>
      <c r="S77" s="37">
        <v>0</v>
      </c>
      <c r="T77" s="37">
        <v>0</v>
      </c>
    </row>
    <row r="78" spans="2:21" ht="45" x14ac:dyDescent="0.25">
      <c r="B78" s="38"/>
      <c r="C78" s="34" t="s">
        <v>485</v>
      </c>
      <c r="D78" s="39" t="s">
        <v>555</v>
      </c>
      <c r="E78" s="40">
        <f t="shared" si="63"/>
        <v>1250</v>
      </c>
      <c r="F78" s="45">
        <v>1250</v>
      </c>
      <c r="G78" s="37">
        <v>0</v>
      </c>
      <c r="H78" s="37">
        <v>0</v>
      </c>
      <c r="I78" s="40">
        <f t="shared" si="65"/>
        <v>2000</v>
      </c>
      <c r="J78" s="45">
        <v>2000</v>
      </c>
      <c r="K78" s="37">
        <v>0</v>
      </c>
      <c r="L78" s="37">
        <v>0</v>
      </c>
      <c r="M78" s="37">
        <f t="shared" si="19"/>
        <v>2000</v>
      </c>
      <c r="N78" s="45">
        <v>2000</v>
      </c>
      <c r="O78" s="37">
        <v>0</v>
      </c>
      <c r="P78" s="37">
        <v>0</v>
      </c>
      <c r="Q78" s="40">
        <f t="shared" si="68"/>
        <v>2518.0230680000004</v>
      </c>
      <c r="R78" s="37">
        <v>2518.0230680000004</v>
      </c>
      <c r="S78" s="37">
        <v>0</v>
      </c>
      <c r="T78" s="37">
        <v>0</v>
      </c>
    </row>
    <row r="79" spans="2:21" ht="75" x14ac:dyDescent="0.25">
      <c r="B79" s="38"/>
      <c r="C79" s="34" t="s">
        <v>486</v>
      </c>
      <c r="D79" s="39" t="s">
        <v>398</v>
      </c>
      <c r="E79" s="40">
        <f t="shared" si="63"/>
        <v>410</v>
      </c>
      <c r="F79" s="45">
        <v>410</v>
      </c>
      <c r="G79" s="37">
        <v>0</v>
      </c>
      <c r="H79" s="37">
        <v>0</v>
      </c>
      <c r="I79" s="40">
        <f t="shared" si="65"/>
        <v>500</v>
      </c>
      <c r="J79" s="45">
        <v>500</v>
      </c>
      <c r="K79" s="37">
        <v>0</v>
      </c>
      <c r="L79" s="37">
        <v>0</v>
      </c>
      <c r="M79" s="37">
        <f t="shared" si="19"/>
        <v>500</v>
      </c>
      <c r="N79" s="45">
        <v>500</v>
      </c>
      <c r="O79" s="37">
        <v>0</v>
      </c>
      <c r="P79" s="37">
        <v>0</v>
      </c>
      <c r="Q79" s="40">
        <f t="shared" si="68"/>
        <v>545.71000000000015</v>
      </c>
      <c r="R79" s="37">
        <v>545.71000000000015</v>
      </c>
      <c r="S79" s="37">
        <v>0</v>
      </c>
      <c r="T79" s="37">
        <v>0</v>
      </c>
    </row>
    <row r="80" spans="2:21" ht="30" hidden="1" x14ac:dyDescent="0.25">
      <c r="B80" s="38"/>
      <c r="C80" s="92"/>
      <c r="D80" s="85" t="s">
        <v>399</v>
      </c>
      <c r="E80" s="40">
        <f t="shared" si="63"/>
        <v>0</v>
      </c>
      <c r="F80" s="45"/>
      <c r="G80" s="37">
        <v>0</v>
      </c>
      <c r="H80" s="37">
        <v>0</v>
      </c>
      <c r="I80" s="40">
        <f t="shared" si="65"/>
        <v>0</v>
      </c>
      <c r="J80" s="45">
        <v>0</v>
      </c>
      <c r="K80" s="37">
        <v>0</v>
      </c>
      <c r="L80" s="37">
        <v>0</v>
      </c>
      <c r="M80" s="32">
        <f t="shared" si="19"/>
        <v>0</v>
      </c>
      <c r="N80" s="45">
        <v>0</v>
      </c>
      <c r="O80" s="37">
        <v>0</v>
      </c>
      <c r="P80" s="37">
        <v>0</v>
      </c>
      <c r="Q80" s="40">
        <f t="shared" si="68"/>
        <v>0</v>
      </c>
      <c r="R80" s="45">
        <v>0</v>
      </c>
      <c r="S80" s="37">
        <v>0</v>
      </c>
      <c r="T80" s="37">
        <v>0</v>
      </c>
    </row>
    <row r="81" spans="2:21" ht="45" hidden="1" x14ac:dyDescent="0.25">
      <c r="B81" s="38"/>
      <c r="C81" s="92"/>
      <c r="D81" s="85" t="s">
        <v>400</v>
      </c>
      <c r="E81" s="40">
        <f t="shared" si="63"/>
        <v>0</v>
      </c>
      <c r="F81" s="45"/>
      <c r="G81" s="37">
        <v>0</v>
      </c>
      <c r="H81" s="37">
        <v>0</v>
      </c>
      <c r="I81" s="40">
        <f t="shared" si="65"/>
        <v>0</v>
      </c>
      <c r="J81" s="45">
        <v>0</v>
      </c>
      <c r="K81" s="37">
        <v>0</v>
      </c>
      <c r="L81" s="37">
        <v>0</v>
      </c>
      <c r="M81" s="32">
        <f t="shared" si="19"/>
        <v>0</v>
      </c>
      <c r="N81" s="45">
        <v>0</v>
      </c>
      <c r="O81" s="37">
        <v>0</v>
      </c>
      <c r="P81" s="37">
        <v>0</v>
      </c>
      <c r="Q81" s="40">
        <f t="shared" si="68"/>
        <v>0</v>
      </c>
      <c r="R81" s="45">
        <v>0</v>
      </c>
      <c r="S81" s="37">
        <v>0</v>
      </c>
      <c r="T81" s="37">
        <v>0</v>
      </c>
    </row>
    <row r="82" spans="2:21" ht="18" x14ac:dyDescent="0.25">
      <c r="B82" s="30" t="s">
        <v>488</v>
      </c>
      <c r="C82" s="31"/>
      <c r="D82" s="53" t="s">
        <v>104</v>
      </c>
      <c r="E82" s="32">
        <f t="shared" si="63"/>
        <v>12520</v>
      </c>
      <c r="F82" s="33">
        <f>SUM(F86:F92)</f>
        <v>12520</v>
      </c>
      <c r="G82" s="33">
        <f t="shared" ref="G82:H82" si="90">SUM(G86:G92)</f>
        <v>0</v>
      </c>
      <c r="H82" s="33">
        <f t="shared" si="90"/>
        <v>0</v>
      </c>
      <c r="I82" s="32">
        <f t="shared" si="65"/>
        <v>17900</v>
      </c>
      <c r="J82" s="33">
        <f>SUM(J86:J92)</f>
        <v>17900</v>
      </c>
      <c r="K82" s="33">
        <f t="shared" ref="K82:L82" si="91">SUM(K86:K92)</f>
        <v>0</v>
      </c>
      <c r="L82" s="33">
        <f t="shared" si="91"/>
        <v>0</v>
      </c>
      <c r="M82" s="32">
        <f t="shared" ref="M82:M121" si="92">SUM(N82:P82)</f>
        <v>18700</v>
      </c>
      <c r="N82" s="33">
        <f>SUM(N86:N92)</f>
        <v>18700</v>
      </c>
      <c r="O82" s="33">
        <f t="shared" ref="O82:T82" si="93">SUM(O86:O92)</f>
        <v>0</v>
      </c>
      <c r="P82" s="33">
        <f t="shared" ref="P82" si="94">SUM(P86:P92)</f>
        <v>0</v>
      </c>
      <c r="Q82" s="32">
        <f t="shared" si="68"/>
        <v>20262.056865830004</v>
      </c>
      <c r="R82" s="33">
        <f>SUM(R86:R92)</f>
        <v>20262.056865830004</v>
      </c>
      <c r="S82" s="33">
        <f t="shared" ref="S82" si="95">SUM(S86:S92)</f>
        <v>0</v>
      </c>
      <c r="T82" s="33">
        <f t="shared" si="93"/>
        <v>0</v>
      </c>
      <c r="U82" s="81"/>
    </row>
    <row r="83" spans="2:21" ht="18" x14ac:dyDescent="0.25">
      <c r="B83" s="41"/>
      <c r="C83" s="42"/>
      <c r="D83" s="43" t="s">
        <v>151</v>
      </c>
      <c r="E83" s="36">
        <f t="shared" si="63"/>
        <v>0</v>
      </c>
      <c r="F83" s="36">
        <f t="shared" ref="F83:H83" si="96">SUM(F84:F85)</f>
        <v>0</v>
      </c>
      <c r="G83" s="36">
        <f t="shared" si="96"/>
        <v>0</v>
      </c>
      <c r="H83" s="36">
        <f t="shared" si="96"/>
        <v>0</v>
      </c>
      <c r="I83" s="36">
        <f t="shared" si="65"/>
        <v>0</v>
      </c>
      <c r="J83" s="36">
        <f t="shared" ref="J83:L83" si="97">SUM(J84:J85)</f>
        <v>0</v>
      </c>
      <c r="K83" s="36">
        <f t="shared" si="97"/>
        <v>0</v>
      </c>
      <c r="L83" s="36">
        <f t="shared" si="97"/>
        <v>0</v>
      </c>
      <c r="M83" s="37">
        <f t="shared" si="92"/>
        <v>0</v>
      </c>
      <c r="N83" s="36">
        <f t="shared" ref="N83:T83" si="98">SUM(N84:N85)</f>
        <v>0</v>
      </c>
      <c r="O83" s="36">
        <f t="shared" si="98"/>
        <v>0</v>
      </c>
      <c r="P83" s="36">
        <f t="shared" ref="P83" si="99">SUM(P84:P85)</f>
        <v>0</v>
      </c>
      <c r="Q83" s="36">
        <f t="shared" si="68"/>
        <v>0</v>
      </c>
      <c r="R83" s="36">
        <f t="shared" ref="R83:S83" si="100">SUM(R84:R85)</f>
        <v>0</v>
      </c>
      <c r="S83" s="36">
        <f t="shared" si="100"/>
        <v>0</v>
      </c>
      <c r="T83" s="36">
        <f t="shared" si="98"/>
        <v>0</v>
      </c>
    </row>
    <row r="84" spans="2:21" ht="18" x14ac:dyDescent="0.25">
      <c r="B84" s="41"/>
      <c r="C84" s="42"/>
      <c r="D84" s="44" t="s">
        <v>335</v>
      </c>
      <c r="E84" s="37">
        <f t="shared" si="63"/>
        <v>0</v>
      </c>
      <c r="F84" s="37">
        <v>0</v>
      </c>
      <c r="G84" s="37">
        <v>0</v>
      </c>
      <c r="H84" s="37">
        <v>0</v>
      </c>
      <c r="I84" s="37">
        <f t="shared" si="65"/>
        <v>0</v>
      </c>
      <c r="J84" s="37">
        <v>0</v>
      </c>
      <c r="K84" s="37">
        <v>0</v>
      </c>
      <c r="L84" s="37">
        <v>0</v>
      </c>
      <c r="M84" s="37">
        <f t="shared" si="92"/>
        <v>0</v>
      </c>
      <c r="N84" s="37">
        <v>0</v>
      </c>
      <c r="O84" s="37">
        <v>0</v>
      </c>
      <c r="P84" s="37">
        <v>0</v>
      </c>
      <c r="Q84" s="37">
        <f t="shared" si="68"/>
        <v>0</v>
      </c>
      <c r="R84" s="37">
        <v>0</v>
      </c>
      <c r="S84" s="37">
        <v>0</v>
      </c>
      <c r="T84" s="37">
        <v>0</v>
      </c>
    </row>
    <row r="85" spans="2:21" ht="18" x14ac:dyDescent="0.25">
      <c r="B85" s="41"/>
      <c r="C85" s="42"/>
      <c r="D85" s="44" t="s">
        <v>155</v>
      </c>
      <c r="E85" s="36">
        <f t="shared" si="63"/>
        <v>0</v>
      </c>
      <c r="F85" s="37">
        <v>0</v>
      </c>
      <c r="G85" s="37">
        <v>0</v>
      </c>
      <c r="H85" s="37">
        <v>0</v>
      </c>
      <c r="I85" s="36">
        <f t="shared" si="65"/>
        <v>0</v>
      </c>
      <c r="J85" s="37">
        <v>0</v>
      </c>
      <c r="K85" s="37">
        <v>0</v>
      </c>
      <c r="L85" s="37">
        <v>0</v>
      </c>
      <c r="M85" s="37">
        <f t="shared" si="92"/>
        <v>0</v>
      </c>
      <c r="N85" s="37">
        <v>0</v>
      </c>
      <c r="O85" s="37">
        <v>0</v>
      </c>
      <c r="P85" s="37">
        <v>0</v>
      </c>
      <c r="Q85" s="36">
        <f t="shared" si="68"/>
        <v>0</v>
      </c>
      <c r="R85" s="37">
        <v>0</v>
      </c>
      <c r="S85" s="37">
        <v>0</v>
      </c>
      <c r="T85" s="37">
        <v>0</v>
      </c>
    </row>
    <row r="86" spans="2:21" ht="105" x14ac:dyDescent="0.25">
      <c r="B86" s="38"/>
      <c r="C86" s="60" t="s">
        <v>190</v>
      </c>
      <c r="D86" s="39" t="s">
        <v>489</v>
      </c>
      <c r="E86" s="40">
        <f t="shared" si="63"/>
        <v>3880</v>
      </c>
      <c r="F86" s="45">
        <v>3880</v>
      </c>
      <c r="G86" s="37">
        <v>0</v>
      </c>
      <c r="H86" s="37">
        <v>0</v>
      </c>
      <c r="I86" s="40">
        <f t="shared" si="65"/>
        <v>4800</v>
      </c>
      <c r="J86" s="45">
        <v>4800</v>
      </c>
      <c r="K86" s="37">
        <v>0</v>
      </c>
      <c r="L86" s="37">
        <v>0</v>
      </c>
      <c r="M86" s="37">
        <f t="shared" si="92"/>
        <v>5050</v>
      </c>
      <c r="N86" s="37">
        <v>5050</v>
      </c>
      <c r="O86" s="37">
        <v>0</v>
      </c>
      <c r="P86" s="37">
        <v>0</v>
      </c>
      <c r="Q86" s="40">
        <f t="shared" si="68"/>
        <v>5942.9002658300005</v>
      </c>
      <c r="R86" s="37">
        <v>5942.9002658300005</v>
      </c>
      <c r="S86" s="37">
        <v>0</v>
      </c>
      <c r="T86" s="37">
        <v>0</v>
      </c>
    </row>
    <row r="87" spans="2:21" ht="30" x14ac:dyDescent="0.25">
      <c r="B87" s="38"/>
      <c r="C87" s="60" t="s">
        <v>192</v>
      </c>
      <c r="D87" s="39" t="s">
        <v>202</v>
      </c>
      <c r="E87" s="40">
        <f t="shared" si="63"/>
        <v>4000</v>
      </c>
      <c r="F87" s="45">
        <v>4000</v>
      </c>
      <c r="G87" s="45">
        <v>0</v>
      </c>
      <c r="H87" s="45">
        <v>0</v>
      </c>
      <c r="I87" s="40">
        <f t="shared" si="65"/>
        <v>6000</v>
      </c>
      <c r="J87" s="45">
        <v>6000</v>
      </c>
      <c r="K87" s="45">
        <v>0</v>
      </c>
      <c r="L87" s="45">
        <v>0</v>
      </c>
      <c r="M87" s="37">
        <f t="shared" si="92"/>
        <v>6250</v>
      </c>
      <c r="N87" s="45">
        <v>6250</v>
      </c>
      <c r="O87" s="45">
        <v>0</v>
      </c>
      <c r="P87" s="45">
        <v>0</v>
      </c>
      <c r="Q87" s="40">
        <f t="shared" si="68"/>
        <v>6500</v>
      </c>
      <c r="R87" s="37">
        <v>6500</v>
      </c>
      <c r="S87" s="45">
        <v>0</v>
      </c>
      <c r="T87" s="45">
        <v>0</v>
      </c>
    </row>
    <row r="88" spans="2:21" ht="30" x14ac:dyDescent="0.25">
      <c r="B88" s="38"/>
      <c r="C88" s="60" t="s">
        <v>194</v>
      </c>
      <c r="D88" s="39" t="s">
        <v>204</v>
      </c>
      <c r="E88" s="40">
        <f t="shared" si="63"/>
        <v>2450</v>
      </c>
      <c r="F88" s="45">
        <v>2450</v>
      </c>
      <c r="G88" s="45">
        <v>0</v>
      </c>
      <c r="H88" s="45">
        <v>0</v>
      </c>
      <c r="I88" s="40">
        <f t="shared" si="65"/>
        <v>4000</v>
      </c>
      <c r="J88" s="45">
        <v>4000</v>
      </c>
      <c r="K88" s="45">
        <v>0</v>
      </c>
      <c r="L88" s="45">
        <v>0</v>
      </c>
      <c r="M88" s="37">
        <f t="shared" si="92"/>
        <v>4300</v>
      </c>
      <c r="N88" s="45">
        <v>4300</v>
      </c>
      <c r="O88" s="45">
        <v>0</v>
      </c>
      <c r="P88" s="45">
        <v>0</v>
      </c>
      <c r="Q88" s="40">
        <f t="shared" si="68"/>
        <v>4600</v>
      </c>
      <c r="R88" s="37">
        <v>4600</v>
      </c>
      <c r="S88" s="45">
        <v>0</v>
      </c>
      <c r="T88" s="45">
        <v>0</v>
      </c>
    </row>
    <row r="89" spans="2:21" ht="45" x14ac:dyDescent="0.25">
      <c r="B89" s="38"/>
      <c r="C89" s="60" t="s">
        <v>196</v>
      </c>
      <c r="D89" s="39" t="s">
        <v>556</v>
      </c>
      <c r="E89" s="40">
        <f t="shared" si="63"/>
        <v>2190</v>
      </c>
      <c r="F89" s="45">
        <v>2190</v>
      </c>
      <c r="G89" s="45">
        <v>0</v>
      </c>
      <c r="H89" s="45">
        <v>0</v>
      </c>
      <c r="I89" s="40">
        <f t="shared" si="65"/>
        <v>3100</v>
      </c>
      <c r="J89" s="45">
        <v>3100</v>
      </c>
      <c r="K89" s="45">
        <v>0</v>
      </c>
      <c r="L89" s="45">
        <v>0</v>
      </c>
      <c r="M89" s="37">
        <f t="shared" si="92"/>
        <v>3100</v>
      </c>
      <c r="N89" s="45">
        <v>3100</v>
      </c>
      <c r="O89" s="45">
        <v>0</v>
      </c>
      <c r="P89" s="45">
        <v>0</v>
      </c>
      <c r="Q89" s="40">
        <f t="shared" si="68"/>
        <v>3219.1566000000007</v>
      </c>
      <c r="R89" s="37">
        <v>3219.1566000000007</v>
      </c>
      <c r="S89" s="45">
        <v>0</v>
      </c>
      <c r="T89" s="45">
        <v>0</v>
      </c>
    </row>
    <row r="90" spans="2:21" ht="30" hidden="1" x14ac:dyDescent="0.25">
      <c r="B90" s="38"/>
      <c r="C90" s="86" t="s">
        <v>197</v>
      </c>
      <c r="D90" s="85" t="s">
        <v>405</v>
      </c>
      <c r="E90" s="40">
        <f t="shared" si="63"/>
        <v>0</v>
      </c>
      <c r="F90" s="45"/>
      <c r="G90" s="45">
        <v>0</v>
      </c>
      <c r="H90" s="45">
        <v>0</v>
      </c>
      <c r="I90" s="40">
        <f t="shared" si="65"/>
        <v>0</v>
      </c>
      <c r="J90" s="45"/>
      <c r="K90" s="45">
        <v>0</v>
      </c>
      <c r="L90" s="45">
        <v>0</v>
      </c>
      <c r="M90" s="32">
        <f t="shared" si="92"/>
        <v>0</v>
      </c>
      <c r="N90" s="45"/>
      <c r="O90" s="45">
        <v>0</v>
      </c>
      <c r="P90" s="45">
        <v>0</v>
      </c>
      <c r="Q90" s="40">
        <f t="shared" si="68"/>
        <v>0</v>
      </c>
      <c r="R90" s="45"/>
      <c r="S90" s="45">
        <v>0</v>
      </c>
      <c r="T90" s="45">
        <v>0</v>
      </c>
    </row>
    <row r="91" spans="2:21" ht="30" hidden="1" x14ac:dyDescent="0.25">
      <c r="B91" s="38"/>
      <c r="C91" s="86" t="s">
        <v>199</v>
      </c>
      <c r="D91" s="85" t="s">
        <v>406</v>
      </c>
      <c r="E91" s="40">
        <f t="shared" si="63"/>
        <v>0</v>
      </c>
      <c r="F91" s="45"/>
      <c r="G91" s="45">
        <v>0</v>
      </c>
      <c r="H91" s="45">
        <v>0</v>
      </c>
      <c r="I91" s="40">
        <f t="shared" si="65"/>
        <v>0</v>
      </c>
      <c r="J91" s="45"/>
      <c r="K91" s="45">
        <v>0</v>
      </c>
      <c r="L91" s="45">
        <v>0</v>
      </c>
      <c r="M91" s="32">
        <f t="shared" si="92"/>
        <v>0</v>
      </c>
      <c r="N91" s="45"/>
      <c r="O91" s="45">
        <v>0</v>
      </c>
      <c r="P91" s="45">
        <v>0</v>
      </c>
      <c r="Q91" s="40">
        <f t="shared" si="68"/>
        <v>0</v>
      </c>
      <c r="R91" s="45"/>
      <c r="S91" s="45">
        <v>0</v>
      </c>
      <c r="T91" s="45">
        <v>0</v>
      </c>
    </row>
    <row r="92" spans="2:21" ht="60" hidden="1" x14ac:dyDescent="0.25">
      <c r="B92" s="38"/>
      <c r="C92" s="86" t="s">
        <v>387</v>
      </c>
      <c r="D92" s="85" t="s">
        <v>413</v>
      </c>
      <c r="E92" s="40">
        <f t="shared" si="63"/>
        <v>0</v>
      </c>
      <c r="F92" s="45"/>
      <c r="G92" s="45">
        <v>0</v>
      </c>
      <c r="H92" s="45">
        <v>0</v>
      </c>
      <c r="I92" s="40">
        <f t="shared" si="65"/>
        <v>0</v>
      </c>
      <c r="J92" s="45"/>
      <c r="K92" s="45">
        <v>0</v>
      </c>
      <c r="L92" s="45">
        <v>0</v>
      </c>
      <c r="M92" s="32">
        <f t="shared" si="92"/>
        <v>0</v>
      </c>
      <c r="N92" s="45"/>
      <c r="O92" s="45">
        <v>0</v>
      </c>
      <c r="P92" s="45">
        <v>0</v>
      </c>
      <c r="Q92" s="40">
        <f t="shared" si="68"/>
        <v>0</v>
      </c>
      <c r="R92" s="45"/>
      <c r="S92" s="45">
        <v>0</v>
      </c>
      <c r="T92" s="45">
        <v>0</v>
      </c>
    </row>
    <row r="93" spans="2:21" ht="18" x14ac:dyDescent="0.25">
      <c r="B93" s="30" t="s">
        <v>490</v>
      </c>
      <c r="C93" s="31"/>
      <c r="D93" s="53" t="s">
        <v>106</v>
      </c>
      <c r="E93" s="32">
        <f t="shared" si="63"/>
        <v>8000</v>
      </c>
      <c r="F93" s="33">
        <f>SUM(F97:F102)</f>
        <v>8000</v>
      </c>
      <c r="G93" s="33">
        <f>SUM(G97:G102)</f>
        <v>0</v>
      </c>
      <c r="H93" s="33">
        <f>SUM(H97:H102)</f>
        <v>0</v>
      </c>
      <c r="I93" s="32">
        <f t="shared" si="65"/>
        <v>8900</v>
      </c>
      <c r="J93" s="33">
        <f>SUM(J97:J102)</f>
        <v>8900</v>
      </c>
      <c r="K93" s="33">
        <f>SUM(K97:K102)</f>
        <v>0</v>
      </c>
      <c r="L93" s="33">
        <f>SUM(L97:L102)</f>
        <v>0</v>
      </c>
      <c r="M93" s="32">
        <f t="shared" si="92"/>
        <v>9000</v>
      </c>
      <c r="N93" s="33">
        <f>SUM(N97:N102)</f>
        <v>9000</v>
      </c>
      <c r="O93" s="33">
        <f>SUM(O97:O102)</f>
        <v>0</v>
      </c>
      <c r="P93" s="33">
        <f>SUM(P97:P102)</f>
        <v>0</v>
      </c>
      <c r="Q93" s="32">
        <f t="shared" si="68"/>
        <v>9150</v>
      </c>
      <c r="R93" s="33">
        <f>SUM(R97:R102)</f>
        <v>9150</v>
      </c>
      <c r="S93" s="33">
        <f>SUM(S97:S102)</f>
        <v>0</v>
      </c>
      <c r="T93" s="33">
        <f>SUM(T97:T102)</f>
        <v>0</v>
      </c>
      <c r="U93" s="81"/>
    </row>
    <row r="94" spans="2:21" ht="18" x14ac:dyDescent="0.25">
      <c r="B94" s="41"/>
      <c r="C94" s="42"/>
      <c r="D94" s="43" t="s">
        <v>151</v>
      </c>
      <c r="E94" s="36">
        <f t="shared" si="63"/>
        <v>0</v>
      </c>
      <c r="F94" s="36">
        <f t="shared" ref="F94:H94" si="101">SUM(F95:F96)</f>
        <v>0</v>
      </c>
      <c r="G94" s="36">
        <f t="shared" si="101"/>
        <v>0</v>
      </c>
      <c r="H94" s="36">
        <f t="shared" si="101"/>
        <v>0</v>
      </c>
      <c r="I94" s="36">
        <f t="shared" si="65"/>
        <v>0</v>
      </c>
      <c r="J94" s="36">
        <f t="shared" ref="J94:L94" si="102">SUM(J95:J96)</f>
        <v>0</v>
      </c>
      <c r="K94" s="36">
        <f t="shared" si="102"/>
        <v>0</v>
      </c>
      <c r="L94" s="36">
        <f t="shared" si="102"/>
        <v>0</v>
      </c>
      <c r="M94" s="37">
        <f t="shared" si="92"/>
        <v>0</v>
      </c>
      <c r="N94" s="36">
        <f t="shared" ref="N94:T94" si="103">SUM(N95:N96)</f>
        <v>0</v>
      </c>
      <c r="O94" s="36">
        <f t="shared" si="103"/>
        <v>0</v>
      </c>
      <c r="P94" s="36">
        <f t="shared" ref="P94" si="104">SUM(P95:P96)</f>
        <v>0</v>
      </c>
      <c r="Q94" s="36">
        <f t="shared" si="68"/>
        <v>0</v>
      </c>
      <c r="R94" s="36">
        <f t="shared" ref="R94:S94" si="105">SUM(R95:R96)</f>
        <v>0</v>
      </c>
      <c r="S94" s="36">
        <f t="shared" si="105"/>
        <v>0</v>
      </c>
      <c r="T94" s="36">
        <f t="shared" si="103"/>
        <v>0</v>
      </c>
    </row>
    <row r="95" spans="2:21" ht="18" x14ac:dyDescent="0.25">
      <c r="B95" s="41"/>
      <c r="C95" s="42"/>
      <c r="D95" s="44" t="s">
        <v>335</v>
      </c>
      <c r="E95" s="37">
        <f t="shared" si="63"/>
        <v>0</v>
      </c>
      <c r="F95" s="37">
        <v>0</v>
      </c>
      <c r="G95" s="37">
        <v>0</v>
      </c>
      <c r="H95" s="37">
        <v>0</v>
      </c>
      <c r="I95" s="37">
        <f t="shared" si="65"/>
        <v>0</v>
      </c>
      <c r="J95" s="37">
        <v>0</v>
      </c>
      <c r="K95" s="37">
        <v>0</v>
      </c>
      <c r="L95" s="37">
        <v>0</v>
      </c>
      <c r="M95" s="37">
        <f t="shared" si="92"/>
        <v>0</v>
      </c>
      <c r="N95" s="37">
        <v>0</v>
      </c>
      <c r="O95" s="37">
        <v>0</v>
      </c>
      <c r="P95" s="37">
        <v>0</v>
      </c>
      <c r="Q95" s="37">
        <f t="shared" si="68"/>
        <v>0</v>
      </c>
      <c r="R95" s="37">
        <v>0</v>
      </c>
      <c r="S95" s="37">
        <v>0</v>
      </c>
      <c r="T95" s="37">
        <v>0</v>
      </c>
    </row>
    <row r="96" spans="2:21" ht="18" x14ac:dyDescent="0.25">
      <c r="B96" s="41"/>
      <c r="C96" s="42"/>
      <c r="D96" s="44" t="s">
        <v>155</v>
      </c>
      <c r="E96" s="36">
        <f t="shared" si="63"/>
        <v>0</v>
      </c>
      <c r="F96" s="37">
        <v>0</v>
      </c>
      <c r="G96" s="37">
        <v>0</v>
      </c>
      <c r="H96" s="37">
        <v>0</v>
      </c>
      <c r="I96" s="36">
        <f t="shared" si="65"/>
        <v>0</v>
      </c>
      <c r="J96" s="37">
        <v>0</v>
      </c>
      <c r="K96" s="37">
        <v>0</v>
      </c>
      <c r="L96" s="37">
        <v>0</v>
      </c>
      <c r="M96" s="37">
        <f t="shared" si="92"/>
        <v>0</v>
      </c>
      <c r="N96" s="37">
        <v>0</v>
      </c>
      <c r="O96" s="37">
        <v>0</v>
      </c>
      <c r="P96" s="37">
        <v>0</v>
      </c>
      <c r="Q96" s="36">
        <f t="shared" si="68"/>
        <v>0</v>
      </c>
      <c r="R96" s="37">
        <v>0</v>
      </c>
      <c r="S96" s="37">
        <v>0</v>
      </c>
      <c r="T96" s="37">
        <v>0</v>
      </c>
    </row>
    <row r="97" spans="2:21" ht="45" x14ac:dyDescent="0.25">
      <c r="B97" s="38"/>
      <c r="C97" s="60" t="s">
        <v>200</v>
      </c>
      <c r="D97" s="39" t="s">
        <v>350</v>
      </c>
      <c r="E97" s="40">
        <f t="shared" si="63"/>
        <v>6113</v>
      </c>
      <c r="F97" s="45">
        <v>6113</v>
      </c>
      <c r="G97" s="45">
        <v>0</v>
      </c>
      <c r="H97" s="45">
        <v>0</v>
      </c>
      <c r="I97" s="40">
        <f t="shared" si="65"/>
        <v>6905</v>
      </c>
      <c r="J97" s="45">
        <v>6905</v>
      </c>
      <c r="K97" s="45">
        <v>0</v>
      </c>
      <c r="L97" s="45">
        <v>0</v>
      </c>
      <c r="M97" s="37">
        <f t="shared" si="92"/>
        <v>6995</v>
      </c>
      <c r="N97" s="45">
        <f>7500-505</f>
        <v>6995</v>
      </c>
      <c r="O97" s="45">
        <v>0</v>
      </c>
      <c r="P97" s="45">
        <v>0</v>
      </c>
      <c r="Q97" s="40">
        <f t="shared" si="68"/>
        <v>6995</v>
      </c>
      <c r="R97" s="45">
        <f>7500-505</f>
        <v>6995</v>
      </c>
      <c r="S97" s="45">
        <v>0</v>
      </c>
      <c r="T97" s="45">
        <v>0</v>
      </c>
    </row>
    <row r="98" spans="2:21" ht="15.75" x14ac:dyDescent="0.25">
      <c r="B98" s="38"/>
      <c r="C98" s="60" t="s">
        <v>201</v>
      </c>
      <c r="D98" s="39" t="s">
        <v>209</v>
      </c>
      <c r="E98" s="40">
        <f t="shared" si="63"/>
        <v>413</v>
      </c>
      <c r="F98" s="45">
        <v>413</v>
      </c>
      <c r="G98" s="45">
        <v>0</v>
      </c>
      <c r="H98" s="45">
        <v>0</v>
      </c>
      <c r="I98" s="40">
        <f t="shared" si="65"/>
        <v>415</v>
      </c>
      <c r="J98" s="45">
        <v>415</v>
      </c>
      <c r="K98" s="45">
        <v>0</v>
      </c>
      <c r="L98" s="45">
        <v>0</v>
      </c>
      <c r="M98" s="37">
        <f t="shared" si="92"/>
        <v>415</v>
      </c>
      <c r="N98" s="45">
        <v>415</v>
      </c>
      <c r="O98" s="45">
        <v>0</v>
      </c>
      <c r="P98" s="45">
        <v>0</v>
      </c>
      <c r="Q98" s="40">
        <f t="shared" si="68"/>
        <v>415</v>
      </c>
      <c r="R98" s="45">
        <v>415</v>
      </c>
      <c r="S98" s="45">
        <v>0</v>
      </c>
      <c r="T98" s="45">
        <v>0</v>
      </c>
    </row>
    <row r="99" spans="2:21" ht="75" x14ac:dyDescent="0.25">
      <c r="B99" s="38"/>
      <c r="C99" s="60" t="s">
        <v>203</v>
      </c>
      <c r="D99" s="39" t="s">
        <v>491</v>
      </c>
      <c r="E99" s="40">
        <f t="shared" si="63"/>
        <v>374</v>
      </c>
      <c r="F99" s="45">
        <v>374</v>
      </c>
      <c r="G99" s="45">
        <v>0</v>
      </c>
      <c r="H99" s="45">
        <v>0</v>
      </c>
      <c r="I99" s="40">
        <f t="shared" si="65"/>
        <v>380</v>
      </c>
      <c r="J99" s="45">
        <v>380</v>
      </c>
      <c r="K99" s="45">
        <v>0</v>
      </c>
      <c r="L99" s="45">
        <v>0</v>
      </c>
      <c r="M99" s="37">
        <f t="shared" si="92"/>
        <v>380</v>
      </c>
      <c r="N99" s="45">
        <v>380</v>
      </c>
      <c r="O99" s="45">
        <v>0</v>
      </c>
      <c r="P99" s="45">
        <v>0</v>
      </c>
      <c r="Q99" s="40">
        <f t="shared" si="68"/>
        <v>380</v>
      </c>
      <c r="R99" s="45">
        <v>380</v>
      </c>
      <c r="S99" s="45">
        <v>0</v>
      </c>
      <c r="T99" s="45">
        <v>0</v>
      </c>
    </row>
    <row r="100" spans="2:21" ht="45" x14ac:dyDescent="0.25">
      <c r="B100" s="38"/>
      <c r="C100" s="60" t="s">
        <v>205</v>
      </c>
      <c r="D100" s="39" t="s">
        <v>213</v>
      </c>
      <c r="E100" s="40">
        <f t="shared" si="63"/>
        <v>800</v>
      </c>
      <c r="F100" s="45">
        <v>800</v>
      </c>
      <c r="G100" s="45">
        <v>0</v>
      </c>
      <c r="H100" s="45">
        <v>0</v>
      </c>
      <c r="I100" s="40">
        <f t="shared" si="65"/>
        <v>800</v>
      </c>
      <c r="J100" s="45">
        <v>800</v>
      </c>
      <c r="K100" s="45">
        <v>0</v>
      </c>
      <c r="L100" s="45">
        <v>0</v>
      </c>
      <c r="M100" s="37">
        <f t="shared" si="92"/>
        <v>800</v>
      </c>
      <c r="N100" s="45">
        <v>800</v>
      </c>
      <c r="O100" s="45">
        <v>0</v>
      </c>
      <c r="P100" s="45">
        <v>0</v>
      </c>
      <c r="Q100" s="40">
        <f t="shared" si="68"/>
        <v>900</v>
      </c>
      <c r="R100" s="45">
        <v>900</v>
      </c>
      <c r="S100" s="45">
        <v>0</v>
      </c>
      <c r="T100" s="45">
        <v>0</v>
      </c>
    </row>
    <row r="101" spans="2:21" ht="15.75" x14ac:dyDescent="0.25">
      <c r="B101" s="38"/>
      <c r="C101" s="60" t="s">
        <v>401</v>
      </c>
      <c r="D101" s="39" t="s">
        <v>215</v>
      </c>
      <c r="E101" s="40">
        <f t="shared" si="63"/>
        <v>100</v>
      </c>
      <c r="F101" s="45">
        <v>100</v>
      </c>
      <c r="G101" s="45">
        <v>0</v>
      </c>
      <c r="H101" s="45">
        <v>0</v>
      </c>
      <c r="I101" s="40">
        <f t="shared" si="65"/>
        <v>120</v>
      </c>
      <c r="J101" s="45">
        <v>120</v>
      </c>
      <c r="K101" s="45">
        <v>0</v>
      </c>
      <c r="L101" s="45">
        <v>0</v>
      </c>
      <c r="M101" s="37">
        <f t="shared" si="92"/>
        <v>130</v>
      </c>
      <c r="N101" s="45">
        <v>130</v>
      </c>
      <c r="O101" s="45">
        <v>0</v>
      </c>
      <c r="P101" s="45">
        <v>0</v>
      </c>
      <c r="Q101" s="40">
        <f t="shared" si="68"/>
        <v>180</v>
      </c>
      <c r="R101" s="45">
        <v>180</v>
      </c>
      <c r="S101" s="45">
        <v>0</v>
      </c>
      <c r="T101" s="45">
        <v>0</v>
      </c>
    </row>
    <row r="102" spans="2:21" ht="120" x14ac:dyDescent="0.25">
      <c r="B102" s="38"/>
      <c r="C102" s="60" t="s">
        <v>402</v>
      </c>
      <c r="D102" s="39" t="s">
        <v>492</v>
      </c>
      <c r="E102" s="40">
        <f t="shared" si="63"/>
        <v>200</v>
      </c>
      <c r="F102" s="45">
        <v>200</v>
      </c>
      <c r="G102" s="45">
        <v>0</v>
      </c>
      <c r="H102" s="45">
        <v>0</v>
      </c>
      <c r="I102" s="40">
        <f t="shared" si="65"/>
        <v>280</v>
      </c>
      <c r="J102" s="45">
        <v>280</v>
      </c>
      <c r="K102" s="45">
        <v>0</v>
      </c>
      <c r="L102" s="45">
        <v>0</v>
      </c>
      <c r="M102" s="37">
        <f t="shared" si="92"/>
        <v>280</v>
      </c>
      <c r="N102" s="45">
        <v>280</v>
      </c>
      <c r="O102" s="45">
        <v>0</v>
      </c>
      <c r="P102" s="45">
        <v>0</v>
      </c>
      <c r="Q102" s="40">
        <f t="shared" si="68"/>
        <v>280</v>
      </c>
      <c r="R102" s="45">
        <v>280</v>
      </c>
      <c r="S102" s="45">
        <v>0</v>
      </c>
      <c r="T102" s="45">
        <v>0</v>
      </c>
    </row>
    <row r="103" spans="2:21" ht="36" x14ac:dyDescent="0.25">
      <c r="B103" s="30" t="s">
        <v>493</v>
      </c>
      <c r="C103" s="31"/>
      <c r="D103" s="53" t="s">
        <v>109</v>
      </c>
      <c r="E103" s="32">
        <f t="shared" si="63"/>
        <v>11392</v>
      </c>
      <c r="F103" s="33">
        <f>SUM(F107:F113)</f>
        <v>11392</v>
      </c>
      <c r="G103" s="33">
        <f>SUM(G107:G113)</f>
        <v>0</v>
      </c>
      <c r="H103" s="33">
        <f>SUM(H107:H113)</f>
        <v>0</v>
      </c>
      <c r="I103" s="32">
        <f t="shared" si="65"/>
        <v>15402</v>
      </c>
      <c r="J103" s="33">
        <f>SUM(J107:J113)</f>
        <v>15402</v>
      </c>
      <c r="K103" s="33">
        <f>SUM(K107:K113)</f>
        <v>0</v>
      </c>
      <c r="L103" s="33">
        <f>SUM(L107:L113)</f>
        <v>0</v>
      </c>
      <c r="M103" s="32">
        <f t="shared" si="92"/>
        <v>15402</v>
      </c>
      <c r="N103" s="33">
        <f>SUM(N107:N113)</f>
        <v>15402</v>
      </c>
      <c r="O103" s="33">
        <f>SUM(O107:O113)</f>
        <v>0</v>
      </c>
      <c r="P103" s="33">
        <f>SUM(P107:P113)</f>
        <v>0</v>
      </c>
      <c r="Q103" s="32">
        <f t="shared" si="68"/>
        <v>15962</v>
      </c>
      <c r="R103" s="33">
        <f>SUM(R107:R113)</f>
        <v>15962</v>
      </c>
      <c r="S103" s="33">
        <f>SUM(S107:S113)</f>
        <v>0</v>
      </c>
      <c r="T103" s="33">
        <f>SUM(T107:T113)</f>
        <v>0</v>
      </c>
      <c r="U103" s="81"/>
    </row>
    <row r="104" spans="2:21" ht="18" x14ac:dyDescent="0.25">
      <c r="B104" s="41"/>
      <c r="C104" s="42"/>
      <c r="D104" s="43" t="s">
        <v>151</v>
      </c>
      <c r="E104" s="36">
        <f t="shared" si="63"/>
        <v>0</v>
      </c>
      <c r="F104" s="36">
        <f t="shared" ref="F104:H104" si="106">SUM(F105:F106)</f>
        <v>0</v>
      </c>
      <c r="G104" s="36">
        <f t="shared" si="106"/>
        <v>0</v>
      </c>
      <c r="H104" s="36">
        <f t="shared" si="106"/>
        <v>0</v>
      </c>
      <c r="I104" s="36">
        <f t="shared" si="65"/>
        <v>0</v>
      </c>
      <c r="J104" s="36">
        <f t="shared" ref="J104:L104" si="107">SUM(J105:J106)</f>
        <v>0</v>
      </c>
      <c r="K104" s="36">
        <f t="shared" si="107"/>
        <v>0</v>
      </c>
      <c r="L104" s="36">
        <f t="shared" si="107"/>
        <v>0</v>
      </c>
      <c r="M104" s="37">
        <f t="shared" si="92"/>
        <v>0</v>
      </c>
      <c r="N104" s="36">
        <f t="shared" ref="N104:T104" si="108">SUM(N105:N106)</f>
        <v>0</v>
      </c>
      <c r="O104" s="36">
        <f t="shared" si="108"/>
        <v>0</v>
      </c>
      <c r="P104" s="36">
        <f t="shared" ref="P104" si="109">SUM(P105:P106)</f>
        <v>0</v>
      </c>
      <c r="Q104" s="36">
        <f t="shared" si="68"/>
        <v>0</v>
      </c>
      <c r="R104" s="36">
        <f t="shared" ref="R104:S104" si="110">SUM(R105:R106)</f>
        <v>0</v>
      </c>
      <c r="S104" s="36">
        <f t="shared" si="110"/>
        <v>0</v>
      </c>
      <c r="T104" s="36">
        <f t="shared" si="108"/>
        <v>0</v>
      </c>
    </row>
    <row r="105" spans="2:21" ht="18" x14ac:dyDescent="0.25">
      <c r="B105" s="41"/>
      <c r="C105" s="42"/>
      <c r="D105" s="44" t="s">
        <v>335</v>
      </c>
      <c r="E105" s="37">
        <f t="shared" si="63"/>
        <v>0</v>
      </c>
      <c r="F105" s="37">
        <v>0</v>
      </c>
      <c r="G105" s="37">
        <v>0</v>
      </c>
      <c r="H105" s="37">
        <v>0</v>
      </c>
      <c r="I105" s="37">
        <f t="shared" si="65"/>
        <v>0</v>
      </c>
      <c r="J105" s="37">
        <v>0</v>
      </c>
      <c r="K105" s="37">
        <v>0</v>
      </c>
      <c r="L105" s="37">
        <v>0</v>
      </c>
      <c r="M105" s="37">
        <f t="shared" si="92"/>
        <v>0</v>
      </c>
      <c r="N105" s="37">
        <v>0</v>
      </c>
      <c r="O105" s="37">
        <v>0</v>
      </c>
      <c r="P105" s="37">
        <v>0</v>
      </c>
      <c r="Q105" s="37">
        <f t="shared" si="68"/>
        <v>0</v>
      </c>
      <c r="R105" s="37">
        <v>0</v>
      </c>
      <c r="S105" s="37">
        <v>0</v>
      </c>
      <c r="T105" s="37">
        <v>0</v>
      </c>
    </row>
    <row r="106" spans="2:21" ht="18" x14ac:dyDescent="0.25">
      <c r="B106" s="41"/>
      <c r="C106" s="42"/>
      <c r="D106" s="44" t="s">
        <v>155</v>
      </c>
      <c r="E106" s="36">
        <f t="shared" si="63"/>
        <v>0</v>
      </c>
      <c r="F106" s="37">
        <v>0</v>
      </c>
      <c r="G106" s="37">
        <v>0</v>
      </c>
      <c r="H106" s="37">
        <v>0</v>
      </c>
      <c r="I106" s="36">
        <f t="shared" si="65"/>
        <v>0</v>
      </c>
      <c r="J106" s="37">
        <v>0</v>
      </c>
      <c r="K106" s="37">
        <v>0</v>
      </c>
      <c r="L106" s="37">
        <v>0</v>
      </c>
      <c r="M106" s="37">
        <f t="shared" si="92"/>
        <v>0</v>
      </c>
      <c r="N106" s="37">
        <v>0</v>
      </c>
      <c r="O106" s="37">
        <v>0</v>
      </c>
      <c r="P106" s="37">
        <v>0</v>
      </c>
      <c r="Q106" s="36">
        <f t="shared" si="68"/>
        <v>0</v>
      </c>
      <c r="R106" s="37">
        <v>0</v>
      </c>
      <c r="S106" s="37">
        <v>0</v>
      </c>
      <c r="T106" s="37">
        <v>0</v>
      </c>
    </row>
    <row r="107" spans="2:21" ht="75" x14ac:dyDescent="0.25">
      <c r="B107" s="38"/>
      <c r="C107" s="60" t="s">
        <v>495</v>
      </c>
      <c r="D107" s="39" t="s">
        <v>494</v>
      </c>
      <c r="E107" s="40">
        <f t="shared" si="63"/>
        <v>2882</v>
      </c>
      <c r="F107" s="45">
        <v>2882</v>
      </c>
      <c r="G107" s="45">
        <v>0</v>
      </c>
      <c r="H107" s="45">
        <v>0</v>
      </c>
      <c r="I107" s="40">
        <f t="shared" si="65"/>
        <v>3100</v>
      </c>
      <c r="J107" s="45">
        <v>3100</v>
      </c>
      <c r="K107" s="45">
        <v>0</v>
      </c>
      <c r="L107" s="45">
        <v>0</v>
      </c>
      <c r="M107" s="37">
        <f t="shared" si="92"/>
        <v>3100</v>
      </c>
      <c r="N107" s="45">
        <v>3100</v>
      </c>
      <c r="O107" s="45">
        <v>0</v>
      </c>
      <c r="P107" s="45">
        <v>0</v>
      </c>
      <c r="Q107" s="40">
        <f t="shared" si="68"/>
        <v>3520</v>
      </c>
      <c r="R107" s="45">
        <v>3520</v>
      </c>
      <c r="S107" s="45">
        <v>0</v>
      </c>
      <c r="T107" s="45">
        <v>0</v>
      </c>
    </row>
    <row r="108" spans="2:21" ht="90" x14ac:dyDescent="0.25">
      <c r="B108" s="38"/>
      <c r="C108" s="60" t="s">
        <v>496</v>
      </c>
      <c r="D108" s="39" t="s">
        <v>352</v>
      </c>
      <c r="E108" s="40">
        <f t="shared" si="63"/>
        <v>6700</v>
      </c>
      <c r="F108" s="45">
        <v>6700</v>
      </c>
      <c r="G108" s="45">
        <v>0</v>
      </c>
      <c r="H108" s="45">
        <v>0</v>
      </c>
      <c r="I108" s="40">
        <f t="shared" si="65"/>
        <v>10144</v>
      </c>
      <c r="J108" s="45">
        <f>10648.3-504.3</f>
        <v>10144</v>
      </c>
      <c r="K108" s="45">
        <v>0</v>
      </c>
      <c r="L108" s="45">
        <v>0</v>
      </c>
      <c r="M108" s="37">
        <f t="shared" si="92"/>
        <v>10144</v>
      </c>
      <c r="N108" s="45">
        <f>10648.3-504.3</f>
        <v>10144</v>
      </c>
      <c r="O108" s="45">
        <v>0</v>
      </c>
      <c r="P108" s="45">
        <v>0</v>
      </c>
      <c r="Q108" s="40">
        <f t="shared" si="68"/>
        <v>10144</v>
      </c>
      <c r="R108" s="45">
        <f>10648.3-504.3</f>
        <v>10144</v>
      </c>
      <c r="S108" s="45">
        <v>0</v>
      </c>
      <c r="T108" s="45">
        <v>0</v>
      </c>
    </row>
    <row r="109" spans="2:21" ht="60.75" customHeight="1" x14ac:dyDescent="0.25">
      <c r="B109" s="38"/>
      <c r="C109" s="60" t="s">
        <v>497</v>
      </c>
      <c r="D109" s="39" t="s">
        <v>354</v>
      </c>
      <c r="E109" s="40">
        <f t="shared" si="63"/>
        <v>300</v>
      </c>
      <c r="F109" s="45">
        <v>300</v>
      </c>
      <c r="G109" s="45"/>
      <c r="H109" s="45"/>
      <c r="I109" s="40">
        <f t="shared" si="65"/>
        <v>300</v>
      </c>
      <c r="J109" s="45">
        <v>300</v>
      </c>
      <c r="K109" s="45"/>
      <c r="L109" s="45"/>
      <c r="M109" s="37">
        <f t="shared" si="92"/>
        <v>300</v>
      </c>
      <c r="N109" s="45">
        <v>300</v>
      </c>
      <c r="O109" s="45"/>
      <c r="P109" s="45"/>
      <c r="Q109" s="40">
        <f t="shared" si="68"/>
        <v>300</v>
      </c>
      <c r="R109" s="45">
        <v>300</v>
      </c>
      <c r="S109" s="45"/>
      <c r="T109" s="45"/>
    </row>
    <row r="110" spans="2:21" ht="30" x14ac:dyDescent="0.25">
      <c r="B110" s="38"/>
      <c r="C110" s="60" t="s">
        <v>498</v>
      </c>
      <c r="D110" s="39" t="s">
        <v>220</v>
      </c>
      <c r="E110" s="40">
        <f t="shared" si="63"/>
        <v>1054</v>
      </c>
      <c r="F110" s="45">
        <v>1054</v>
      </c>
      <c r="G110" s="45">
        <v>0</v>
      </c>
      <c r="H110" s="45">
        <v>0</v>
      </c>
      <c r="I110" s="40">
        <f t="shared" si="65"/>
        <v>1402</v>
      </c>
      <c r="J110" s="45">
        <v>1402</v>
      </c>
      <c r="K110" s="45">
        <v>0</v>
      </c>
      <c r="L110" s="45">
        <v>0</v>
      </c>
      <c r="M110" s="37">
        <f t="shared" si="92"/>
        <v>1402</v>
      </c>
      <c r="N110" s="45">
        <v>1402</v>
      </c>
      <c r="O110" s="45">
        <v>0</v>
      </c>
      <c r="P110" s="45">
        <v>0</v>
      </c>
      <c r="Q110" s="40">
        <f t="shared" si="68"/>
        <v>1542</v>
      </c>
      <c r="R110" s="45">
        <v>1542</v>
      </c>
      <c r="S110" s="45">
        <v>0</v>
      </c>
      <c r="T110" s="45">
        <v>0</v>
      </c>
    </row>
    <row r="111" spans="2:21" ht="30" x14ac:dyDescent="0.25">
      <c r="B111" s="38"/>
      <c r="C111" s="60" t="s">
        <v>499</v>
      </c>
      <c r="D111" s="39" t="s">
        <v>222</v>
      </c>
      <c r="E111" s="40">
        <f t="shared" si="63"/>
        <v>36</v>
      </c>
      <c r="F111" s="45">
        <v>36</v>
      </c>
      <c r="G111" s="45">
        <v>0</v>
      </c>
      <c r="H111" s="45">
        <v>0</v>
      </c>
      <c r="I111" s="40">
        <f t="shared" si="65"/>
        <v>36</v>
      </c>
      <c r="J111" s="45">
        <v>36</v>
      </c>
      <c r="K111" s="45">
        <v>0</v>
      </c>
      <c r="L111" s="45">
        <v>0</v>
      </c>
      <c r="M111" s="37">
        <f t="shared" si="92"/>
        <v>36</v>
      </c>
      <c r="N111" s="45">
        <v>36</v>
      </c>
      <c r="O111" s="45">
        <v>0</v>
      </c>
      <c r="P111" s="45">
        <v>0</v>
      </c>
      <c r="Q111" s="40">
        <f t="shared" si="68"/>
        <v>36</v>
      </c>
      <c r="R111" s="45">
        <v>36</v>
      </c>
      <c r="S111" s="45">
        <v>0</v>
      </c>
      <c r="T111" s="45">
        <v>0</v>
      </c>
    </row>
    <row r="112" spans="2:21" ht="15.75" x14ac:dyDescent="0.25">
      <c r="B112" s="38"/>
      <c r="C112" s="60" t="s">
        <v>500</v>
      </c>
      <c r="D112" s="39" t="s">
        <v>224</v>
      </c>
      <c r="E112" s="40">
        <f t="shared" si="63"/>
        <v>120</v>
      </c>
      <c r="F112" s="45">
        <v>120</v>
      </c>
      <c r="G112" s="45">
        <v>0</v>
      </c>
      <c r="H112" s="45">
        <v>0</v>
      </c>
      <c r="I112" s="40">
        <f t="shared" si="65"/>
        <v>120</v>
      </c>
      <c r="J112" s="45">
        <v>120</v>
      </c>
      <c r="K112" s="45">
        <v>0</v>
      </c>
      <c r="L112" s="45">
        <v>0</v>
      </c>
      <c r="M112" s="37">
        <f t="shared" si="92"/>
        <v>120</v>
      </c>
      <c r="N112" s="45">
        <v>120</v>
      </c>
      <c r="O112" s="45">
        <v>0</v>
      </c>
      <c r="P112" s="45">
        <v>0</v>
      </c>
      <c r="Q112" s="40">
        <f t="shared" si="68"/>
        <v>120</v>
      </c>
      <c r="R112" s="45">
        <v>120</v>
      </c>
      <c r="S112" s="45">
        <v>0</v>
      </c>
      <c r="T112" s="45">
        <v>0</v>
      </c>
    </row>
    <row r="113" spans="2:21" ht="45" x14ac:dyDescent="0.25">
      <c r="B113" s="38"/>
      <c r="C113" s="60" t="s">
        <v>501</v>
      </c>
      <c r="D113" s="39" t="s">
        <v>226</v>
      </c>
      <c r="E113" s="40">
        <f t="shared" si="63"/>
        <v>300</v>
      </c>
      <c r="F113" s="45">
        <v>300</v>
      </c>
      <c r="G113" s="45">
        <v>0</v>
      </c>
      <c r="H113" s="45">
        <v>0</v>
      </c>
      <c r="I113" s="40">
        <f t="shared" si="65"/>
        <v>300</v>
      </c>
      <c r="J113" s="45">
        <v>300</v>
      </c>
      <c r="K113" s="45">
        <v>0</v>
      </c>
      <c r="L113" s="45">
        <v>0</v>
      </c>
      <c r="M113" s="45">
        <f t="shared" si="92"/>
        <v>300</v>
      </c>
      <c r="N113" s="45">
        <v>300</v>
      </c>
      <c r="O113" s="45">
        <v>0</v>
      </c>
      <c r="P113" s="45">
        <v>0</v>
      </c>
      <c r="Q113" s="40">
        <f t="shared" si="68"/>
        <v>300</v>
      </c>
      <c r="R113" s="45">
        <v>300</v>
      </c>
      <c r="S113" s="45">
        <v>0</v>
      </c>
      <c r="T113" s="45">
        <v>0</v>
      </c>
    </row>
    <row r="114" spans="2:21" ht="18" x14ac:dyDescent="0.25">
      <c r="B114" s="30" t="s">
        <v>502</v>
      </c>
      <c r="C114" s="31"/>
      <c r="D114" s="53" t="s">
        <v>110</v>
      </c>
      <c r="E114" s="32">
        <f t="shared" si="63"/>
        <v>2100</v>
      </c>
      <c r="F114" s="33">
        <f>F118+F119+F120+F121+F122+F123+F124+F125+F126</f>
        <v>2100</v>
      </c>
      <c r="G114" s="33">
        <f t="shared" ref="G114:L114" si="111">SUM(G118:G125)</f>
        <v>0</v>
      </c>
      <c r="H114" s="33">
        <f t="shared" si="111"/>
        <v>0</v>
      </c>
      <c r="I114" s="32">
        <f t="shared" si="65"/>
        <v>2100</v>
      </c>
      <c r="J114" s="33">
        <f>J118+J119+J120+J121+J122+J123+J124+J125+J126</f>
        <v>2100</v>
      </c>
      <c r="K114" s="33">
        <f t="shared" si="111"/>
        <v>0</v>
      </c>
      <c r="L114" s="33">
        <f t="shared" si="111"/>
        <v>0</v>
      </c>
      <c r="M114" s="32">
        <f t="shared" si="92"/>
        <v>2100</v>
      </c>
      <c r="N114" s="33">
        <f>N118+N119+N120+N121+N122+N123+N124+N125+N126</f>
        <v>2100</v>
      </c>
      <c r="O114" s="33">
        <f t="shared" ref="O114:T114" si="112">SUM(O118:O125)</f>
        <v>0</v>
      </c>
      <c r="P114" s="33">
        <f t="shared" ref="P114" si="113">SUM(P118:P125)</f>
        <v>0</v>
      </c>
      <c r="Q114" s="32">
        <f t="shared" si="68"/>
        <v>2750</v>
      </c>
      <c r="R114" s="33">
        <f>R118+R119+R120+R121+R122+R123+R124+R125+R126</f>
        <v>2750</v>
      </c>
      <c r="S114" s="33">
        <f t="shared" ref="S114" si="114">SUM(S118:S125)</f>
        <v>0</v>
      </c>
      <c r="T114" s="33">
        <f t="shared" si="112"/>
        <v>0</v>
      </c>
    </row>
    <row r="115" spans="2:21" ht="18" x14ac:dyDescent="0.25">
      <c r="B115" s="41"/>
      <c r="C115" s="42"/>
      <c r="D115" s="43" t="s">
        <v>151</v>
      </c>
      <c r="E115" s="36">
        <f t="shared" si="63"/>
        <v>0</v>
      </c>
      <c r="F115" s="36">
        <f t="shared" ref="F115:H115" si="115">SUM(F116:F117)</f>
        <v>0</v>
      </c>
      <c r="G115" s="36">
        <f t="shared" si="115"/>
        <v>0</v>
      </c>
      <c r="H115" s="36">
        <f t="shared" si="115"/>
        <v>0</v>
      </c>
      <c r="I115" s="36">
        <f t="shared" si="65"/>
        <v>0</v>
      </c>
      <c r="J115" s="36">
        <f t="shared" ref="J115:L115" si="116">SUM(J116:J117)</f>
        <v>0</v>
      </c>
      <c r="K115" s="36">
        <f t="shared" si="116"/>
        <v>0</v>
      </c>
      <c r="L115" s="36">
        <f t="shared" si="116"/>
        <v>0</v>
      </c>
      <c r="M115" s="36">
        <f t="shared" si="92"/>
        <v>0</v>
      </c>
      <c r="N115" s="36">
        <f t="shared" ref="N115:T115" si="117">SUM(N116:N117)</f>
        <v>0</v>
      </c>
      <c r="O115" s="36">
        <f t="shared" si="117"/>
        <v>0</v>
      </c>
      <c r="P115" s="36">
        <f t="shared" ref="P115" si="118">SUM(P116:P117)</f>
        <v>0</v>
      </c>
      <c r="Q115" s="36">
        <f t="shared" si="68"/>
        <v>0</v>
      </c>
      <c r="R115" s="36">
        <f t="shared" ref="R115:S115" si="119">SUM(R116:R117)</f>
        <v>0</v>
      </c>
      <c r="S115" s="36">
        <f t="shared" si="119"/>
        <v>0</v>
      </c>
      <c r="T115" s="36">
        <f t="shared" si="117"/>
        <v>0</v>
      </c>
    </row>
    <row r="116" spans="2:21" ht="18" x14ac:dyDescent="0.25">
      <c r="B116" s="41"/>
      <c r="C116" s="42"/>
      <c r="D116" s="44" t="s">
        <v>335</v>
      </c>
      <c r="E116" s="37">
        <f t="shared" si="63"/>
        <v>0</v>
      </c>
      <c r="F116" s="37">
        <v>0</v>
      </c>
      <c r="G116" s="37">
        <v>0</v>
      </c>
      <c r="H116" s="37">
        <v>0</v>
      </c>
      <c r="I116" s="37">
        <f t="shared" si="65"/>
        <v>0</v>
      </c>
      <c r="J116" s="37">
        <v>0</v>
      </c>
      <c r="K116" s="37">
        <v>0</v>
      </c>
      <c r="L116" s="37">
        <v>0</v>
      </c>
      <c r="M116" s="36">
        <f t="shared" si="92"/>
        <v>0</v>
      </c>
      <c r="N116" s="37">
        <v>0</v>
      </c>
      <c r="O116" s="37">
        <v>0</v>
      </c>
      <c r="P116" s="37">
        <v>0</v>
      </c>
      <c r="Q116" s="37">
        <f t="shared" si="68"/>
        <v>0</v>
      </c>
      <c r="R116" s="37">
        <v>0</v>
      </c>
      <c r="S116" s="37">
        <v>0</v>
      </c>
      <c r="T116" s="37">
        <v>0</v>
      </c>
    </row>
    <row r="117" spans="2:21" ht="18" x14ac:dyDescent="0.25">
      <c r="B117" s="41"/>
      <c r="C117" s="42"/>
      <c r="D117" s="44" t="s">
        <v>155</v>
      </c>
      <c r="E117" s="36">
        <f t="shared" si="63"/>
        <v>0</v>
      </c>
      <c r="F117" s="37">
        <v>0</v>
      </c>
      <c r="G117" s="37">
        <v>0</v>
      </c>
      <c r="H117" s="37">
        <v>0</v>
      </c>
      <c r="I117" s="36">
        <f t="shared" si="65"/>
        <v>0</v>
      </c>
      <c r="J117" s="37">
        <v>0</v>
      </c>
      <c r="K117" s="37">
        <v>0</v>
      </c>
      <c r="L117" s="37">
        <v>0</v>
      </c>
      <c r="M117" s="36">
        <f t="shared" si="92"/>
        <v>0</v>
      </c>
      <c r="N117" s="37">
        <v>0</v>
      </c>
      <c r="O117" s="37">
        <v>0</v>
      </c>
      <c r="P117" s="37">
        <v>0</v>
      </c>
      <c r="Q117" s="36">
        <f t="shared" si="68"/>
        <v>0</v>
      </c>
      <c r="R117" s="37">
        <v>0</v>
      </c>
      <c r="S117" s="37">
        <v>0</v>
      </c>
      <c r="T117" s="37">
        <v>0</v>
      </c>
    </row>
    <row r="118" spans="2:21" ht="15.75" x14ac:dyDescent="0.25">
      <c r="B118" s="38"/>
      <c r="C118" s="60" t="s">
        <v>216</v>
      </c>
      <c r="D118" s="39" t="s">
        <v>228</v>
      </c>
      <c r="E118" s="40">
        <f t="shared" si="63"/>
        <v>900</v>
      </c>
      <c r="F118" s="45">
        <v>900</v>
      </c>
      <c r="G118" s="45">
        <v>0</v>
      </c>
      <c r="H118" s="45">
        <v>0</v>
      </c>
      <c r="I118" s="40">
        <f t="shared" si="65"/>
        <v>900</v>
      </c>
      <c r="J118" s="45">
        <v>900</v>
      </c>
      <c r="K118" s="45">
        <v>0</v>
      </c>
      <c r="L118" s="45">
        <v>0</v>
      </c>
      <c r="M118" s="36">
        <f t="shared" si="92"/>
        <v>900</v>
      </c>
      <c r="N118" s="45">
        <v>900</v>
      </c>
      <c r="O118" s="45">
        <v>0</v>
      </c>
      <c r="P118" s="45">
        <v>0</v>
      </c>
      <c r="Q118" s="40">
        <f t="shared" si="68"/>
        <v>1200</v>
      </c>
      <c r="R118" s="45">
        <v>1200</v>
      </c>
      <c r="S118" s="45">
        <v>0</v>
      </c>
      <c r="T118" s="45">
        <v>0</v>
      </c>
    </row>
    <row r="119" spans="2:21" ht="30" x14ac:dyDescent="0.25">
      <c r="B119" s="38"/>
      <c r="C119" s="60" t="s">
        <v>218</v>
      </c>
      <c r="D119" s="39" t="s">
        <v>329</v>
      </c>
      <c r="E119" s="40">
        <f t="shared" si="63"/>
        <v>90</v>
      </c>
      <c r="F119" s="45">
        <v>90</v>
      </c>
      <c r="G119" s="45">
        <v>0</v>
      </c>
      <c r="H119" s="45">
        <v>0</v>
      </c>
      <c r="I119" s="40">
        <f t="shared" si="65"/>
        <v>90</v>
      </c>
      <c r="J119" s="45">
        <v>90</v>
      </c>
      <c r="K119" s="45">
        <v>0</v>
      </c>
      <c r="L119" s="45">
        <v>0</v>
      </c>
      <c r="M119" s="36">
        <f t="shared" si="92"/>
        <v>90</v>
      </c>
      <c r="N119" s="45">
        <v>90</v>
      </c>
      <c r="O119" s="45">
        <v>0</v>
      </c>
      <c r="P119" s="45">
        <v>0</v>
      </c>
      <c r="Q119" s="40">
        <f t="shared" si="68"/>
        <v>120</v>
      </c>
      <c r="R119" s="45">
        <v>120</v>
      </c>
      <c r="S119" s="45">
        <v>0</v>
      </c>
      <c r="T119" s="45">
        <v>0</v>
      </c>
    </row>
    <row r="120" spans="2:21" ht="15.75" x14ac:dyDescent="0.25">
      <c r="B120" s="38"/>
      <c r="C120" s="60" t="s">
        <v>219</v>
      </c>
      <c r="D120" s="39" t="s">
        <v>330</v>
      </c>
      <c r="E120" s="40">
        <f t="shared" si="63"/>
        <v>90</v>
      </c>
      <c r="F120" s="45">
        <v>90</v>
      </c>
      <c r="G120" s="45">
        <v>0</v>
      </c>
      <c r="H120" s="45">
        <v>0</v>
      </c>
      <c r="I120" s="40">
        <f t="shared" si="65"/>
        <v>90</v>
      </c>
      <c r="J120" s="45">
        <v>90</v>
      </c>
      <c r="K120" s="45">
        <v>0</v>
      </c>
      <c r="L120" s="45">
        <v>0</v>
      </c>
      <c r="M120" s="36">
        <f t="shared" si="92"/>
        <v>90</v>
      </c>
      <c r="N120" s="45">
        <v>90</v>
      </c>
      <c r="O120" s="45">
        <v>0</v>
      </c>
      <c r="P120" s="45">
        <v>0</v>
      </c>
      <c r="Q120" s="40">
        <f t="shared" si="68"/>
        <v>120</v>
      </c>
      <c r="R120" s="45">
        <v>120</v>
      </c>
      <c r="S120" s="45">
        <v>0</v>
      </c>
      <c r="T120" s="45">
        <v>0</v>
      </c>
    </row>
    <row r="121" spans="2:21" ht="15.75" x14ac:dyDescent="0.25">
      <c r="B121" s="38"/>
      <c r="C121" s="60" t="s">
        <v>221</v>
      </c>
      <c r="D121" s="39" t="s">
        <v>231</v>
      </c>
      <c r="E121" s="40">
        <f t="shared" si="63"/>
        <v>100</v>
      </c>
      <c r="F121" s="45">
        <v>100</v>
      </c>
      <c r="G121" s="45">
        <v>0</v>
      </c>
      <c r="H121" s="45">
        <v>0</v>
      </c>
      <c r="I121" s="40">
        <f t="shared" si="65"/>
        <v>100</v>
      </c>
      <c r="J121" s="45">
        <v>100</v>
      </c>
      <c r="K121" s="45">
        <v>0</v>
      </c>
      <c r="L121" s="45">
        <v>0</v>
      </c>
      <c r="M121" s="36">
        <f t="shared" si="92"/>
        <v>100</v>
      </c>
      <c r="N121" s="45">
        <v>100</v>
      </c>
      <c r="O121" s="45">
        <v>0</v>
      </c>
      <c r="P121" s="45">
        <v>0</v>
      </c>
      <c r="Q121" s="40">
        <f t="shared" si="68"/>
        <v>135</v>
      </c>
      <c r="R121" s="45">
        <v>135</v>
      </c>
      <c r="S121" s="45">
        <v>0</v>
      </c>
      <c r="T121" s="45">
        <v>0</v>
      </c>
    </row>
    <row r="122" spans="2:21" ht="30" x14ac:dyDescent="0.25">
      <c r="B122" s="38"/>
      <c r="C122" s="60" t="s">
        <v>223</v>
      </c>
      <c r="D122" s="39" t="s">
        <v>233</v>
      </c>
      <c r="E122" s="40">
        <f t="shared" ref="E122:E188" si="120">SUM(F122:H122)</f>
        <v>250</v>
      </c>
      <c r="F122" s="45">
        <v>250</v>
      </c>
      <c r="G122" s="45">
        <v>0</v>
      </c>
      <c r="H122" s="45">
        <v>0</v>
      </c>
      <c r="I122" s="40">
        <f t="shared" ref="I122:I188" si="121">SUM(J122:L122)</f>
        <v>250</v>
      </c>
      <c r="J122" s="45">
        <v>250</v>
      </c>
      <c r="K122" s="45">
        <v>0</v>
      </c>
      <c r="L122" s="45">
        <v>0</v>
      </c>
      <c r="M122" s="36">
        <f>SUM(N122:P122)</f>
        <v>250</v>
      </c>
      <c r="N122" s="45">
        <v>250</v>
      </c>
      <c r="O122" s="45">
        <v>0</v>
      </c>
      <c r="P122" s="45">
        <v>0</v>
      </c>
      <c r="Q122" s="40">
        <f t="shared" ref="Q122:Q123" si="122">SUM(R122:Y122)</f>
        <v>335</v>
      </c>
      <c r="R122" s="45">
        <v>335</v>
      </c>
      <c r="S122" s="45">
        <v>0</v>
      </c>
      <c r="T122" s="45">
        <v>0</v>
      </c>
    </row>
    <row r="123" spans="2:21" ht="15.75" x14ac:dyDescent="0.25">
      <c r="B123" s="38"/>
      <c r="C123" s="60" t="s">
        <v>225</v>
      </c>
      <c r="D123" s="39" t="s">
        <v>503</v>
      </c>
      <c r="E123" s="40">
        <f t="shared" si="120"/>
        <v>140</v>
      </c>
      <c r="F123" s="45">
        <v>140</v>
      </c>
      <c r="G123" s="45"/>
      <c r="H123" s="45">
        <v>0</v>
      </c>
      <c r="I123" s="40">
        <f t="shared" si="121"/>
        <v>140</v>
      </c>
      <c r="J123" s="45">
        <v>140</v>
      </c>
      <c r="K123" s="45"/>
      <c r="L123" s="45">
        <v>0</v>
      </c>
      <c r="M123" s="36">
        <f>SUM(N123:P123)</f>
        <v>140</v>
      </c>
      <c r="N123" s="45">
        <v>140</v>
      </c>
      <c r="O123" s="45"/>
      <c r="P123" s="45">
        <v>0</v>
      </c>
      <c r="Q123" s="40">
        <f t="shared" si="122"/>
        <v>190</v>
      </c>
      <c r="R123" s="45">
        <v>190</v>
      </c>
      <c r="S123" s="45"/>
      <c r="T123" s="45">
        <v>0</v>
      </c>
    </row>
    <row r="124" spans="2:21" ht="30" x14ac:dyDescent="0.25">
      <c r="B124" s="38"/>
      <c r="C124" s="60" t="s">
        <v>353</v>
      </c>
      <c r="D124" s="39" t="s">
        <v>504</v>
      </c>
      <c r="E124" s="40">
        <f t="shared" si="120"/>
        <v>180</v>
      </c>
      <c r="F124" s="45">
        <v>180</v>
      </c>
      <c r="G124" s="45">
        <v>0</v>
      </c>
      <c r="H124" s="45">
        <v>0</v>
      </c>
      <c r="I124" s="40">
        <f t="shared" si="121"/>
        <v>180</v>
      </c>
      <c r="J124" s="45">
        <v>180</v>
      </c>
      <c r="K124" s="45">
        <v>0</v>
      </c>
      <c r="L124" s="45">
        <v>0</v>
      </c>
      <c r="M124" s="36">
        <f t="shared" ref="M124:M187" si="123">SUM(N124:P124)</f>
        <v>180</v>
      </c>
      <c r="N124" s="45">
        <v>180</v>
      </c>
      <c r="O124" s="45">
        <v>0</v>
      </c>
      <c r="P124" s="45">
        <v>0</v>
      </c>
      <c r="Q124" s="40">
        <f t="shared" ref="Q124:Q148" si="124">SUM(R124:Y124)</f>
        <v>240</v>
      </c>
      <c r="R124" s="45">
        <v>240</v>
      </c>
      <c r="S124" s="45">
        <v>0</v>
      </c>
      <c r="T124" s="45">
        <v>0</v>
      </c>
    </row>
    <row r="125" spans="2:21" ht="15.75" x14ac:dyDescent="0.25">
      <c r="B125" s="38"/>
      <c r="C125" s="60" t="s">
        <v>505</v>
      </c>
      <c r="D125" s="39" t="s">
        <v>507</v>
      </c>
      <c r="E125" s="40">
        <f t="shared" si="120"/>
        <v>70</v>
      </c>
      <c r="F125" s="45">
        <v>70</v>
      </c>
      <c r="G125" s="45">
        <v>0</v>
      </c>
      <c r="H125" s="45">
        <v>0</v>
      </c>
      <c r="I125" s="40">
        <f t="shared" si="121"/>
        <v>70</v>
      </c>
      <c r="J125" s="45">
        <v>70</v>
      </c>
      <c r="K125" s="45">
        <v>0</v>
      </c>
      <c r="L125" s="45">
        <v>0</v>
      </c>
      <c r="M125" s="36">
        <f t="shared" si="123"/>
        <v>70</v>
      </c>
      <c r="N125" s="45">
        <v>70</v>
      </c>
      <c r="O125" s="45">
        <v>0</v>
      </c>
      <c r="P125" s="45">
        <v>0</v>
      </c>
      <c r="Q125" s="40">
        <f t="shared" si="124"/>
        <v>35</v>
      </c>
      <c r="R125" s="45">
        <v>35</v>
      </c>
      <c r="S125" s="45">
        <v>0</v>
      </c>
      <c r="T125" s="45">
        <v>0</v>
      </c>
    </row>
    <row r="126" spans="2:21" ht="90" x14ac:dyDescent="0.25">
      <c r="B126" s="38"/>
      <c r="C126" s="60" t="s">
        <v>506</v>
      </c>
      <c r="D126" s="39" t="s">
        <v>508</v>
      </c>
      <c r="E126" s="40">
        <f t="shared" si="120"/>
        <v>280</v>
      </c>
      <c r="F126" s="45">
        <v>280</v>
      </c>
      <c r="G126" s="45"/>
      <c r="H126" s="45"/>
      <c r="I126" s="40">
        <f t="shared" si="121"/>
        <v>280</v>
      </c>
      <c r="J126" s="45">
        <v>280</v>
      </c>
      <c r="K126" s="45"/>
      <c r="L126" s="45"/>
      <c r="M126" s="36">
        <f t="shared" si="123"/>
        <v>280</v>
      </c>
      <c r="N126" s="45">
        <v>280</v>
      </c>
      <c r="O126" s="45"/>
      <c r="P126" s="45"/>
      <c r="Q126" s="40">
        <f t="shared" si="124"/>
        <v>375</v>
      </c>
      <c r="R126" s="45">
        <v>375</v>
      </c>
      <c r="S126" s="45"/>
      <c r="T126" s="45"/>
    </row>
    <row r="127" spans="2:21" ht="18" x14ac:dyDescent="0.25">
      <c r="B127" s="30" t="s">
        <v>513</v>
      </c>
      <c r="C127" s="31"/>
      <c r="D127" s="53" t="s">
        <v>113</v>
      </c>
      <c r="E127" s="32">
        <f t="shared" si="120"/>
        <v>11000</v>
      </c>
      <c r="F127" s="33">
        <f>SUM(F131:F134)</f>
        <v>11000</v>
      </c>
      <c r="G127" s="33">
        <f t="shared" ref="G127:H127" si="125">SUM(G131:G134)</f>
        <v>0</v>
      </c>
      <c r="H127" s="33">
        <f t="shared" si="125"/>
        <v>0</v>
      </c>
      <c r="I127" s="32">
        <f t="shared" si="121"/>
        <v>16000</v>
      </c>
      <c r="J127" s="33">
        <f>SUM(J131:J134)</f>
        <v>16000</v>
      </c>
      <c r="K127" s="33">
        <f t="shared" ref="K127:L127" si="126">SUM(K131:K134)</f>
        <v>0</v>
      </c>
      <c r="L127" s="33">
        <f t="shared" si="126"/>
        <v>0</v>
      </c>
      <c r="M127" s="33">
        <f t="shared" si="123"/>
        <v>16810</v>
      </c>
      <c r="N127" s="33">
        <f>SUM(N131:N134)</f>
        <v>16810</v>
      </c>
      <c r="O127" s="33">
        <f t="shared" ref="O127:T127" si="127">SUM(O131:O134)</f>
        <v>0</v>
      </c>
      <c r="P127" s="33">
        <f t="shared" ref="P127" si="128">SUM(P131:P134)</f>
        <v>0</v>
      </c>
      <c r="Q127" s="32">
        <f t="shared" si="124"/>
        <v>18205</v>
      </c>
      <c r="R127" s="33">
        <f>SUM(R131:R134)</f>
        <v>18205</v>
      </c>
      <c r="S127" s="33">
        <f t="shared" ref="S127" si="129">SUM(S131:S134)</f>
        <v>0</v>
      </c>
      <c r="T127" s="33">
        <f t="shared" si="127"/>
        <v>0</v>
      </c>
      <c r="U127" s="81"/>
    </row>
    <row r="128" spans="2:21" ht="18" x14ac:dyDescent="0.25">
      <c r="B128" s="41"/>
      <c r="C128" s="42"/>
      <c r="D128" s="43" t="s">
        <v>151</v>
      </c>
      <c r="E128" s="36">
        <f t="shared" si="120"/>
        <v>79</v>
      </c>
      <c r="F128" s="36">
        <f t="shared" ref="F128:H128" si="130">SUM(F129:F130)</f>
        <v>79</v>
      </c>
      <c r="G128" s="36">
        <f t="shared" si="130"/>
        <v>0</v>
      </c>
      <c r="H128" s="36">
        <f t="shared" si="130"/>
        <v>0</v>
      </c>
      <c r="I128" s="36">
        <f t="shared" si="121"/>
        <v>79</v>
      </c>
      <c r="J128" s="36">
        <f t="shared" ref="J128:L128" si="131">SUM(J129:J130)</f>
        <v>79</v>
      </c>
      <c r="K128" s="36">
        <f t="shared" si="131"/>
        <v>0</v>
      </c>
      <c r="L128" s="36">
        <f t="shared" si="131"/>
        <v>0</v>
      </c>
      <c r="M128" s="36">
        <f t="shared" si="123"/>
        <v>79</v>
      </c>
      <c r="N128" s="36">
        <f t="shared" ref="N128:T128" si="132">SUM(N129:N130)</f>
        <v>79</v>
      </c>
      <c r="O128" s="36">
        <f t="shared" si="132"/>
        <v>0</v>
      </c>
      <c r="P128" s="36">
        <f t="shared" ref="P128" si="133">SUM(P129:P130)</f>
        <v>0</v>
      </c>
      <c r="Q128" s="36">
        <f t="shared" si="124"/>
        <v>79</v>
      </c>
      <c r="R128" s="36">
        <f t="shared" ref="R128:S128" si="134">SUM(R129:R130)</f>
        <v>79</v>
      </c>
      <c r="S128" s="36">
        <f t="shared" si="134"/>
        <v>0</v>
      </c>
      <c r="T128" s="36">
        <f t="shared" si="132"/>
        <v>0</v>
      </c>
    </row>
    <row r="129" spans="2:21" ht="18" x14ac:dyDescent="0.25">
      <c r="B129" s="41"/>
      <c r="C129" s="42"/>
      <c r="D129" s="44" t="s">
        <v>335</v>
      </c>
      <c r="E129" s="37">
        <f t="shared" si="120"/>
        <v>0</v>
      </c>
      <c r="F129" s="37">
        <v>0</v>
      </c>
      <c r="G129" s="37">
        <v>0</v>
      </c>
      <c r="H129" s="37">
        <v>0</v>
      </c>
      <c r="I129" s="37">
        <f t="shared" si="121"/>
        <v>0</v>
      </c>
      <c r="J129" s="37">
        <v>0</v>
      </c>
      <c r="K129" s="37">
        <v>0</v>
      </c>
      <c r="L129" s="37">
        <v>0</v>
      </c>
      <c r="M129" s="36">
        <f t="shared" si="123"/>
        <v>0</v>
      </c>
      <c r="N129" s="37">
        <v>0</v>
      </c>
      <c r="O129" s="37">
        <v>0</v>
      </c>
      <c r="P129" s="37">
        <v>0</v>
      </c>
      <c r="Q129" s="37">
        <f t="shared" si="124"/>
        <v>0</v>
      </c>
      <c r="R129" s="37">
        <v>0</v>
      </c>
      <c r="S129" s="37">
        <v>0</v>
      </c>
      <c r="T129" s="37">
        <v>0</v>
      </c>
    </row>
    <row r="130" spans="2:21" ht="18" x14ac:dyDescent="0.25">
      <c r="B130" s="41"/>
      <c r="C130" s="42"/>
      <c r="D130" s="44" t="s">
        <v>155</v>
      </c>
      <c r="E130" s="36">
        <f t="shared" si="120"/>
        <v>79</v>
      </c>
      <c r="F130" s="37">
        <f>30+49</f>
        <v>79</v>
      </c>
      <c r="G130" s="37">
        <v>0</v>
      </c>
      <c r="H130" s="37">
        <v>0</v>
      </c>
      <c r="I130" s="36">
        <f t="shared" si="121"/>
        <v>79</v>
      </c>
      <c r="J130" s="37">
        <f>30+49</f>
        <v>79</v>
      </c>
      <c r="K130" s="37">
        <v>0</v>
      </c>
      <c r="L130" s="37">
        <v>0</v>
      </c>
      <c r="M130" s="36">
        <f t="shared" si="123"/>
        <v>79</v>
      </c>
      <c r="N130" s="37">
        <f>30+49</f>
        <v>79</v>
      </c>
      <c r="O130" s="37">
        <v>0</v>
      </c>
      <c r="P130" s="37">
        <v>0</v>
      </c>
      <c r="Q130" s="36">
        <f t="shared" si="124"/>
        <v>79</v>
      </c>
      <c r="R130" s="37">
        <f>30+49</f>
        <v>79</v>
      </c>
      <c r="S130" s="37">
        <v>0</v>
      </c>
      <c r="T130" s="37">
        <v>0</v>
      </c>
    </row>
    <row r="131" spans="2:21" ht="15.75" x14ac:dyDescent="0.25">
      <c r="B131" s="38"/>
      <c r="C131" s="60" t="s">
        <v>227</v>
      </c>
      <c r="D131" s="39" t="s">
        <v>509</v>
      </c>
      <c r="E131" s="40">
        <f t="shared" si="120"/>
        <v>1100</v>
      </c>
      <c r="F131" s="45">
        <v>1100</v>
      </c>
      <c r="G131" s="45">
        <v>0</v>
      </c>
      <c r="H131" s="45">
        <v>0</v>
      </c>
      <c r="I131" s="40">
        <f t="shared" si="121"/>
        <v>1100</v>
      </c>
      <c r="J131" s="45">
        <v>1100</v>
      </c>
      <c r="K131" s="45">
        <v>0</v>
      </c>
      <c r="L131" s="45">
        <v>0</v>
      </c>
      <c r="M131" s="36">
        <f t="shared" si="123"/>
        <v>1100</v>
      </c>
      <c r="N131" s="45">
        <v>1100</v>
      </c>
      <c r="O131" s="45">
        <v>0</v>
      </c>
      <c r="P131" s="45">
        <v>0</v>
      </c>
      <c r="Q131" s="40">
        <f t="shared" si="124"/>
        <v>2495</v>
      </c>
      <c r="R131" s="45">
        <v>2495</v>
      </c>
      <c r="S131" s="45">
        <v>0</v>
      </c>
      <c r="T131" s="45">
        <v>0</v>
      </c>
    </row>
    <row r="132" spans="2:21" ht="15.75" x14ac:dyDescent="0.25">
      <c r="B132" s="38"/>
      <c r="C132" s="60" t="s">
        <v>229</v>
      </c>
      <c r="D132" s="39" t="s">
        <v>510</v>
      </c>
      <c r="E132" s="40">
        <f t="shared" si="120"/>
        <v>7900</v>
      </c>
      <c r="F132" s="45">
        <v>7900</v>
      </c>
      <c r="G132" s="45">
        <v>0</v>
      </c>
      <c r="H132" s="45">
        <v>0</v>
      </c>
      <c r="I132" s="40">
        <f t="shared" si="121"/>
        <v>12700</v>
      </c>
      <c r="J132" s="45">
        <f>14200-1500</f>
        <v>12700</v>
      </c>
      <c r="K132" s="45">
        <v>0</v>
      </c>
      <c r="L132" s="45">
        <v>0</v>
      </c>
      <c r="M132" s="36">
        <f t="shared" si="123"/>
        <v>13510</v>
      </c>
      <c r="N132" s="45">
        <f>13700-190</f>
        <v>13510</v>
      </c>
      <c r="O132" s="45">
        <v>0</v>
      </c>
      <c r="P132" s="45">
        <v>0</v>
      </c>
      <c r="Q132" s="40">
        <f t="shared" si="124"/>
        <v>13510</v>
      </c>
      <c r="R132" s="45">
        <f>13700-190</f>
        <v>13510</v>
      </c>
      <c r="S132" s="45">
        <v>0</v>
      </c>
      <c r="T132" s="45">
        <v>0</v>
      </c>
    </row>
    <row r="133" spans="2:21" ht="15.75" x14ac:dyDescent="0.25">
      <c r="B133" s="38"/>
      <c r="C133" s="60" t="s">
        <v>230</v>
      </c>
      <c r="D133" s="39" t="s">
        <v>511</v>
      </c>
      <c r="E133" s="40">
        <f t="shared" si="120"/>
        <v>800</v>
      </c>
      <c r="F133" s="45">
        <v>800</v>
      </c>
      <c r="G133" s="45">
        <v>0</v>
      </c>
      <c r="H133" s="45">
        <v>0</v>
      </c>
      <c r="I133" s="40">
        <f t="shared" si="121"/>
        <v>1000</v>
      </c>
      <c r="J133" s="45">
        <v>1000</v>
      </c>
      <c r="K133" s="45">
        <v>0</v>
      </c>
      <c r="L133" s="45">
        <v>0</v>
      </c>
      <c r="M133" s="36">
        <f t="shared" si="123"/>
        <v>1000</v>
      </c>
      <c r="N133" s="45">
        <v>1000</v>
      </c>
      <c r="O133" s="45">
        <v>0</v>
      </c>
      <c r="P133" s="45">
        <v>0</v>
      </c>
      <c r="Q133" s="40">
        <f t="shared" si="124"/>
        <v>1000</v>
      </c>
      <c r="R133" s="45">
        <v>1000</v>
      </c>
      <c r="S133" s="45">
        <v>0</v>
      </c>
      <c r="T133" s="45">
        <v>0</v>
      </c>
    </row>
    <row r="134" spans="2:21" ht="15.75" x14ac:dyDescent="0.25">
      <c r="B134" s="38"/>
      <c r="C134" s="60" t="s">
        <v>232</v>
      </c>
      <c r="D134" s="39" t="s">
        <v>512</v>
      </c>
      <c r="E134" s="40">
        <f t="shared" si="120"/>
        <v>1200</v>
      </c>
      <c r="F134" s="45">
        <v>1200</v>
      </c>
      <c r="G134" s="45">
        <v>0</v>
      </c>
      <c r="H134" s="45">
        <v>0</v>
      </c>
      <c r="I134" s="40">
        <f t="shared" si="121"/>
        <v>1200</v>
      </c>
      <c r="J134" s="45">
        <v>1200</v>
      </c>
      <c r="K134" s="45">
        <v>0</v>
      </c>
      <c r="L134" s="45">
        <v>0</v>
      </c>
      <c r="M134" s="36">
        <f t="shared" si="123"/>
        <v>1200</v>
      </c>
      <c r="N134" s="45">
        <v>1200</v>
      </c>
      <c r="O134" s="45">
        <v>0</v>
      </c>
      <c r="P134" s="45">
        <v>0</v>
      </c>
      <c r="Q134" s="40">
        <f t="shared" si="124"/>
        <v>1200</v>
      </c>
      <c r="R134" s="45">
        <v>1200</v>
      </c>
      <c r="S134" s="45">
        <v>0</v>
      </c>
      <c r="T134" s="45">
        <v>0</v>
      </c>
    </row>
    <row r="135" spans="2:21" ht="36" x14ac:dyDescent="0.25">
      <c r="B135" s="30" t="s">
        <v>514</v>
      </c>
      <c r="C135" s="31"/>
      <c r="D135" s="53" t="s">
        <v>115</v>
      </c>
      <c r="E135" s="32">
        <f t="shared" si="120"/>
        <v>203800</v>
      </c>
      <c r="F135" s="33">
        <f>F139+F151+F160+F165+F175+F183+F199+F205+F214+F220+F226</f>
        <v>203800</v>
      </c>
      <c r="G135" s="33">
        <f>G139+G151+G160+G165+G175+G183+G199+G205+G214+G220+G226</f>
        <v>0</v>
      </c>
      <c r="H135" s="33">
        <f>H139+H151+H160+H165+H175+H183+H199+H205+H214+H220+H226</f>
        <v>0</v>
      </c>
      <c r="I135" s="32">
        <f t="shared" si="121"/>
        <v>217630</v>
      </c>
      <c r="J135" s="33">
        <f>J139+J151+J160+J165+J175+J183+J199+J205+J214+J220+J226</f>
        <v>217630</v>
      </c>
      <c r="K135" s="33">
        <f>K139+K151+K160+K165+K175+K183+K199+K205+K214+K220+K226</f>
        <v>0</v>
      </c>
      <c r="L135" s="33">
        <f>L139+L151+L160+L165+L175+L183+L199+L205+L214+L220+L226</f>
        <v>0</v>
      </c>
      <c r="M135" s="33">
        <f t="shared" si="123"/>
        <v>229730</v>
      </c>
      <c r="N135" s="33">
        <f>N139+N151+N160+N165+N175+N183+N199+N205+N214+N220+N226</f>
        <v>229730</v>
      </c>
      <c r="O135" s="33">
        <f>O139+O151+O160+O165+O175+O183+O199+O205+O214+O220+O226</f>
        <v>0</v>
      </c>
      <c r="P135" s="33">
        <f>P139+P151+P160+P165+P175+P183+P199+P205+P214+P220+P226</f>
        <v>0</v>
      </c>
      <c r="Q135" s="32">
        <f t="shared" si="124"/>
        <v>241790</v>
      </c>
      <c r="R135" s="33">
        <f>R139+R151+R160+R165+R175+R183+R199+R205+R214+R220+R226</f>
        <v>241790</v>
      </c>
      <c r="S135" s="33">
        <f>S139+S151+S160+S165+S175+S183+S199+S205+S214+S220+S226</f>
        <v>0</v>
      </c>
      <c r="T135" s="33">
        <f>T139+T151+T160+T165+T175+T183+T199+T205+T214+T220+T226</f>
        <v>0</v>
      </c>
    </row>
    <row r="136" spans="2:21" ht="18" x14ac:dyDescent="0.25">
      <c r="B136" s="41"/>
      <c r="C136" s="42"/>
      <c r="D136" s="43" t="s">
        <v>151</v>
      </c>
      <c r="E136" s="36">
        <f t="shared" si="120"/>
        <v>3436</v>
      </c>
      <c r="F136" s="36">
        <f t="shared" ref="F136:H136" si="135">SUM(F137:F138)</f>
        <v>3436</v>
      </c>
      <c r="G136" s="36">
        <f t="shared" si="135"/>
        <v>0</v>
      </c>
      <c r="H136" s="36">
        <f t="shared" si="135"/>
        <v>0</v>
      </c>
      <c r="I136" s="36">
        <f t="shared" si="121"/>
        <v>3436</v>
      </c>
      <c r="J136" s="36">
        <f t="shared" ref="J136:L136" si="136">SUM(J137:J138)</f>
        <v>3436</v>
      </c>
      <c r="K136" s="36">
        <f t="shared" si="136"/>
        <v>0</v>
      </c>
      <c r="L136" s="36">
        <f t="shared" si="136"/>
        <v>0</v>
      </c>
      <c r="M136" s="36">
        <f t="shared" si="123"/>
        <v>3436</v>
      </c>
      <c r="N136" s="36">
        <f t="shared" ref="N136:T136" si="137">SUM(N137:N138)</f>
        <v>3436</v>
      </c>
      <c r="O136" s="36">
        <f t="shared" si="137"/>
        <v>0</v>
      </c>
      <c r="P136" s="36">
        <f t="shared" ref="P136" si="138">SUM(P137:P138)</f>
        <v>0</v>
      </c>
      <c r="Q136" s="36">
        <f t="shared" si="124"/>
        <v>3436</v>
      </c>
      <c r="R136" s="36">
        <f t="shared" ref="R136:S136" si="139">SUM(R137:R138)</f>
        <v>3436</v>
      </c>
      <c r="S136" s="36">
        <f t="shared" si="139"/>
        <v>0</v>
      </c>
      <c r="T136" s="36">
        <f t="shared" si="137"/>
        <v>0</v>
      </c>
    </row>
    <row r="137" spans="2:21" ht="18" x14ac:dyDescent="0.25">
      <c r="B137" s="41"/>
      <c r="C137" s="42"/>
      <c r="D137" s="44" t="s">
        <v>335</v>
      </c>
      <c r="E137" s="37">
        <f t="shared" si="120"/>
        <v>0</v>
      </c>
      <c r="F137" s="37">
        <v>0</v>
      </c>
      <c r="G137" s="37">
        <v>0</v>
      </c>
      <c r="H137" s="37">
        <v>0</v>
      </c>
      <c r="I137" s="37">
        <f t="shared" si="121"/>
        <v>0</v>
      </c>
      <c r="J137" s="37">
        <v>0</v>
      </c>
      <c r="K137" s="37">
        <v>0</v>
      </c>
      <c r="L137" s="37">
        <v>0</v>
      </c>
      <c r="M137" s="36">
        <f t="shared" si="123"/>
        <v>0</v>
      </c>
      <c r="N137" s="37">
        <v>0</v>
      </c>
      <c r="O137" s="37">
        <v>0</v>
      </c>
      <c r="P137" s="37">
        <v>0</v>
      </c>
      <c r="Q137" s="37">
        <f t="shared" si="124"/>
        <v>0</v>
      </c>
      <c r="R137" s="37">
        <v>0</v>
      </c>
      <c r="S137" s="37">
        <v>0</v>
      </c>
      <c r="T137" s="37">
        <v>0</v>
      </c>
    </row>
    <row r="138" spans="2:21" ht="18" x14ac:dyDescent="0.25">
      <c r="B138" s="41"/>
      <c r="C138" s="42"/>
      <c r="D138" s="44" t="s">
        <v>155</v>
      </c>
      <c r="E138" s="61">
        <f t="shared" si="120"/>
        <v>3436</v>
      </c>
      <c r="F138" s="59">
        <f>F142+F154+F163+F168+F178+F186+F202+F208+F217+F223+F229</f>
        <v>3436</v>
      </c>
      <c r="G138" s="59">
        <f>G142+G154+G163+G168+G178+G186+G202+G208+G217+G223+G229</f>
        <v>0</v>
      </c>
      <c r="H138" s="59">
        <f>H142+H154+H163+H168+H178+H186+H202+H208+H217+H223+H229</f>
        <v>0</v>
      </c>
      <c r="I138" s="61">
        <f t="shared" si="121"/>
        <v>3436</v>
      </c>
      <c r="J138" s="59">
        <f>J142+J154+J163+J168+J178+J186+J202+J208+J217+J223+J229</f>
        <v>3436</v>
      </c>
      <c r="K138" s="59">
        <f>K142+K154+K163+K168+K178+K186+K202+K208+K217+K223+K229</f>
        <v>0</v>
      </c>
      <c r="L138" s="59">
        <f>L142+L154+L163+L168+L178+L186+L202+L208+L217+L223+L229</f>
        <v>0</v>
      </c>
      <c r="M138" s="36">
        <f t="shared" si="123"/>
        <v>3436</v>
      </c>
      <c r="N138" s="59">
        <f>N142+N154+N163+N168+N178+N186+N202+N208+N217+N223+N229</f>
        <v>3436</v>
      </c>
      <c r="O138" s="59">
        <f>O142+O154+O163+O168+O178+O186+O202+O208+O217+O223+O229</f>
        <v>0</v>
      </c>
      <c r="P138" s="59">
        <f>P142+P154+P163+P168+P178+P186+P202+P208+P217+P223+P229</f>
        <v>0</v>
      </c>
      <c r="Q138" s="61">
        <f t="shared" si="124"/>
        <v>3436</v>
      </c>
      <c r="R138" s="59">
        <f>R142+R154+R163+R168+R178+R186+R202+R208+R217+R223+R229</f>
        <v>3436</v>
      </c>
      <c r="S138" s="59">
        <f>S142+S154+S163+S168+S178+S186+S202+S208+S217+S223+S229</f>
        <v>0</v>
      </c>
      <c r="T138" s="59">
        <f>T142+T154+T163+T168+T178+T186+T202+T208+T217+T223+T229</f>
        <v>0</v>
      </c>
    </row>
    <row r="139" spans="2:21" ht="18" x14ac:dyDescent="0.25">
      <c r="B139" s="30" t="s">
        <v>515</v>
      </c>
      <c r="C139" s="31"/>
      <c r="D139" s="53" t="s">
        <v>116</v>
      </c>
      <c r="E139" s="32">
        <f t="shared" si="120"/>
        <v>24000</v>
      </c>
      <c r="F139" s="33">
        <f>SUM(F143:F150)</f>
        <v>24000</v>
      </c>
      <c r="G139" s="33">
        <f t="shared" ref="G139:H139" si="140">SUM(G143:G150)</f>
        <v>0</v>
      </c>
      <c r="H139" s="33">
        <f t="shared" si="140"/>
        <v>0</v>
      </c>
      <c r="I139" s="32">
        <f t="shared" si="121"/>
        <v>27000</v>
      </c>
      <c r="J139" s="33">
        <f>SUM(J143:J150)</f>
        <v>27000</v>
      </c>
      <c r="K139" s="33">
        <f t="shared" ref="K139:L139" si="141">SUM(K143:K150)</f>
        <v>0</v>
      </c>
      <c r="L139" s="33">
        <f t="shared" si="141"/>
        <v>0</v>
      </c>
      <c r="M139" s="33">
        <f t="shared" si="123"/>
        <v>28000</v>
      </c>
      <c r="N139" s="33">
        <f>SUM(N143:N150)</f>
        <v>28000</v>
      </c>
      <c r="O139" s="33">
        <f t="shared" ref="O139:T139" si="142">SUM(O143:O150)</f>
        <v>0</v>
      </c>
      <c r="P139" s="33">
        <f t="shared" ref="P139" si="143">SUM(P143:P150)</f>
        <v>0</v>
      </c>
      <c r="Q139" s="32">
        <f t="shared" si="124"/>
        <v>29673</v>
      </c>
      <c r="R139" s="33">
        <f>SUM(R143:R150)</f>
        <v>29673</v>
      </c>
      <c r="S139" s="33">
        <f t="shared" ref="S139" si="144">SUM(S143:S150)</f>
        <v>0</v>
      </c>
      <c r="T139" s="33">
        <f t="shared" si="142"/>
        <v>0</v>
      </c>
      <c r="U139" s="81"/>
    </row>
    <row r="140" spans="2:21" ht="18" x14ac:dyDescent="0.25">
      <c r="B140" s="41"/>
      <c r="C140" s="42"/>
      <c r="D140" s="43" t="s">
        <v>151</v>
      </c>
      <c r="E140" s="36">
        <f t="shared" si="120"/>
        <v>0</v>
      </c>
      <c r="F140" s="36">
        <f t="shared" ref="F140:H140" si="145">SUM(F141:F142)</f>
        <v>0</v>
      </c>
      <c r="G140" s="36">
        <f t="shared" si="145"/>
        <v>0</v>
      </c>
      <c r="H140" s="36">
        <f t="shared" si="145"/>
        <v>0</v>
      </c>
      <c r="I140" s="36">
        <f t="shared" si="121"/>
        <v>0</v>
      </c>
      <c r="J140" s="36">
        <f t="shared" ref="J140:L140" si="146">SUM(J141:J142)</f>
        <v>0</v>
      </c>
      <c r="K140" s="36">
        <f t="shared" si="146"/>
        <v>0</v>
      </c>
      <c r="L140" s="36">
        <f t="shared" si="146"/>
        <v>0</v>
      </c>
      <c r="M140" s="36">
        <f t="shared" si="123"/>
        <v>0</v>
      </c>
      <c r="N140" s="36">
        <f t="shared" ref="N140:T140" si="147">SUM(N141:N142)</f>
        <v>0</v>
      </c>
      <c r="O140" s="36">
        <f t="shared" si="147"/>
        <v>0</v>
      </c>
      <c r="P140" s="36">
        <f t="shared" ref="P140" si="148">SUM(P141:P142)</f>
        <v>0</v>
      </c>
      <c r="Q140" s="36">
        <f t="shared" si="124"/>
        <v>0</v>
      </c>
      <c r="R140" s="36">
        <f t="shared" ref="R140:S140" si="149">SUM(R141:R142)</f>
        <v>0</v>
      </c>
      <c r="S140" s="36">
        <f t="shared" si="149"/>
        <v>0</v>
      </c>
      <c r="T140" s="36">
        <f t="shared" si="147"/>
        <v>0</v>
      </c>
    </row>
    <row r="141" spans="2:21" ht="18" x14ac:dyDescent="0.25">
      <c r="B141" s="41"/>
      <c r="C141" s="42"/>
      <c r="D141" s="44" t="s">
        <v>335</v>
      </c>
      <c r="E141" s="37">
        <f t="shared" si="120"/>
        <v>0</v>
      </c>
      <c r="F141" s="37">
        <v>0</v>
      </c>
      <c r="G141" s="37">
        <v>0</v>
      </c>
      <c r="H141" s="37">
        <v>0</v>
      </c>
      <c r="I141" s="37">
        <f t="shared" si="121"/>
        <v>0</v>
      </c>
      <c r="J141" s="37">
        <v>0</v>
      </c>
      <c r="K141" s="37">
        <v>0</v>
      </c>
      <c r="L141" s="37">
        <v>0</v>
      </c>
      <c r="M141" s="36">
        <f t="shared" si="123"/>
        <v>0</v>
      </c>
      <c r="N141" s="37">
        <v>0</v>
      </c>
      <c r="O141" s="37">
        <v>0</v>
      </c>
      <c r="P141" s="37">
        <v>0</v>
      </c>
      <c r="Q141" s="37">
        <f t="shared" si="124"/>
        <v>0</v>
      </c>
      <c r="R141" s="37">
        <v>0</v>
      </c>
      <c r="S141" s="37">
        <v>0</v>
      </c>
      <c r="T141" s="37">
        <v>0</v>
      </c>
    </row>
    <row r="142" spans="2:21" ht="18" x14ac:dyDescent="0.25">
      <c r="B142" s="41"/>
      <c r="C142" s="42"/>
      <c r="D142" s="44" t="s">
        <v>155</v>
      </c>
      <c r="E142" s="36">
        <f t="shared" si="120"/>
        <v>0</v>
      </c>
      <c r="F142" s="37">
        <v>0</v>
      </c>
      <c r="G142" s="37">
        <v>0</v>
      </c>
      <c r="H142" s="37">
        <v>0</v>
      </c>
      <c r="I142" s="36">
        <f t="shared" si="121"/>
        <v>0</v>
      </c>
      <c r="J142" s="37">
        <v>0</v>
      </c>
      <c r="K142" s="37">
        <v>0</v>
      </c>
      <c r="L142" s="37">
        <v>0</v>
      </c>
      <c r="M142" s="36">
        <f t="shared" si="123"/>
        <v>0</v>
      </c>
      <c r="N142" s="37">
        <v>0</v>
      </c>
      <c r="O142" s="37">
        <v>0</v>
      </c>
      <c r="P142" s="37">
        <v>0</v>
      </c>
      <c r="Q142" s="36">
        <f t="shared" si="124"/>
        <v>0</v>
      </c>
      <c r="R142" s="37">
        <v>0</v>
      </c>
      <c r="S142" s="37">
        <v>0</v>
      </c>
      <c r="T142" s="37">
        <v>0</v>
      </c>
    </row>
    <row r="143" spans="2:21" ht="15.75" x14ac:dyDescent="0.25">
      <c r="B143" s="38"/>
      <c r="C143" s="60" t="s">
        <v>244</v>
      </c>
      <c r="D143" s="62" t="s">
        <v>355</v>
      </c>
      <c r="E143" s="40">
        <f t="shared" si="120"/>
        <v>6850</v>
      </c>
      <c r="F143" s="45">
        <v>6850</v>
      </c>
      <c r="G143" s="45">
        <v>0</v>
      </c>
      <c r="H143" s="45">
        <v>0</v>
      </c>
      <c r="I143" s="40">
        <f t="shared" si="121"/>
        <v>7240</v>
      </c>
      <c r="J143" s="45">
        <v>7240</v>
      </c>
      <c r="K143" s="45">
        <v>0</v>
      </c>
      <c r="L143" s="45">
        <v>0</v>
      </c>
      <c r="M143" s="36">
        <f t="shared" si="123"/>
        <v>8210</v>
      </c>
      <c r="N143" s="45">
        <v>8210</v>
      </c>
      <c r="O143" s="45">
        <v>0</v>
      </c>
      <c r="P143" s="45">
        <v>0</v>
      </c>
      <c r="Q143" s="40">
        <f t="shared" si="124"/>
        <v>9000</v>
      </c>
      <c r="R143" s="45">
        <v>9000</v>
      </c>
      <c r="S143" s="45">
        <v>0</v>
      </c>
      <c r="T143" s="45">
        <v>0</v>
      </c>
    </row>
    <row r="144" spans="2:21" ht="15.75" x14ac:dyDescent="0.25">
      <c r="B144" s="38"/>
      <c r="C144" s="60" t="s">
        <v>245</v>
      </c>
      <c r="D144" s="39" t="s">
        <v>246</v>
      </c>
      <c r="E144" s="40">
        <f t="shared" si="120"/>
        <v>88</v>
      </c>
      <c r="F144" s="45">
        <v>88</v>
      </c>
      <c r="G144" s="45">
        <v>0</v>
      </c>
      <c r="H144" s="45">
        <v>0</v>
      </c>
      <c r="I144" s="40">
        <f t="shared" si="121"/>
        <v>100</v>
      </c>
      <c r="J144" s="45">
        <v>100</v>
      </c>
      <c r="K144" s="45">
        <v>0</v>
      </c>
      <c r="L144" s="45">
        <v>0</v>
      </c>
      <c r="M144" s="36">
        <f t="shared" si="123"/>
        <v>100</v>
      </c>
      <c r="N144" s="45">
        <v>100</v>
      </c>
      <c r="O144" s="45">
        <v>0</v>
      </c>
      <c r="P144" s="45">
        <v>0</v>
      </c>
      <c r="Q144" s="40">
        <f t="shared" si="124"/>
        <v>138</v>
      </c>
      <c r="R144" s="45">
        <v>138</v>
      </c>
      <c r="S144" s="45">
        <v>0</v>
      </c>
      <c r="T144" s="45">
        <v>0</v>
      </c>
    </row>
    <row r="145" spans="2:21" ht="15.75" x14ac:dyDescent="0.25">
      <c r="B145" s="38"/>
      <c r="C145" s="60" t="s">
        <v>247</v>
      </c>
      <c r="D145" s="39" t="s">
        <v>248</v>
      </c>
      <c r="E145" s="40">
        <f t="shared" si="120"/>
        <v>151</v>
      </c>
      <c r="F145" s="45">
        <v>151</v>
      </c>
      <c r="G145" s="45">
        <v>0</v>
      </c>
      <c r="H145" s="45">
        <v>0</v>
      </c>
      <c r="I145" s="40">
        <f t="shared" si="121"/>
        <v>210</v>
      </c>
      <c r="J145" s="45">
        <v>210</v>
      </c>
      <c r="K145" s="45">
        <v>0</v>
      </c>
      <c r="L145" s="45">
        <v>0</v>
      </c>
      <c r="M145" s="36">
        <f t="shared" si="123"/>
        <v>210</v>
      </c>
      <c r="N145" s="45">
        <v>210</v>
      </c>
      <c r="O145" s="45">
        <v>0</v>
      </c>
      <c r="P145" s="45">
        <v>0</v>
      </c>
      <c r="Q145" s="40">
        <f t="shared" si="124"/>
        <v>255</v>
      </c>
      <c r="R145" s="45">
        <v>255</v>
      </c>
      <c r="S145" s="45">
        <v>0</v>
      </c>
      <c r="T145" s="45">
        <v>0</v>
      </c>
    </row>
    <row r="146" spans="2:21" ht="30" x14ac:dyDescent="0.25">
      <c r="B146" s="38"/>
      <c r="C146" s="60" t="s">
        <v>249</v>
      </c>
      <c r="D146" s="87" t="s">
        <v>356</v>
      </c>
      <c r="E146" s="40">
        <f t="shared" si="120"/>
        <v>662.3</v>
      </c>
      <c r="F146" s="45">
        <v>662.3</v>
      </c>
      <c r="G146" s="45">
        <v>0</v>
      </c>
      <c r="H146" s="45">
        <v>0</v>
      </c>
      <c r="I146" s="40">
        <f t="shared" si="121"/>
        <v>900</v>
      </c>
      <c r="J146" s="45">
        <v>900</v>
      </c>
      <c r="K146" s="45">
        <v>0</v>
      </c>
      <c r="L146" s="45">
        <v>0</v>
      </c>
      <c r="M146" s="36">
        <f t="shared" si="123"/>
        <v>900</v>
      </c>
      <c r="N146" s="45">
        <v>900</v>
      </c>
      <c r="O146" s="45">
        <v>0</v>
      </c>
      <c r="P146" s="45">
        <v>0</v>
      </c>
      <c r="Q146" s="40">
        <f t="shared" si="124"/>
        <v>900</v>
      </c>
      <c r="R146" s="45">
        <v>900</v>
      </c>
      <c r="S146" s="45">
        <v>0</v>
      </c>
      <c r="T146" s="45">
        <v>0</v>
      </c>
    </row>
    <row r="147" spans="2:21" ht="30" x14ac:dyDescent="0.25">
      <c r="B147" s="38"/>
      <c r="C147" s="60" t="s">
        <v>250</v>
      </c>
      <c r="D147" s="39" t="s">
        <v>251</v>
      </c>
      <c r="E147" s="40">
        <f t="shared" si="120"/>
        <v>1718.2</v>
      </c>
      <c r="F147" s="45">
        <v>1718.2</v>
      </c>
      <c r="G147" s="45">
        <v>0</v>
      </c>
      <c r="H147" s="45">
        <v>0</v>
      </c>
      <c r="I147" s="40">
        <f t="shared" si="121"/>
        <v>2530</v>
      </c>
      <c r="J147" s="45">
        <v>2530</v>
      </c>
      <c r="K147" s="45">
        <v>0</v>
      </c>
      <c r="L147" s="45">
        <v>0</v>
      </c>
      <c r="M147" s="36">
        <f t="shared" si="123"/>
        <v>2560</v>
      </c>
      <c r="N147" s="45">
        <v>2560</v>
      </c>
      <c r="O147" s="45">
        <v>0</v>
      </c>
      <c r="P147" s="45">
        <v>0</v>
      </c>
      <c r="Q147" s="40">
        <f t="shared" si="124"/>
        <v>3360</v>
      </c>
      <c r="R147" s="45">
        <v>3360</v>
      </c>
      <c r="S147" s="45">
        <v>0</v>
      </c>
      <c r="T147" s="45">
        <v>0</v>
      </c>
    </row>
    <row r="148" spans="2:21" ht="30" x14ac:dyDescent="0.25">
      <c r="B148" s="38"/>
      <c r="C148" s="60" t="s">
        <v>252</v>
      </c>
      <c r="D148" s="39" t="s">
        <v>357</v>
      </c>
      <c r="E148" s="40">
        <f t="shared" si="120"/>
        <v>13550</v>
      </c>
      <c r="F148" s="45">
        <v>13550</v>
      </c>
      <c r="G148" s="45">
        <v>0</v>
      </c>
      <c r="H148" s="45">
        <v>0</v>
      </c>
      <c r="I148" s="40">
        <f t="shared" si="121"/>
        <v>14849.5</v>
      </c>
      <c r="J148" s="45">
        <v>14849.5</v>
      </c>
      <c r="K148" s="45">
        <v>0</v>
      </c>
      <c r="L148" s="45">
        <v>0</v>
      </c>
      <c r="M148" s="36">
        <f t="shared" si="123"/>
        <v>14849.5</v>
      </c>
      <c r="N148" s="45">
        <v>14849.5</v>
      </c>
      <c r="O148" s="45">
        <v>0</v>
      </c>
      <c r="P148" s="45">
        <v>0</v>
      </c>
      <c r="Q148" s="40">
        <f t="shared" si="124"/>
        <v>14849.5</v>
      </c>
      <c r="R148" s="45">
        <v>14849.5</v>
      </c>
      <c r="S148" s="45">
        <v>0</v>
      </c>
      <c r="T148" s="45">
        <v>0</v>
      </c>
    </row>
    <row r="149" spans="2:21" ht="30" x14ac:dyDescent="0.25">
      <c r="B149" s="38"/>
      <c r="C149" s="60" t="s">
        <v>253</v>
      </c>
      <c r="D149" s="39" t="s">
        <v>359</v>
      </c>
      <c r="E149" s="40">
        <f t="shared" ref="E149" si="150">SUM(F149:H149)</f>
        <v>360</v>
      </c>
      <c r="F149" s="45">
        <v>360</v>
      </c>
      <c r="G149" s="45">
        <v>0</v>
      </c>
      <c r="H149" s="45">
        <v>0</v>
      </c>
      <c r="I149" s="40">
        <f t="shared" ref="I149" si="151">SUM(J149:L149)</f>
        <v>550</v>
      </c>
      <c r="J149" s="45">
        <v>550</v>
      </c>
      <c r="K149" s="45">
        <v>0</v>
      </c>
      <c r="L149" s="45">
        <v>0</v>
      </c>
      <c r="M149" s="36">
        <f t="shared" si="123"/>
        <v>550</v>
      </c>
      <c r="N149" s="45">
        <v>550</v>
      </c>
      <c r="O149" s="45">
        <v>0</v>
      </c>
      <c r="P149" s="45">
        <v>0</v>
      </c>
      <c r="Q149" s="40">
        <f t="shared" ref="Q149" si="152">SUM(R149:Y149)</f>
        <v>550</v>
      </c>
      <c r="R149" s="45">
        <v>550</v>
      </c>
      <c r="S149" s="45">
        <v>0</v>
      </c>
      <c r="T149" s="45">
        <v>0</v>
      </c>
    </row>
    <row r="150" spans="2:21" ht="30" x14ac:dyDescent="0.25">
      <c r="B150" s="38"/>
      <c r="C150" s="60" t="s">
        <v>358</v>
      </c>
      <c r="D150" s="39" t="s">
        <v>360</v>
      </c>
      <c r="E150" s="40">
        <f t="shared" si="120"/>
        <v>620.5</v>
      </c>
      <c r="F150" s="45">
        <v>620.5</v>
      </c>
      <c r="G150" s="45">
        <v>0</v>
      </c>
      <c r="H150" s="45">
        <v>0</v>
      </c>
      <c r="I150" s="40">
        <f t="shared" si="121"/>
        <v>620.5</v>
      </c>
      <c r="J150" s="45">
        <v>620.5</v>
      </c>
      <c r="K150" s="45">
        <v>0</v>
      </c>
      <c r="L150" s="45">
        <v>0</v>
      </c>
      <c r="M150" s="36">
        <f t="shared" si="123"/>
        <v>620.5</v>
      </c>
      <c r="N150" s="45">
        <v>620.5</v>
      </c>
      <c r="O150" s="45">
        <v>0</v>
      </c>
      <c r="P150" s="45">
        <v>0</v>
      </c>
      <c r="Q150" s="40">
        <f t="shared" ref="Q150:Q188" si="153">SUM(R150:Y150)</f>
        <v>620.5</v>
      </c>
      <c r="R150" s="45">
        <v>620.5</v>
      </c>
      <c r="S150" s="45">
        <v>0</v>
      </c>
      <c r="T150" s="45">
        <v>0</v>
      </c>
    </row>
    <row r="151" spans="2:21" ht="18" x14ac:dyDescent="0.25">
      <c r="B151" s="30" t="s">
        <v>516</v>
      </c>
      <c r="C151" s="31"/>
      <c r="D151" s="53" t="s">
        <v>119</v>
      </c>
      <c r="E151" s="32">
        <f t="shared" si="120"/>
        <v>13500</v>
      </c>
      <c r="F151" s="33">
        <f>SUM(F155:F159)</f>
        <v>13500</v>
      </c>
      <c r="G151" s="33">
        <f t="shared" ref="G151:H151" si="154">SUM(G155:G159)</f>
        <v>0</v>
      </c>
      <c r="H151" s="33">
        <f t="shared" si="154"/>
        <v>0</v>
      </c>
      <c r="I151" s="32">
        <f t="shared" si="121"/>
        <v>15000</v>
      </c>
      <c r="J151" s="33">
        <f>SUM(J155:J159)</f>
        <v>15000</v>
      </c>
      <c r="K151" s="33">
        <f t="shared" ref="K151:L151" si="155">SUM(K155:K159)</f>
        <v>0</v>
      </c>
      <c r="L151" s="33">
        <f t="shared" si="155"/>
        <v>0</v>
      </c>
      <c r="M151" s="33">
        <f t="shared" si="123"/>
        <v>16000</v>
      </c>
      <c r="N151" s="33">
        <f>SUM(N155:N159)</f>
        <v>16000</v>
      </c>
      <c r="O151" s="33">
        <f t="shared" ref="O151:T151" si="156">SUM(O155:O159)</f>
        <v>0</v>
      </c>
      <c r="P151" s="33">
        <f t="shared" ref="P151" si="157">SUM(P155:P159)</f>
        <v>0</v>
      </c>
      <c r="Q151" s="32">
        <f t="shared" si="153"/>
        <v>17420</v>
      </c>
      <c r="R151" s="33">
        <f>SUM(R155:R159)</f>
        <v>17420</v>
      </c>
      <c r="S151" s="33">
        <f t="shared" ref="S151" si="158">SUM(S155:S159)</f>
        <v>0</v>
      </c>
      <c r="T151" s="33">
        <f t="shared" si="156"/>
        <v>0</v>
      </c>
      <c r="U151" s="81"/>
    </row>
    <row r="152" spans="2:21" ht="18" x14ac:dyDescent="0.25">
      <c r="B152" s="41"/>
      <c r="C152" s="42"/>
      <c r="D152" s="43" t="s">
        <v>151</v>
      </c>
      <c r="E152" s="36">
        <f t="shared" si="120"/>
        <v>0</v>
      </c>
      <c r="F152" s="36">
        <f t="shared" ref="F152:H152" si="159">SUM(F153:F154)</f>
        <v>0</v>
      </c>
      <c r="G152" s="36">
        <f t="shared" si="159"/>
        <v>0</v>
      </c>
      <c r="H152" s="36">
        <f t="shared" si="159"/>
        <v>0</v>
      </c>
      <c r="I152" s="36">
        <f t="shared" si="121"/>
        <v>0</v>
      </c>
      <c r="J152" s="36">
        <f t="shared" ref="J152:L152" si="160">SUM(J153:J154)</f>
        <v>0</v>
      </c>
      <c r="K152" s="36">
        <f t="shared" si="160"/>
        <v>0</v>
      </c>
      <c r="L152" s="36">
        <f t="shared" si="160"/>
        <v>0</v>
      </c>
      <c r="M152" s="36">
        <f t="shared" si="123"/>
        <v>0</v>
      </c>
      <c r="N152" s="36">
        <f t="shared" ref="N152:T152" si="161">SUM(N153:N154)</f>
        <v>0</v>
      </c>
      <c r="O152" s="36">
        <f t="shared" si="161"/>
        <v>0</v>
      </c>
      <c r="P152" s="36">
        <f t="shared" ref="P152" si="162">SUM(P153:P154)</f>
        <v>0</v>
      </c>
      <c r="Q152" s="36">
        <f t="shared" si="153"/>
        <v>0</v>
      </c>
      <c r="R152" s="36">
        <f t="shared" ref="R152:S152" si="163">SUM(R153:R154)</f>
        <v>0</v>
      </c>
      <c r="S152" s="36">
        <f t="shared" si="163"/>
        <v>0</v>
      </c>
      <c r="T152" s="36">
        <f t="shared" si="161"/>
        <v>0</v>
      </c>
    </row>
    <row r="153" spans="2:21" ht="18" x14ac:dyDescent="0.25">
      <c r="B153" s="41"/>
      <c r="C153" s="42"/>
      <c r="D153" s="44" t="s">
        <v>335</v>
      </c>
      <c r="E153" s="37">
        <f t="shared" si="120"/>
        <v>0</v>
      </c>
      <c r="F153" s="37">
        <v>0</v>
      </c>
      <c r="G153" s="37">
        <v>0</v>
      </c>
      <c r="H153" s="37">
        <v>0</v>
      </c>
      <c r="I153" s="37">
        <f t="shared" si="121"/>
        <v>0</v>
      </c>
      <c r="J153" s="37">
        <v>0</v>
      </c>
      <c r="K153" s="37">
        <v>0</v>
      </c>
      <c r="L153" s="37">
        <v>0</v>
      </c>
      <c r="M153" s="36">
        <f t="shared" si="123"/>
        <v>0</v>
      </c>
      <c r="N153" s="37">
        <v>0</v>
      </c>
      <c r="O153" s="37">
        <v>0</v>
      </c>
      <c r="P153" s="37">
        <v>0</v>
      </c>
      <c r="Q153" s="37">
        <f t="shared" si="153"/>
        <v>0</v>
      </c>
      <c r="R153" s="37">
        <v>0</v>
      </c>
      <c r="S153" s="37">
        <v>0</v>
      </c>
      <c r="T153" s="37">
        <v>0</v>
      </c>
    </row>
    <row r="154" spans="2:21" ht="18" x14ac:dyDescent="0.25">
      <c r="B154" s="41"/>
      <c r="C154" s="42"/>
      <c r="D154" s="44" t="s">
        <v>155</v>
      </c>
      <c r="E154" s="36">
        <f t="shared" si="120"/>
        <v>0</v>
      </c>
      <c r="F154" s="37">
        <v>0</v>
      </c>
      <c r="G154" s="37">
        <v>0</v>
      </c>
      <c r="H154" s="37">
        <v>0</v>
      </c>
      <c r="I154" s="36">
        <f t="shared" si="121"/>
        <v>0</v>
      </c>
      <c r="J154" s="37">
        <v>0</v>
      </c>
      <c r="K154" s="37">
        <v>0</v>
      </c>
      <c r="L154" s="37">
        <v>0</v>
      </c>
      <c r="M154" s="36">
        <f t="shared" si="123"/>
        <v>0</v>
      </c>
      <c r="N154" s="37">
        <v>0</v>
      </c>
      <c r="O154" s="37">
        <v>0</v>
      </c>
      <c r="P154" s="37">
        <v>0</v>
      </c>
      <c r="Q154" s="36">
        <f t="shared" si="153"/>
        <v>0</v>
      </c>
      <c r="R154" s="37">
        <v>0</v>
      </c>
      <c r="S154" s="37">
        <v>0</v>
      </c>
      <c r="T154" s="37">
        <v>0</v>
      </c>
    </row>
    <row r="155" spans="2:21" ht="30" x14ac:dyDescent="0.25">
      <c r="B155" s="38"/>
      <c r="C155" s="60" t="s">
        <v>254</v>
      </c>
      <c r="D155" s="39" t="s">
        <v>255</v>
      </c>
      <c r="E155" s="40">
        <f t="shared" si="120"/>
        <v>1540</v>
      </c>
      <c r="F155" s="45">
        <v>1540</v>
      </c>
      <c r="G155" s="45">
        <v>0</v>
      </c>
      <c r="H155" s="45">
        <v>0</v>
      </c>
      <c r="I155" s="40">
        <f t="shared" si="121"/>
        <v>2000</v>
      </c>
      <c r="J155" s="45">
        <v>2000</v>
      </c>
      <c r="K155" s="45">
        <v>0</v>
      </c>
      <c r="L155" s="45">
        <v>0</v>
      </c>
      <c r="M155" s="36">
        <f t="shared" si="123"/>
        <v>2000</v>
      </c>
      <c r="N155" s="45">
        <v>2000</v>
      </c>
      <c r="O155" s="45">
        <v>0</v>
      </c>
      <c r="P155" s="45">
        <v>0</v>
      </c>
      <c r="Q155" s="40">
        <f t="shared" si="153"/>
        <v>2420</v>
      </c>
      <c r="R155" s="45">
        <v>2420</v>
      </c>
      <c r="S155" s="45">
        <v>0</v>
      </c>
      <c r="T155" s="45">
        <v>0</v>
      </c>
    </row>
    <row r="156" spans="2:21" ht="15.75" x14ac:dyDescent="0.25">
      <c r="B156" s="38"/>
      <c r="C156" s="60" t="s">
        <v>256</v>
      </c>
      <c r="D156" s="39" t="s">
        <v>257</v>
      </c>
      <c r="E156" s="40">
        <f t="shared" si="120"/>
        <v>810</v>
      </c>
      <c r="F156" s="45">
        <v>810</v>
      </c>
      <c r="G156" s="45">
        <v>0</v>
      </c>
      <c r="H156" s="45">
        <v>0</v>
      </c>
      <c r="I156" s="40">
        <f t="shared" si="121"/>
        <v>896</v>
      </c>
      <c r="J156" s="45">
        <f>903.6-7.6</f>
        <v>896</v>
      </c>
      <c r="K156" s="45">
        <v>0</v>
      </c>
      <c r="L156" s="45">
        <v>0</v>
      </c>
      <c r="M156" s="36">
        <f t="shared" si="123"/>
        <v>896</v>
      </c>
      <c r="N156" s="45">
        <f>903.6-7.6</f>
        <v>896</v>
      </c>
      <c r="O156" s="45">
        <v>0</v>
      </c>
      <c r="P156" s="45">
        <v>0</v>
      </c>
      <c r="Q156" s="40">
        <f t="shared" si="153"/>
        <v>896</v>
      </c>
      <c r="R156" s="45">
        <f>903.6-7.6</f>
        <v>896</v>
      </c>
      <c r="S156" s="45">
        <v>0</v>
      </c>
      <c r="T156" s="45">
        <v>0</v>
      </c>
    </row>
    <row r="157" spans="2:21" ht="30" x14ac:dyDescent="0.25">
      <c r="B157" s="38"/>
      <c r="C157" s="60" t="s">
        <v>258</v>
      </c>
      <c r="D157" s="39" t="s">
        <v>259</v>
      </c>
      <c r="E157" s="40">
        <f t="shared" si="120"/>
        <v>10733</v>
      </c>
      <c r="F157" s="45">
        <v>10733</v>
      </c>
      <c r="G157" s="45">
        <v>0</v>
      </c>
      <c r="H157" s="45">
        <v>0</v>
      </c>
      <c r="I157" s="40">
        <f t="shared" si="121"/>
        <v>11600</v>
      </c>
      <c r="J157" s="45">
        <v>11600</v>
      </c>
      <c r="K157" s="45">
        <v>0</v>
      </c>
      <c r="L157" s="45">
        <v>0</v>
      </c>
      <c r="M157" s="36">
        <f t="shared" si="123"/>
        <v>12600</v>
      </c>
      <c r="N157" s="45">
        <v>12600</v>
      </c>
      <c r="O157" s="45">
        <v>0</v>
      </c>
      <c r="P157" s="45">
        <v>0</v>
      </c>
      <c r="Q157" s="40">
        <f t="shared" si="153"/>
        <v>13600</v>
      </c>
      <c r="R157" s="45">
        <v>13600</v>
      </c>
      <c r="S157" s="45">
        <v>0</v>
      </c>
      <c r="T157" s="45">
        <v>0</v>
      </c>
    </row>
    <row r="158" spans="2:21" ht="30" x14ac:dyDescent="0.25">
      <c r="B158" s="38"/>
      <c r="C158" s="60" t="s">
        <v>260</v>
      </c>
      <c r="D158" s="39" t="s">
        <v>261</v>
      </c>
      <c r="E158" s="40">
        <f t="shared" si="120"/>
        <v>213</v>
      </c>
      <c r="F158" s="45">
        <v>213</v>
      </c>
      <c r="G158" s="45">
        <v>0</v>
      </c>
      <c r="H158" s="45">
        <v>0</v>
      </c>
      <c r="I158" s="40">
        <f t="shared" si="121"/>
        <v>300</v>
      </c>
      <c r="J158" s="45">
        <v>300</v>
      </c>
      <c r="K158" s="45">
        <v>0</v>
      </c>
      <c r="L158" s="45">
        <v>0</v>
      </c>
      <c r="M158" s="36">
        <f t="shared" si="123"/>
        <v>300</v>
      </c>
      <c r="N158" s="45">
        <v>300</v>
      </c>
      <c r="O158" s="45">
        <v>0</v>
      </c>
      <c r="P158" s="45">
        <v>0</v>
      </c>
      <c r="Q158" s="40">
        <f t="shared" si="153"/>
        <v>300</v>
      </c>
      <c r="R158" s="45">
        <v>300</v>
      </c>
      <c r="S158" s="45">
        <v>0</v>
      </c>
      <c r="T158" s="45">
        <v>0</v>
      </c>
    </row>
    <row r="159" spans="2:21" ht="30" x14ac:dyDescent="0.25">
      <c r="B159" s="38"/>
      <c r="C159" s="60" t="s">
        <v>262</v>
      </c>
      <c r="D159" s="39" t="s">
        <v>263</v>
      </c>
      <c r="E159" s="40">
        <f t="shared" si="120"/>
        <v>204</v>
      </c>
      <c r="F159" s="45">
        <v>204</v>
      </c>
      <c r="G159" s="45">
        <v>0</v>
      </c>
      <c r="H159" s="45">
        <v>0</v>
      </c>
      <c r="I159" s="40">
        <f t="shared" si="121"/>
        <v>204</v>
      </c>
      <c r="J159" s="45">
        <v>204</v>
      </c>
      <c r="K159" s="45">
        <v>0</v>
      </c>
      <c r="L159" s="45">
        <v>0</v>
      </c>
      <c r="M159" s="36">
        <f t="shared" si="123"/>
        <v>204</v>
      </c>
      <c r="N159" s="45">
        <v>204</v>
      </c>
      <c r="O159" s="45">
        <v>0</v>
      </c>
      <c r="P159" s="45">
        <v>0</v>
      </c>
      <c r="Q159" s="40">
        <f t="shared" si="153"/>
        <v>204</v>
      </c>
      <c r="R159" s="45">
        <v>204</v>
      </c>
      <c r="S159" s="45">
        <v>0</v>
      </c>
      <c r="T159" s="45">
        <v>0</v>
      </c>
    </row>
    <row r="160" spans="2:21" ht="48.75" customHeight="1" x14ac:dyDescent="0.25">
      <c r="B160" s="30" t="s">
        <v>517</v>
      </c>
      <c r="C160" s="31"/>
      <c r="D160" s="53" t="s">
        <v>121</v>
      </c>
      <c r="E160" s="32">
        <f t="shared" si="120"/>
        <v>2000</v>
      </c>
      <c r="F160" s="33">
        <f t="shared" ref="F160:L160" si="164">F164</f>
        <v>2000</v>
      </c>
      <c r="G160" s="33">
        <f t="shared" si="164"/>
        <v>0</v>
      </c>
      <c r="H160" s="33">
        <f t="shared" si="164"/>
        <v>0</v>
      </c>
      <c r="I160" s="32">
        <f t="shared" si="121"/>
        <v>2500</v>
      </c>
      <c r="J160" s="33">
        <f t="shared" si="164"/>
        <v>2500</v>
      </c>
      <c r="K160" s="33">
        <f t="shared" si="164"/>
        <v>0</v>
      </c>
      <c r="L160" s="33">
        <f t="shared" si="164"/>
        <v>0</v>
      </c>
      <c r="M160" s="33">
        <f t="shared" si="123"/>
        <v>2500</v>
      </c>
      <c r="N160" s="33">
        <f t="shared" ref="N160:T160" si="165">N164</f>
        <v>2500</v>
      </c>
      <c r="O160" s="33">
        <f t="shared" si="165"/>
        <v>0</v>
      </c>
      <c r="P160" s="33">
        <f t="shared" ref="P160" si="166">P164</f>
        <v>0</v>
      </c>
      <c r="Q160" s="32">
        <f t="shared" si="153"/>
        <v>2500</v>
      </c>
      <c r="R160" s="33">
        <f t="shared" ref="R160:S160" si="167">R164</f>
        <v>2500</v>
      </c>
      <c r="S160" s="33">
        <f t="shared" si="167"/>
        <v>0</v>
      </c>
      <c r="T160" s="33">
        <f t="shared" si="165"/>
        <v>0</v>
      </c>
      <c r="U160" s="81"/>
    </row>
    <row r="161" spans="2:21" ht="18" x14ac:dyDescent="0.25">
      <c r="B161" s="41"/>
      <c r="C161" s="42"/>
      <c r="D161" s="43" t="s">
        <v>151</v>
      </c>
      <c r="E161" s="36">
        <f t="shared" si="120"/>
        <v>0</v>
      </c>
      <c r="F161" s="36">
        <f t="shared" ref="F161:H161" si="168">SUM(F162:F163)</f>
        <v>0</v>
      </c>
      <c r="G161" s="36">
        <f t="shared" si="168"/>
        <v>0</v>
      </c>
      <c r="H161" s="36">
        <f t="shared" si="168"/>
        <v>0</v>
      </c>
      <c r="I161" s="36">
        <f t="shared" si="121"/>
        <v>0</v>
      </c>
      <c r="J161" s="36">
        <f t="shared" ref="J161:L161" si="169">SUM(J162:J163)</f>
        <v>0</v>
      </c>
      <c r="K161" s="36">
        <f t="shared" si="169"/>
        <v>0</v>
      </c>
      <c r="L161" s="36">
        <f t="shared" si="169"/>
        <v>0</v>
      </c>
      <c r="M161" s="36">
        <f t="shared" si="123"/>
        <v>0</v>
      </c>
      <c r="N161" s="36">
        <f t="shared" ref="N161:T161" si="170">SUM(N162:N163)</f>
        <v>0</v>
      </c>
      <c r="O161" s="36">
        <f t="shared" si="170"/>
        <v>0</v>
      </c>
      <c r="P161" s="36">
        <f t="shared" ref="P161" si="171">SUM(P162:P163)</f>
        <v>0</v>
      </c>
      <c r="Q161" s="36">
        <f t="shared" si="153"/>
        <v>0</v>
      </c>
      <c r="R161" s="36">
        <f t="shared" ref="R161:S161" si="172">SUM(R162:R163)</f>
        <v>0</v>
      </c>
      <c r="S161" s="36">
        <f t="shared" si="172"/>
        <v>0</v>
      </c>
      <c r="T161" s="36">
        <f t="shared" si="170"/>
        <v>0</v>
      </c>
    </row>
    <row r="162" spans="2:21" ht="18" x14ac:dyDescent="0.25">
      <c r="B162" s="41"/>
      <c r="C162" s="42"/>
      <c r="D162" s="44" t="s">
        <v>335</v>
      </c>
      <c r="E162" s="37">
        <f t="shared" si="120"/>
        <v>0</v>
      </c>
      <c r="F162" s="37">
        <v>0</v>
      </c>
      <c r="G162" s="37">
        <v>0</v>
      </c>
      <c r="H162" s="37">
        <v>0</v>
      </c>
      <c r="I162" s="37">
        <f t="shared" si="121"/>
        <v>0</v>
      </c>
      <c r="J162" s="37">
        <v>0</v>
      </c>
      <c r="K162" s="37">
        <v>0</v>
      </c>
      <c r="L162" s="37">
        <v>0</v>
      </c>
      <c r="M162" s="36">
        <f t="shared" si="123"/>
        <v>0</v>
      </c>
      <c r="N162" s="37">
        <v>0</v>
      </c>
      <c r="O162" s="37">
        <v>0</v>
      </c>
      <c r="P162" s="37">
        <v>0</v>
      </c>
      <c r="Q162" s="37">
        <f t="shared" si="153"/>
        <v>0</v>
      </c>
      <c r="R162" s="37">
        <v>0</v>
      </c>
      <c r="S162" s="37">
        <v>0</v>
      </c>
      <c r="T162" s="37">
        <v>0</v>
      </c>
    </row>
    <row r="163" spans="2:21" ht="18" x14ac:dyDescent="0.25">
      <c r="B163" s="41"/>
      <c r="C163" s="42"/>
      <c r="D163" s="44" t="s">
        <v>155</v>
      </c>
      <c r="E163" s="36">
        <f t="shared" si="120"/>
        <v>0</v>
      </c>
      <c r="F163" s="37">
        <v>0</v>
      </c>
      <c r="G163" s="37">
        <v>0</v>
      </c>
      <c r="H163" s="37">
        <v>0</v>
      </c>
      <c r="I163" s="36">
        <f t="shared" si="121"/>
        <v>0</v>
      </c>
      <c r="J163" s="37">
        <v>0</v>
      </c>
      <c r="K163" s="37">
        <v>0</v>
      </c>
      <c r="L163" s="37">
        <v>0</v>
      </c>
      <c r="M163" s="36">
        <f t="shared" si="123"/>
        <v>0</v>
      </c>
      <c r="N163" s="37">
        <v>0</v>
      </c>
      <c r="O163" s="37">
        <v>0</v>
      </c>
      <c r="P163" s="37">
        <v>0</v>
      </c>
      <c r="Q163" s="36">
        <f t="shared" si="153"/>
        <v>0</v>
      </c>
      <c r="R163" s="37">
        <v>0</v>
      </c>
      <c r="S163" s="37">
        <v>0</v>
      </c>
      <c r="T163" s="37">
        <v>0</v>
      </c>
    </row>
    <row r="164" spans="2:21" ht="45" x14ac:dyDescent="0.25">
      <c r="B164" s="38"/>
      <c r="C164" s="60" t="s">
        <v>264</v>
      </c>
      <c r="D164" s="39" t="s">
        <v>265</v>
      </c>
      <c r="E164" s="40">
        <f t="shared" si="120"/>
        <v>2000</v>
      </c>
      <c r="F164" s="45">
        <v>2000</v>
      </c>
      <c r="G164" s="45">
        <v>0</v>
      </c>
      <c r="H164" s="45">
        <v>0</v>
      </c>
      <c r="I164" s="40">
        <f t="shared" si="121"/>
        <v>2500</v>
      </c>
      <c r="J164" s="45">
        <v>2500</v>
      </c>
      <c r="K164" s="45">
        <v>0</v>
      </c>
      <c r="L164" s="45">
        <v>0</v>
      </c>
      <c r="M164" s="36">
        <f t="shared" si="123"/>
        <v>2500</v>
      </c>
      <c r="N164" s="45">
        <v>2500</v>
      </c>
      <c r="O164" s="45">
        <v>0</v>
      </c>
      <c r="P164" s="45">
        <v>0</v>
      </c>
      <c r="Q164" s="40">
        <f t="shared" si="153"/>
        <v>2500</v>
      </c>
      <c r="R164" s="45">
        <v>2500</v>
      </c>
      <c r="S164" s="45">
        <v>0</v>
      </c>
      <c r="T164" s="45">
        <v>0</v>
      </c>
    </row>
    <row r="165" spans="2:21" ht="18" x14ac:dyDescent="0.25">
      <c r="B165" s="30" t="s">
        <v>518</v>
      </c>
      <c r="C165" s="31"/>
      <c r="D165" s="53" t="s">
        <v>122</v>
      </c>
      <c r="E165" s="32">
        <f t="shared" si="120"/>
        <v>36400</v>
      </c>
      <c r="F165" s="33">
        <f>SUM(F169:F174)</f>
        <v>36400</v>
      </c>
      <c r="G165" s="33">
        <f>SUM(G169:G174)</f>
        <v>0</v>
      </c>
      <c r="H165" s="33">
        <f>SUM(H169:H174)</f>
        <v>0</v>
      </c>
      <c r="I165" s="32">
        <f t="shared" si="121"/>
        <v>40400</v>
      </c>
      <c r="J165" s="33">
        <f>SUM(J169:J174)</f>
        <v>40400</v>
      </c>
      <c r="K165" s="33">
        <f>SUM(K169:K174)</f>
        <v>0</v>
      </c>
      <c r="L165" s="33">
        <f>SUM(L169:L174)</f>
        <v>0</v>
      </c>
      <c r="M165" s="33">
        <f t="shared" si="123"/>
        <v>42500</v>
      </c>
      <c r="N165" s="33">
        <f>SUM(N169:N174)</f>
        <v>42500</v>
      </c>
      <c r="O165" s="33">
        <f>SUM(O169:O174)</f>
        <v>0</v>
      </c>
      <c r="P165" s="33">
        <f>SUM(P169:P174)</f>
        <v>0</v>
      </c>
      <c r="Q165" s="32">
        <f t="shared" si="153"/>
        <v>46471</v>
      </c>
      <c r="R165" s="33">
        <f>SUM(R169:R174)</f>
        <v>46471</v>
      </c>
      <c r="S165" s="33">
        <f>SUM(S169:S174)</f>
        <v>0</v>
      </c>
      <c r="T165" s="33">
        <f>SUM(T169:T174)</f>
        <v>0</v>
      </c>
      <c r="U165" s="81"/>
    </row>
    <row r="166" spans="2:21" ht="18" x14ac:dyDescent="0.25">
      <c r="B166" s="41"/>
      <c r="C166" s="42"/>
      <c r="D166" s="43" t="s">
        <v>151</v>
      </c>
      <c r="E166" s="36">
        <f t="shared" si="120"/>
        <v>0</v>
      </c>
      <c r="F166" s="36">
        <f t="shared" ref="F166:H166" si="173">SUM(F167:F168)</f>
        <v>0</v>
      </c>
      <c r="G166" s="36">
        <f t="shared" si="173"/>
        <v>0</v>
      </c>
      <c r="H166" s="36">
        <f t="shared" si="173"/>
        <v>0</v>
      </c>
      <c r="I166" s="36">
        <f t="shared" si="121"/>
        <v>0</v>
      </c>
      <c r="J166" s="36">
        <f t="shared" ref="J166:L166" si="174">SUM(J167:J168)</f>
        <v>0</v>
      </c>
      <c r="K166" s="36">
        <f t="shared" si="174"/>
        <v>0</v>
      </c>
      <c r="L166" s="36">
        <f t="shared" si="174"/>
        <v>0</v>
      </c>
      <c r="M166" s="36">
        <f t="shared" si="123"/>
        <v>0</v>
      </c>
      <c r="N166" s="36">
        <f t="shared" ref="N166:T166" si="175">SUM(N167:N168)</f>
        <v>0</v>
      </c>
      <c r="O166" s="36">
        <f t="shared" si="175"/>
        <v>0</v>
      </c>
      <c r="P166" s="36">
        <f t="shared" ref="P166" si="176">SUM(P167:P168)</f>
        <v>0</v>
      </c>
      <c r="Q166" s="36">
        <f t="shared" si="153"/>
        <v>0</v>
      </c>
      <c r="R166" s="36">
        <f t="shared" ref="R166:S166" si="177">SUM(R167:R168)</f>
        <v>0</v>
      </c>
      <c r="S166" s="36">
        <f t="shared" si="177"/>
        <v>0</v>
      </c>
      <c r="T166" s="36">
        <f t="shared" si="175"/>
        <v>0</v>
      </c>
    </row>
    <row r="167" spans="2:21" ht="18" x14ac:dyDescent="0.25">
      <c r="B167" s="41"/>
      <c r="C167" s="42"/>
      <c r="D167" s="44" t="s">
        <v>335</v>
      </c>
      <c r="E167" s="37">
        <f t="shared" si="120"/>
        <v>0</v>
      </c>
      <c r="F167" s="37">
        <v>0</v>
      </c>
      <c r="G167" s="37">
        <v>0</v>
      </c>
      <c r="H167" s="37">
        <v>0</v>
      </c>
      <c r="I167" s="37">
        <f t="shared" si="121"/>
        <v>0</v>
      </c>
      <c r="J167" s="37">
        <v>0</v>
      </c>
      <c r="K167" s="37">
        <v>0</v>
      </c>
      <c r="L167" s="37">
        <v>0</v>
      </c>
      <c r="M167" s="36">
        <f t="shared" si="123"/>
        <v>0</v>
      </c>
      <c r="N167" s="37">
        <v>0</v>
      </c>
      <c r="O167" s="37">
        <v>0</v>
      </c>
      <c r="P167" s="37">
        <v>0</v>
      </c>
      <c r="Q167" s="37">
        <f t="shared" si="153"/>
        <v>0</v>
      </c>
      <c r="R167" s="37">
        <v>0</v>
      </c>
      <c r="S167" s="37">
        <v>0</v>
      </c>
      <c r="T167" s="37">
        <v>0</v>
      </c>
    </row>
    <row r="168" spans="2:21" ht="18" x14ac:dyDescent="0.25">
      <c r="B168" s="41"/>
      <c r="C168" s="42"/>
      <c r="D168" s="44" t="s">
        <v>155</v>
      </c>
      <c r="E168" s="36">
        <f t="shared" si="120"/>
        <v>0</v>
      </c>
      <c r="F168" s="37">
        <v>0</v>
      </c>
      <c r="G168" s="37">
        <v>0</v>
      </c>
      <c r="H168" s="37">
        <v>0</v>
      </c>
      <c r="I168" s="36">
        <f t="shared" si="121"/>
        <v>0</v>
      </c>
      <c r="J168" s="37">
        <v>0</v>
      </c>
      <c r="K168" s="37">
        <v>0</v>
      </c>
      <c r="L168" s="37">
        <v>0</v>
      </c>
      <c r="M168" s="36">
        <f t="shared" si="123"/>
        <v>0</v>
      </c>
      <c r="N168" s="37">
        <v>0</v>
      </c>
      <c r="O168" s="37">
        <v>0</v>
      </c>
      <c r="P168" s="37">
        <v>0</v>
      </c>
      <c r="Q168" s="36">
        <f t="shared" si="153"/>
        <v>0</v>
      </c>
      <c r="R168" s="37">
        <v>0</v>
      </c>
      <c r="S168" s="37">
        <v>0</v>
      </c>
      <c r="T168" s="37">
        <v>0</v>
      </c>
    </row>
    <row r="169" spans="2:21" ht="15.75" x14ac:dyDescent="0.25">
      <c r="B169" s="38"/>
      <c r="C169" s="60" t="s">
        <v>266</v>
      </c>
      <c r="D169" s="39" t="s">
        <v>267</v>
      </c>
      <c r="E169" s="40">
        <f t="shared" si="120"/>
        <v>16000</v>
      </c>
      <c r="F169" s="45">
        <v>16000</v>
      </c>
      <c r="G169" s="45">
        <v>0</v>
      </c>
      <c r="H169" s="45">
        <v>0</v>
      </c>
      <c r="I169" s="40">
        <f t="shared" si="121"/>
        <v>18981</v>
      </c>
      <c r="J169" s="45">
        <f>20000-1019</f>
        <v>18981</v>
      </c>
      <c r="K169" s="45">
        <v>0</v>
      </c>
      <c r="L169" s="45">
        <v>0</v>
      </c>
      <c r="M169" s="36">
        <f t="shared" si="123"/>
        <v>19000</v>
      </c>
      <c r="N169" s="45">
        <v>19000</v>
      </c>
      <c r="O169" s="45">
        <v>0</v>
      </c>
      <c r="P169" s="45">
        <v>0</v>
      </c>
      <c r="Q169" s="40">
        <f t="shared" si="153"/>
        <v>20800</v>
      </c>
      <c r="R169" s="45">
        <v>20800</v>
      </c>
      <c r="S169" s="45">
        <v>0</v>
      </c>
      <c r="T169" s="45">
        <v>0</v>
      </c>
    </row>
    <row r="170" spans="2:21" ht="15.75" x14ac:dyDescent="0.25">
      <c r="B170" s="38"/>
      <c r="C170" s="60" t="s">
        <v>268</v>
      </c>
      <c r="D170" s="39" t="s">
        <v>269</v>
      </c>
      <c r="E170" s="40">
        <f t="shared" si="120"/>
        <v>110</v>
      </c>
      <c r="F170" s="45">
        <v>110</v>
      </c>
      <c r="G170" s="45">
        <v>0</v>
      </c>
      <c r="H170" s="45">
        <v>0</v>
      </c>
      <c r="I170" s="40">
        <f t="shared" si="121"/>
        <v>133</v>
      </c>
      <c r="J170" s="45">
        <v>133</v>
      </c>
      <c r="K170" s="45">
        <v>0</v>
      </c>
      <c r="L170" s="45">
        <v>0</v>
      </c>
      <c r="M170" s="36">
        <f t="shared" si="123"/>
        <v>135</v>
      </c>
      <c r="N170" s="45">
        <v>135</v>
      </c>
      <c r="O170" s="45">
        <v>0</v>
      </c>
      <c r="P170" s="45">
        <v>0</v>
      </c>
      <c r="Q170" s="40">
        <f t="shared" si="153"/>
        <v>135</v>
      </c>
      <c r="R170" s="45">
        <v>135</v>
      </c>
      <c r="S170" s="45">
        <v>0</v>
      </c>
      <c r="T170" s="45">
        <v>0</v>
      </c>
    </row>
    <row r="171" spans="2:21" ht="45" x14ac:dyDescent="0.25">
      <c r="B171" s="38"/>
      <c r="C171" s="60" t="s">
        <v>270</v>
      </c>
      <c r="D171" s="39" t="s">
        <v>271</v>
      </c>
      <c r="E171" s="40">
        <f t="shared" si="120"/>
        <v>19104</v>
      </c>
      <c r="F171" s="45">
        <v>19104</v>
      </c>
      <c r="G171" s="45">
        <v>0</v>
      </c>
      <c r="H171" s="45">
        <v>0</v>
      </c>
      <c r="I171" s="40">
        <f t="shared" si="121"/>
        <v>20000</v>
      </c>
      <c r="J171" s="45">
        <v>20000</v>
      </c>
      <c r="K171" s="45">
        <v>0</v>
      </c>
      <c r="L171" s="45">
        <v>0</v>
      </c>
      <c r="M171" s="36">
        <f t="shared" si="123"/>
        <v>21929</v>
      </c>
      <c r="N171" s="45">
        <v>21929</v>
      </c>
      <c r="O171" s="45">
        <v>0</v>
      </c>
      <c r="P171" s="45">
        <v>0</v>
      </c>
      <c r="Q171" s="40">
        <f t="shared" si="153"/>
        <v>24000</v>
      </c>
      <c r="R171" s="45">
        <v>24000</v>
      </c>
      <c r="S171" s="45">
        <v>0</v>
      </c>
      <c r="T171" s="45">
        <v>0</v>
      </c>
    </row>
    <row r="172" spans="2:21" ht="15.75" x14ac:dyDescent="0.25">
      <c r="B172" s="38"/>
      <c r="C172" s="60" t="s">
        <v>272</v>
      </c>
      <c r="D172" s="39" t="s">
        <v>273</v>
      </c>
      <c r="E172" s="40">
        <f t="shared" si="120"/>
        <v>500</v>
      </c>
      <c r="F172" s="45">
        <v>500</v>
      </c>
      <c r="G172" s="45">
        <v>0</v>
      </c>
      <c r="H172" s="45">
        <v>0</v>
      </c>
      <c r="I172" s="40">
        <f t="shared" si="121"/>
        <v>500</v>
      </c>
      <c r="J172" s="45">
        <v>500</v>
      </c>
      <c r="K172" s="45">
        <v>0</v>
      </c>
      <c r="L172" s="45">
        <v>0</v>
      </c>
      <c r="M172" s="36">
        <f t="shared" si="123"/>
        <v>500</v>
      </c>
      <c r="N172" s="45">
        <v>500</v>
      </c>
      <c r="O172" s="45">
        <v>0</v>
      </c>
      <c r="P172" s="45">
        <v>0</v>
      </c>
      <c r="Q172" s="40">
        <f t="shared" si="153"/>
        <v>500</v>
      </c>
      <c r="R172" s="45">
        <v>500</v>
      </c>
      <c r="S172" s="45">
        <v>0</v>
      </c>
      <c r="T172" s="45">
        <v>0</v>
      </c>
    </row>
    <row r="173" spans="2:21" ht="30" x14ac:dyDescent="0.25">
      <c r="B173" s="38"/>
      <c r="C173" s="60" t="s">
        <v>274</v>
      </c>
      <c r="D173" s="39" t="s">
        <v>275</v>
      </c>
      <c r="E173" s="40">
        <f t="shared" si="120"/>
        <v>650</v>
      </c>
      <c r="F173" s="45">
        <v>650</v>
      </c>
      <c r="G173" s="45">
        <v>0</v>
      </c>
      <c r="H173" s="45">
        <v>0</v>
      </c>
      <c r="I173" s="40">
        <f t="shared" si="121"/>
        <v>750</v>
      </c>
      <c r="J173" s="45">
        <v>750</v>
      </c>
      <c r="K173" s="45">
        <v>0</v>
      </c>
      <c r="L173" s="45">
        <v>0</v>
      </c>
      <c r="M173" s="36">
        <f t="shared" si="123"/>
        <v>900</v>
      </c>
      <c r="N173" s="45">
        <v>900</v>
      </c>
      <c r="O173" s="45">
        <v>0</v>
      </c>
      <c r="P173" s="45">
        <v>0</v>
      </c>
      <c r="Q173" s="40">
        <f t="shared" si="153"/>
        <v>1000</v>
      </c>
      <c r="R173" s="45">
        <v>1000</v>
      </c>
      <c r="S173" s="45">
        <v>0</v>
      </c>
      <c r="T173" s="45">
        <v>0</v>
      </c>
    </row>
    <row r="174" spans="2:21" ht="30" x14ac:dyDescent="0.25">
      <c r="B174" s="38"/>
      <c r="C174" s="60" t="s">
        <v>276</v>
      </c>
      <c r="D174" s="39" t="s">
        <v>277</v>
      </c>
      <c r="E174" s="40">
        <f t="shared" si="120"/>
        <v>36</v>
      </c>
      <c r="F174" s="45">
        <v>36</v>
      </c>
      <c r="G174" s="45">
        <v>0</v>
      </c>
      <c r="H174" s="45">
        <v>0</v>
      </c>
      <c r="I174" s="40">
        <f t="shared" si="121"/>
        <v>36</v>
      </c>
      <c r="J174" s="45">
        <v>36</v>
      </c>
      <c r="K174" s="45">
        <v>0</v>
      </c>
      <c r="L174" s="45">
        <v>0</v>
      </c>
      <c r="M174" s="36">
        <f t="shared" si="123"/>
        <v>36</v>
      </c>
      <c r="N174" s="45">
        <v>36</v>
      </c>
      <c r="O174" s="45">
        <v>0</v>
      </c>
      <c r="P174" s="45">
        <v>0</v>
      </c>
      <c r="Q174" s="40">
        <f t="shared" si="153"/>
        <v>36</v>
      </c>
      <c r="R174" s="45">
        <v>36</v>
      </c>
      <c r="S174" s="45">
        <v>0</v>
      </c>
      <c r="T174" s="45">
        <v>0</v>
      </c>
    </row>
    <row r="175" spans="2:21" ht="36" x14ac:dyDescent="0.25">
      <c r="B175" s="30" t="s">
        <v>519</v>
      </c>
      <c r="C175" s="31"/>
      <c r="D175" s="53" t="s">
        <v>125</v>
      </c>
      <c r="E175" s="32">
        <f t="shared" si="120"/>
        <v>3000</v>
      </c>
      <c r="F175" s="33">
        <f>SUM(F179:F182)</f>
        <v>3000</v>
      </c>
      <c r="G175" s="33">
        <f t="shared" ref="G175:H175" si="178">SUM(G179:G182)</f>
        <v>0</v>
      </c>
      <c r="H175" s="33">
        <f t="shared" si="178"/>
        <v>0</v>
      </c>
      <c r="I175" s="32">
        <f t="shared" si="121"/>
        <v>3500</v>
      </c>
      <c r="J175" s="33">
        <f>SUM(J179:J182)</f>
        <v>3500</v>
      </c>
      <c r="K175" s="33">
        <f t="shared" ref="K175:L175" si="179">SUM(K179:K182)</f>
        <v>0</v>
      </c>
      <c r="L175" s="33">
        <f t="shared" si="179"/>
        <v>0</v>
      </c>
      <c r="M175" s="33">
        <f t="shared" si="123"/>
        <v>3500</v>
      </c>
      <c r="N175" s="33">
        <f>SUM(N179:N182)</f>
        <v>3500</v>
      </c>
      <c r="O175" s="33">
        <f t="shared" ref="O175:T175" si="180">SUM(O179:O182)</f>
        <v>0</v>
      </c>
      <c r="P175" s="33">
        <f t="shared" ref="P175" si="181">SUM(P179:P182)</f>
        <v>0</v>
      </c>
      <c r="Q175" s="32">
        <f t="shared" si="153"/>
        <v>3836</v>
      </c>
      <c r="R175" s="33">
        <f>SUM(R179:R182)</f>
        <v>3836</v>
      </c>
      <c r="S175" s="33">
        <f t="shared" ref="S175" si="182">SUM(S179:S182)</f>
        <v>0</v>
      </c>
      <c r="T175" s="33">
        <f t="shared" si="180"/>
        <v>0</v>
      </c>
      <c r="U175" s="81"/>
    </row>
    <row r="176" spans="2:21" ht="18" x14ac:dyDescent="0.25">
      <c r="B176" s="41"/>
      <c r="C176" s="42"/>
      <c r="D176" s="43" t="s">
        <v>151</v>
      </c>
      <c r="E176" s="36">
        <f t="shared" si="120"/>
        <v>0</v>
      </c>
      <c r="F176" s="36">
        <f t="shared" ref="F176:H176" si="183">SUM(F177:F178)</f>
        <v>0</v>
      </c>
      <c r="G176" s="36">
        <f t="shared" si="183"/>
        <v>0</v>
      </c>
      <c r="H176" s="36">
        <f t="shared" si="183"/>
        <v>0</v>
      </c>
      <c r="I176" s="36">
        <f t="shared" si="121"/>
        <v>0</v>
      </c>
      <c r="J176" s="36">
        <f t="shared" ref="J176:L176" si="184">SUM(J177:J178)</f>
        <v>0</v>
      </c>
      <c r="K176" s="36">
        <f t="shared" si="184"/>
        <v>0</v>
      </c>
      <c r="L176" s="36">
        <f t="shared" si="184"/>
        <v>0</v>
      </c>
      <c r="M176" s="36">
        <f t="shared" si="123"/>
        <v>0</v>
      </c>
      <c r="N176" s="36">
        <f t="shared" ref="N176:T176" si="185">SUM(N177:N178)</f>
        <v>0</v>
      </c>
      <c r="O176" s="36">
        <f t="shared" si="185"/>
        <v>0</v>
      </c>
      <c r="P176" s="36">
        <f t="shared" ref="P176" si="186">SUM(P177:P178)</f>
        <v>0</v>
      </c>
      <c r="Q176" s="36">
        <f t="shared" si="153"/>
        <v>0</v>
      </c>
      <c r="R176" s="36">
        <f t="shared" ref="R176:S176" si="187">SUM(R177:R178)</f>
        <v>0</v>
      </c>
      <c r="S176" s="36">
        <f t="shared" si="187"/>
        <v>0</v>
      </c>
      <c r="T176" s="36">
        <f t="shared" si="185"/>
        <v>0</v>
      </c>
    </row>
    <row r="177" spans="2:21" ht="18" x14ac:dyDescent="0.25">
      <c r="B177" s="41"/>
      <c r="C177" s="42"/>
      <c r="D177" s="44" t="s">
        <v>335</v>
      </c>
      <c r="E177" s="37">
        <f t="shared" si="120"/>
        <v>0</v>
      </c>
      <c r="F177" s="37">
        <v>0</v>
      </c>
      <c r="G177" s="37">
        <v>0</v>
      </c>
      <c r="H177" s="37">
        <v>0</v>
      </c>
      <c r="I177" s="37">
        <f t="shared" si="121"/>
        <v>0</v>
      </c>
      <c r="J177" s="37">
        <v>0</v>
      </c>
      <c r="K177" s="37">
        <v>0</v>
      </c>
      <c r="L177" s="37">
        <v>0</v>
      </c>
      <c r="M177" s="36">
        <f t="shared" si="123"/>
        <v>0</v>
      </c>
      <c r="N177" s="37">
        <v>0</v>
      </c>
      <c r="O177" s="37">
        <v>0</v>
      </c>
      <c r="P177" s="37">
        <v>0</v>
      </c>
      <c r="Q177" s="37">
        <f t="shared" si="153"/>
        <v>0</v>
      </c>
      <c r="R177" s="37">
        <v>0</v>
      </c>
      <c r="S177" s="37">
        <v>0</v>
      </c>
      <c r="T177" s="37">
        <v>0</v>
      </c>
    </row>
    <row r="178" spans="2:21" ht="18" x14ac:dyDescent="0.25">
      <c r="B178" s="41"/>
      <c r="C178" s="42"/>
      <c r="D178" s="44" t="s">
        <v>155</v>
      </c>
      <c r="E178" s="36">
        <f t="shared" si="120"/>
        <v>0</v>
      </c>
      <c r="F178" s="37">
        <v>0</v>
      </c>
      <c r="G178" s="37">
        <v>0</v>
      </c>
      <c r="H178" s="37">
        <v>0</v>
      </c>
      <c r="I178" s="36">
        <f t="shared" si="121"/>
        <v>0</v>
      </c>
      <c r="J178" s="37">
        <v>0</v>
      </c>
      <c r="K178" s="37">
        <v>0</v>
      </c>
      <c r="L178" s="37">
        <v>0</v>
      </c>
      <c r="M178" s="36">
        <f t="shared" si="123"/>
        <v>0</v>
      </c>
      <c r="N178" s="37">
        <v>0</v>
      </c>
      <c r="O178" s="37">
        <v>0</v>
      </c>
      <c r="P178" s="37">
        <v>0</v>
      </c>
      <c r="Q178" s="36">
        <f t="shared" si="153"/>
        <v>0</v>
      </c>
      <c r="R178" s="37">
        <v>0</v>
      </c>
      <c r="S178" s="37">
        <v>0</v>
      </c>
      <c r="T178" s="37">
        <v>0</v>
      </c>
    </row>
    <row r="179" spans="2:21" ht="30" x14ac:dyDescent="0.25">
      <c r="B179" s="38"/>
      <c r="C179" s="60" t="s">
        <v>278</v>
      </c>
      <c r="D179" s="39" t="s">
        <v>279</v>
      </c>
      <c r="E179" s="40">
        <f t="shared" si="120"/>
        <v>800</v>
      </c>
      <c r="F179" s="45">
        <v>800</v>
      </c>
      <c r="G179" s="45">
        <v>0</v>
      </c>
      <c r="H179" s="45">
        <v>0</v>
      </c>
      <c r="I179" s="40">
        <f t="shared" si="121"/>
        <v>1000</v>
      </c>
      <c r="J179" s="45">
        <v>1000</v>
      </c>
      <c r="K179" s="45">
        <v>0</v>
      </c>
      <c r="L179" s="45">
        <v>0</v>
      </c>
      <c r="M179" s="36">
        <f t="shared" si="123"/>
        <v>1000</v>
      </c>
      <c r="N179" s="45">
        <v>1000</v>
      </c>
      <c r="O179" s="45">
        <v>0</v>
      </c>
      <c r="P179" s="45">
        <v>0</v>
      </c>
      <c r="Q179" s="40">
        <f t="shared" si="153"/>
        <v>1200</v>
      </c>
      <c r="R179" s="45">
        <v>1200</v>
      </c>
      <c r="S179" s="45">
        <v>0</v>
      </c>
      <c r="T179" s="45">
        <v>0</v>
      </c>
    </row>
    <row r="180" spans="2:21" ht="30" x14ac:dyDescent="0.25">
      <c r="B180" s="38"/>
      <c r="C180" s="60" t="s">
        <v>280</v>
      </c>
      <c r="D180" s="39" t="s">
        <v>281</v>
      </c>
      <c r="E180" s="40">
        <f t="shared" si="120"/>
        <v>770</v>
      </c>
      <c r="F180" s="45">
        <v>770</v>
      </c>
      <c r="G180" s="45">
        <v>0</v>
      </c>
      <c r="H180" s="45">
        <v>0</v>
      </c>
      <c r="I180" s="40">
        <f t="shared" si="121"/>
        <v>950</v>
      </c>
      <c r="J180" s="45">
        <v>950</v>
      </c>
      <c r="K180" s="45">
        <v>0</v>
      </c>
      <c r="L180" s="45">
        <v>0</v>
      </c>
      <c r="M180" s="36">
        <f t="shared" si="123"/>
        <v>950</v>
      </c>
      <c r="N180" s="45">
        <v>950</v>
      </c>
      <c r="O180" s="45">
        <v>0</v>
      </c>
      <c r="P180" s="45">
        <v>0</v>
      </c>
      <c r="Q180" s="40">
        <f t="shared" si="153"/>
        <v>1000</v>
      </c>
      <c r="R180" s="45">
        <v>1000</v>
      </c>
      <c r="S180" s="45">
        <v>0</v>
      </c>
      <c r="T180" s="45">
        <v>0</v>
      </c>
    </row>
    <row r="181" spans="2:21" ht="30" x14ac:dyDescent="0.25">
      <c r="B181" s="38"/>
      <c r="C181" s="60" t="s">
        <v>282</v>
      </c>
      <c r="D181" s="39" t="s">
        <v>283</v>
      </c>
      <c r="E181" s="40">
        <f t="shared" si="120"/>
        <v>1144</v>
      </c>
      <c r="F181" s="45">
        <v>1144</v>
      </c>
      <c r="G181" s="45">
        <v>0</v>
      </c>
      <c r="H181" s="45">
        <v>0</v>
      </c>
      <c r="I181" s="40">
        <f t="shared" si="121"/>
        <v>1264</v>
      </c>
      <c r="J181" s="45">
        <v>1264</v>
      </c>
      <c r="K181" s="45">
        <v>0</v>
      </c>
      <c r="L181" s="45">
        <v>0</v>
      </c>
      <c r="M181" s="36">
        <f t="shared" si="123"/>
        <v>1264</v>
      </c>
      <c r="N181" s="45">
        <v>1264</v>
      </c>
      <c r="O181" s="45">
        <v>0</v>
      </c>
      <c r="P181" s="45">
        <v>0</v>
      </c>
      <c r="Q181" s="40">
        <f t="shared" si="153"/>
        <v>1350</v>
      </c>
      <c r="R181" s="45">
        <v>1350</v>
      </c>
      <c r="S181" s="45">
        <v>0</v>
      </c>
      <c r="T181" s="45">
        <v>0</v>
      </c>
    </row>
    <row r="182" spans="2:21" ht="30" x14ac:dyDescent="0.25">
      <c r="B182" s="38"/>
      <c r="C182" s="60" t="s">
        <v>284</v>
      </c>
      <c r="D182" s="39" t="s">
        <v>263</v>
      </c>
      <c r="E182" s="40">
        <f t="shared" si="120"/>
        <v>286</v>
      </c>
      <c r="F182" s="45">
        <v>286</v>
      </c>
      <c r="G182" s="45">
        <v>0</v>
      </c>
      <c r="H182" s="45">
        <v>0</v>
      </c>
      <c r="I182" s="40">
        <f t="shared" si="121"/>
        <v>286</v>
      </c>
      <c r="J182" s="45">
        <v>286</v>
      </c>
      <c r="K182" s="45">
        <v>0</v>
      </c>
      <c r="L182" s="45">
        <v>0</v>
      </c>
      <c r="M182" s="36">
        <f t="shared" si="123"/>
        <v>286</v>
      </c>
      <c r="N182" s="45">
        <v>286</v>
      </c>
      <c r="O182" s="45">
        <v>0</v>
      </c>
      <c r="P182" s="45">
        <v>0</v>
      </c>
      <c r="Q182" s="40">
        <f t="shared" si="153"/>
        <v>286</v>
      </c>
      <c r="R182" s="45">
        <v>286</v>
      </c>
      <c r="S182" s="45">
        <v>0</v>
      </c>
      <c r="T182" s="45">
        <v>0</v>
      </c>
    </row>
    <row r="183" spans="2:21" ht="75" customHeight="1" x14ac:dyDescent="0.25">
      <c r="B183" s="30" t="s">
        <v>520</v>
      </c>
      <c r="C183" s="31"/>
      <c r="D183" s="53" t="s">
        <v>127</v>
      </c>
      <c r="E183" s="32">
        <f t="shared" si="120"/>
        <v>9800</v>
      </c>
      <c r="F183" s="33">
        <f>F187+F188+F189+F190</f>
        <v>9800</v>
      </c>
      <c r="G183" s="33">
        <f>SUM(G187:G198)</f>
        <v>0</v>
      </c>
      <c r="H183" s="33">
        <f>SUM(H187:H198)</f>
        <v>0</v>
      </c>
      <c r="I183" s="32">
        <f t="shared" si="121"/>
        <v>11500</v>
      </c>
      <c r="J183" s="33">
        <f>J187+J188+J189+J190</f>
        <v>11500</v>
      </c>
      <c r="K183" s="33">
        <f>SUM(K187:K198)</f>
        <v>0</v>
      </c>
      <c r="L183" s="33">
        <f>SUM(L187:L198)</f>
        <v>0</v>
      </c>
      <c r="M183" s="33">
        <f t="shared" si="123"/>
        <v>12500</v>
      </c>
      <c r="N183" s="33">
        <f>N187+N188+N189+N190</f>
        <v>12500</v>
      </c>
      <c r="O183" s="33">
        <f>SUM(O187:O198)</f>
        <v>0</v>
      </c>
      <c r="P183" s="33">
        <f>SUM(P187:P198)</f>
        <v>0</v>
      </c>
      <c r="Q183" s="32">
        <f t="shared" si="153"/>
        <v>12650</v>
      </c>
      <c r="R183" s="33">
        <f>R187+R188+R189+R190</f>
        <v>12650</v>
      </c>
      <c r="S183" s="33">
        <f>SUM(S187:S198)</f>
        <v>0</v>
      </c>
      <c r="T183" s="33">
        <f>SUM(T187:T198)</f>
        <v>0</v>
      </c>
      <c r="U183" s="81"/>
    </row>
    <row r="184" spans="2:21" ht="18" x14ac:dyDescent="0.25">
      <c r="B184" s="41"/>
      <c r="C184" s="42"/>
      <c r="D184" s="43" t="s">
        <v>151</v>
      </c>
      <c r="E184" s="36">
        <f t="shared" si="120"/>
        <v>0</v>
      </c>
      <c r="F184" s="36">
        <f t="shared" ref="F184:H184" si="188">SUM(F185:F186)</f>
        <v>0</v>
      </c>
      <c r="G184" s="36">
        <f t="shared" si="188"/>
        <v>0</v>
      </c>
      <c r="H184" s="36">
        <f t="shared" si="188"/>
        <v>0</v>
      </c>
      <c r="I184" s="36">
        <f t="shared" si="121"/>
        <v>0</v>
      </c>
      <c r="J184" s="36">
        <f t="shared" ref="J184:L184" si="189">SUM(J185:J186)</f>
        <v>0</v>
      </c>
      <c r="K184" s="36">
        <f t="shared" si="189"/>
        <v>0</v>
      </c>
      <c r="L184" s="36">
        <f t="shared" si="189"/>
        <v>0</v>
      </c>
      <c r="M184" s="36">
        <f t="shared" si="123"/>
        <v>0</v>
      </c>
      <c r="N184" s="36">
        <f t="shared" ref="N184:T184" si="190">SUM(N185:N186)</f>
        <v>0</v>
      </c>
      <c r="O184" s="36">
        <f t="shared" si="190"/>
        <v>0</v>
      </c>
      <c r="P184" s="36">
        <f t="shared" ref="P184" si="191">SUM(P185:P186)</f>
        <v>0</v>
      </c>
      <c r="Q184" s="36">
        <f t="shared" si="153"/>
        <v>0</v>
      </c>
      <c r="R184" s="36">
        <f t="shared" ref="R184:S184" si="192">SUM(R185:R186)</f>
        <v>0</v>
      </c>
      <c r="S184" s="36">
        <f t="shared" si="192"/>
        <v>0</v>
      </c>
      <c r="T184" s="36">
        <f t="shared" si="190"/>
        <v>0</v>
      </c>
    </row>
    <row r="185" spans="2:21" ht="18" x14ac:dyDescent="0.25">
      <c r="B185" s="41"/>
      <c r="C185" s="42"/>
      <c r="D185" s="44" t="s">
        <v>335</v>
      </c>
      <c r="E185" s="37">
        <f t="shared" si="120"/>
        <v>0</v>
      </c>
      <c r="F185" s="37">
        <v>0</v>
      </c>
      <c r="G185" s="37">
        <v>0</v>
      </c>
      <c r="H185" s="37">
        <v>0</v>
      </c>
      <c r="I185" s="37">
        <f t="shared" si="121"/>
        <v>0</v>
      </c>
      <c r="J185" s="37">
        <v>0</v>
      </c>
      <c r="K185" s="37">
        <v>0</v>
      </c>
      <c r="L185" s="37">
        <v>0</v>
      </c>
      <c r="M185" s="36">
        <f t="shared" si="123"/>
        <v>0</v>
      </c>
      <c r="N185" s="37">
        <v>0</v>
      </c>
      <c r="O185" s="37">
        <v>0</v>
      </c>
      <c r="P185" s="37">
        <v>0</v>
      </c>
      <c r="Q185" s="37">
        <f t="shared" si="153"/>
        <v>0</v>
      </c>
      <c r="R185" s="37">
        <v>0</v>
      </c>
      <c r="S185" s="37">
        <v>0</v>
      </c>
      <c r="T185" s="37">
        <v>0</v>
      </c>
    </row>
    <row r="186" spans="2:21" ht="18" x14ac:dyDescent="0.25">
      <c r="B186" s="41"/>
      <c r="C186" s="42"/>
      <c r="D186" s="44" t="s">
        <v>155</v>
      </c>
      <c r="E186" s="37">
        <f t="shared" si="120"/>
        <v>0</v>
      </c>
      <c r="F186" s="37">
        <v>0</v>
      </c>
      <c r="G186" s="37">
        <v>0</v>
      </c>
      <c r="H186" s="37">
        <v>0</v>
      </c>
      <c r="I186" s="37">
        <f t="shared" si="121"/>
        <v>0</v>
      </c>
      <c r="J186" s="37">
        <v>0</v>
      </c>
      <c r="K186" s="37">
        <v>0</v>
      </c>
      <c r="L186" s="37">
        <v>0</v>
      </c>
      <c r="M186" s="36">
        <f t="shared" si="123"/>
        <v>0</v>
      </c>
      <c r="N186" s="37">
        <v>0</v>
      </c>
      <c r="O186" s="37">
        <v>0</v>
      </c>
      <c r="P186" s="37">
        <v>0</v>
      </c>
      <c r="Q186" s="37">
        <f t="shared" si="153"/>
        <v>0</v>
      </c>
      <c r="R186" s="37">
        <v>0</v>
      </c>
      <c r="S186" s="37">
        <v>0</v>
      </c>
      <c r="T186" s="37">
        <v>0</v>
      </c>
    </row>
    <row r="187" spans="2:21" ht="30" x14ac:dyDescent="0.25">
      <c r="B187" s="38"/>
      <c r="C187" s="60" t="s">
        <v>285</v>
      </c>
      <c r="D187" s="39" t="s">
        <v>286</v>
      </c>
      <c r="E187" s="45">
        <f t="shared" si="120"/>
        <v>70</v>
      </c>
      <c r="F187" s="45">
        <v>70</v>
      </c>
      <c r="G187" s="45">
        <v>0</v>
      </c>
      <c r="H187" s="45">
        <v>0</v>
      </c>
      <c r="I187" s="45">
        <f t="shared" si="121"/>
        <v>90</v>
      </c>
      <c r="J187" s="45">
        <v>90</v>
      </c>
      <c r="K187" s="45">
        <v>0</v>
      </c>
      <c r="L187" s="45">
        <v>0</v>
      </c>
      <c r="M187" s="36">
        <f t="shared" si="123"/>
        <v>90</v>
      </c>
      <c r="N187" s="45">
        <v>90</v>
      </c>
      <c r="O187" s="45">
        <v>0</v>
      </c>
      <c r="P187" s="45">
        <v>0</v>
      </c>
      <c r="Q187" s="45">
        <f t="shared" si="153"/>
        <v>90</v>
      </c>
      <c r="R187" s="45">
        <v>90</v>
      </c>
      <c r="S187" s="45">
        <v>0</v>
      </c>
      <c r="T187" s="45">
        <v>0</v>
      </c>
    </row>
    <row r="188" spans="2:21" ht="60" x14ac:dyDescent="0.25">
      <c r="B188" s="38"/>
      <c r="C188" s="60" t="s">
        <v>287</v>
      </c>
      <c r="D188" s="39" t="s">
        <v>288</v>
      </c>
      <c r="E188" s="45">
        <f t="shared" si="120"/>
        <v>400</v>
      </c>
      <c r="F188" s="45">
        <v>400</v>
      </c>
      <c r="G188" s="45">
        <v>0</v>
      </c>
      <c r="H188" s="45">
        <v>0</v>
      </c>
      <c r="I188" s="45">
        <f t="shared" si="121"/>
        <v>400</v>
      </c>
      <c r="J188" s="45">
        <v>400</v>
      </c>
      <c r="K188" s="45">
        <v>0</v>
      </c>
      <c r="L188" s="45">
        <v>0</v>
      </c>
      <c r="M188" s="36">
        <f t="shared" ref="M188:M235" si="193">SUM(N188:P188)</f>
        <v>400</v>
      </c>
      <c r="N188" s="45">
        <v>400</v>
      </c>
      <c r="O188" s="45">
        <v>0</v>
      </c>
      <c r="P188" s="45">
        <v>0</v>
      </c>
      <c r="Q188" s="45">
        <f t="shared" si="153"/>
        <v>500</v>
      </c>
      <c r="R188" s="45">
        <v>500</v>
      </c>
      <c r="S188" s="45">
        <v>0</v>
      </c>
      <c r="T188" s="45">
        <v>0</v>
      </c>
    </row>
    <row r="189" spans="2:21" ht="60" x14ac:dyDescent="0.25">
      <c r="B189" s="38"/>
      <c r="C189" s="60" t="s">
        <v>289</v>
      </c>
      <c r="D189" s="39" t="s">
        <v>290</v>
      </c>
      <c r="E189" s="45">
        <f t="shared" ref="E189:E235" si="194">SUM(F189:H189)</f>
        <v>200</v>
      </c>
      <c r="F189" s="66">
        <v>200</v>
      </c>
      <c r="G189" s="45">
        <v>0</v>
      </c>
      <c r="H189" s="45">
        <v>0</v>
      </c>
      <c r="I189" s="45">
        <f t="shared" ref="I189:I235" si="195">SUM(J189:L189)</f>
        <v>260</v>
      </c>
      <c r="J189" s="45">
        <v>260</v>
      </c>
      <c r="K189" s="45">
        <v>0</v>
      </c>
      <c r="L189" s="45">
        <v>0</v>
      </c>
      <c r="M189" s="36">
        <f t="shared" si="193"/>
        <v>260</v>
      </c>
      <c r="N189" s="45">
        <v>260</v>
      </c>
      <c r="O189" s="45">
        <v>0</v>
      </c>
      <c r="P189" s="45">
        <v>0</v>
      </c>
      <c r="Q189" s="45">
        <f t="shared" ref="Q189:Q229" si="196">SUM(R189:Y189)</f>
        <v>310</v>
      </c>
      <c r="R189" s="45">
        <v>310</v>
      </c>
      <c r="S189" s="45">
        <v>0</v>
      </c>
      <c r="T189" s="45">
        <v>0</v>
      </c>
    </row>
    <row r="190" spans="2:21" ht="30" x14ac:dyDescent="0.25">
      <c r="B190" s="38"/>
      <c r="C190" s="60" t="s">
        <v>291</v>
      </c>
      <c r="D190" s="39" t="s">
        <v>521</v>
      </c>
      <c r="E190" s="45">
        <f t="shared" si="194"/>
        <v>9130</v>
      </c>
      <c r="F190" s="66">
        <v>9130</v>
      </c>
      <c r="G190" s="45">
        <v>0</v>
      </c>
      <c r="H190" s="45">
        <v>0</v>
      </c>
      <c r="I190" s="45">
        <f t="shared" si="195"/>
        <v>10750</v>
      </c>
      <c r="J190" s="45">
        <v>10750</v>
      </c>
      <c r="K190" s="45">
        <v>0</v>
      </c>
      <c r="L190" s="45">
        <v>0</v>
      </c>
      <c r="M190" s="36">
        <f t="shared" si="193"/>
        <v>11750</v>
      </c>
      <c r="N190" s="45">
        <v>11750</v>
      </c>
      <c r="O190" s="45">
        <v>0</v>
      </c>
      <c r="P190" s="45">
        <v>0</v>
      </c>
      <c r="Q190" s="45">
        <f t="shared" si="196"/>
        <v>11750</v>
      </c>
      <c r="R190" s="45">
        <v>11750</v>
      </c>
      <c r="S190" s="45">
        <v>0</v>
      </c>
      <c r="T190" s="45">
        <v>0</v>
      </c>
    </row>
    <row r="191" spans="2:21" ht="30" x14ac:dyDescent="0.25">
      <c r="B191" s="38"/>
      <c r="C191" s="60" t="s">
        <v>523</v>
      </c>
      <c r="D191" s="39" t="s">
        <v>522</v>
      </c>
      <c r="E191" s="45">
        <f t="shared" si="194"/>
        <v>240</v>
      </c>
      <c r="F191" s="45">
        <v>240</v>
      </c>
      <c r="G191" s="45">
        <v>0</v>
      </c>
      <c r="H191" s="45">
        <v>0</v>
      </c>
      <c r="I191" s="45">
        <f t="shared" si="195"/>
        <v>240</v>
      </c>
      <c r="J191" s="45">
        <v>240</v>
      </c>
      <c r="K191" s="45">
        <v>0</v>
      </c>
      <c r="L191" s="45">
        <v>0</v>
      </c>
      <c r="M191" s="36">
        <f t="shared" si="193"/>
        <v>240</v>
      </c>
      <c r="N191" s="45">
        <v>240</v>
      </c>
      <c r="O191" s="45">
        <v>0</v>
      </c>
      <c r="P191" s="45">
        <v>0</v>
      </c>
      <c r="Q191" s="45">
        <f t="shared" si="196"/>
        <v>300</v>
      </c>
      <c r="R191" s="45">
        <v>300</v>
      </c>
      <c r="S191" s="45">
        <v>0</v>
      </c>
      <c r="T191" s="45">
        <v>0</v>
      </c>
    </row>
    <row r="192" spans="2:21" ht="30" hidden="1" x14ac:dyDescent="0.25">
      <c r="B192" s="38"/>
      <c r="C192" s="86" t="s">
        <v>295</v>
      </c>
      <c r="D192" s="85" t="s">
        <v>296</v>
      </c>
      <c r="E192" s="45">
        <f t="shared" si="194"/>
        <v>0</v>
      </c>
      <c r="F192" s="45">
        <v>0</v>
      </c>
      <c r="G192" s="45">
        <v>0</v>
      </c>
      <c r="H192" s="45">
        <v>0</v>
      </c>
      <c r="I192" s="45">
        <f t="shared" si="195"/>
        <v>0</v>
      </c>
      <c r="J192" s="45">
        <v>0</v>
      </c>
      <c r="K192" s="45">
        <v>0</v>
      </c>
      <c r="L192" s="45">
        <v>0</v>
      </c>
      <c r="M192" s="36">
        <f t="shared" si="193"/>
        <v>0</v>
      </c>
      <c r="N192" s="45">
        <v>0</v>
      </c>
      <c r="O192" s="45">
        <v>0</v>
      </c>
      <c r="P192" s="45">
        <v>0</v>
      </c>
      <c r="Q192" s="45">
        <f t="shared" si="196"/>
        <v>0</v>
      </c>
      <c r="R192" s="45">
        <v>0</v>
      </c>
      <c r="S192" s="45">
        <v>0</v>
      </c>
      <c r="T192" s="45">
        <v>0</v>
      </c>
    </row>
    <row r="193" spans="1:21" ht="60" hidden="1" x14ac:dyDescent="0.25">
      <c r="B193" s="38"/>
      <c r="C193" s="86" t="s">
        <v>297</v>
      </c>
      <c r="D193" s="85" t="s">
        <v>298</v>
      </c>
      <c r="E193" s="45">
        <f t="shared" si="194"/>
        <v>0</v>
      </c>
      <c r="F193" s="45">
        <v>0</v>
      </c>
      <c r="G193" s="45">
        <v>0</v>
      </c>
      <c r="H193" s="45">
        <v>0</v>
      </c>
      <c r="I193" s="45">
        <f t="shared" si="195"/>
        <v>0</v>
      </c>
      <c r="J193" s="45">
        <v>0</v>
      </c>
      <c r="K193" s="45">
        <v>0</v>
      </c>
      <c r="L193" s="45">
        <v>0</v>
      </c>
      <c r="M193" s="36">
        <f t="shared" si="193"/>
        <v>0</v>
      </c>
      <c r="N193" s="45">
        <v>0</v>
      </c>
      <c r="O193" s="45">
        <v>0</v>
      </c>
      <c r="P193" s="45">
        <v>0</v>
      </c>
      <c r="Q193" s="45">
        <f t="shared" si="196"/>
        <v>0</v>
      </c>
      <c r="R193" s="45">
        <v>0</v>
      </c>
      <c r="S193" s="45">
        <v>0</v>
      </c>
      <c r="T193" s="45">
        <v>0</v>
      </c>
    </row>
    <row r="194" spans="1:21" ht="45" hidden="1" x14ac:dyDescent="0.25">
      <c r="B194" s="38"/>
      <c r="C194" s="86" t="s">
        <v>299</v>
      </c>
      <c r="D194" s="85" t="s">
        <v>300</v>
      </c>
      <c r="E194" s="45">
        <f t="shared" si="194"/>
        <v>0</v>
      </c>
      <c r="F194" s="45">
        <v>0</v>
      </c>
      <c r="G194" s="45">
        <v>0</v>
      </c>
      <c r="H194" s="45">
        <v>0</v>
      </c>
      <c r="I194" s="45">
        <f t="shared" si="195"/>
        <v>0</v>
      </c>
      <c r="J194" s="45">
        <v>0</v>
      </c>
      <c r="K194" s="45">
        <v>0</v>
      </c>
      <c r="L194" s="45">
        <v>0</v>
      </c>
      <c r="M194" s="36">
        <f t="shared" si="193"/>
        <v>0</v>
      </c>
      <c r="N194" s="45">
        <v>0</v>
      </c>
      <c r="O194" s="45">
        <v>0</v>
      </c>
      <c r="P194" s="45">
        <v>0</v>
      </c>
      <c r="Q194" s="45">
        <f t="shared" si="196"/>
        <v>0</v>
      </c>
      <c r="R194" s="45">
        <v>0</v>
      </c>
      <c r="S194" s="45">
        <v>0</v>
      </c>
      <c r="T194" s="45">
        <v>0</v>
      </c>
    </row>
    <row r="195" spans="1:21" ht="45" hidden="1" x14ac:dyDescent="0.25">
      <c r="B195" s="38"/>
      <c r="C195" s="86" t="s">
        <v>301</v>
      </c>
      <c r="D195" s="85" t="s">
        <v>302</v>
      </c>
      <c r="E195" s="45">
        <f t="shared" si="194"/>
        <v>0</v>
      </c>
      <c r="F195" s="45">
        <v>0</v>
      </c>
      <c r="G195" s="45">
        <v>0</v>
      </c>
      <c r="H195" s="45">
        <v>0</v>
      </c>
      <c r="I195" s="45">
        <f t="shared" si="195"/>
        <v>0</v>
      </c>
      <c r="J195" s="45">
        <v>0</v>
      </c>
      <c r="K195" s="45">
        <v>0</v>
      </c>
      <c r="L195" s="45">
        <v>0</v>
      </c>
      <c r="M195" s="36">
        <f t="shared" si="193"/>
        <v>0</v>
      </c>
      <c r="N195" s="45">
        <v>0</v>
      </c>
      <c r="O195" s="45">
        <v>0</v>
      </c>
      <c r="P195" s="45">
        <v>0</v>
      </c>
      <c r="Q195" s="45">
        <f t="shared" si="196"/>
        <v>0</v>
      </c>
      <c r="R195" s="45">
        <v>0</v>
      </c>
      <c r="S195" s="45">
        <v>0</v>
      </c>
      <c r="T195" s="45">
        <v>0</v>
      </c>
    </row>
    <row r="196" spans="1:21" ht="30" hidden="1" x14ac:dyDescent="0.25">
      <c r="B196" s="38"/>
      <c r="C196" s="86" t="s">
        <v>303</v>
      </c>
      <c r="D196" s="85" t="s">
        <v>304</v>
      </c>
      <c r="E196" s="45">
        <f t="shared" si="194"/>
        <v>0</v>
      </c>
      <c r="F196" s="45">
        <v>0</v>
      </c>
      <c r="G196" s="45">
        <v>0</v>
      </c>
      <c r="H196" s="45">
        <v>0</v>
      </c>
      <c r="I196" s="45">
        <f t="shared" si="195"/>
        <v>0</v>
      </c>
      <c r="J196" s="45">
        <v>0</v>
      </c>
      <c r="K196" s="45">
        <v>0</v>
      </c>
      <c r="L196" s="45">
        <v>0</v>
      </c>
      <c r="M196" s="36">
        <f t="shared" si="193"/>
        <v>0</v>
      </c>
      <c r="N196" s="45">
        <v>0</v>
      </c>
      <c r="O196" s="45">
        <v>0</v>
      </c>
      <c r="P196" s="45">
        <v>0</v>
      </c>
      <c r="Q196" s="45">
        <f t="shared" si="196"/>
        <v>0</v>
      </c>
      <c r="R196" s="45">
        <v>0</v>
      </c>
      <c r="S196" s="45">
        <v>0</v>
      </c>
      <c r="T196" s="45">
        <v>0</v>
      </c>
    </row>
    <row r="197" spans="1:21" ht="30" hidden="1" x14ac:dyDescent="0.25">
      <c r="A197" s="7"/>
      <c r="B197" s="38"/>
      <c r="C197" s="86" t="s">
        <v>305</v>
      </c>
      <c r="D197" s="85" t="s">
        <v>306</v>
      </c>
      <c r="E197" s="45">
        <f t="shared" si="194"/>
        <v>0</v>
      </c>
      <c r="F197" s="45">
        <v>0</v>
      </c>
      <c r="G197" s="45">
        <v>0</v>
      </c>
      <c r="H197" s="45">
        <v>0</v>
      </c>
      <c r="I197" s="45">
        <f t="shared" si="195"/>
        <v>0</v>
      </c>
      <c r="J197" s="45">
        <v>0</v>
      </c>
      <c r="K197" s="45">
        <v>0</v>
      </c>
      <c r="L197" s="45">
        <v>0</v>
      </c>
      <c r="M197" s="36">
        <f t="shared" si="193"/>
        <v>0</v>
      </c>
      <c r="N197" s="45">
        <v>0</v>
      </c>
      <c r="O197" s="45">
        <v>0</v>
      </c>
      <c r="P197" s="45">
        <v>0</v>
      </c>
      <c r="Q197" s="45">
        <f t="shared" si="196"/>
        <v>0</v>
      </c>
      <c r="R197" s="45">
        <v>0</v>
      </c>
      <c r="S197" s="45">
        <v>0</v>
      </c>
      <c r="T197" s="45">
        <v>0</v>
      </c>
    </row>
    <row r="198" spans="1:21" ht="45" hidden="1" x14ac:dyDescent="0.25">
      <c r="A198" s="7"/>
      <c r="B198" s="38"/>
      <c r="C198" s="86" t="s">
        <v>408</v>
      </c>
      <c r="D198" s="85" t="s">
        <v>407</v>
      </c>
      <c r="E198" s="45">
        <f t="shared" si="194"/>
        <v>0</v>
      </c>
      <c r="F198" s="45">
        <v>0</v>
      </c>
      <c r="G198" s="45">
        <v>0</v>
      </c>
      <c r="H198" s="45">
        <v>0</v>
      </c>
      <c r="I198" s="45">
        <f t="shared" si="195"/>
        <v>0</v>
      </c>
      <c r="J198" s="45">
        <v>0</v>
      </c>
      <c r="K198" s="45">
        <v>0</v>
      </c>
      <c r="L198" s="45">
        <v>0</v>
      </c>
      <c r="M198" s="36">
        <f t="shared" si="193"/>
        <v>0</v>
      </c>
      <c r="N198" s="45">
        <v>0</v>
      </c>
      <c r="O198" s="45">
        <v>0</v>
      </c>
      <c r="P198" s="45">
        <v>0</v>
      </c>
      <c r="Q198" s="45">
        <f t="shared" si="196"/>
        <v>0</v>
      </c>
      <c r="R198" s="45">
        <v>0</v>
      </c>
      <c r="S198" s="45">
        <v>0</v>
      </c>
      <c r="T198" s="45">
        <v>0</v>
      </c>
    </row>
    <row r="199" spans="1:21" ht="36" x14ac:dyDescent="0.25">
      <c r="B199" s="30" t="s">
        <v>524</v>
      </c>
      <c r="C199" s="31"/>
      <c r="D199" s="53" t="s">
        <v>525</v>
      </c>
      <c r="E199" s="33">
        <f t="shared" si="194"/>
        <v>44730</v>
      </c>
      <c r="F199" s="33">
        <f>SUM(F203:F204)</f>
        <v>44730</v>
      </c>
      <c r="G199" s="33">
        <f>SUM(G203:G204)</f>
        <v>0</v>
      </c>
      <c r="H199" s="33">
        <f>SUM(H203:H204)</f>
        <v>0</v>
      </c>
      <c r="I199" s="33">
        <f t="shared" si="195"/>
        <v>44730</v>
      </c>
      <c r="J199" s="33">
        <f>SUM(J203:J204)</f>
        <v>44730</v>
      </c>
      <c r="K199" s="33">
        <f>SUM(K203:K204)</f>
        <v>0</v>
      </c>
      <c r="L199" s="33">
        <f>SUM(L203:L204)</f>
        <v>0</v>
      </c>
      <c r="M199" s="33">
        <f t="shared" si="193"/>
        <v>44730</v>
      </c>
      <c r="N199" s="33">
        <f>SUM(N203:N204)</f>
        <v>44730</v>
      </c>
      <c r="O199" s="33">
        <f>SUM(O203:O204)</f>
        <v>0</v>
      </c>
      <c r="P199" s="33">
        <f>SUM(P203:P204)</f>
        <v>0</v>
      </c>
      <c r="Q199" s="33">
        <f t="shared" si="196"/>
        <v>49240</v>
      </c>
      <c r="R199" s="33">
        <f>SUM(R203:R204)</f>
        <v>49240</v>
      </c>
      <c r="S199" s="33">
        <f>SUM(S203:S204)</f>
        <v>0</v>
      </c>
      <c r="T199" s="33">
        <f>SUM(T203:T204)</f>
        <v>0</v>
      </c>
      <c r="U199" s="94"/>
    </row>
    <row r="200" spans="1:21" ht="18" x14ac:dyDescent="0.25">
      <c r="B200" s="41"/>
      <c r="C200" s="42"/>
      <c r="D200" s="43" t="s">
        <v>151</v>
      </c>
      <c r="E200" s="36">
        <f t="shared" si="194"/>
        <v>3432</v>
      </c>
      <c r="F200" s="36">
        <f t="shared" ref="F200:H200" si="197">SUM(F201:F202)</f>
        <v>3432</v>
      </c>
      <c r="G200" s="36">
        <f t="shared" si="197"/>
        <v>0</v>
      </c>
      <c r="H200" s="36">
        <f t="shared" si="197"/>
        <v>0</v>
      </c>
      <c r="I200" s="36">
        <f t="shared" si="195"/>
        <v>3432</v>
      </c>
      <c r="J200" s="36">
        <f t="shared" ref="J200:L200" si="198">SUM(J201:J202)</f>
        <v>3432</v>
      </c>
      <c r="K200" s="36">
        <f t="shared" si="198"/>
        <v>0</v>
      </c>
      <c r="L200" s="36">
        <f t="shared" si="198"/>
        <v>0</v>
      </c>
      <c r="M200" s="36">
        <f t="shared" si="193"/>
        <v>3432</v>
      </c>
      <c r="N200" s="36">
        <f t="shared" ref="N200:T200" si="199">SUM(N201:N202)</f>
        <v>3432</v>
      </c>
      <c r="O200" s="36">
        <f t="shared" si="199"/>
        <v>0</v>
      </c>
      <c r="P200" s="36">
        <f t="shared" ref="P200" si="200">SUM(P201:P202)</f>
        <v>0</v>
      </c>
      <c r="Q200" s="36">
        <f t="shared" si="196"/>
        <v>3432</v>
      </c>
      <c r="R200" s="36">
        <f t="shared" ref="R200:S200" si="201">SUM(R201:R202)</f>
        <v>3432</v>
      </c>
      <c r="S200" s="36">
        <f t="shared" si="201"/>
        <v>0</v>
      </c>
      <c r="T200" s="36">
        <f t="shared" si="199"/>
        <v>0</v>
      </c>
      <c r="U200" s="94"/>
    </row>
    <row r="201" spans="1:21" ht="18" x14ac:dyDescent="0.25">
      <c r="B201" s="41"/>
      <c r="C201" s="42"/>
      <c r="D201" s="44" t="s">
        <v>335</v>
      </c>
      <c r="E201" s="37">
        <f t="shared" si="194"/>
        <v>0</v>
      </c>
      <c r="F201" s="37">
        <v>0</v>
      </c>
      <c r="G201" s="37">
        <v>0</v>
      </c>
      <c r="H201" s="37">
        <v>0</v>
      </c>
      <c r="I201" s="37">
        <f t="shared" si="195"/>
        <v>0</v>
      </c>
      <c r="J201" s="37">
        <v>0</v>
      </c>
      <c r="K201" s="37">
        <v>0</v>
      </c>
      <c r="L201" s="37">
        <v>0</v>
      </c>
      <c r="M201" s="36">
        <f t="shared" si="193"/>
        <v>0</v>
      </c>
      <c r="N201" s="37">
        <v>0</v>
      </c>
      <c r="O201" s="37">
        <v>0</v>
      </c>
      <c r="P201" s="37">
        <v>0</v>
      </c>
      <c r="Q201" s="37">
        <f t="shared" si="196"/>
        <v>0</v>
      </c>
      <c r="R201" s="37">
        <v>0</v>
      </c>
      <c r="S201" s="37">
        <v>0</v>
      </c>
      <c r="T201" s="37">
        <v>0</v>
      </c>
    </row>
    <row r="202" spans="1:21" ht="18" x14ac:dyDescent="0.25">
      <c r="B202" s="41"/>
      <c r="C202" s="42"/>
      <c r="D202" s="44" t="s">
        <v>155</v>
      </c>
      <c r="E202" s="51">
        <f t="shared" si="194"/>
        <v>3432</v>
      </c>
      <c r="F202" s="51">
        <f>3290+142</f>
        <v>3432</v>
      </c>
      <c r="G202" s="51">
        <v>0</v>
      </c>
      <c r="H202" s="51">
        <v>0</v>
      </c>
      <c r="I202" s="51">
        <f t="shared" si="195"/>
        <v>3432</v>
      </c>
      <c r="J202" s="51">
        <f>3290+142</f>
        <v>3432</v>
      </c>
      <c r="K202" s="51">
        <v>0</v>
      </c>
      <c r="L202" s="51">
        <v>0</v>
      </c>
      <c r="M202" s="36">
        <f t="shared" si="193"/>
        <v>3432</v>
      </c>
      <c r="N202" s="51">
        <f>3290+142</f>
        <v>3432</v>
      </c>
      <c r="O202" s="37">
        <v>0</v>
      </c>
      <c r="P202" s="37">
        <v>0</v>
      </c>
      <c r="Q202" s="51">
        <f t="shared" si="196"/>
        <v>3432</v>
      </c>
      <c r="R202" s="51">
        <f>3290+142</f>
        <v>3432</v>
      </c>
      <c r="S202" s="37">
        <v>0</v>
      </c>
      <c r="T202" s="37">
        <v>0</v>
      </c>
    </row>
    <row r="203" spans="1:21" ht="45" x14ac:dyDescent="0.25">
      <c r="B203" s="38"/>
      <c r="C203" s="60" t="s">
        <v>307</v>
      </c>
      <c r="D203" s="39" t="s">
        <v>535</v>
      </c>
      <c r="E203" s="93">
        <f t="shared" si="194"/>
        <v>730</v>
      </c>
      <c r="F203" s="93">
        <v>730</v>
      </c>
      <c r="G203" s="93">
        <v>0</v>
      </c>
      <c r="H203" s="93">
        <v>0</v>
      </c>
      <c r="I203" s="93">
        <f t="shared" si="195"/>
        <v>730</v>
      </c>
      <c r="J203" s="93">
        <v>730</v>
      </c>
      <c r="K203" s="93">
        <v>0</v>
      </c>
      <c r="L203" s="93">
        <v>0</v>
      </c>
      <c r="M203" s="36">
        <f t="shared" si="193"/>
        <v>730</v>
      </c>
      <c r="N203" s="93">
        <v>730</v>
      </c>
      <c r="O203" s="45">
        <v>0</v>
      </c>
      <c r="P203" s="45">
        <v>0</v>
      </c>
      <c r="Q203" s="93">
        <f t="shared" si="196"/>
        <v>740</v>
      </c>
      <c r="R203" s="76">
        <v>740</v>
      </c>
      <c r="S203" s="45">
        <v>0</v>
      </c>
      <c r="T203" s="45">
        <v>0</v>
      </c>
    </row>
    <row r="204" spans="1:21" ht="75" x14ac:dyDescent="0.25">
      <c r="B204" s="38"/>
      <c r="C204" s="60" t="s">
        <v>309</v>
      </c>
      <c r="D204" s="39" t="s">
        <v>361</v>
      </c>
      <c r="E204" s="45">
        <f t="shared" si="194"/>
        <v>44000</v>
      </c>
      <c r="F204" s="45">
        <v>44000</v>
      </c>
      <c r="G204" s="45">
        <v>0</v>
      </c>
      <c r="H204" s="45">
        <v>0</v>
      </c>
      <c r="I204" s="45">
        <f t="shared" si="195"/>
        <v>44000</v>
      </c>
      <c r="J204" s="45">
        <v>44000</v>
      </c>
      <c r="K204" s="45">
        <v>0</v>
      </c>
      <c r="L204" s="45">
        <v>0</v>
      </c>
      <c r="M204" s="36">
        <f t="shared" si="193"/>
        <v>44000</v>
      </c>
      <c r="N204" s="45">
        <v>44000</v>
      </c>
      <c r="O204" s="45">
        <v>0</v>
      </c>
      <c r="P204" s="45">
        <v>0</v>
      </c>
      <c r="Q204" s="45">
        <f t="shared" si="196"/>
        <v>48500</v>
      </c>
      <c r="R204" s="45">
        <v>48500</v>
      </c>
      <c r="S204" s="45">
        <v>0</v>
      </c>
      <c r="T204" s="45">
        <v>0</v>
      </c>
    </row>
    <row r="205" spans="1:21" ht="18" x14ac:dyDescent="0.25">
      <c r="A205" s="7"/>
      <c r="B205" s="30" t="s">
        <v>526</v>
      </c>
      <c r="C205" s="31"/>
      <c r="D205" s="53" t="s">
        <v>129</v>
      </c>
      <c r="E205" s="33">
        <f t="shared" si="194"/>
        <v>26000</v>
      </c>
      <c r="F205" s="33">
        <f>SUM(F210:F213)</f>
        <v>26000</v>
      </c>
      <c r="G205" s="33">
        <f t="shared" ref="G205:H205" si="202">SUM(G210:G213)</f>
        <v>0</v>
      </c>
      <c r="H205" s="33">
        <f t="shared" si="202"/>
        <v>0</v>
      </c>
      <c r="I205" s="33">
        <f t="shared" si="195"/>
        <v>27000</v>
      </c>
      <c r="J205" s="33">
        <f>SUM(J210:J213)</f>
        <v>27000</v>
      </c>
      <c r="K205" s="33">
        <f t="shared" ref="K205:L205" si="203">SUM(K210:K213)</f>
        <v>0</v>
      </c>
      <c r="L205" s="33">
        <f t="shared" si="203"/>
        <v>0</v>
      </c>
      <c r="M205" s="33">
        <f t="shared" si="193"/>
        <v>29000</v>
      </c>
      <c r="N205" s="33">
        <f>SUM(N210:N213)</f>
        <v>29000</v>
      </c>
      <c r="O205" s="33">
        <f t="shared" ref="O205:T205" si="204">SUM(O210:O213)</f>
        <v>0</v>
      </c>
      <c r="P205" s="33">
        <f t="shared" ref="P205" si="205">SUM(P210:P213)</f>
        <v>0</v>
      </c>
      <c r="Q205" s="33">
        <f t="shared" si="196"/>
        <v>29000</v>
      </c>
      <c r="R205" s="33">
        <f>SUM(R210:R213)</f>
        <v>29000</v>
      </c>
      <c r="S205" s="33">
        <f t="shared" ref="S205" si="206">SUM(S210:S213)</f>
        <v>0</v>
      </c>
      <c r="T205" s="33">
        <f t="shared" si="204"/>
        <v>0</v>
      </c>
      <c r="U205" s="81"/>
    </row>
    <row r="206" spans="1:21" ht="18" x14ac:dyDescent="0.25">
      <c r="B206" s="41"/>
      <c r="C206" s="42"/>
      <c r="D206" s="43" t="s">
        <v>151</v>
      </c>
      <c r="E206" s="36">
        <f t="shared" si="194"/>
        <v>0</v>
      </c>
      <c r="F206" s="36">
        <f t="shared" ref="F206:H206" si="207">SUM(F207:F208)</f>
        <v>0</v>
      </c>
      <c r="G206" s="36">
        <f t="shared" si="207"/>
        <v>0</v>
      </c>
      <c r="H206" s="36">
        <f t="shared" si="207"/>
        <v>0</v>
      </c>
      <c r="I206" s="36">
        <f t="shared" si="195"/>
        <v>0</v>
      </c>
      <c r="J206" s="36">
        <f t="shared" ref="J206:L206" si="208">SUM(J207:J208)</f>
        <v>0</v>
      </c>
      <c r="K206" s="36">
        <f t="shared" si="208"/>
        <v>0</v>
      </c>
      <c r="L206" s="36">
        <f t="shared" si="208"/>
        <v>0</v>
      </c>
      <c r="M206" s="36">
        <f t="shared" si="193"/>
        <v>0</v>
      </c>
      <c r="N206" s="36">
        <f t="shared" ref="N206:T206" si="209">SUM(N207:N208)</f>
        <v>0</v>
      </c>
      <c r="O206" s="36">
        <f t="shared" si="209"/>
        <v>0</v>
      </c>
      <c r="P206" s="36">
        <f t="shared" ref="P206" si="210">SUM(P207:P208)</f>
        <v>0</v>
      </c>
      <c r="Q206" s="36">
        <f t="shared" si="196"/>
        <v>0</v>
      </c>
      <c r="R206" s="36">
        <f t="shared" ref="R206:S206" si="211">SUM(R207:R208)</f>
        <v>0</v>
      </c>
      <c r="S206" s="36">
        <f t="shared" si="211"/>
        <v>0</v>
      </c>
      <c r="T206" s="36">
        <f t="shared" si="209"/>
        <v>0</v>
      </c>
    </row>
    <row r="207" spans="1:21" ht="18" x14ac:dyDescent="0.25">
      <c r="B207" s="41"/>
      <c r="C207" s="42"/>
      <c r="D207" s="44" t="s">
        <v>335</v>
      </c>
      <c r="E207" s="37">
        <f t="shared" si="194"/>
        <v>0</v>
      </c>
      <c r="F207" s="37">
        <v>0</v>
      </c>
      <c r="G207" s="37">
        <v>0</v>
      </c>
      <c r="H207" s="37">
        <v>0</v>
      </c>
      <c r="I207" s="37">
        <f t="shared" si="195"/>
        <v>0</v>
      </c>
      <c r="J207" s="37">
        <v>0</v>
      </c>
      <c r="K207" s="37">
        <v>0</v>
      </c>
      <c r="L207" s="37">
        <v>0</v>
      </c>
      <c r="M207" s="36">
        <f t="shared" si="193"/>
        <v>0</v>
      </c>
      <c r="N207" s="37">
        <v>0</v>
      </c>
      <c r="O207" s="37">
        <v>0</v>
      </c>
      <c r="P207" s="37">
        <v>0</v>
      </c>
      <c r="Q207" s="37">
        <f t="shared" si="196"/>
        <v>0</v>
      </c>
      <c r="R207" s="37">
        <v>0</v>
      </c>
      <c r="S207" s="37">
        <v>0</v>
      </c>
      <c r="T207" s="37">
        <v>0</v>
      </c>
    </row>
    <row r="208" spans="1:21" ht="18" x14ac:dyDescent="0.25">
      <c r="B208" s="41"/>
      <c r="C208" s="42"/>
      <c r="D208" s="44" t="s">
        <v>155</v>
      </c>
      <c r="E208" s="37">
        <f t="shared" si="194"/>
        <v>0</v>
      </c>
      <c r="F208" s="37">
        <v>0</v>
      </c>
      <c r="G208" s="37">
        <v>0</v>
      </c>
      <c r="H208" s="37">
        <v>0</v>
      </c>
      <c r="I208" s="37">
        <f t="shared" si="195"/>
        <v>0</v>
      </c>
      <c r="J208" s="37">
        <v>0</v>
      </c>
      <c r="K208" s="37">
        <v>0</v>
      </c>
      <c r="L208" s="37">
        <v>0</v>
      </c>
      <c r="M208" s="36">
        <f t="shared" si="193"/>
        <v>0</v>
      </c>
      <c r="N208" s="37">
        <v>0</v>
      </c>
      <c r="O208" s="37">
        <v>0</v>
      </c>
      <c r="P208" s="37">
        <v>0</v>
      </c>
      <c r="Q208" s="37">
        <f t="shared" si="196"/>
        <v>0</v>
      </c>
      <c r="R208" s="37">
        <v>0</v>
      </c>
      <c r="S208" s="37">
        <v>0</v>
      </c>
      <c r="T208" s="37">
        <v>0</v>
      </c>
    </row>
    <row r="209" spans="1:21" ht="45" x14ac:dyDescent="0.25">
      <c r="B209" s="41"/>
      <c r="C209" s="42"/>
      <c r="D209" s="39" t="s">
        <v>536</v>
      </c>
      <c r="E209" s="37">
        <f t="shared" si="194"/>
        <v>26000</v>
      </c>
      <c r="F209" s="37">
        <v>26000</v>
      </c>
      <c r="G209" s="37">
        <v>0</v>
      </c>
      <c r="H209" s="37">
        <v>0</v>
      </c>
      <c r="I209" s="37">
        <f t="shared" si="195"/>
        <v>0</v>
      </c>
      <c r="J209" s="37">
        <v>0</v>
      </c>
      <c r="K209" s="37">
        <v>0</v>
      </c>
      <c r="L209" s="37">
        <v>0</v>
      </c>
      <c r="M209" s="36">
        <f t="shared" si="193"/>
        <v>0</v>
      </c>
      <c r="N209" s="37">
        <v>0</v>
      </c>
      <c r="O209" s="37">
        <v>0</v>
      </c>
      <c r="P209" s="37">
        <v>0</v>
      </c>
      <c r="Q209" s="37">
        <f t="shared" si="196"/>
        <v>0</v>
      </c>
      <c r="R209" s="37">
        <v>0</v>
      </c>
      <c r="S209" s="37">
        <v>0</v>
      </c>
      <c r="T209" s="37">
        <v>0</v>
      </c>
    </row>
    <row r="210" spans="1:21" ht="90" x14ac:dyDescent="0.25">
      <c r="A210" s="7"/>
      <c r="B210" s="38"/>
      <c r="C210" s="60" t="s">
        <v>310</v>
      </c>
      <c r="D210" s="39" t="s">
        <v>527</v>
      </c>
      <c r="E210" s="45">
        <f t="shared" si="194"/>
        <v>19325.8</v>
      </c>
      <c r="F210" s="45">
        <v>19325.8</v>
      </c>
      <c r="G210" s="45">
        <v>0</v>
      </c>
      <c r="H210" s="45">
        <v>0</v>
      </c>
      <c r="I210" s="45">
        <f t="shared" si="195"/>
        <v>20324</v>
      </c>
      <c r="J210" s="45">
        <v>20324</v>
      </c>
      <c r="K210" s="45">
        <v>0</v>
      </c>
      <c r="L210" s="45">
        <v>0</v>
      </c>
      <c r="M210" s="36">
        <f t="shared" si="193"/>
        <v>22324</v>
      </c>
      <c r="N210" s="45">
        <v>22324</v>
      </c>
      <c r="O210" s="45">
        <v>0</v>
      </c>
      <c r="P210" s="45">
        <v>0</v>
      </c>
      <c r="Q210" s="45">
        <f t="shared" si="196"/>
        <v>22324</v>
      </c>
      <c r="R210" s="45">
        <v>22324</v>
      </c>
      <c r="S210" s="45">
        <v>0</v>
      </c>
      <c r="T210" s="45">
        <v>0</v>
      </c>
    </row>
    <row r="211" spans="1:21" ht="45" x14ac:dyDescent="0.25">
      <c r="A211" s="7"/>
      <c r="B211" s="38"/>
      <c r="C211" s="60" t="s">
        <v>312</v>
      </c>
      <c r="D211" s="39" t="s">
        <v>313</v>
      </c>
      <c r="E211" s="45">
        <f t="shared" si="194"/>
        <v>3738.5</v>
      </c>
      <c r="F211" s="45">
        <v>3738.5</v>
      </c>
      <c r="G211" s="45">
        <v>0</v>
      </c>
      <c r="H211" s="45">
        <v>0</v>
      </c>
      <c r="I211" s="45">
        <f t="shared" si="195"/>
        <v>3740</v>
      </c>
      <c r="J211" s="45">
        <v>3740</v>
      </c>
      <c r="K211" s="45">
        <v>0</v>
      </c>
      <c r="L211" s="45">
        <v>0</v>
      </c>
      <c r="M211" s="36">
        <f t="shared" si="193"/>
        <v>3740</v>
      </c>
      <c r="N211" s="45">
        <v>3740</v>
      </c>
      <c r="O211" s="45">
        <v>0</v>
      </c>
      <c r="P211" s="45">
        <v>0</v>
      </c>
      <c r="Q211" s="45">
        <f t="shared" si="196"/>
        <v>3740</v>
      </c>
      <c r="R211" s="45">
        <v>3740</v>
      </c>
      <c r="S211" s="45">
        <v>0</v>
      </c>
      <c r="T211" s="45">
        <v>0</v>
      </c>
    </row>
    <row r="212" spans="1:21" ht="30" x14ac:dyDescent="0.25">
      <c r="A212" s="7"/>
      <c r="B212" s="38"/>
      <c r="C212" s="60" t="s">
        <v>314</v>
      </c>
      <c r="D212" s="39" t="s">
        <v>315</v>
      </c>
      <c r="E212" s="45">
        <f t="shared" si="194"/>
        <v>209.7</v>
      </c>
      <c r="F212" s="45">
        <v>209.7</v>
      </c>
      <c r="G212" s="45">
        <v>0</v>
      </c>
      <c r="H212" s="45">
        <v>0</v>
      </c>
      <c r="I212" s="45">
        <f t="shared" si="195"/>
        <v>210</v>
      </c>
      <c r="J212" s="45">
        <v>210</v>
      </c>
      <c r="K212" s="45">
        <v>0</v>
      </c>
      <c r="L212" s="45">
        <v>0</v>
      </c>
      <c r="M212" s="36">
        <f t="shared" si="193"/>
        <v>210</v>
      </c>
      <c r="N212" s="45">
        <v>210</v>
      </c>
      <c r="O212" s="45">
        <v>0</v>
      </c>
      <c r="P212" s="45">
        <v>0</v>
      </c>
      <c r="Q212" s="45">
        <f t="shared" si="196"/>
        <v>210</v>
      </c>
      <c r="R212" s="45">
        <v>210</v>
      </c>
      <c r="S212" s="45">
        <v>0</v>
      </c>
      <c r="T212" s="45">
        <v>0</v>
      </c>
    </row>
    <row r="213" spans="1:21" ht="60" x14ac:dyDescent="0.25">
      <c r="A213" s="7"/>
      <c r="B213" s="38"/>
      <c r="C213" s="60" t="s">
        <v>316</v>
      </c>
      <c r="D213" s="39" t="s">
        <v>317</v>
      </c>
      <c r="E213" s="45">
        <f t="shared" si="194"/>
        <v>2726</v>
      </c>
      <c r="F213" s="45">
        <v>2726</v>
      </c>
      <c r="G213" s="45">
        <v>0</v>
      </c>
      <c r="H213" s="45">
        <v>0</v>
      </c>
      <c r="I213" s="45">
        <f t="shared" si="195"/>
        <v>2726</v>
      </c>
      <c r="J213" s="45">
        <v>2726</v>
      </c>
      <c r="K213" s="45">
        <v>0</v>
      </c>
      <c r="L213" s="45">
        <v>0</v>
      </c>
      <c r="M213" s="36">
        <f t="shared" si="193"/>
        <v>2726</v>
      </c>
      <c r="N213" s="45">
        <v>2726</v>
      </c>
      <c r="O213" s="45">
        <v>0</v>
      </c>
      <c r="P213" s="45">
        <v>0</v>
      </c>
      <c r="Q213" s="45">
        <f t="shared" si="196"/>
        <v>2726</v>
      </c>
      <c r="R213" s="45">
        <v>2726</v>
      </c>
      <c r="S213" s="45">
        <v>0</v>
      </c>
      <c r="T213" s="45">
        <v>0</v>
      </c>
    </row>
    <row r="214" spans="1:21" ht="18" x14ac:dyDescent="0.25">
      <c r="A214" s="7"/>
      <c r="B214" s="30" t="s">
        <v>528</v>
      </c>
      <c r="C214" s="31"/>
      <c r="D214" s="53" t="s">
        <v>131</v>
      </c>
      <c r="E214" s="33">
        <f t="shared" si="194"/>
        <v>23370</v>
      </c>
      <c r="F214" s="33">
        <f>SUM(F218:F219)</f>
        <v>23370</v>
      </c>
      <c r="G214" s="33">
        <f>SUM(G218:G219)</f>
        <v>0</v>
      </c>
      <c r="H214" s="33">
        <f>SUM(H218:H219)</f>
        <v>0</v>
      </c>
      <c r="I214" s="33">
        <f t="shared" si="195"/>
        <v>25000</v>
      </c>
      <c r="J214" s="33">
        <f>SUM(J218:J219)</f>
        <v>25000</v>
      </c>
      <c r="K214" s="33">
        <f>SUM(K218:K219)</f>
        <v>0</v>
      </c>
      <c r="L214" s="33">
        <f>SUM(L218:L219)</f>
        <v>0</v>
      </c>
      <c r="M214" s="33">
        <f t="shared" si="193"/>
        <v>30000</v>
      </c>
      <c r="N214" s="33">
        <f>SUM(N218:N219)</f>
        <v>30000</v>
      </c>
      <c r="O214" s="33">
        <f>SUM(O218:O219)</f>
        <v>0</v>
      </c>
      <c r="P214" s="33">
        <f>SUM(P218:P219)</f>
        <v>0</v>
      </c>
      <c r="Q214" s="33">
        <f t="shared" si="196"/>
        <v>30000</v>
      </c>
      <c r="R214" s="33">
        <f>SUM(R218:R219)</f>
        <v>30000</v>
      </c>
      <c r="S214" s="33">
        <f>SUM(S218:S219)</f>
        <v>0</v>
      </c>
      <c r="T214" s="33">
        <f>SUM(T218:T219)</f>
        <v>0</v>
      </c>
      <c r="U214" s="81"/>
    </row>
    <row r="215" spans="1:21" ht="18" x14ac:dyDescent="0.25">
      <c r="B215" s="41"/>
      <c r="C215" s="42"/>
      <c r="D215" s="43" t="s">
        <v>151</v>
      </c>
      <c r="E215" s="36">
        <f t="shared" si="194"/>
        <v>0</v>
      </c>
      <c r="F215" s="36">
        <f t="shared" ref="F215:H215" si="212">SUM(F216:F217)</f>
        <v>0</v>
      </c>
      <c r="G215" s="36">
        <f t="shared" si="212"/>
        <v>0</v>
      </c>
      <c r="H215" s="36">
        <f t="shared" si="212"/>
        <v>0</v>
      </c>
      <c r="I215" s="36">
        <f t="shared" si="195"/>
        <v>0</v>
      </c>
      <c r="J215" s="36">
        <f t="shared" ref="J215:L215" si="213">SUM(J216:J217)</f>
        <v>0</v>
      </c>
      <c r="K215" s="36">
        <f t="shared" si="213"/>
        <v>0</v>
      </c>
      <c r="L215" s="36">
        <f t="shared" si="213"/>
        <v>0</v>
      </c>
      <c r="M215" s="36">
        <f t="shared" si="193"/>
        <v>0</v>
      </c>
      <c r="N215" s="36">
        <f t="shared" ref="N215:T215" si="214">SUM(N216:N217)</f>
        <v>0</v>
      </c>
      <c r="O215" s="36">
        <f t="shared" si="214"/>
        <v>0</v>
      </c>
      <c r="P215" s="36">
        <f t="shared" ref="P215" si="215">SUM(P216:P217)</f>
        <v>0</v>
      </c>
      <c r="Q215" s="36">
        <f t="shared" si="196"/>
        <v>0</v>
      </c>
      <c r="R215" s="36">
        <f t="shared" ref="R215:S215" si="216">SUM(R216:R217)</f>
        <v>0</v>
      </c>
      <c r="S215" s="36">
        <f t="shared" si="216"/>
        <v>0</v>
      </c>
      <c r="T215" s="36">
        <f t="shared" si="214"/>
        <v>0</v>
      </c>
    </row>
    <row r="216" spans="1:21" ht="18" x14ac:dyDescent="0.25">
      <c r="B216" s="41"/>
      <c r="C216" s="42"/>
      <c r="D216" s="44" t="s">
        <v>335</v>
      </c>
      <c r="E216" s="37">
        <f t="shared" si="194"/>
        <v>0</v>
      </c>
      <c r="F216" s="37">
        <v>0</v>
      </c>
      <c r="G216" s="37">
        <v>0</v>
      </c>
      <c r="H216" s="37">
        <v>0</v>
      </c>
      <c r="I216" s="37">
        <f t="shared" si="195"/>
        <v>0</v>
      </c>
      <c r="J216" s="37">
        <v>0</v>
      </c>
      <c r="K216" s="37">
        <v>0</v>
      </c>
      <c r="L216" s="37">
        <v>0</v>
      </c>
      <c r="M216" s="36">
        <f t="shared" si="193"/>
        <v>0</v>
      </c>
      <c r="N216" s="37">
        <v>0</v>
      </c>
      <c r="O216" s="37">
        <v>0</v>
      </c>
      <c r="P216" s="37">
        <v>0</v>
      </c>
      <c r="Q216" s="37">
        <f t="shared" si="196"/>
        <v>0</v>
      </c>
      <c r="R216" s="37">
        <v>0</v>
      </c>
      <c r="S216" s="37">
        <v>0</v>
      </c>
      <c r="T216" s="37">
        <v>0</v>
      </c>
    </row>
    <row r="217" spans="1:21" ht="18" x14ac:dyDescent="0.25">
      <c r="B217" s="41"/>
      <c r="C217" s="42"/>
      <c r="D217" s="44" t="s">
        <v>155</v>
      </c>
      <c r="E217" s="37">
        <f t="shared" si="194"/>
        <v>0</v>
      </c>
      <c r="F217" s="37">
        <v>0</v>
      </c>
      <c r="G217" s="37">
        <v>0</v>
      </c>
      <c r="H217" s="37">
        <v>0</v>
      </c>
      <c r="I217" s="37">
        <f t="shared" si="195"/>
        <v>0</v>
      </c>
      <c r="J217" s="37">
        <v>0</v>
      </c>
      <c r="K217" s="37">
        <v>0</v>
      </c>
      <c r="L217" s="37">
        <v>0</v>
      </c>
      <c r="M217" s="36">
        <f t="shared" si="193"/>
        <v>0</v>
      </c>
      <c r="N217" s="37">
        <v>0</v>
      </c>
      <c r="O217" s="37">
        <v>0</v>
      </c>
      <c r="P217" s="37">
        <v>0</v>
      </c>
      <c r="Q217" s="37">
        <f t="shared" si="196"/>
        <v>0</v>
      </c>
      <c r="R217" s="37">
        <v>0</v>
      </c>
      <c r="S217" s="37">
        <v>0</v>
      </c>
      <c r="T217" s="37">
        <v>0</v>
      </c>
    </row>
    <row r="218" spans="1:21" ht="90" x14ac:dyDescent="0.25">
      <c r="A218" s="7"/>
      <c r="B218" s="38"/>
      <c r="C218" s="60" t="s">
        <v>318</v>
      </c>
      <c r="D218" s="39" t="s">
        <v>319</v>
      </c>
      <c r="E218" s="45">
        <f t="shared" si="194"/>
        <v>23365</v>
      </c>
      <c r="F218" s="45">
        <v>23365</v>
      </c>
      <c r="G218" s="45">
        <v>0</v>
      </c>
      <c r="H218" s="45">
        <v>0</v>
      </c>
      <c r="I218" s="45">
        <f t="shared" si="195"/>
        <v>24995</v>
      </c>
      <c r="J218" s="45">
        <v>24995</v>
      </c>
      <c r="K218" s="45">
        <v>0</v>
      </c>
      <c r="L218" s="45">
        <v>0</v>
      </c>
      <c r="M218" s="36">
        <f t="shared" si="193"/>
        <v>29995</v>
      </c>
      <c r="N218" s="45">
        <v>29995</v>
      </c>
      <c r="O218" s="45">
        <v>0</v>
      </c>
      <c r="P218" s="45">
        <v>0</v>
      </c>
      <c r="Q218" s="45">
        <f t="shared" si="196"/>
        <v>29995</v>
      </c>
      <c r="R218" s="45">
        <v>29995</v>
      </c>
      <c r="S218" s="45">
        <v>0</v>
      </c>
      <c r="T218" s="45">
        <v>0</v>
      </c>
    </row>
    <row r="219" spans="1:21" ht="45" x14ac:dyDescent="0.25">
      <c r="A219" s="7"/>
      <c r="B219" s="38"/>
      <c r="C219" s="60" t="s">
        <v>320</v>
      </c>
      <c r="D219" s="39" t="s">
        <v>321</v>
      </c>
      <c r="E219" s="45">
        <f t="shared" si="194"/>
        <v>5</v>
      </c>
      <c r="F219" s="45">
        <v>5</v>
      </c>
      <c r="G219" s="45">
        <v>0</v>
      </c>
      <c r="H219" s="45">
        <v>0</v>
      </c>
      <c r="I219" s="45">
        <f t="shared" si="195"/>
        <v>5</v>
      </c>
      <c r="J219" s="45">
        <v>5</v>
      </c>
      <c r="K219" s="45">
        <v>0</v>
      </c>
      <c r="L219" s="45">
        <v>0</v>
      </c>
      <c r="M219" s="36">
        <f t="shared" si="193"/>
        <v>5</v>
      </c>
      <c r="N219" s="45">
        <v>5</v>
      </c>
      <c r="O219" s="45">
        <v>0</v>
      </c>
      <c r="P219" s="45">
        <v>0</v>
      </c>
      <c r="Q219" s="45">
        <f t="shared" si="196"/>
        <v>5</v>
      </c>
      <c r="R219" s="45">
        <v>5</v>
      </c>
      <c r="S219" s="45">
        <v>0</v>
      </c>
      <c r="T219" s="45">
        <v>0</v>
      </c>
    </row>
    <row r="220" spans="1:21" ht="36" x14ac:dyDescent="0.25">
      <c r="A220" s="7"/>
      <c r="B220" s="30" t="s">
        <v>529</v>
      </c>
      <c r="C220" s="31"/>
      <c r="D220" s="53" t="s">
        <v>530</v>
      </c>
      <c r="E220" s="33">
        <f t="shared" si="194"/>
        <v>1000</v>
      </c>
      <c r="F220" s="33">
        <f>SUM(F224:F225)</f>
        <v>1000</v>
      </c>
      <c r="G220" s="33">
        <f t="shared" ref="G220:H220" si="217">SUM(G224:G225)</f>
        <v>0</v>
      </c>
      <c r="H220" s="33">
        <f t="shared" si="217"/>
        <v>0</v>
      </c>
      <c r="I220" s="33">
        <f t="shared" si="195"/>
        <v>1000</v>
      </c>
      <c r="J220" s="33">
        <f>SUM(J224:J225)</f>
        <v>1000</v>
      </c>
      <c r="K220" s="33">
        <f t="shared" ref="K220:L220" si="218">SUM(K224:K225)</f>
        <v>0</v>
      </c>
      <c r="L220" s="33">
        <f t="shared" si="218"/>
        <v>0</v>
      </c>
      <c r="M220" s="33">
        <f t="shared" si="193"/>
        <v>1000</v>
      </c>
      <c r="N220" s="33">
        <f>SUM(N224:N225)</f>
        <v>1000</v>
      </c>
      <c r="O220" s="33">
        <f t="shared" ref="O220:T220" si="219">SUM(O224:O225)</f>
        <v>0</v>
      </c>
      <c r="P220" s="33">
        <f t="shared" ref="P220" si="220">SUM(P224:P225)</f>
        <v>0</v>
      </c>
      <c r="Q220" s="33">
        <f t="shared" si="196"/>
        <v>1000</v>
      </c>
      <c r="R220" s="33">
        <f>SUM(R224:R225)</f>
        <v>1000</v>
      </c>
      <c r="S220" s="33">
        <f t="shared" ref="S220" si="221">SUM(S224:S225)</f>
        <v>0</v>
      </c>
      <c r="T220" s="33">
        <f t="shared" si="219"/>
        <v>0</v>
      </c>
      <c r="U220" s="81"/>
    </row>
    <row r="221" spans="1:21" ht="18" x14ac:dyDescent="0.25">
      <c r="B221" s="41"/>
      <c r="C221" s="42"/>
      <c r="D221" s="43" t="s">
        <v>151</v>
      </c>
      <c r="E221" s="36">
        <f t="shared" si="194"/>
        <v>0</v>
      </c>
      <c r="F221" s="36">
        <f t="shared" ref="F221:H221" si="222">SUM(F222:F223)</f>
        <v>0</v>
      </c>
      <c r="G221" s="36">
        <f t="shared" si="222"/>
        <v>0</v>
      </c>
      <c r="H221" s="36">
        <f t="shared" si="222"/>
        <v>0</v>
      </c>
      <c r="I221" s="36">
        <f t="shared" si="195"/>
        <v>0</v>
      </c>
      <c r="J221" s="36">
        <f t="shared" ref="J221:L221" si="223">SUM(J222:J223)</f>
        <v>0</v>
      </c>
      <c r="K221" s="36">
        <f t="shared" si="223"/>
        <v>0</v>
      </c>
      <c r="L221" s="36">
        <f t="shared" si="223"/>
        <v>0</v>
      </c>
      <c r="M221" s="36">
        <f t="shared" si="193"/>
        <v>0</v>
      </c>
      <c r="N221" s="36">
        <f t="shared" ref="N221:T221" si="224">SUM(N222:N223)</f>
        <v>0</v>
      </c>
      <c r="O221" s="36">
        <f t="shared" si="224"/>
        <v>0</v>
      </c>
      <c r="P221" s="36">
        <f t="shared" ref="P221" si="225">SUM(P222:P223)</f>
        <v>0</v>
      </c>
      <c r="Q221" s="36">
        <f t="shared" si="196"/>
        <v>0</v>
      </c>
      <c r="R221" s="36">
        <f t="shared" ref="R221:S221" si="226">SUM(R222:R223)</f>
        <v>0</v>
      </c>
      <c r="S221" s="36">
        <f t="shared" si="226"/>
        <v>0</v>
      </c>
      <c r="T221" s="36">
        <f t="shared" si="224"/>
        <v>0</v>
      </c>
    </row>
    <row r="222" spans="1:21" ht="18" x14ac:dyDescent="0.25">
      <c r="B222" s="41"/>
      <c r="C222" s="42"/>
      <c r="D222" s="44" t="s">
        <v>335</v>
      </c>
      <c r="E222" s="37">
        <f t="shared" si="194"/>
        <v>0</v>
      </c>
      <c r="F222" s="37">
        <v>0</v>
      </c>
      <c r="G222" s="37">
        <v>0</v>
      </c>
      <c r="H222" s="37">
        <v>0</v>
      </c>
      <c r="I222" s="37">
        <f t="shared" si="195"/>
        <v>0</v>
      </c>
      <c r="J222" s="37">
        <v>0</v>
      </c>
      <c r="K222" s="37">
        <v>0</v>
      </c>
      <c r="L222" s="37">
        <v>0</v>
      </c>
      <c r="M222" s="36">
        <f t="shared" si="193"/>
        <v>0</v>
      </c>
      <c r="N222" s="37">
        <v>0</v>
      </c>
      <c r="O222" s="37">
        <v>0</v>
      </c>
      <c r="P222" s="37">
        <v>0</v>
      </c>
      <c r="Q222" s="37">
        <f t="shared" si="196"/>
        <v>0</v>
      </c>
      <c r="R222" s="37">
        <v>0</v>
      </c>
      <c r="S222" s="37">
        <v>0</v>
      </c>
      <c r="T222" s="37">
        <v>0</v>
      </c>
    </row>
    <row r="223" spans="1:21" ht="18" x14ac:dyDescent="0.25">
      <c r="B223" s="41"/>
      <c r="C223" s="42"/>
      <c r="D223" s="44" t="s">
        <v>155</v>
      </c>
      <c r="E223" s="37">
        <f t="shared" si="194"/>
        <v>0</v>
      </c>
      <c r="F223" s="37">
        <v>0</v>
      </c>
      <c r="G223" s="37">
        <v>0</v>
      </c>
      <c r="H223" s="37">
        <v>0</v>
      </c>
      <c r="I223" s="37">
        <f t="shared" si="195"/>
        <v>0</v>
      </c>
      <c r="J223" s="37">
        <v>0</v>
      </c>
      <c r="K223" s="37">
        <v>0</v>
      </c>
      <c r="L223" s="37">
        <v>0</v>
      </c>
      <c r="M223" s="36">
        <f t="shared" si="193"/>
        <v>0</v>
      </c>
      <c r="N223" s="37">
        <v>0</v>
      </c>
      <c r="O223" s="37">
        <v>0</v>
      </c>
      <c r="P223" s="37">
        <v>0</v>
      </c>
      <c r="Q223" s="37">
        <f t="shared" si="196"/>
        <v>0</v>
      </c>
      <c r="R223" s="37">
        <v>0</v>
      </c>
      <c r="S223" s="37">
        <v>0</v>
      </c>
      <c r="T223" s="37">
        <v>0</v>
      </c>
    </row>
    <row r="224" spans="1:21" ht="30" x14ac:dyDescent="0.25">
      <c r="A224" s="7"/>
      <c r="B224" s="38"/>
      <c r="C224" s="60" t="s">
        <v>322</v>
      </c>
      <c r="D224" s="39" t="s">
        <v>531</v>
      </c>
      <c r="E224" s="45">
        <f t="shared" si="194"/>
        <v>800</v>
      </c>
      <c r="F224" s="45">
        <v>800</v>
      </c>
      <c r="G224" s="45">
        <v>0</v>
      </c>
      <c r="H224" s="45">
        <v>0</v>
      </c>
      <c r="I224" s="45">
        <f t="shared" si="195"/>
        <v>800</v>
      </c>
      <c r="J224" s="45">
        <v>800</v>
      </c>
      <c r="K224" s="45">
        <v>0</v>
      </c>
      <c r="L224" s="45">
        <v>0</v>
      </c>
      <c r="M224" s="36">
        <f t="shared" si="193"/>
        <v>800</v>
      </c>
      <c r="N224" s="45">
        <v>800</v>
      </c>
      <c r="O224" s="45">
        <v>0</v>
      </c>
      <c r="P224" s="45">
        <v>0</v>
      </c>
      <c r="Q224" s="45">
        <f t="shared" si="196"/>
        <v>800</v>
      </c>
      <c r="R224" s="45">
        <v>800</v>
      </c>
      <c r="S224" s="45">
        <v>0</v>
      </c>
      <c r="T224" s="45">
        <v>0</v>
      </c>
    </row>
    <row r="225" spans="1:21" ht="30" x14ac:dyDescent="0.25">
      <c r="A225" s="7"/>
      <c r="B225" s="38"/>
      <c r="C225" s="60" t="s">
        <v>324</v>
      </c>
      <c r="D225" s="39" t="s">
        <v>532</v>
      </c>
      <c r="E225" s="45">
        <f t="shared" si="194"/>
        <v>200</v>
      </c>
      <c r="F225" s="45">
        <v>200</v>
      </c>
      <c r="G225" s="45">
        <v>0</v>
      </c>
      <c r="H225" s="45">
        <v>0</v>
      </c>
      <c r="I225" s="45">
        <f t="shared" si="195"/>
        <v>200</v>
      </c>
      <c r="J225" s="45">
        <v>200</v>
      </c>
      <c r="K225" s="45">
        <v>0</v>
      </c>
      <c r="L225" s="45">
        <v>0</v>
      </c>
      <c r="M225" s="36">
        <f t="shared" si="193"/>
        <v>200</v>
      </c>
      <c r="N225" s="45">
        <v>200</v>
      </c>
      <c r="O225" s="45">
        <v>0</v>
      </c>
      <c r="P225" s="45">
        <v>0</v>
      </c>
      <c r="Q225" s="45">
        <f t="shared" si="196"/>
        <v>200</v>
      </c>
      <c r="R225" s="45">
        <v>200</v>
      </c>
      <c r="S225" s="45">
        <v>0</v>
      </c>
      <c r="T225" s="45">
        <v>0</v>
      </c>
    </row>
    <row r="226" spans="1:21" ht="36" x14ac:dyDescent="0.25">
      <c r="A226" s="7"/>
      <c r="B226" s="30" t="s">
        <v>533</v>
      </c>
      <c r="C226" s="31"/>
      <c r="D226" s="53" t="s">
        <v>372</v>
      </c>
      <c r="E226" s="33">
        <f t="shared" si="194"/>
        <v>20000</v>
      </c>
      <c r="F226" s="33">
        <f>SUM(F230:F230)</f>
        <v>20000</v>
      </c>
      <c r="G226" s="33">
        <v>0</v>
      </c>
      <c r="H226" s="33">
        <v>0</v>
      </c>
      <c r="I226" s="33">
        <f t="shared" si="195"/>
        <v>20000</v>
      </c>
      <c r="J226" s="33">
        <f>SUM(J230:J230)</f>
        <v>20000</v>
      </c>
      <c r="K226" s="33">
        <v>0</v>
      </c>
      <c r="L226" s="33">
        <v>0</v>
      </c>
      <c r="M226" s="33">
        <f t="shared" si="193"/>
        <v>20000</v>
      </c>
      <c r="N226" s="33">
        <f>SUM(N230:N230)</f>
        <v>20000</v>
      </c>
      <c r="O226" s="33">
        <v>0</v>
      </c>
      <c r="P226" s="33">
        <v>0</v>
      </c>
      <c r="Q226" s="33">
        <f t="shared" si="196"/>
        <v>20000</v>
      </c>
      <c r="R226" s="33">
        <f>SUM(R230:R230)</f>
        <v>20000</v>
      </c>
      <c r="S226" s="33">
        <v>0</v>
      </c>
      <c r="T226" s="33">
        <v>0</v>
      </c>
      <c r="U226" s="81"/>
    </row>
    <row r="227" spans="1:21" ht="18" x14ac:dyDescent="0.25">
      <c r="B227" s="41"/>
      <c r="C227" s="42"/>
      <c r="D227" s="43" t="s">
        <v>151</v>
      </c>
      <c r="E227" s="36">
        <f t="shared" si="194"/>
        <v>4</v>
      </c>
      <c r="F227" s="36">
        <f t="shared" ref="F227:H227" si="227">SUM(F228:F229)</f>
        <v>4</v>
      </c>
      <c r="G227" s="36">
        <f t="shared" si="227"/>
        <v>0</v>
      </c>
      <c r="H227" s="36">
        <f t="shared" si="227"/>
        <v>0</v>
      </c>
      <c r="I227" s="36">
        <f t="shared" si="195"/>
        <v>4</v>
      </c>
      <c r="J227" s="36">
        <f t="shared" ref="J227:L227" si="228">SUM(J228:J229)</f>
        <v>4</v>
      </c>
      <c r="K227" s="36">
        <f t="shared" si="228"/>
        <v>0</v>
      </c>
      <c r="L227" s="36">
        <f t="shared" si="228"/>
        <v>0</v>
      </c>
      <c r="M227" s="36">
        <f t="shared" si="193"/>
        <v>4</v>
      </c>
      <c r="N227" s="36">
        <f t="shared" ref="N227:T227" si="229">SUM(N228:N229)</f>
        <v>4</v>
      </c>
      <c r="O227" s="36">
        <f t="shared" si="229"/>
        <v>0</v>
      </c>
      <c r="P227" s="36">
        <f t="shared" ref="P227" si="230">SUM(P228:P229)</f>
        <v>0</v>
      </c>
      <c r="Q227" s="36">
        <f t="shared" si="196"/>
        <v>4</v>
      </c>
      <c r="R227" s="36">
        <f t="shared" ref="R227:S227" si="231">SUM(R228:R229)</f>
        <v>4</v>
      </c>
      <c r="S227" s="36">
        <f t="shared" si="231"/>
        <v>0</v>
      </c>
      <c r="T227" s="36">
        <f t="shared" si="229"/>
        <v>0</v>
      </c>
    </row>
    <row r="228" spans="1:21" ht="18" x14ac:dyDescent="0.25">
      <c r="B228" s="41"/>
      <c r="C228" s="42"/>
      <c r="D228" s="44" t="s">
        <v>335</v>
      </c>
      <c r="E228" s="37">
        <f t="shared" si="194"/>
        <v>0</v>
      </c>
      <c r="F228" s="37">
        <v>0</v>
      </c>
      <c r="G228" s="37">
        <v>0</v>
      </c>
      <c r="H228" s="37">
        <v>0</v>
      </c>
      <c r="I228" s="37">
        <f t="shared" si="195"/>
        <v>0</v>
      </c>
      <c r="J228" s="37">
        <v>0</v>
      </c>
      <c r="K228" s="37">
        <v>0</v>
      </c>
      <c r="L228" s="37">
        <v>0</v>
      </c>
      <c r="M228" s="36">
        <f t="shared" si="193"/>
        <v>0</v>
      </c>
      <c r="N228" s="37">
        <v>0</v>
      </c>
      <c r="O228" s="37">
        <v>0</v>
      </c>
      <c r="P228" s="37">
        <v>0</v>
      </c>
      <c r="Q228" s="37">
        <f t="shared" si="196"/>
        <v>0</v>
      </c>
      <c r="R228" s="37">
        <v>0</v>
      </c>
      <c r="S228" s="37">
        <v>0</v>
      </c>
      <c r="T228" s="37">
        <v>0</v>
      </c>
    </row>
    <row r="229" spans="1:21" ht="18" x14ac:dyDescent="0.25">
      <c r="B229" s="41"/>
      <c r="C229" s="42"/>
      <c r="D229" s="44" t="s">
        <v>155</v>
      </c>
      <c r="E229" s="37">
        <f t="shared" si="194"/>
        <v>4</v>
      </c>
      <c r="F229" s="37">
        <v>4</v>
      </c>
      <c r="G229" s="37">
        <v>0</v>
      </c>
      <c r="H229" s="37">
        <v>0</v>
      </c>
      <c r="I229" s="37">
        <f t="shared" si="195"/>
        <v>4</v>
      </c>
      <c r="J229" s="37">
        <v>4</v>
      </c>
      <c r="K229" s="37">
        <v>0</v>
      </c>
      <c r="L229" s="37">
        <v>0</v>
      </c>
      <c r="M229" s="36">
        <f t="shared" si="193"/>
        <v>4</v>
      </c>
      <c r="N229" s="37">
        <v>4</v>
      </c>
      <c r="O229" s="37">
        <v>0</v>
      </c>
      <c r="P229" s="37">
        <v>0</v>
      </c>
      <c r="Q229" s="37">
        <f t="shared" si="196"/>
        <v>4</v>
      </c>
      <c r="R229" s="37">
        <v>4</v>
      </c>
      <c r="S229" s="37">
        <v>0</v>
      </c>
      <c r="T229" s="37">
        <v>0</v>
      </c>
    </row>
    <row r="230" spans="1:21" ht="60" x14ac:dyDescent="0.25">
      <c r="B230" s="41"/>
      <c r="C230" s="63" t="s">
        <v>362</v>
      </c>
      <c r="D230" s="39" t="s">
        <v>537</v>
      </c>
      <c r="E230" s="37">
        <f>SUM(F230:H230)</f>
        <v>20000</v>
      </c>
      <c r="F230" s="37">
        <v>20000</v>
      </c>
      <c r="G230" s="37">
        <v>0</v>
      </c>
      <c r="H230" s="37">
        <v>0</v>
      </c>
      <c r="I230" s="37">
        <f>SUM(J230:L230)</f>
        <v>20000</v>
      </c>
      <c r="J230" s="37">
        <v>20000</v>
      </c>
      <c r="K230" s="37">
        <v>0</v>
      </c>
      <c r="L230" s="37">
        <v>0</v>
      </c>
      <c r="M230" s="36">
        <f t="shared" si="193"/>
        <v>20000</v>
      </c>
      <c r="N230" s="37">
        <v>20000</v>
      </c>
      <c r="O230" s="37">
        <v>0</v>
      </c>
      <c r="P230" s="37">
        <v>0</v>
      </c>
      <c r="Q230" s="37">
        <f>SUM(R230:Y230)</f>
        <v>20000</v>
      </c>
      <c r="R230" s="37">
        <v>20000</v>
      </c>
      <c r="S230" s="37">
        <v>0</v>
      </c>
      <c r="T230" s="37">
        <v>0</v>
      </c>
    </row>
    <row r="231" spans="1:21" ht="36" x14ac:dyDescent="0.25">
      <c r="A231" s="7"/>
      <c r="B231" s="30" t="s">
        <v>534</v>
      </c>
      <c r="C231" s="31"/>
      <c r="D231" s="53" t="s">
        <v>136</v>
      </c>
      <c r="E231" s="33">
        <f t="shared" si="194"/>
        <v>800</v>
      </c>
      <c r="F231" s="33">
        <f t="shared" ref="F231:L231" si="232">F235</f>
        <v>800</v>
      </c>
      <c r="G231" s="33">
        <f t="shared" si="232"/>
        <v>0</v>
      </c>
      <c r="H231" s="33">
        <f t="shared" si="232"/>
        <v>0</v>
      </c>
      <c r="I231" s="33">
        <f t="shared" si="195"/>
        <v>800</v>
      </c>
      <c r="J231" s="33">
        <f t="shared" si="232"/>
        <v>800</v>
      </c>
      <c r="K231" s="33">
        <f t="shared" si="232"/>
        <v>0</v>
      </c>
      <c r="L231" s="33">
        <f t="shared" si="232"/>
        <v>0</v>
      </c>
      <c r="M231" s="33">
        <f t="shared" si="193"/>
        <v>800</v>
      </c>
      <c r="N231" s="33">
        <f t="shared" ref="N231:T231" si="233">N235</f>
        <v>800</v>
      </c>
      <c r="O231" s="33">
        <f t="shared" si="233"/>
        <v>0</v>
      </c>
      <c r="P231" s="33">
        <f t="shared" ref="P231" si="234">P235</f>
        <v>0</v>
      </c>
      <c r="Q231" s="33">
        <f t="shared" ref="Q231:Q235" si="235">SUM(R231:Y231)</f>
        <v>800</v>
      </c>
      <c r="R231" s="33">
        <f t="shared" ref="R231:S231" si="236">R235</f>
        <v>800</v>
      </c>
      <c r="S231" s="33">
        <f t="shared" si="236"/>
        <v>0</v>
      </c>
      <c r="T231" s="33">
        <f t="shared" si="233"/>
        <v>0</v>
      </c>
      <c r="U231" s="10"/>
    </row>
    <row r="232" spans="1:21" ht="18" x14ac:dyDescent="0.25">
      <c r="B232" s="41"/>
      <c r="C232" s="42"/>
      <c r="D232" s="43" t="s">
        <v>151</v>
      </c>
      <c r="E232" s="36">
        <f t="shared" si="194"/>
        <v>0</v>
      </c>
      <c r="F232" s="36">
        <f t="shared" ref="F232:H232" si="237">SUM(F233:F234)</f>
        <v>0</v>
      </c>
      <c r="G232" s="36">
        <f t="shared" si="237"/>
        <v>0</v>
      </c>
      <c r="H232" s="36">
        <f t="shared" si="237"/>
        <v>0</v>
      </c>
      <c r="I232" s="36">
        <f t="shared" si="195"/>
        <v>0</v>
      </c>
      <c r="J232" s="36">
        <f t="shared" ref="J232:L232" si="238">SUM(J233:J234)</f>
        <v>0</v>
      </c>
      <c r="K232" s="36">
        <f t="shared" si="238"/>
        <v>0</v>
      </c>
      <c r="L232" s="36">
        <f t="shared" si="238"/>
        <v>0</v>
      </c>
      <c r="M232" s="36">
        <f t="shared" si="193"/>
        <v>0</v>
      </c>
      <c r="N232" s="36">
        <f t="shared" ref="N232:T232" si="239">SUM(N233:N234)</f>
        <v>0</v>
      </c>
      <c r="O232" s="36">
        <f t="shared" si="239"/>
        <v>0</v>
      </c>
      <c r="P232" s="36">
        <f t="shared" ref="P232" si="240">SUM(P233:P234)</f>
        <v>0</v>
      </c>
      <c r="Q232" s="36">
        <f t="shared" si="235"/>
        <v>0</v>
      </c>
      <c r="R232" s="36">
        <f t="shared" ref="R232:S232" si="241">SUM(R233:R234)</f>
        <v>0</v>
      </c>
      <c r="S232" s="36">
        <f t="shared" si="241"/>
        <v>0</v>
      </c>
      <c r="T232" s="36">
        <f t="shared" si="239"/>
        <v>0</v>
      </c>
    </row>
    <row r="233" spans="1:21" ht="18" x14ac:dyDescent="0.25">
      <c r="B233" s="41"/>
      <c r="C233" s="42"/>
      <c r="D233" s="44" t="s">
        <v>335</v>
      </c>
      <c r="E233" s="37">
        <f t="shared" si="194"/>
        <v>0</v>
      </c>
      <c r="F233" s="37">
        <v>0</v>
      </c>
      <c r="G233" s="37">
        <v>0</v>
      </c>
      <c r="H233" s="37">
        <v>0</v>
      </c>
      <c r="I233" s="37">
        <f t="shared" si="195"/>
        <v>0</v>
      </c>
      <c r="J233" s="37">
        <v>0</v>
      </c>
      <c r="K233" s="37">
        <v>0</v>
      </c>
      <c r="L233" s="37">
        <v>0</v>
      </c>
      <c r="M233" s="36">
        <f t="shared" si="193"/>
        <v>0</v>
      </c>
      <c r="N233" s="37">
        <v>0</v>
      </c>
      <c r="O233" s="37">
        <v>0</v>
      </c>
      <c r="P233" s="37">
        <v>0</v>
      </c>
      <c r="Q233" s="37">
        <f t="shared" si="235"/>
        <v>0</v>
      </c>
      <c r="R233" s="37">
        <v>0</v>
      </c>
      <c r="S233" s="37">
        <v>0</v>
      </c>
      <c r="T233" s="37">
        <v>0</v>
      </c>
    </row>
    <row r="234" spans="1:21" ht="18" x14ac:dyDescent="0.25">
      <c r="B234" s="41"/>
      <c r="C234" s="42"/>
      <c r="D234" s="44" t="s">
        <v>155</v>
      </c>
      <c r="E234" s="37">
        <f t="shared" si="194"/>
        <v>0</v>
      </c>
      <c r="F234" s="37">
        <v>0</v>
      </c>
      <c r="G234" s="37">
        <v>0</v>
      </c>
      <c r="H234" s="37">
        <v>0</v>
      </c>
      <c r="I234" s="37">
        <f t="shared" si="195"/>
        <v>0</v>
      </c>
      <c r="J234" s="37">
        <v>0</v>
      </c>
      <c r="K234" s="37">
        <v>0</v>
      </c>
      <c r="L234" s="37">
        <v>0</v>
      </c>
      <c r="M234" s="36">
        <f t="shared" si="193"/>
        <v>0</v>
      </c>
      <c r="N234" s="37">
        <v>0</v>
      </c>
      <c r="O234" s="37">
        <v>0</v>
      </c>
      <c r="P234" s="37">
        <v>0</v>
      </c>
      <c r="Q234" s="37">
        <f t="shared" si="235"/>
        <v>0</v>
      </c>
      <c r="R234" s="37">
        <v>0</v>
      </c>
      <c r="S234" s="37">
        <v>0</v>
      </c>
      <c r="T234" s="37">
        <v>0</v>
      </c>
    </row>
    <row r="235" spans="1:21" ht="105" x14ac:dyDescent="0.25">
      <c r="B235" s="38"/>
      <c r="C235" s="60" t="s">
        <v>326</v>
      </c>
      <c r="D235" s="39" t="s">
        <v>386</v>
      </c>
      <c r="E235" s="45">
        <f t="shared" si="194"/>
        <v>800</v>
      </c>
      <c r="F235" s="45">
        <v>800</v>
      </c>
      <c r="G235" s="45">
        <v>0</v>
      </c>
      <c r="H235" s="45">
        <v>0</v>
      </c>
      <c r="I235" s="45">
        <f t="shared" si="195"/>
        <v>800</v>
      </c>
      <c r="J235" s="45">
        <v>800</v>
      </c>
      <c r="K235" s="45">
        <v>0</v>
      </c>
      <c r="L235" s="45">
        <v>0</v>
      </c>
      <c r="M235" s="36">
        <f t="shared" si="193"/>
        <v>800</v>
      </c>
      <c r="N235" s="45">
        <v>800</v>
      </c>
      <c r="O235" s="45">
        <v>0</v>
      </c>
      <c r="P235" s="45">
        <v>0</v>
      </c>
      <c r="Q235" s="45">
        <f t="shared" si="235"/>
        <v>800</v>
      </c>
      <c r="R235" s="45">
        <v>800</v>
      </c>
      <c r="S235" s="45">
        <v>0</v>
      </c>
      <c r="T235" s="45">
        <v>0</v>
      </c>
    </row>
  </sheetData>
  <mergeCells count="14">
    <mergeCell ref="A6:A8"/>
    <mergeCell ref="B6:B8"/>
    <mergeCell ref="C6:C8"/>
    <mergeCell ref="D6:D8"/>
    <mergeCell ref="E6:T6"/>
    <mergeCell ref="E7:H7"/>
    <mergeCell ref="I7:L7"/>
    <mergeCell ref="U199:U200"/>
    <mergeCell ref="Q2:R2"/>
    <mergeCell ref="Q7:T7"/>
    <mergeCell ref="M7:P7"/>
    <mergeCell ref="M2:N2"/>
    <mergeCell ref="B3:T3"/>
    <mergeCell ref="K5:L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233"/>
  <sheetViews>
    <sheetView tabSelected="1" topLeftCell="B222" zoomScale="80" zoomScaleNormal="80" workbookViewId="0">
      <selection activeCell="U187" sqref="U187"/>
    </sheetView>
  </sheetViews>
  <sheetFormatPr defaultColWidth="9.140625" defaultRowHeight="15" x14ac:dyDescent="0.25"/>
  <cols>
    <col min="1" max="1" width="4" style="89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22" width="9.5703125" style="1" bestFit="1" customWidth="1"/>
    <col min="23" max="16384" width="9.140625" style="1"/>
  </cols>
  <sheetData>
    <row r="2" spans="1:20" ht="18" x14ac:dyDescent="0.25">
      <c r="Q2" s="95" t="s">
        <v>552</v>
      </c>
      <c r="R2" s="95"/>
    </row>
    <row r="3" spans="1:20" ht="21" x14ac:dyDescent="0.25">
      <c r="B3" s="96" t="s">
        <v>544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95"/>
      <c r="P5" s="95"/>
      <c r="R5" s="65"/>
    </row>
    <row r="6" spans="1:20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390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0" ht="18" x14ac:dyDescent="0.25">
      <c r="A7" s="97"/>
      <c r="B7" s="99"/>
      <c r="C7" s="99"/>
      <c r="D7" s="99"/>
      <c r="E7" s="104" t="s">
        <v>147</v>
      </c>
      <c r="F7" s="104"/>
      <c r="G7" s="104"/>
      <c r="H7" s="104"/>
      <c r="I7" s="104" t="s">
        <v>154</v>
      </c>
      <c r="J7" s="104"/>
      <c r="K7" s="104"/>
      <c r="L7" s="104"/>
      <c r="M7" s="104" t="s">
        <v>388</v>
      </c>
      <c r="N7" s="104"/>
      <c r="O7" s="104"/>
      <c r="P7" s="104"/>
      <c r="Q7" s="104" t="s">
        <v>545</v>
      </c>
      <c r="R7" s="104"/>
      <c r="S7" s="104"/>
      <c r="T7" s="104"/>
    </row>
    <row r="8" spans="1:20" ht="90" x14ac:dyDescent="0.25">
      <c r="A8" s="97"/>
      <c r="B8" s="100"/>
      <c r="C8" s="100"/>
      <c r="D8" s="100"/>
      <c r="E8" s="14" t="s">
        <v>9</v>
      </c>
      <c r="F8" s="15" t="s">
        <v>10</v>
      </c>
      <c r="G8" s="88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ht="40.5" x14ac:dyDescent="0.25">
      <c r="B9" s="16" t="s">
        <v>464</v>
      </c>
      <c r="C9" s="17"/>
      <c r="D9" s="18" t="s">
        <v>87</v>
      </c>
      <c r="E9" s="19">
        <f t="shared" ref="E9:E51" si="0">SUM(F9:H9)</f>
        <v>1082518.2439299999</v>
      </c>
      <c r="F9" s="19">
        <f t="shared" ref="F9:H12" si="1">F13+F17+F133+F229</f>
        <v>1082418.2439299999</v>
      </c>
      <c r="G9" s="19">
        <f t="shared" si="1"/>
        <v>0</v>
      </c>
      <c r="H9" s="19">
        <f t="shared" si="1"/>
        <v>100</v>
      </c>
      <c r="I9" s="19">
        <f t="shared" ref="I9:I51" si="2">SUM(J9:L9)</f>
        <v>1109299.2607229999</v>
      </c>
      <c r="J9" s="19">
        <f t="shared" ref="J9:L12" si="3">J13+J17+J133+J229</f>
        <v>1109199.2607229999</v>
      </c>
      <c r="K9" s="19">
        <f t="shared" si="3"/>
        <v>0</v>
      </c>
      <c r="L9" s="19">
        <f t="shared" si="3"/>
        <v>100</v>
      </c>
      <c r="M9" s="19">
        <f t="shared" ref="M9:M51" si="4">SUM(N9:P9)</f>
        <v>1117207.6083153</v>
      </c>
      <c r="N9" s="19">
        <f t="shared" ref="N9:P12" si="5">N13+N17+N133+N229</f>
        <v>1117107.6083153</v>
      </c>
      <c r="O9" s="19">
        <f t="shared" si="5"/>
        <v>0</v>
      </c>
      <c r="P9" s="19">
        <f t="shared" si="5"/>
        <v>100</v>
      </c>
      <c r="Q9" s="19">
        <f t="shared" ref="Q9:Q51" si="6">SUM(R9:T9)</f>
        <v>1138474.60044283</v>
      </c>
      <c r="R9" s="19">
        <f t="shared" ref="R9:T12" si="7">R13+R17+R133+R229</f>
        <v>1138374.60044283</v>
      </c>
      <c r="S9" s="19">
        <f t="shared" si="7"/>
        <v>0</v>
      </c>
      <c r="T9" s="19">
        <f t="shared" si="7"/>
        <v>100</v>
      </c>
    </row>
    <row r="10" spans="1:20" s="5" customFormat="1" ht="20.25" x14ac:dyDescent="0.25">
      <c r="A10" s="13"/>
      <c r="B10" s="25"/>
      <c r="C10" s="26"/>
      <c r="D10" s="22" t="s">
        <v>151</v>
      </c>
      <c r="E10" s="52">
        <f t="shared" si="0"/>
        <v>3941</v>
      </c>
      <c r="F10" s="52">
        <f t="shared" si="1"/>
        <v>3941</v>
      </c>
      <c r="G10" s="52">
        <f t="shared" si="1"/>
        <v>0</v>
      </c>
      <c r="H10" s="52">
        <f t="shared" si="1"/>
        <v>0</v>
      </c>
      <c r="I10" s="52">
        <f t="shared" si="2"/>
        <v>3946</v>
      </c>
      <c r="J10" s="52">
        <f t="shared" si="3"/>
        <v>3946</v>
      </c>
      <c r="K10" s="52">
        <f t="shared" si="3"/>
        <v>0</v>
      </c>
      <c r="L10" s="52">
        <f t="shared" si="3"/>
        <v>0</v>
      </c>
      <c r="M10" s="52">
        <f t="shared" si="4"/>
        <v>3946</v>
      </c>
      <c r="N10" s="52">
        <f t="shared" si="5"/>
        <v>3946</v>
      </c>
      <c r="O10" s="52">
        <f t="shared" si="5"/>
        <v>0</v>
      </c>
      <c r="P10" s="52">
        <f t="shared" si="5"/>
        <v>0</v>
      </c>
      <c r="Q10" s="52">
        <f t="shared" si="6"/>
        <v>3946</v>
      </c>
      <c r="R10" s="52">
        <f t="shared" si="7"/>
        <v>3946</v>
      </c>
      <c r="S10" s="52">
        <f t="shared" si="7"/>
        <v>0</v>
      </c>
      <c r="T10" s="52">
        <f t="shared" si="7"/>
        <v>0</v>
      </c>
    </row>
    <row r="11" spans="1:20" s="5" customFormat="1" ht="20.25" x14ac:dyDescent="0.25">
      <c r="A11" s="13"/>
      <c r="B11" s="25"/>
      <c r="C11" s="26"/>
      <c r="D11" s="22" t="s">
        <v>152</v>
      </c>
      <c r="E11" s="29">
        <f t="shared" si="0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2"/>
        <v>0</v>
      </c>
      <c r="J11" s="29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4"/>
        <v>0</v>
      </c>
      <c r="N11" s="29">
        <f t="shared" si="5"/>
        <v>0</v>
      </c>
      <c r="O11" s="29">
        <f t="shared" si="5"/>
        <v>0</v>
      </c>
      <c r="P11" s="29">
        <f t="shared" si="5"/>
        <v>0</v>
      </c>
      <c r="Q11" s="29">
        <f t="shared" si="6"/>
        <v>0</v>
      </c>
      <c r="R11" s="29">
        <f t="shared" si="7"/>
        <v>0</v>
      </c>
      <c r="S11" s="29">
        <f t="shared" si="7"/>
        <v>0</v>
      </c>
      <c r="T11" s="29">
        <f t="shared" si="7"/>
        <v>0</v>
      </c>
    </row>
    <row r="12" spans="1:20" s="5" customFormat="1" ht="20.25" x14ac:dyDescent="0.25">
      <c r="A12" s="13"/>
      <c r="B12" s="25"/>
      <c r="C12" s="26"/>
      <c r="D12" s="22" t="s">
        <v>153</v>
      </c>
      <c r="E12" s="29">
        <f t="shared" si="0"/>
        <v>3941</v>
      </c>
      <c r="F12" s="29">
        <f t="shared" si="1"/>
        <v>3941</v>
      </c>
      <c r="G12" s="29">
        <f t="shared" si="1"/>
        <v>0</v>
      </c>
      <c r="H12" s="29">
        <f t="shared" si="1"/>
        <v>0</v>
      </c>
      <c r="I12" s="29">
        <f t="shared" si="2"/>
        <v>3946</v>
      </c>
      <c r="J12" s="29">
        <f t="shared" si="3"/>
        <v>3946</v>
      </c>
      <c r="K12" s="29">
        <f t="shared" si="3"/>
        <v>0</v>
      </c>
      <c r="L12" s="29">
        <f t="shared" si="3"/>
        <v>0</v>
      </c>
      <c r="M12" s="29">
        <f t="shared" si="4"/>
        <v>3946</v>
      </c>
      <c r="N12" s="29">
        <f t="shared" si="5"/>
        <v>3946</v>
      </c>
      <c r="O12" s="29">
        <f t="shared" si="5"/>
        <v>0</v>
      </c>
      <c r="P12" s="29">
        <f t="shared" si="5"/>
        <v>0</v>
      </c>
      <c r="Q12" s="29">
        <f t="shared" si="6"/>
        <v>3946</v>
      </c>
      <c r="R12" s="29">
        <f t="shared" si="7"/>
        <v>3946</v>
      </c>
      <c r="S12" s="29">
        <f t="shared" si="7"/>
        <v>0</v>
      </c>
      <c r="T12" s="29">
        <f t="shared" si="7"/>
        <v>0</v>
      </c>
    </row>
    <row r="13" spans="1:20" ht="36" x14ac:dyDescent="0.25">
      <c r="B13" s="30" t="s">
        <v>465</v>
      </c>
      <c r="C13" s="31"/>
      <c r="D13" s="53" t="s">
        <v>89</v>
      </c>
      <c r="E13" s="32">
        <f t="shared" si="0"/>
        <v>754000</v>
      </c>
      <c r="F13" s="33">
        <v>754000</v>
      </c>
      <c r="G13" s="33">
        <v>0</v>
      </c>
      <c r="H13" s="33">
        <v>0</v>
      </c>
      <c r="I13" s="32">
        <f t="shared" si="2"/>
        <v>754000</v>
      </c>
      <c r="J13" s="33">
        <v>754000</v>
      </c>
      <c r="K13" s="33">
        <v>0</v>
      </c>
      <c r="L13" s="33">
        <v>0</v>
      </c>
      <c r="M13" s="32">
        <f t="shared" si="4"/>
        <v>754000</v>
      </c>
      <c r="N13" s="33">
        <v>754000</v>
      </c>
      <c r="O13" s="33">
        <v>0</v>
      </c>
      <c r="P13" s="33">
        <v>0</v>
      </c>
      <c r="Q13" s="32">
        <f t="shared" si="6"/>
        <v>754000</v>
      </c>
      <c r="R13" s="33">
        <v>754000</v>
      </c>
      <c r="S13" s="33">
        <v>0</v>
      </c>
      <c r="T13" s="33">
        <v>0</v>
      </c>
    </row>
    <row r="14" spans="1:20" ht="18" x14ac:dyDescent="0.25">
      <c r="B14" s="41"/>
      <c r="C14" s="42"/>
      <c r="D14" s="43" t="s">
        <v>151</v>
      </c>
      <c r="E14" s="36">
        <f t="shared" si="0"/>
        <v>315</v>
      </c>
      <c r="F14" s="36">
        <f t="shared" ref="F14:L14" si="8">SUM(F15:F16)</f>
        <v>315</v>
      </c>
      <c r="G14" s="36">
        <f t="shared" si="8"/>
        <v>0</v>
      </c>
      <c r="H14" s="36">
        <f t="shared" si="8"/>
        <v>0</v>
      </c>
      <c r="I14" s="36">
        <f t="shared" si="2"/>
        <v>320</v>
      </c>
      <c r="J14" s="36">
        <f t="shared" si="8"/>
        <v>320</v>
      </c>
      <c r="K14" s="36">
        <f t="shared" si="8"/>
        <v>0</v>
      </c>
      <c r="L14" s="36">
        <f t="shared" si="8"/>
        <v>0</v>
      </c>
      <c r="M14" s="36">
        <f t="shared" si="4"/>
        <v>320</v>
      </c>
      <c r="N14" s="36">
        <f>SUM(N15:N16)</f>
        <v>320</v>
      </c>
      <c r="O14" s="36">
        <f>SUM(O15:O16)</f>
        <v>0</v>
      </c>
      <c r="P14" s="36">
        <f>SUM(P15:P16)</f>
        <v>0</v>
      </c>
      <c r="Q14" s="36">
        <f t="shared" si="6"/>
        <v>320</v>
      </c>
      <c r="R14" s="36">
        <f>SUM(R15:R16)</f>
        <v>320</v>
      </c>
      <c r="S14" s="36">
        <f>SUM(S15:S16)</f>
        <v>0</v>
      </c>
      <c r="T14" s="36">
        <f>SUM(T15:T16)</f>
        <v>0</v>
      </c>
    </row>
    <row r="15" spans="1:20" ht="18" x14ac:dyDescent="0.25">
      <c r="B15" s="41"/>
      <c r="C15" s="42"/>
      <c r="D15" s="44" t="s">
        <v>335</v>
      </c>
      <c r="E15" s="37">
        <f t="shared" si="0"/>
        <v>0</v>
      </c>
      <c r="F15" s="37">
        <v>0</v>
      </c>
      <c r="G15" s="37">
        <v>0</v>
      </c>
      <c r="H15" s="37">
        <v>0</v>
      </c>
      <c r="I15" s="37">
        <f t="shared" si="2"/>
        <v>0</v>
      </c>
      <c r="J15" s="37">
        <v>0</v>
      </c>
      <c r="K15" s="37">
        <v>0</v>
      </c>
      <c r="L15" s="37">
        <v>0</v>
      </c>
      <c r="M15" s="37">
        <f t="shared" si="4"/>
        <v>0</v>
      </c>
      <c r="N15" s="37">
        <v>0</v>
      </c>
      <c r="O15" s="37">
        <v>0</v>
      </c>
      <c r="P15" s="37">
        <v>0</v>
      </c>
      <c r="Q15" s="37">
        <f t="shared" si="6"/>
        <v>0</v>
      </c>
      <c r="R15" s="37">
        <v>0</v>
      </c>
      <c r="S15" s="37">
        <v>0</v>
      </c>
      <c r="T15" s="37">
        <v>0</v>
      </c>
    </row>
    <row r="16" spans="1:20" ht="18" x14ac:dyDescent="0.25">
      <c r="B16" s="41"/>
      <c r="C16" s="42"/>
      <c r="D16" s="44" t="s">
        <v>155</v>
      </c>
      <c r="E16" s="37">
        <f t="shared" si="0"/>
        <v>315</v>
      </c>
      <c r="F16" s="37">
        <v>315</v>
      </c>
      <c r="G16" s="37">
        <v>0</v>
      </c>
      <c r="H16" s="37">
        <v>0</v>
      </c>
      <c r="I16" s="37">
        <f t="shared" si="2"/>
        <v>320</v>
      </c>
      <c r="J16" s="37">
        <v>320</v>
      </c>
      <c r="K16" s="37">
        <v>0</v>
      </c>
      <c r="L16" s="37">
        <v>0</v>
      </c>
      <c r="M16" s="37">
        <f t="shared" si="4"/>
        <v>320</v>
      </c>
      <c r="N16" s="37">
        <v>320</v>
      </c>
      <c r="O16" s="37">
        <v>0</v>
      </c>
      <c r="P16" s="37">
        <v>0</v>
      </c>
      <c r="Q16" s="37">
        <f t="shared" si="6"/>
        <v>320</v>
      </c>
      <c r="R16" s="37">
        <v>320</v>
      </c>
      <c r="S16" s="37">
        <v>0</v>
      </c>
      <c r="T16" s="37">
        <v>0</v>
      </c>
    </row>
    <row r="17" spans="2:20" ht="17.25" x14ac:dyDescent="0.25">
      <c r="B17" s="54" t="s">
        <v>466</v>
      </c>
      <c r="C17" s="55"/>
      <c r="D17" s="56" t="s">
        <v>31</v>
      </c>
      <c r="E17" s="57">
        <f t="shared" si="0"/>
        <v>114931.94392999999</v>
      </c>
      <c r="F17" s="58">
        <f t="shared" ref="F17:T20" si="9">F21+F32+F43+F52+F62+F68+F82+F91+F101+F112+F125</f>
        <v>114931.94392999999</v>
      </c>
      <c r="G17" s="58">
        <f t="shared" si="9"/>
        <v>0</v>
      </c>
      <c r="H17" s="58">
        <f t="shared" si="9"/>
        <v>0</v>
      </c>
      <c r="I17" s="58">
        <f t="shared" si="9"/>
        <v>127510.260723</v>
      </c>
      <c r="J17" s="58">
        <f t="shared" si="9"/>
        <v>127510.260723</v>
      </c>
      <c r="K17" s="58">
        <f t="shared" si="9"/>
        <v>0</v>
      </c>
      <c r="L17" s="58">
        <f t="shared" si="9"/>
        <v>0</v>
      </c>
      <c r="M17" s="58">
        <f t="shared" si="9"/>
        <v>128031.60831530001</v>
      </c>
      <c r="N17" s="58">
        <f t="shared" si="9"/>
        <v>128031.60831530001</v>
      </c>
      <c r="O17" s="58">
        <f t="shared" si="9"/>
        <v>0</v>
      </c>
      <c r="P17" s="58">
        <f t="shared" si="9"/>
        <v>0</v>
      </c>
      <c r="Q17" s="58">
        <f t="shared" si="9"/>
        <v>136784.60044283001</v>
      </c>
      <c r="R17" s="58">
        <f t="shared" si="9"/>
        <v>136784.60044283001</v>
      </c>
      <c r="S17" s="58">
        <f t="shared" si="9"/>
        <v>0</v>
      </c>
      <c r="T17" s="58">
        <f t="shared" si="9"/>
        <v>0</v>
      </c>
    </row>
    <row r="18" spans="2:20" ht="18" x14ac:dyDescent="0.25">
      <c r="B18" s="41"/>
      <c r="C18" s="42"/>
      <c r="D18" s="43" t="s">
        <v>151</v>
      </c>
      <c r="E18" s="36">
        <f t="shared" si="0"/>
        <v>131</v>
      </c>
      <c r="F18" s="36">
        <f t="shared" si="9"/>
        <v>131</v>
      </c>
      <c r="G18" s="36">
        <f t="shared" si="9"/>
        <v>0</v>
      </c>
      <c r="H18" s="36">
        <f t="shared" si="9"/>
        <v>0</v>
      </c>
      <c r="I18" s="36">
        <f t="shared" si="9"/>
        <v>131</v>
      </c>
      <c r="J18" s="36">
        <f t="shared" si="9"/>
        <v>131</v>
      </c>
      <c r="K18" s="36">
        <f t="shared" si="9"/>
        <v>0</v>
      </c>
      <c r="L18" s="36">
        <f t="shared" si="9"/>
        <v>0</v>
      </c>
      <c r="M18" s="36">
        <f t="shared" si="9"/>
        <v>131</v>
      </c>
      <c r="N18" s="36">
        <f t="shared" si="9"/>
        <v>131</v>
      </c>
      <c r="O18" s="36">
        <f t="shared" si="9"/>
        <v>0</v>
      </c>
      <c r="P18" s="36">
        <f t="shared" si="9"/>
        <v>0</v>
      </c>
      <c r="Q18" s="36">
        <f t="shared" si="9"/>
        <v>131</v>
      </c>
      <c r="R18" s="36">
        <f t="shared" si="9"/>
        <v>131</v>
      </c>
      <c r="S18" s="36">
        <f t="shared" si="9"/>
        <v>0</v>
      </c>
      <c r="T18" s="36">
        <f t="shared" si="9"/>
        <v>0</v>
      </c>
    </row>
    <row r="19" spans="2:20" ht="18" x14ac:dyDescent="0.25">
      <c r="B19" s="41"/>
      <c r="C19" s="42"/>
      <c r="D19" s="44" t="s">
        <v>335</v>
      </c>
      <c r="E19" s="37">
        <f t="shared" si="0"/>
        <v>0</v>
      </c>
      <c r="F19" s="37">
        <f t="shared" si="9"/>
        <v>0</v>
      </c>
      <c r="G19" s="37">
        <f t="shared" si="9"/>
        <v>0</v>
      </c>
      <c r="H19" s="37">
        <f t="shared" si="9"/>
        <v>0</v>
      </c>
      <c r="I19" s="37">
        <f t="shared" si="9"/>
        <v>0</v>
      </c>
      <c r="J19" s="37">
        <f t="shared" si="9"/>
        <v>0</v>
      </c>
      <c r="K19" s="37">
        <f t="shared" si="9"/>
        <v>0</v>
      </c>
      <c r="L19" s="37">
        <f t="shared" si="9"/>
        <v>0</v>
      </c>
      <c r="M19" s="37">
        <f t="shared" si="9"/>
        <v>0</v>
      </c>
      <c r="N19" s="37">
        <f t="shared" si="9"/>
        <v>0</v>
      </c>
      <c r="O19" s="37">
        <f t="shared" si="9"/>
        <v>0</v>
      </c>
      <c r="P19" s="37">
        <f t="shared" si="9"/>
        <v>0</v>
      </c>
      <c r="Q19" s="37">
        <f t="shared" si="9"/>
        <v>0</v>
      </c>
      <c r="R19" s="37">
        <f t="shared" si="9"/>
        <v>0</v>
      </c>
      <c r="S19" s="37">
        <f t="shared" si="9"/>
        <v>0</v>
      </c>
      <c r="T19" s="37">
        <f t="shared" si="9"/>
        <v>0</v>
      </c>
    </row>
    <row r="20" spans="2:20" ht="18" x14ac:dyDescent="0.25">
      <c r="B20" s="41"/>
      <c r="C20" s="42"/>
      <c r="D20" s="44" t="s">
        <v>155</v>
      </c>
      <c r="E20" s="59">
        <f t="shared" si="0"/>
        <v>131</v>
      </c>
      <c r="F20" s="59">
        <f t="shared" si="9"/>
        <v>131</v>
      </c>
      <c r="G20" s="59">
        <f t="shared" si="9"/>
        <v>0</v>
      </c>
      <c r="H20" s="59">
        <f t="shared" si="9"/>
        <v>0</v>
      </c>
      <c r="I20" s="59">
        <f t="shared" si="9"/>
        <v>131</v>
      </c>
      <c r="J20" s="59">
        <f t="shared" si="9"/>
        <v>131</v>
      </c>
      <c r="K20" s="59">
        <f t="shared" si="9"/>
        <v>0</v>
      </c>
      <c r="L20" s="59">
        <f t="shared" si="9"/>
        <v>0</v>
      </c>
      <c r="M20" s="59">
        <f t="shared" si="9"/>
        <v>131</v>
      </c>
      <c r="N20" s="59">
        <f t="shared" si="9"/>
        <v>131</v>
      </c>
      <c r="O20" s="59">
        <f t="shared" si="9"/>
        <v>0</v>
      </c>
      <c r="P20" s="59">
        <f t="shared" si="9"/>
        <v>0</v>
      </c>
      <c r="Q20" s="59">
        <f t="shared" si="9"/>
        <v>131</v>
      </c>
      <c r="R20" s="59">
        <f t="shared" si="9"/>
        <v>131</v>
      </c>
      <c r="S20" s="59">
        <f t="shared" si="9"/>
        <v>0</v>
      </c>
      <c r="T20" s="59">
        <f t="shared" si="9"/>
        <v>0</v>
      </c>
    </row>
    <row r="21" spans="2:20" ht="36" x14ac:dyDescent="0.25">
      <c r="B21" s="30" t="s">
        <v>467</v>
      </c>
      <c r="C21" s="31"/>
      <c r="D21" s="53" t="s">
        <v>92</v>
      </c>
      <c r="E21" s="32">
        <f>SUM(F21:H21)</f>
        <v>1800</v>
      </c>
      <c r="F21" s="33">
        <f>F25+F26+F27+F28+F29+F30+F31</f>
        <v>1800</v>
      </c>
      <c r="G21" s="33">
        <f>G25+G26+G27+G28+G29+G30+G31</f>
        <v>0</v>
      </c>
      <c r="H21" s="33">
        <f>H25+H26+H27+H28+H29+H30+H31</f>
        <v>0</v>
      </c>
      <c r="I21" s="32">
        <f t="shared" si="2"/>
        <v>2000</v>
      </c>
      <c r="J21" s="33">
        <f>J25+J26+J27+J28+J29+J30+J31</f>
        <v>2000</v>
      </c>
      <c r="K21" s="33">
        <f t="shared" ref="K21:P21" si="10">SUM(K25:K29)</f>
        <v>0</v>
      </c>
      <c r="L21" s="33">
        <f t="shared" si="10"/>
        <v>0</v>
      </c>
      <c r="M21" s="32">
        <f t="shared" si="4"/>
        <v>2000</v>
      </c>
      <c r="N21" s="33">
        <f>N25+N26+N27+N28+N29+N30+N31</f>
        <v>2000</v>
      </c>
      <c r="O21" s="33">
        <f t="shared" si="10"/>
        <v>0</v>
      </c>
      <c r="P21" s="33">
        <f t="shared" si="10"/>
        <v>0</v>
      </c>
      <c r="Q21" s="32">
        <f t="shared" si="6"/>
        <v>2395.8000000000006</v>
      </c>
      <c r="R21" s="33">
        <f>R25+R26+R27+R28+R29+R30+R31</f>
        <v>2395.8000000000006</v>
      </c>
      <c r="S21" s="33">
        <f>SUM(S25:S29)</f>
        <v>0</v>
      </c>
      <c r="T21" s="33">
        <f>SUM(T25:T29)</f>
        <v>0</v>
      </c>
    </row>
    <row r="22" spans="2:20" ht="18" x14ac:dyDescent="0.25">
      <c r="B22" s="91"/>
      <c r="C22" s="42"/>
      <c r="D22" s="43" t="s">
        <v>151</v>
      </c>
      <c r="E22" s="36">
        <f t="shared" si="0"/>
        <v>12</v>
      </c>
      <c r="F22" s="36">
        <f>SUM(F23:F24)</f>
        <v>12</v>
      </c>
      <c r="G22" s="36">
        <f>SUM(G23:G24)</f>
        <v>0</v>
      </c>
      <c r="H22" s="36">
        <f>SUM(H23:H24)</f>
        <v>0</v>
      </c>
      <c r="I22" s="36">
        <f t="shared" si="2"/>
        <v>12</v>
      </c>
      <c r="J22" s="36">
        <f>SUM(J23:J24)</f>
        <v>12</v>
      </c>
      <c r="K22" s="36">
        <f>SUM(K23:K24)</f>
        <v>0</v>
      </c>
      <c r="L22" s="36">
        <f>SUM(L23:L24)</f>
        <v>0</v>
      </c>
      <c r="M22" s="36">
        <f t="shared" si="4"/>
        <v>12</v>
      </c>
      <c r="N22" s="36">
        <f>SUM(N23:N24)</f>
        <v>12</v>
      </c>
      <c r="O22" s="36">
        <f>SUM(O23:O24)</f>
        <v>0</v>
      </c>
      <c r="P22" s="36">
        <f>SUM(P23:P24)</f>
        <v>0</v>
      </c>
      <c r="Q22" s="36">
        <f t="shared" si="6"/>
        <v>12</v>
      </c>
      <c r="R22" s="36">
        <f>SUM(R23:R24)</f>
        <v>12</v>
      </c>
      <c r="S22" s="36">
        <f>SUM(S23:S24)</f>
        <v>0</v>
      </c>
      <c r="T22" s="36">
        <f>SUM(T23:T24)</f>
        <v>0</v>
      </c>
    </row>
    <row r="23" spans="2:20" ht="18" x14ac:dyDescent="0.25">
      <c r="B23" s="41"/>
      <c r="C23" s="42"/>
      <c r="D23" s="44" t="s">
        <v>335</v>
      </c>
      <c r="E23" s="37">
        <f t="shared" si="0"/>
        <v>0</v>
      </c>
      <c r="F23" s="37">
        <v>0</v>
      </c>
      <c r="G23" s="37">
        <v>0</v>
      </c>
      <c r="H23" s="37">
        <v>0</v>
      </c>
      <c r="I23" s="37">
        <f t="shared" si="2"/>
        <v>0</v>
      </c>
      <c r="J23" s="37">
        <v>0</v>
      </c>
      <c r="K23" s="37">
        <v>0</v>
      </c>
      <c r="L23" s="37">
        <v>0</v>
      </c>
      <c r="M23" s="37">
        <f t="shared" si="4"/>
        <v>0</v>
      </c>
      <c r="N23" s="37">
        <v>0</v>
      </c>
      <c r="O23" s="37">
        <v>0</v>
      </c>
      <c r="P23" s="37">
        <v>0</v>
      </c>
      <c r="Q23" s="37">
        <f t="shared" si="6"/>
        <v>0</v>
      </c>
      <c r="R23" s="37">
        <v>0</v>
      </c>
      <c r="S23" s="37">
        <v>0</v>
      </c>
      <c r="T23" s="37">
        <v>0</v>
      </c>
    </row>
    <row r="24" spans="2:20" ht="18" x14ac:dyDescent="0.25">
      <c r="B24" s="41"/>
      <c r="C24" s="42"/>
      <c r="D24" s="44" t="s">
        <v>155</v>
      </c>
      <c r="E24" s="36">
        <f t="shared" si="0"/>
        <v>12</v>
      </c>
      <c r="F24" s="37">
        <v>12</v>
      </c>
      <c r="G24" s="37">
        <v>0</v>
      </c>
      <c r="H24" s="37">
        <v>0</v>
      </c>
      <c r="I24" s="36">
        <f t="shared" si="2"/>
        <v>12</v>
      </c>
      <c r="J24" s="37">
        <v>12</v>
      </c>
      <c r="K24" s="37">
        <v>0</v>
      </c>
      <c r="L24" s="37">
        <v>0</v>
      </c>
      <c r="M24" s="36">
        <f t="shared" si="4"/>
        <v>12</v>
      </c>
      <c r="N24" s="37">
        <v>12</v>
      </c>
      <c r="O24" s="37">
        <v>0</v>
      </c>
      <c r="P24" s="37">
        <v>0</v>
      </c>
      <c r="Q24" s="36">
        <f t="shared" si="6"/>
        <v>12</v>
      </c>
      <c r="R24" s="37">
        <v>12</v>
      </c>
      <c r="S24" s="37">
        <v>0</v>
      </c>
      <c r="T24" s="37">
        <v>0</v>
      </c>
    </row>
    <row r="25" spans="2:20" ht="15.75" x14ac:dyDescent="0.25">
      <c r="B25" s="38"/>
      <c r="C25" s="34" t="s">
        <v>157</v>
      </c>
      <c r="D25" s="39" t="s">
        <v>158</v>
      </c>
      <c r="E25" s="40">
        <f>SUM(F25:H25)</f>
        <v>920</v>
      </c>
      <c r="F25" s="45">
        <v>920</v>
      </c>
      <c r="G25" s="37">
        <v>0</v>
      </c>
      <c r="H25" s="37">
        <v>0</v>
      </c>
      <c r="I25" s="40">
        <f t="shared" si="2"/>
        <v>1060</v>
      </c>
      <c r="J25" s="37">
        <v>1060</v>
      </c>
      <c r="K25" s="37">
        <v>0</v>
      </c>
      <c r="L25" s="37">
        <v>0</v>
      </c>
      <c r="M25" s="40">
        <f t="shared" si="4"/>
        <v>1060</v>
      </c>
      <c r="N25" s="45">
        <v>1060</v>
      </c>
      <c r="O25" s="37">
        <v>0</v>
      </c>
      <c r="P25" s="37">
        <v>0</v>
      </c>
      <c r="Q25" s="40">
        <f t="shared" si="6"/>
        <v>1224.5200000000004</v>
      </c>
      <c r="R25" s="37">
        <v>1224.5200000000004</v>
      </c>
      <c r="S25" s="37">
        <v>0</v>
      </c>
      <c r="T25" s="37">
        <v>0</v>
      </c>
    </row>
    <row r="26" spans="2:20" ht="15.75" x14ac:dyDescent="0.25">
      <c r="B26" s="38"/>
      <c r="C26" s="34" t="s">
        <v>159</v>
      </c>
      <c r="D26" s="39" t="s">
        <v>328</v>
      </c>
      <c r="E26" s="40">
        <f t="shared" si="0"/>
        <v>33</v>
      </c>
      <c r="F26" s="45">
        <v>33</v>
      </c>
      <c r="G26" s="37">
        <v>0</v>
      </c>
      <c r="H26" s="37">
        <v>0</v>
      </c>
      <c r="I26" s="40">
        <f t="shared" si="2"/>
        <v>33</v>
      </c>
      <c r="J26" s="37">
        <v>33</v>
      </c>
      <c r="K26" s="37">
        <v>0</v>
      </c>
      <c r="L26" s="37">
        <v>0</v>
      </c>
      <c r="M26" s="40">
        <f t="shared" si="4"/>
        <v>33</v>
      </c>
      <c r="N26" s="45">
        <v>33</v>
      </c>
      <c r="O26" s="37">
        <v>0</v>
      </c>
      <c r="P26" s="37">
        <v>0</v>
      </c>
      <c r="Q26" s="40">
        <f t="shared" si="6"/>
        <v>43.923000000000009</v>
      </c>
      <c r="R26" s="37">
        <v>43.923000000000009</v>
      </c>
      <c r="S26" s="37">
        <v>0</v>
      </c>
      <c r="T26" s="37">
        <v>0</v>
      </c>
    </row>
    <row r="27" spans="2:20" ht="45" x14ac:dyDescent="0.25">
      <c r="B27" s="38"/>
      <c r="C27" s="34" t="s">
        <v>160</v>
      </c>
      <c r="D27" s="39" t="s">
        <v>161</v>
      </c>
      <c r="E27" s="40">
        <f t="shared" si="0"/>
        <v>83</v>
      </c>
      <c r="F27" s="45">
        <v>83</v>
      </c>
      <c r="G27" s="37">
        <v>0</v>
      </c>
      <c r="H27" s="37">
        <v>0</v>
      </c>
      <c r="I27" s="40">
        <f t="shared" si="2"/>
        <v>100</v>
      </c>
      <c r="J27" s="37">
        <v>100</v>
      </c>
      <c r="K27" s="37">
        <v>0</v>
      </c>
      <c r="L27" s="37">
        <v>0</v>
      </c>
      <c r="M27" s="40">
        <f t="shared" si="4"/>
        <v>100</v>
      </c>
      <c r="N27" s="45">
        <v>100</v>
      </c>
      <c r="O27" s="37">
        <v>0</v>
      </c>
      <c r="P27" s="37">
        <v>0</v>
      </c>
      <c r="Q27" s="40">
        <f t="shared" si="6"/>
        <v>110.47300000000003</v>
      </c>
      <c r="R27" s="37">
        <v>110.47300000000003</v>
      </c>
      <c r="S27" s="37">
        <v>0</v>
      </c>
      <c r="T27" s="37">
        <v>0</v>
      </c>
    </row>
    <row r="28" spans="2:20" ht="15.75" x14ac:dyDescent="0.25">
      <c r="B28" s="38"/>
      <c r="C28" s="34" t="s">
        <v>162</v>
      </c>
      <c r="D28" s="39" t="s">
        <v>163</v>
      </c>
      <c r="E28" s="40">
        <f t="shared" si="0"/>
        <v>345</v>
      </c>
      <c r="F28" s="45">
        <v>345</v>
      </c>
      <c r="G28" s="37">
        <v>0</v>
      </c>
      <c r="H28" s="37">
        <v>0</v>
      </c>
      <c r="I28" s="40">
        <f t="shared" si="2"/>
        <v>380</v>
      </c>
      <c r="J28" s="37">
        <v>380</v>
      </c>
      <c r="K28" s="37">
        <v>0</v>
      </c>
      <c r="L28" s="37">
        <v>0</v>
      </c>
      <c r="M28" s="40">
        <f t="shared" si="4"/>
        <v>380</v>
      </c>
      <c r="N28" s="45">
        <v>380</v>
      </c>
      <c r="O28" s="37">
        <v>0</v>
      </c>
      <c r="P28" s="37">
        <v>0</v>
      </c>
      <c r="Q28" s="40">
        <f t="shared" si="6"/>
        <v>448.54700000000014</v>
      </c>
      <c r="R28" s="37">
        <v>448.54700000000014</v>
      </c>
      <c r="S28" s="37">
        <v>0</v>
      </c>
      <c r="T28" s="37">
        <v>0</v>
      </c>
    </row>
    <row r="29" spans="2:20" ht="15.75" x14ac:dyDescent="0.25">
      <c r="B29" s="38"/>
      <c r="C29" s="34" t="s">
        <v>468</v>
      </c>
      <c r="D29" s="39" t="s">
        <v>165</v>
      </c>
      <c r="E29" s="40">
        <f t="shared" si="0"/>
        <v>117</v>
      </c>
      <c r="F29" s="45">
        <v>117</v>
      </c>
      <c r="G29" s="37">
        <v>0</v>
      </c>
      <c r="H29" s="37">
        <v>0</v>
      </c>
      <c r="I29" s="40">
        <f t="shared" si="2"/>
        <v>120</v>
      </c>
      <c r="J29" s="37">
        <v>120</v>
      </c>
      <c r="K29" s="37">
        <v>0</v>
      </c>
      <c r="L29" s="37">
        <v>0</v>
      </c>
      <c r="M29" s="40">
        <f t="shared" si="4"/>
        <v>120</v>
      </c>
      <c r="N29" s="45">
        <v>120</v>
      </c>
      <c r="O29" s="37">
        <v>0</v>
      </c>
      <c r="P29" s="37">
        <v>0</v>
      </c>
      <c r="Q29" s="40">
        <f t="shared" si="6"/>
        <v>166.375</v>
      </c>
      <c r="R29" s="37">
        <v>166.375</v>
      </c>
      <c r="S29" s="37">
        <v>0</v>
      </c>
      <c r="T29" s="37">
        <v>0</v>
      </c>
    </row>
    <row r="30" spans="2:20" ht="30" x14ac:dyDescent="0.25">
      <c r="B30" s="38"/>
      <c r="C30" s="34" t="s">
        <v>469</v>
      </c>
      <c r="D30" s="39" t="s">
        <v>340</v>
      </c>
      <c r="E30" s="40">
        <f t="shared" si="0"/>
        <v>202</v>
      </c>
      <c r="F30" s="45">
        <v>202</v>
      </c>
      <c r="G30" s="37">
        <v>0</v>
      </c>
      <c r="H30" s="37">
        <v>0</v>
      </c>
      <c r="I30" s="40">
        <f t="shared" si="2"/>
        <v>202</v>
      </c>
      <c r="J30" s="37">
        <v>202</v>
      </c>
      <c r="K30" s="37">
        <v>0</v>
      </c>
      <c r="L30" s="37">
        <v>0</v>
      </c>
      <c r="M30" s="40">
        <f t="shared" si="4"/>
        <v>202</v>
      </c>
      <c r="N30" s="45">
        <v>202</v>
      </c>
      <c r="O30" s="37">
        <v>0</v>
      </c>
      <c r="P30" s="37">
        <v>0</v>
      </c>
      <c r="Q30" s="40">
        <f t="shared" si="6"/>
        <v>268.86200000000008</v>
      </c>
      <c r="R30" s="37">
        <v>268.86200000000008</v>
      </c>
      <c r="S30" s="37">
        <v>0</v>
      </c>
      <c r="T30" s="37">
        <v>0</v>
      </c>
    </row>
    <row r="31" spans="2:20" ht="30" x14ac:dyDescent="0.25">
      <c r="B31" s="38"/>
      <c r="C31" s="34" t="s">
        <v>470</v>
      </c>
      <c r="D31" s="39" t="s">
        <v>471</v>
      </c>
      <c r="E31" s="40">
        <f t="shared" si="0"/>
        <v>100</v>
      </c>
      <c r="F31" s="45">
        <v>100</v>
      </c>
      <c r="G31" s="37">
        <v>0</v>
      </c>
      <c r="H31" s="37">
        <v>0</v>
      </c>
      <c r="I31" s="40">
        <f t="shared" si="2"/>
        <v>105</v>
      </c>
      <c r="J31" s="37">
        <v>105</v>
      </c>
      <c r="K31" s="37">
        <v>0</v>
      </c>
      <c r="L31" s="37">
        <v>0</v>
      </c>
      <c r="M31" s="40">
        <f t="shared" si="4"/>
        <v>105</v>
      </c>
      <c r="N31" s="45">
        <v>105</v>
      </c>
      <c r="O31" s="37">
        <v>0</v>
      </c>
      <c r="P31" s="37">
        <v>0</v>
      </c>
      <c r="Q31" s="40">
        <f t="shared" si="6"/>
        <v>133.10000000000005</v>
      </c>
      <c r="R31" s="37">
        <v>133.10000000000005</v>
      </c>
      <c r="S31" s="37">
        <v>0</v>
      </c>
      <c r="T31" s="37">
        <v>0</v>
      </c>
    </row>
    <row r="32" spans="2:20" ht="18" x14ac:dyDescent="0.25">
      <c r="B32" s="30" t="s">
        <v>472</v>
      </c>
      <c r="C32" s="31"/>
      <c r="D32" s="53" t="s">
        <v>93</v>
      </c>
      <c r="E32" s="32">
        <f t="shared" si="0"/>
        <v>25412.275000000001</v>
      </c>
      <c r="F32" s="33">
        <f>F36+F37+F38+F39+F40+F41+F42</f>
        <v>25412.275000000001</v>
      </c>
      <c r="G32" s="33">
        <f t="shared" ref="G32:O32" si="11">SUM(G36:G40)</f>
        <v>0</v>
      </c>
      <c r="H32" s="33">
        <f>SUM(H36:H42)</f>
        <v>0</v>
      </c>
      <c r="I32" s="32">
        <f t="shared" si="2"/>
        <v>27953.502499999999</v>
      </c>
      <c r="J32" s="33">
        <f>J36+J37+J38+J39+J40+J41+J42</f>
        <v>27953.502499999999</v>
      </c>
      <c r="K32" s="33">
        <f t="shared" si="11"/>
        <v>0</v>
      </c>
      <c r="L32" s="33">
        <f>SUM(L36:L42)</f>
        <v>0</v>
      </c>
      <c r="M32" s="32">
        <f t="shared" si="4"/>
        <v>30748.852750000002</v>
      </c>
      <c r="N32" s="33">
        <f>N36+N37+N38+N39+N40+N41+N42</f>
        <v>30748.852750000002</v>
      </c>
      <c r="O32" s="33">
        <f t="shared" si="11"/>
        <v>0</v>
      </c>
      <c r="P32" s="33">
        <f>SUM(P36:P42)</f>
        <v>0</v>
      </c>
      <c r="Q32" s="32">
        <f>SUM(R32:T32)</f>
        <v>33823.738025000006</v>
      </c>
      <c r="R32" s="33">
        <f>R36+R37+R38+R39+R40+R41+R42</f>
        <v>33823.738025000006</v>
      </c>
      <c r="S32" s="33">
        <f>SUM(S36:S40)</f>
        <v>0</v>
      </c>
      <c r="T32" s="33">
        <f>SUM(T36:T42)</f>
        <v>0</v>
      </c>
    </row>
    <row r="33" spans="2:20" ht="18" x14ac:dyDescent="0.25">
      <c r="B33" s="91"/>
      <c r="C33" s="42"/>
      <c r="D33" s="43" t="s">
        <v>151</v>
      </c>
      <c r="E33" s="36">
        <f t="shared" si="0"/>
        <v>0</v>
      </c>
      <c r="F33" s="36">
        <f>SUM(F34:F35)</f>
        <v>0</v>
      </c>
      <c r="G33" s="36">
        <f>SUM(G34:G35)</f>
        <v>0</v>
      </c>
      <c r="H33" s="36">
        <f>SUM(H34:H35)</f>
        <v>0</v>
      </c>
      <c r="I33" s="36">
        <f t="shared" si="2"/>
        <v>0</v>
      </c>
      <c r="J33" s="36">
        <f>SUM(J34:J35)</f>
        <v>0</v>
      </c>
      <c r="K33" s="36">
        <f>SUM(K34:K35)</f>
        <v>0</v>
      </c>
      <c r="L33" s="36">
        <f>SUM(L34:L35)</f>
        <v>0</v>
      </c>
      <c r="M33" s="36">
        <f t="shared" si="4"/>
        <v>0</v>
      </c>
      <c r="N33" s="36">
        <f>SUM(N34:N35)</f>
        <v>0</v>
      </c>
      <c r="O33" s="36">
        <f>SUM(O34:O35)</f>
        <v>0</v>
      </c>
      <c r="P33" s="36">
        <f>SUM(P34:P35)</f>
        <v>0</v>
      </c>
      <c r="Q33" s="36">
        <f t="shared" si="6"/>
        <v>0</v>
      </c>
      <c r="R33" s="36">
        <f>SUM(R34:R35)</f>
        <v>0</v>
      </c>
      <c r="S33" s="36">
        <f>SUM(S34:S35)</f>
        <v>0</v>
      </c>
      <c r="T33" s="36">
        <f>SUM(T34:T35)</f>
        <v>0</v>
      </c>
    </row>
    <row r="34" spans="2:20" ht="18" x14ac:dyDescent="0.25">
      <c r="B34" s="41"/>
      <c r="C34" s="42"/>
      <c r="D34" s="44" t="s">
        <v>335</v>
      </c>
      <c r="E34" s="37">
        <f t="shared" si="0"/>
        <v>0</v>
      </c>
      <c r="F34" s="37">
        <v>0</v>
      </c>
      <c r="G34" s="37">
        <v>0</v>
      </c>
      <c r="H34" s="37">
        <v>0</v>
      </c>
      <c r="I34" s="37">
        <f t="shared" si="2"/>
        <v>0</v>
      </c>
      <c r="J34" s="37">
        <v>0</v>
      </c>
      <c r="K34" s="37">
        <v>0</v>
      </c>
      <c r="L34" s="37">
        <v>0</v>
      </c>
      <c r="M34" s="37">
        <f t="shared" si="4"/>
        <v>0</v>
      </c>
      <c r="N34" s="37">
        <v>0</v>
      </c>
      <c r="O34" s="37">
        <v>0</v>
      </c>
      <c r="P34" s="37">
        <v>0</v>
      </c>
      <c r="Q34" s="37">
        <f t="shared" si="6"/>
        <v>0</v>
      </c>
      <c r="R34" s="37">
        <v>0</v>
      </c>
      <c r="S34" s="37">
        <v>0</v>
      </c>
      <c r="T34" s="37">
        <v>0</v>
      </c>
    </row>
    <row r="35" spans="2:20" ht="18" x14ac:dyDescent="0.25">
      <c r="B35" s="41"/>
      <c r="C35" s="42"/>
      <c r="D35" s="44" t="s">
        <v>155</v>
      </c>
      <c r="E35" s="36">
        <f t="shared" si="0"/>
        <v>0</v>
      </c>
      <c r="F35" s="37">
        <v>0</v>
      </c>
      <c r="G35" s="37">
        <v>0</v>
      </c>
      <c r="H35" s="37">
        <v>0</v>
      </c>
      <c r="I35" s="36">
        <f t="shared" si="2"/>
        <v>0</v>
      </c>
      <c r="J35" s="37">
        <v>0</v>
      </c>
      <c r="K35" s="37">
        <v>0</v>
      </c>
      <c r="L35" s="37">
        <v>0</v>
      </c>
      <c r="M35" s="36">
        <f t="shared" si="4"/>
        <v>0</v>
      </c>
      <c r="N35" s="37">
        <v>0</v>
      </c>
      <c r="O35" s="37">
        <v>0</v>
      </c>
      <c r="P35" s="37">
        <v>0</v>
      </c>
      <c r="Q35" s="36">
        <f t="shared" si="6"/>
        <v>0</v>
      </c>
      <c r="R35" s="37">
        <v>0</v>
      </c>
      <c r="S35" s="37">
        <v>0</v>
      </c>
      <c r="T35" s="37">
        <v>0</v>
      </c>
    </row>
    <row r="36" spans="2:20" ht="15.75" x14ac:dyDescent="0.25">
      <c r="B36" s="38"/>
      <c r="C36" s="34" t="s">
        <v>166</v>
      </c>
      <c r="D36" s="39" t="s">
        <v>167</v>
      </c>
      <c r="E36" s="40">
        <f t="shared" si="0"/>
        <v>18980</v>
      </c>
      <c r="F36" s="45">
        <v>18980</v>
      </c>
      <c r="G36" s="37">
        <v>0</v>
      </c>
      <c r="H36" s="37">
        <v>0</v>
      </c>
      <c r="I36" s="40">
        <f t="shared" si="2"/>
        <v>20878</v>
      </c>
      <c r="J36" s="37">
        <v>20878</v>
      </c>
      <c r="K36" s="37">
        <v>0</v>
      </c>
      <c r="L36" s="37">
        <v>0</v>
      </c>
      <c r="M36" s="40">
        <f t="shared" si="4"/>
        <v>22965.800000000003</v>
      </c>
      <c r="N36" s="45">
        <v>22965.800000000003</v>
      </c>
      <c r="O36" s="37">
        <v>0</v>
      </c>
      <c r="P36" s="37">
        <v>0</v>
      </c>
      <c r="Q36" s="40">
        <f t="shared" si="6"/>
        <v>25262.380000000005</v>
      </c>
      <c r="R36" s="37">
        <v>25262.380000000005</v>
      </c>
      <c r="S36" s="37">
        <v>0</v>
      </c>
      <c r="T36" s="37">
        <v>0</v>
      </c>
    </row>
    <row r="37" spans="2:20" ht="15.75" x14ac:dyDescent="0.25">
      <c r="B37" s="38"/>
      <c r="C37" s="34" t="s">
        <v>168</v>
      </c>
      <c r="D37" s="39" t="s">
        <v>169</v>
      </c>
      <c r="E37" s="40">
        <f t="shared" si="0"/>
        <v>163</v>
      </c>
      <c r="F37" s="45">
        <v>163</v>
      </c>
      <c r="G37" s="37">
        <v>0</v>
      </c>
      <c r="H37" s="37">
        <v>0</v>
      </c>
      <c r="I37" s="40">
        <f t="shared" si="2"/>
        <v>179.3</v>
      </c>
      <c r="J37" s="37">
        <v>179.3</v>
      </c>
      <c r="K37" s="37">
        <v>0</v>
      </c>
      <c r="L37" s="37">
        <v>0</v>
      </c>
      <c r="M37" s="40">
        <f t="shared" si="4"/>
        <v>197.23000000000002</v>
      </c>
      <c r="N37" s="45">
        <v>197.23000000000002</v>
      </c>
      <c r="O37" s="37">
        <v>0</v>
      </c>
      <c r="P37" s="37">
        <v>0</v>
      </c>
      <c r="Q37" s="40">
        <f t="shared" si="6"/>
        <v>216.95300000000003</v>
      </c>
      <c r="R37" s="37">
        <v>216.95300000000003</v>
      </c>
      <c r="S37" s="37">
        <v>0</v>
      </c>
      <c r="T37" s="37">
        <v>0</v>
      </c>
    </row>
    <row r="38" spans="2:20" ht="30" x14ac:dyDescent="0.25">
      <c r="B38" s="38"/>
      <c r="C38" s="34" t="s">
        <v>170</v>
      </c>
      <c r="D38" s="39" t="s">
        <v>171</v>
      </c>
      <c r="E38" s="40">
        <f t="shared" si="0"/>
        <v>4578.5249999999996</v>
      </c>
      <c r="F38" s="45">
        <v>4578.5249999999996</v>
      </c>
      <c r="G38" s="37">
        <v>0</v>
      </c>
      <c r="H38" s="37">
        <v>0</v>
      </c>
      <c r="I38" s="40">
        <f t="shared" si="2"/>
        <v>5036.3774999999996</v>
      </c>
      <c r="J38" s="37">
        <v>5036.3774999999996</v>
      </c>
      <c r="K38" s="37">
        <v>0</v>
      </c>
      <c r="L38" s="37">
        <v>0</v>
      </c>
      <c r="M38" s="40">
        <f t="shared" si="4"/>
        <v>5540.0152500000004</v>
      </c>
      <c r="N38" s="45">
        <v>5540.0152500000004</v>
      </c>
      <c r="O38" s="37">
        <v>0</v>
      </c>
      <c r="P38" s="37">
        <v>0</v>
      </c>
      <c r="Q38" s="40">
        <f t="shared" si="6"/>
        <v>6094.016775000001</v>
      </c>
      <c r="R38" s="37">
        <v>6094.016775000001</v>
      </c>
      <c r="S38" s="37">
        <v>0</v>
      </c>
      <c r="T38" s="37">
        <v>0</v>
      </c>
    </row>
    <row r="39" spans="2:20" ht="15.75" x14ac:dyDescent="0.25">
      <c r="B39" s="38"/>
      <c r="C39" s="34" t="s">
        <v>172</v>
      </c>
      <c r="D39" s="39" t="s">
        <v>175</v>
      </c>
      <c r="E39" s="40">
        <f t="shared" si="0"/>
        <v>1410.75</v>
      </c>
      <c r="F39" s="45">
        <v>1410.75</v>
      </c>
      <c r="G39" s="37">
        <v>0</v>
      </c>
      <c r="H39" s="37">
        <v>0</v>
      </c>
      <c r="I39" s="40">
        <f t="shared" si="2"/>
        <v>1551.825</v>
      </c>
      <c r="J39" s="37">
        <v>1551.825</v>
      </c>
      <c r="K39" s="37">
        <v>0</v>
      </c>
      <c r="L39" s="37">
        <v>0</v>
      </c>
      <c r="M39" s="40">
        <f t="shared" si="4"/>
        <v>1707.0075000000002</v>
      </c>
      <c r="N39" s="45">
        <v>1707.0075000000002</v>
      </c>
      <c r="O39" s="37">
        <v>0</v>
      </c>
      <c r="P39" s="37">
        <v>0</v>
      </c>
      <c r="Q39" s="40">
        <f t="shared" si="6"/>
        <v>1877.7082500000004</v>
      </c>
      <c r="R39" s="37">
        <v>1877.7082500000004</v>
      </c>
      <c r="S39" s="37">
        <v>0</v>
      </c>
      <c r="T39" s="37">
        <v>0</v>
      </c>
    </row>
    <row r="40" spans="2:20" ht="30" x14ac:dyDescent="0.25">
      <c r="B40" s="38"/>
      <c r="C40" s="34" t="s">
        <v>174</v>
      </c>
      <c r="D40" s="39" t="s">
        <v>173</v>
      </c>
      <c r="E40" s="40">
        <f t="shared" si="0"/>
        <v>30</v>
      </c>
      <c r="F40" s="45">
        <v>30</v>
      </c>
      <c r="G40" s="37">
        <v>0</v>
      </c>
      <c r="H40" s="37">
        <v>0</v>
      </c>
      <c r="I40" s="40">
        <f t="shared" si="2"/>
        <v>33</v>
      </c>
      <c r="J40" s="37">
        <v>33</v>
      </c>
      <c r="K40" s="37">
        <v>0</v>
      </c>
      <c r="L40" s="37">
        <v>0</v>
      </c>
      <c r="M40" s="40">
        <f t="shared" si="4"/>
        <v>36.300000000000004</v>
      </c>
      <c r="N40" s="45">
        <v>36.300000000000004</v>
      </c>
      <c r="O40" s="37">
        <v>0</v>
      </c>
      <c r="P40" s="37">
        <v>0</v>
      </c>
      <c r="Q40" s="40">
        <f t="shared" si="6"/>
        <v>39.930000000000007</v>
      </c>
      <c r="R40" s="37">
        <v>39.930000000000007</v>
      </c>
      <c r="S40" s="37">
        <v>0</v>
      </c>
      <c r="T40" s="37">
        <v>0</v>
      </c>
    </row>
    <row r="41" spans="2:20" ht="30" x14ac:dyDescent="0.25">
      <c r="B41" s="38"/>
      <c r="C41" s="34" t="s">
        <v>343</v>
      </c>
      <c r="D41" s="39" t="s">
        <v>342</v>
      </c>
      <c r="E41" s="40">
        <f t="shared" si="0"/>
        <v>100</v>
      </c>
      <c r="F41" s="45">
        <v>100</v>
      </c>
      <c r="G41" s="37">
        <v>0</v>
      </c>
      <c r="H41" s="37">
        <v>0</v>
      </c>
      <c r="I41" s="40">
        <f t="shared" si="2"/>
        <v>110.00000000000001</v>
      </c>
      <c r="J41" s="37">
        <v>110.00000000000001</v>
      </c>
      <c r="K41" s="37">
        <v>0</v>
      </c>
      <c r="L41" s="37">
        <v>0</v>
      </c>
      <c r="M41" s="40">
        <f t="shared" si="4"/>
        <v>121.00000000000003</v>
      </c>
      <c r="N41" s="45">
        <v>121.00000000000003</v>
      </c>
      <c r="O41" s="37">
        <v>0</v>
      </c>
      <c r="P41" s="37">
        <v>0</v>
      </c>
      <c r="Q41" s="40">
        <f>SUM(R41:T41)</f>
        <v>133.10000000000005</v>
      </c>
      <c r="R41" s="37">
        <v>133.10000000000005</v>
      </c>
      <c r="S41" s="37">
        <v>0</v>
      </c>
      <c r="T41" s="37">
        <v>0</v>
      </c>
    </row>
    <row r="42" spans="2:20" ht="15.75" x14ac:dyDescent="0.25">
      <c r="B42" s="38"/>
      <c r="C42" s="34" t="s">
        <v>538</v>
      </c>
      <c r="D42" s="39" t="s">
        <v>539</v>
      </c>
      <c r="E42" s="40">
        <f t="shared" si="0"/>
        <v>150</v>
      </c>
      <c r="F42" s="45">
        <v>150</v>
      </c>
      <c r="G42" s="37"/>
      <c r="H42" s="37">
        <v>0</v>
      </c>
      <c r="I42" s="40">
        <f t="shared" si="2"/>
        <v>165</v>
      </c>
      <c r="J42" s="37">
        <v>165</v>
      </c>
      <c r="K42" s="37"/>
      <c r="L42" s="37">
        <v>0</v>
      </c>
      <c r="M42" s="40">
        <f t="shared" si="4"/>
        <v>181.50000000000003</v>
      </c>
      <c r="N42" s="45">
        <v>181.50000000000003</v>
      </c>
      <c r="O42" s="37"/>
      <c r="P42" s="37">
        <v>0</v>
      </c>
      <c r="Q42" s="40">
        <f>SUM(R42:T42)</f>
        <v>199.65000000000003</v>
      </c>
      <c r="R42" s="37">
        <v>199.65000000000003</v>
      </c>
      <c r="S42" s="37"/>
      <c r="T42" s="37">
        <v>0</v>
      </c>
    </row>
    <row r="43" spans="2:20" ht="18" x14ac:dyDescent="0.25">
      <c r="B43" s="30" t="s">
        <v>473</v>
      </c>
      <c r="C43" s="31"/>
      <c r="D43" s="53" t="s">
        <v>95</v>
      </c>
      <c r="E43" s="32">
        <f t="shared" si="0"/>
        <v>1700</v>
      </c>
      <c r="F43" s="33">
        <f t="shared" ref="F43:O43" si="12">SUM(F47:F51)</f>
        <v>1700</v>
      </c>
      <c r="G43" s="33">
        <f t="shared" si="12"/>
        <v>0</v>
      </c>
      <c r="H43" s="33">
        <f t="shared" si="12"/>
        <v>0</v>
      </c>
      <c r="I43" s="32">
        <f t="shared" si="2"/>
        <v>1800</v>
      </c>
      <c r="J43" s="33">
        <f>SUM(J47:J51)</f>
        <v>1800</v>
      </c>
      <c r="K43" s="33">
        <f t="shared" si="12"/>
        <v>0</v>
      </c>
      <c r="L43" s="33">
        <f>SUM(L47:L51)</f>
        <v>0</v>
      </c>
      <c r="M43" s="32">
        <f t="shared" si="4"/>
        <v>1800</v>
      </c>
      <c r="N43" s="33">
        <f>SUM(N47:N51)</f>
        <v>1800</v>
      </c>
      <c r="O43" s="33">
        <f t="shared" si="12"/>
        <v>0</v>
      </c>
      <c r="P43" s="33">
        <f>SUM(P47:P51)</f>
        <v>0</v>
      </c>
      <c r="Q43" s="32">
        <f t="shared" si="6"/>
        <v>2589.8598000000002</v>
      </c>
      <c r="R43" s="33">
        <f>SUM(R47:R51)</f>
        <v>2589.8598000000002</v>
      </c>
      <c r="S43" s="33">
        <f>SUM(S47:S51)</f>
        <v>0</v>
      </c>
      <c r="T43" s="33">
        <f>SUM(T47:T51)</f>
        <v>0</v>
      </c>
    </row>
    <row r="44" spans="2:20" ht="18" x14ac:dyDescent="0.25">
      <c r="B44" s="91"/>
      <c r="C44" s="42"/>
      <c r="D44" s="43" t="s">
        <v>151</v>
      </c>
      <c r="E44" s="36">
        <f t="shared" si="0"/>
        <v>0</v>
      </c>
      <c r="F44" s="36">
        <f>SUM(F45:F46)</f>
        <v>0</v>
      </c>
      <c r="G44" s="36">
        <f>SUM(G45:G46)</f>
        <v>0</v>
      </c>
      <c r="H44" s="36">
        <f>SUM(H45:H46)</f>
        <v>0</v>
      </c>
      <c r="I44" s="36">
        <f t="shared" si="2"/>
        <v>0</v>
      </c>
      <c r="J44" s="36">
        <f>SUM(J45:J46)</f>
        <v>0</v>
      </c>
      <c r="K44" s="36">
        <f>SUM(K45:K46)</f>
        <v>0</v>
      </c>
      <c r="L44" s="36">
        <f>SUM(L45:L46)</f>
        <v>0</v>
      </c>
      <c r="M44" s="36">
        <f t="shared" si="4"/>
        <v>0</v>
      </c>
      <c r="N44" s="36">
        <f>SUM(N45:N46)</f>
        <v>0</v>
      </c>
      <c r="O44" s="36">
        <f>SUM(O45:O46)</f>
        <v>0</v>
      </c>
      <c r="P44" s="36">
        <f>SUM(P45:P46)</f>
        <v>0</v>
      </c>
      <c r="Q44" s="36">
        <f t="shared" si="6"/>
        <v>0</v>
      </c>
      <c r="R44" s="36">
        <f>SUM(R45:R46)</f>
        <v>0</v>
      </c>
      <c r="S44" s="36">
        <f>SUM(S45:S46)</f>
        <v>0</v>
      </c>
      <c r="T44" s="36">
        <f>SUM(T45:T46)</f>
        <v>0</v>
      </c>
    </row>
    <row r="45" spans="2:20" ht="18" x14ac:dyDescent="0.25">
      <c r="B45" s="41"/>
      <c r="C45" s="42"/>
      <c r="D45" s="44" t="s">
        <v>335</v>
      </c>
      <c r="E45" s="37">
        <f t="shared" si="0"/>
        <v>0</v>
      </c>
      <c r="F45" s="37">
        <v>0</v>
      </c>
      <c r="G45" s="37">
        <v>0</v>
      </c>
      <c r="H45" s="37">
        <v>0</v>
      </c>
      <c r="I45" s="37">
        <f t="shared" si="2"/>
        <v>0</v>
      </c>
      <c r="J45" s="37">
        <v>0</v>
      </c>
      <c r="K45" s="37">
        <v>0</v>
      </c>
      <c r="L45" s="37">
        <v>0</v>
      </c>
      <c r="M45" s="37">
        <f t="shared" si="4"/>
        <v>0</v>
      </c>
      <c r="N45" s="37">
        <v>0</v>
      </c>
      <c r="O45" s="37">
        <v>0</v>
      </c>
      <c r="P45" s="37">
        <v>0</v>
      </c>
      <c r="Q45" s="37">
        <f t="shared" si="6"/>
        <v>0</v>
      </c>
      <c r="R45" s="37">
        <v>0</v>
      </c>
      <c r="S45" s="37">
        <v>0</v>
      </c>
      <c r="T45" s="37">
        <v>0</v>
      </c>
    </row>
    <row r="46" spans="2:20" ht="18" x14ac:dyDescent="0.25">
      <c r="B46" s="41"/>
      <c r="C46" s="42"/>
      <c r="D46" s="44" t="s">
        <v>155</v>
      </c>
      <c r="E46" s="36">
        <f t="shared" si="0"/>
        <v>0</v>
      </c>
      <c r="F46" s="37">
        <v>0</v>
      </c>
      <c r="G46" s="37">
        <v>0</v>
      </c>
      <c r="H46" s="37">
        <v>0</v>
      </c>
      <c r="I46" s="36">
        <f t="shared" si="2"/>
        <v>0</v>
      </c>
      <c r="J46" s="37">
        <v>0</v>
      </c>
      <c r="K46" s="37">
        <v>0</v>
      </c>
      <c r="L46" s="37">
        <v>0</v>
      </c>
      <c r="M46" s="36">
        <f t="shared" si="4"/>
        <v>0</v>
      </c>
      <c r="N46" s="37">
        <v>0</v>
      </c>
      <c r="O46" s="37">
        <v>0</v>
      </c>
      <c r="P46" s="37">
        <v>0</v>
      </c>
      <c r="Q46" s="36">
        <f t="shared" si="6"/>
        <v>0</v>
      </c>
      <c r="R46" s="37">
        <v>0</v>
      </c>
      <c r="S46" s="37">
        <v>0</v>
      </c>
      <c r="T46" s="37">
        <v>0</v>
      </c>
    </row>
    <row r="47" spans="2:20" ht="75" x14ac:dyDescent="0.25">
      <c r="B47" s="38"/>
      <c r="C47" s="34" t="s">
        <v>176</v>
      </c>
      <c r="D47" s="39" t="s">
        <v>344</v>
      </c>
      <c r="E47" s="40">
        <f t="shared" si="0"/>
        <v>553.5</v>
      </c>
      <c r="F47" s="45">
        <v>553.5</v>
      </c>
      <c r="G47" s="37">
        <v>0</v>
      </c>
      <c r="H47" s="37">
        <v>0</v>
      </c>
      <c r="I47" s="40">
        <f t="shared" si="2"/>
        <v>570</v>
      </c>
      <c r="J47" s="45">
        <v>570</v>
      </c>
      <c r="K47" s="37">
        <v>0</v>
      </c>
      <c r="L47" s="37">
        <v>0</v>
      </c>
      <c r="M47" s="40">
        <f t="shared" si="4"/>
        <v>570</v>
      </c>
      <c r="N47" s="45">
        <v>570</v>
      </c>
      <c r="O47" s="37">
        <v>0</v>
      </c>
      <c r="P47" s="37">
        <v>0</v>
      </c>
      <c r="Q47" s="40">
        <f t="shared" si="6"/>
        <v>830.94330000000025</v>
      </c>
      <c r="R47" s="37">
        <v>830.94330000000025</v>
      </c>
      <c r="S47" s="37">
        <v>0</v>
      </c>
      <c r="T47" s="37">
        <v>0</v>
      </c>
    </row>
    <row r="48" spans="2:20" ht="60" x14ac:dyDescent="0.25">
      <c r="B48" s="38"/>
      <c r="C48" s="34" t="s">
        <v>177</v>
      </c>
      <c r="D48" s="39" t="s">
        <v>345</v>
      </c>
      <c r="E48" s="40">
        <f t="shared" si="0"/>
        <v>976.5</v>
      </c>
      <c r="F48" s="45">
        <v>976.5</v>
      </c>
      <c r="G48" s="37">
        <v>0</v>
      </c>
      <c r="H48" s="37">
        <v>0</v>
      </c>
      <c r="I48" s="40">
        <f t="shared" si="2"/>
        <v>1000</v>
      </c>
      <c r="J48" s="45">
        <v>1000</v>
      </c>
      <c r="K48" s="37">
        <v>0</v>
      </c>
      <c r="L48" s="37">
        <v>0</v>
      </c>
      <c r="M48" s="40">
        <f t="shared" si="4"/>
        <v>1000</v>
      </c>
      <c r="N48" s="45">
        <v>1000</v>
      </c>
      <c r="O48" s="37">
        <v>0</v>
      </c>
      <c r="P48" s="37">
        <v>0</v>
      </c>
      <c r="Q48" s="40">
        <f t="shared" si="6"/>
        <v>1293.0665000000001</v>
      </c>
      <c r="R48" s="37">
        <v>1293.0665000000001</v>
      </c>
      <c r="S48" s="37">
        <v>0</v>
      </c>
      <c r="T48" s="37">
        <v>0</v>
      </c>
    </row>
    <row r="49" spans="2:20" ht="15.75" x14ac:dyDescent="0.25">
      <c r="B49" s="38"/>
      <c r="C49" s="34" t="s">
        <v>178</v>
      </c>
      <c r="D49" s="39" t="s">
        <v>179</v>
      </c>
      <c r="E49" s="40">
        <f t="shared" si="0"/>
        <v>30</v>
      </c>
      <c r="F49" s="45">
        <v>30</v>
      </c>
      <c r="G49" s="37">
        <v>0</v>
      </c>
      <c r="H49" s="37">
        <v>0</v>
      </c>
      <c r="I49" s="40">
        <f t="shared" si="2"/>
        <v>30</v>
      </c>
      <c r="J49" s="45">
        <v>30</v>
      </c>
      <c r="K49" s="37">
        <v>0</v>
      </c>
      <c r="L49" s="37">
        <v>0</v>
      </c>
      <c r="M49" s="40">
        <f t="shared" si="4"/>
        <v>30</v>
      </c>
      <c r="N49" s="45">
        <v>30</v>
      </c>
      <c r="O49" s="37">
        <v>0</v>
      </c>
      <c r="P49" s="37">
        <v>0</v>
      </c>
      <c r="Q49" s="40">
        <f t="shared" si="6"/>
        <v>39.930000000000007</v>
      </c>
      <c r="R49" s="37">
        <v>39.930000000000007</v>
      </c>
      <c r="S49" s="37">
        <v>0</v>
      </c>
      <c r="T49" s="37">
        <v>0</v>
      </c>
    </row>
    <row r="50" spans="2:20" ht="15.75" x14ac:dyDescent="0.25">
      <c r="B50" s="38"/>
      <c r="C50" s="34" t="s">
        <v>180</v>
      </c>
      <c r="D50" s="39" t="s">
        <v>181</v>
      </c>
      <c r="E50" s="40">
        <f t="shared" si="0"/>
        <v>30</v>
      </c>
      <c r="F50" s="45">
        <v>30</v>
      </c>
      <c r="G50" s="37">
        <v>0</v>
      </c>
      <c r="H50" s="37">
        <v>0</v>
      </c>
      <c r="I50" s="40">
        <f t="shared" si="2"/>
        <v>80</v>
      </c>
      <c r="J50" s="45">
        <v>80</v>
      </c>
      <c r="K50" s="37">
        <v>0</v>
      </c>
      <c r="L50" s="37">
        <v>0</v>
      </c>
      <c r="M50" s="40">
        <f t="shared" si="4"/>
        <v>80</v>
      </c>
      <c r="N50" s="45">
        <v>80</v>
      </c>
      <c r="O50" s="37">
        <v>0</v>
      </c>
      <c r="P50" s="37">
        <v>0</v>
      </c>
      <c r="Q50" s="40">
        <f t="shared" si="6"/>
        <v>39.930000000000007</v>
      </c>
      <c r="R50" s="37">
        <v>39.930000000000007</v>
      </c>
      <c r="S50" s="37">
        <v>0</v>
      </c>
      <c r="T50" s="37">
        <v>0</v>
      </c>
    </row>
    <row r="51" spans="2:20" ht="75" x14ac:dyDescent="0.25">
      <c r="B51" s="38"/>
      <c r="C51" s="34" t="s">
        <v>182</v>
      </c>
      <c r="D51" s="39" t="s">
        <v>553</v>
      </c>
      <c r="E51" s="40">
        <f t="shared" si="0"/>
        <v>110</v>
      </c>
      <c r="F51" s="45">
        <v>110</v>
      </c>
      <c r="G51" s="37">
        <v>0</v>
      </c>
      <c r="H51" s="37">
        <v>0</v>
      </c>
      <c r="I51" s="40">
        <f t="shared" si="2"/>
        <v>120</v>
      </c>
      <c r="J51" s="45">
        <v>120</v>
      </c>
      <c r="K51" s="37">
        <v>0</v>
      </c>
      <c r="L51" s="37">
        <v>0</v>
      </c>
      <c r="M51" s="40">
        <f t="shared" si="4"/>
        <v>120</v>
      </c>
      <c r="N51" s="45">
        <v>120</v>
      </c>
      <c r="O51" s="37">
        <v>0</v>
      </c>
      <c r="P51" s="37">
        <v>0</v>
      </c>
      <c r="Q51" s="40">
        <f t="shared" si="6"/>
        <v>385.99000000000007</v>
      </c>
      <c r="R51" s="37">
        <v>385.99000000000007</v>
      </c>
      <c r="S51" s="37">
        <v>0</v>
      </c>
      <c r="T51" s="37">
        <v>0</v>
      </c>
    </row>
    <row r="52" spans="2:20" ht="18" x14ac:dyDescent="0.25">
      <c r="B52" s="30" t="s">
        <v>474</v>
      </c>
      <c r="C52" s="31"/>
      <c r="D52" s="53" t="s">
        <v>97</v>
      </c>
      <c r="E52" s="32">
        <f>SUM(F52:H52)</f>
        <v>7980.3519999999999</v>
      </c>
      <c r="F52" s="33">
        <f>F56+F57+F58+F59+F60+F61</f>
        <v>7980.3519999999999</v>
      </c>
      <c r="G52" s="33">
        <f>SUM(G56:G60)</f>
        <v>0</v>
      </c>
      <c r="H52" s="33">
        <f>SUM(H56:H61)</f>
        <v>0</v>
      </c>
      <c r="I52" s="32">
        <f>SUM(J52:L52)</f>
        <v>8379.3696</v>
      </c>
      <c r="J52" s="33">
        <f>J56+J57+J58+J59+J60+J61</f>
        <v>8379.3696</v>
      </c>
      <c r="K52" s="33">
        <f>SUM(K56:K60)</f>
        <v>0</v>
      </c>
      <c r="L52" s="33">
        <f>SUM(L56:L61)</f>
        <v>0</v>
      </c>
      <c r="M52" s="32">
        <f t="shared" ref="M52:M119" si="13">SUM(N52:P52)</f>
        <v>8798.3380800000014</v>
      </c>
      <c r="N52" s="33">
        <f>N56+N57+N58+N59+N60+N61</f>
        <v>8798.3380800000014</v>
      </c>
      <c r="O52" s="33">
        <f>SUM(O56:O60)</f>
        <v>0</v>
      </c>
      <c r="P52" s="33">
        <f>SUM(P56:P61)</f>
        <v>0</v>
      </c>
      <c r="Q52" s="32">
        <f t="shared" ref="Q52:Q119" si="14">SUM(R52:T52)</f>
        <v>9238.2549840000011</v>
      </c>
      <c r="R52" s="33">
        <f>R56+R57+R58+R59+R60+R61</f>
        <v>9238.2549840000011</v>
      </c>
      <c r="S52" s="33">
        <f>SUM(S56:S60)</f>
        <v>0</v>
      </c>
      <c r="T52" s="33">
        <f>SUM(T56:T61)</f>
        <v>0</v>
      </c>
    </row>
    <row r="53" spans="2:20" ht="18" x14ac:dyDescent="0.25">
      <c r="B53" s="91"/>
      <c r="C53" s="42"/>
      <c r="D53" s="43" t="s">
        <v>151</v>
      </c>
      <c r="E53" s="36">
        <f t="shared" ref="E53:E119" si="15">SUM(F53:H53)</f>
        <v>4</v>
      </c>
      <c r="F53" s="36">
        <f>SUM(F54:F55)</f>
        <v>4</v>
      </c>
      <c r="G53" s="36">
        <f>SUM(G54:G55)</f>
        <v>0</v>
      </c>
      <c r="H53" s="36">
        <f>SUM(H54:H55)</f>
        <v>0</v>
      </c>
      <c r="I53" s="36">
        <f t="shared" ref="I53:I119" si="16">SUM(J53:L53)</f>
        <v>4</v>
      </c>
      <c r="J53" s="36">
        <f>SUM(J54:J55)</f>
        <v>4</v>
      </c>
      <c r="K53" s="36">
        <f>SUM(K54:K55)</f>
        <v>0</v>
      </c>
      <c r="L53" s="36">
        <f>SUM(L54:L55)</f>
        <v>0</v>
      </c>
      <c r="M53" s="36">
        <f t="shared" si="13"/>
        <v>4</v>
      </c>
      <c r="N53" s="36">
        <f>SUM(N54:N55)</f>
        <v>4</v>
      </c>
      <c r="O53" s="36">
        <f>SUM(O54:O55)</f>
        <v>0</v>
      </c>
      <c r="P53" s="36">
        <f>SUM(P54:P55)</f>
        <v>0</v>
      </c>
      <c r="Q53" s="36">
        <f t="shared" si="14"/>
        <v>4</v>
      </c>
      <c r="R53" s="36">
        <f>SUM(R54:R55)</f>
        <v>4</v>
      </c>
      <c r="S53" s="36">
        <f>SUM(S54:S55)</f>
        <v>0</v>
      </c>
      <c r="T53" s="36">
        <f>SUM(T54:T55)</f>
        <v>0</v>
      </c>
    </row>
    <row r="54" spans="2:20" ht="18" x14ac:dyDescent="0.25">
      <c r="B54" s="41"/>
      <c r="C54" s="42"/>
      <c r="D54" s="44" t="s">
        <v>335</v>
      </c>
      <c r="E54" s="37">
        <f t="shared" si="15"/>
        <v>0</v>
      </c>
      <c r="F54" s="37">
        <v>0</v>
      </c>
      <c r="G54" s="37">
        <v>0</v>
      </c>
      <c r="H54" s="37">
        <v>0</v>
      </c>
      <c r="I54" s="37">
        <f t="shared" si="16"/>
        <v>0</v>
      </c>
      <c r="J54" s="37">
        <v>0</v>
      </c>
      <c r="K54" s="37">
        <v>0</v>
      </c>
      <c r="L54" s="37">
        <v>0</v>
      </c>
      <c r="M54" s="37">
        <f t="shared" si="13"/>
        <v>0</v>
      </c>
      <c r="N54" s="37">
        <v>0</v>
      </c>
      <c r="O54" s="37">
        <v>0</v>
      </c>
      <c r="P54" s="37">
        <v>0</v>
      </c>
      <c r="Q54" s="37">
        <f t="shared" si="14"/>
        <v>0</v>
      </c>
      <c r="R54" s="37">
        <v>0</v>
      </c>
      <c r="S54" s="37">
        <v>0</v>
      </c>
      <c r="T54" s="37">
        <v>0</v>
      </c>
    </row>
    <row r="55" spans="2:20" ht="18" x14ac:dyDescent="0.25">
      <c r="B55" s="41"/>
      <c r="C55" s="42"/>
      <c r="D55" s="44" t="s">
        <v>155</v>
      </c>
      <c r="E55" s="36">
        <f t="shared" si="15"/>
        <v>4</v>
      </c>
      <c r="F55" s="37">
        <v>4</v>
      </c>
      <c r="G55" s="37">
        <v>0</v>
      </c>
      <c r="H55" s="37">
        <v>0</v>
      </c>
      <c r="I55" s="36">
        <f t="shared" si="16"/>
        <v>4</v>
      </c>
      <c r="J55" s="37">
        <v>4</v>
      </c>
      <c r="K55" s="37">
        <v>0</v>
      </c>
      <c r="L55" s="37">
        <v>0</v>
      </c>
      <c r="M55" s="36">
        <f t="shared" si="13"/>
        <v>4</v>
      </c>
      <c r="N55" s="37">
        <v>4</v>
      </c>
      <c r="O55" s="37">
        <v>0</v>
      </c>
      <c r="P55" s="37">
        <v>0</v>
      </c>
      <c r="Q55" s="36">
        <f t="shared" si="14"/>
        <v>4</v>
      </c>
      <c r="R55" s="37">
        <v>4</v>
      </c>
      <c r="S55" s="37">
        <v>0</v>
      </c>
      <c r="T55" s="37">
        <v>0</v>
      </c>
    </row>
    <row r="56" spans="2:20" ht="30" x14ac:dyDescent="0.25">
      <c r="B56" s="38"/>
      <c r="C56" s="34" t="s">
        <v>183</v>
      </c>
      <c r="D56" s="39" t="s">
        <v>347</v>
      </c>
      <c r="E56" s="40">
        <f t="shared" si="15"/>
        <v>2200</v>
      </c>
      <c r="F56" s="45">
        <v>2200</v>
      </c>
      <c r="G56" s="37">
        <v>0</v>
      </c>
      <c r="H56" s="37">
        <v>0</v>
      </c>
      <c r="I56" s="40">
        <f t="shared" si="16"/>
        <v>2310</v>
      </c>
      <c r="J56" s="45">
        <v>2310</v>
      </c>
      <c r="K56" s="37">
        <v>0</v>
      </c>
      <c r="L56" s="37">
        <v>0</v>
      </c>
      <c r="M56" s="40">
        <f t="shared" si="13"/>
        <v>2425.5</v>
      </c>
      <c r="N56" s="37">
        <v>2425.5</v>
      </c>
      <c r="O56" s="37">
        <v>0</v>
      </c>
      <c r="P56" s="37">
        <v>0</v>
      </c>
      <c r="Q56" s="40">
        <f t="shared" si="14"/>
        <v>2546.7750000000001</v>
      </c>
      <c r="R56" s="37">
        <v>2546.7750000000001</v>
      </c>
      <c r="S56" s="37">
        <v>0</v>
      </c>
      <c r="T56" s="37">
        <v>0</v>
      </c>
    </row>
    <row r="57" spans="2:20" ht="21.75" customHeight="1" x14ac:dyDescent="0.25">
      <c r="B57" s="38"/>
      <c r="C57" s="34" t="s">
        <v>184</v>
      </c>
      <c r="D57" s="39" t="s">
        <v>540</v>
      </c>
      <c r="E57" s="40">
        <f t="shared" si="15"/>
        <v>5114.8320000000003</v>
      </c>
      <c r="F57" s="45">
        <v>5114.8320000000003</v>
      </c>
      <c r="G57" s="37"/>
      <c r="H57" s="37">
        <v>0</v>
      </c>
      <c r="I57" s="40">
        <f t="shared" si="16"/>
        <v>5370.5736000000006</v>
      </c>
      <c r="J57" s="45">
        <v>5370.5736000000006</v>
      </c>
      <c r="K57" s="37"/>
      <c r="L57" s="37">
        <v>0</v>
      </c>
      <c r="M57" s="40">
        <f t="shared" si="13"/>
        <v>5639.102280000001</v>
      </c>
      <c r="N57" s="37">
        <v>5639.102280000001</v>
      </c>
      <c r="O57" s="37"/>
      <c r="P57" s="37">
        <v>0</v>
      </c>
      <c r="Q57" s="40">
        <f t="shared" si="14"/>
        <v>5921.0573940000013</v>
      </c>
      <c r="R57" s="37">
        <v>5921.0573940000013</v>
      </c>
      <c r="S57" s="37"/>
      <c r="T57" s="37">
        <v>0</v>
      </c>
    </row>
    <row r="58" spans="2:20" ht="27" customHeight="1" x14ac:dyDescent="0.25">
      <c r="B58" s="38"/>
      <c r="C58" s="34" t="s">
        <v>186</v>
      </c>
      <c r="D58" s="39" t="s">
        <v>541</v>
      </c>
      <c r="E58" s="40">
        <f t="shared" si="15"/>
        <v>316.32</v>
      </c>
      <c r="F58" s="45">
        <v>316.32</v>
      </c>
      <c r="G58" s="37"/>
      <c r="H58" s="37">
        <v>0</v>
      </c>
      <c r="I58" s="40">
        <f t="shared" si="16"/>
        <v>332.13599999999997</v>
      </c>
      <c r="J58" s="45">
        <v>332.13599999999997</v>
      </c>
      <c r="K58" s="37"/>
      <c r="L58" s="37">
        <v>0</v>
      </c>
      <c r="M58" s="40">
        <f t="shared" si="13"/>
        <v>348.74279999999999</v>
      </c>
      <c r="N58" s="37">
        <v>348.74279999999999</v>
      </c>
      <c r="O58" s="37"/>
      <c r="P58" s="37">
        <v>0</v>
      </c>
      <c r="Q58" s="40">
        <f t="shared" si="14"/>
        <v>366.17993999999999</v>
      </c>
      <c r="R58" s="37">
        <v>366.17993999999999</v>
      </c>
      <c r="S58" s="37"/>
      <c r="T58" s="37">
        <v>0</v>
      </c>
    </row>
    <row r="59" spans="2:20" ht="30" x14ac:dyDescent="0.25">
      <c r="B59" s="38"/>
      <c r="C59" s="34" t="s">
        <v>476</v>
      </c>
      <c r="D59" s="39" t="s">
        <v>475</v>
      </c>
      <c r="E59" s="40">
        <f t="shared" si="15"/>
        <v>137.19999999999999</v>
      </c>
      <c r="F59" s="45">
        <v>137.19999999999999</v>
      </c>
      <c r="G59" s="37">
        <v>0</v>
      </c>
      <c r="H59" s="37">
        <v>0</v>
      </c>
      <c r="I59" s="40">
        <f t="shared" si="16"/>
        <v>144.06</v>
      </c>
      <c r="J59" s="45">
        <v>144.06</v>
      </c>
      <c r="K59" s="37">
        <v>0</v>
      </c>
      <c r="L59" s="37">
        <v>0</v>
      </c>
      <c r="M59" s="40">
        <f t="shared" si="13"/>
        <v>151.26300000000001</v>
      </c>
      <c r="N59" s="45">
        <v>151.26300000000001</v>
      </c>
      <c r="O59" s="37">
        <v>0</v>
      </c>
      <c r="P59" s="37">
        <v>0</v>
      </c>
      <c r="Q59" s="40">
        <f t="shared" si="14"/>
        <v>158.82615000000001</v>
      </c>
      <c r="R59" s="37">
        <v>158.82615000000001</v>
      </c>
      <c r="S59" s="37">
        <v>0</v>
      </c>
      <c r="T59" s="37">
        <v>0</v>
      </c>
    </row>
    <row r="60" spans="2:20" ht="90" x14ac:dyDescent="0.25">
      <c r="B60" s="38"/>
      <c r="C60" s="34" t="s">
        <v>542</v>
      </c>
      <c r="D60" s="39" t="s">
        <v>477</v>
      </c>
      <c r="E60" s="40">
        <f t="shared" si="15"/>
        <v>200</v>
      </c>
      <c r="F60" s="45">
        <v>200</v>
      </c>
      <c r="G60" s="37">
        <v>0</v>
      </c>
      <c r="H60" s="37">
        <v>0</v>
      </c>
      <c r="I60" s="40">
        <f t="shared" si="16"/>
        <v>210</v>
      </c>
      <c r="J60" s="45">
        <v>210</v>
      </c>
      <c r="K60" s="37">
        <v>0</v>
      </c>
      <c r="L60" s="37">
        <v>0</v>
      </c>
      <c r="M60" s="40">
        <f t="shared" si="13"/>
        <v>220.5</v>
      </c>
      <c r="N60" s="45">
        <v>220.5</v>
      </c>
      <c r="O60" s="37">
        <v>0</v>
      </c>
      <c r="P60" s="37">
        <v>0</v>
      </c>
      <c r="Q60" s="40">
        <f t="shared" si="14"/>
        <v>231.52500000000001</v>
      </c>
      <c r="R60" s="37">
        <v>231.52500000000001</v>
      </c>
      <c r="S60" s="37">
        <v>0</v>
      </c>
      <c r="T60" s="37">
        <v>0</v>
      </c>
    </row>
    <row r="61" spans="2:20" ht="30" x14ac:dyDescent="0.25">
      <c r="B61" s="38"/>
      <c r="C61" s="34" t="s">
        <v>543</v>
      </c>
      <c r="D61" s="39" t="s">
        <v>478</v>
      </c>
      <c r="E61" s="40">
        <f t="shared" si="15"/>
        <v>12</v>
      </c>
      <c r="F61" s="45">
        <v>12</v>
      </c>
      <c r="G61" s="37">
        <v>0</v>
      </c>
      <c r="H61" s="37">
        <v>0</v>
      </c>
      <c r="I61" s="40">
        <f t="shared" si="16"/>
        <v>12.6</v>
      </c>
      <c r="J61" s="45">
        <v>12.6</v>
      </c>
      <c r="K61" s="37">
        <v>0</v>
      </c>
      <c r="L61" s="37">
        <v>0</v>
      </c>
      <c r="M61" s="40">
        <f t="shared" si="13"/>
        <v>13.23</v>
      </c>
      <c r="N61" s="45">
        <v>13.23</v>
      </c>
      <c r="O61" s="37">
        <v>0</v>
      </c>
      <c r="P61" s="37">
        <v>0</v>
      </c>
      <c r="Q61" s="40">
        <f t="shared" si="14"/>
        <v>13.891500000000001</v>
      </c>
      <c r="R61" s="37">
        <v>13.891500000000001</v>
      </c>
      <c r="S61" s="37">
        <v>0</v>
      </c>
      <c r="T61" s="37">
        <v>0</v>
      </c>
    </row>
    <row r="62" spans="2:20" ht="72" x14ac:dyDescent="0.25">
      <c r="B62" s="30" t="s">
        <v>479</v>
      </c>
      <c r="C62" s="31"/>
      <c r="D62" s="53" t="s">
        <v>412</v>
      </c>
      <c r="E62" s="32">
        <f t="shared" si="15"/>
        <v>260</v>
      </c>
      <c r="F62" s="33">
        <f>F66+F67</f>
        <v>260</v>
      </c>
      <c r="G62" s="33">
        <f>G66+G67</f>
        <v>0</v>
      </c>
      <c r="H62" s="33">
        <f>H66+H67</f>
        <v>0</v>
      </c>
      <c r="I62" s="32">
        <f t="shared" si="16"/>
        <v>260</v>
      </c>
      <c r="J62" s="33">
        <f>J66+J67</f>
        <v>260</v>
      </c>
      <c r="K62" s="33">
        <f>K66+K67</f>
        <v>0</v>
      </c>
      <c r="L62" s="33">
        <f>L66+L67</f>
        <v>0</v>
      </c>
      <c r="M62" s="32">
        <f t="shared" si="13"/>
        <v>260</v>
      </c>
      <c r="N62" s="33">
        <f>N66+N67</f>
        <v>260</v>
      </c>
      <c r="O62" s="33">
        <f>O66+O67</f>
        <v>0</v>
      </c>
      <c r="P62" s="33">
        <f>P66+P67</f>
        <v>0</v>
      </c>
      <c r="Q62" s="32">
        <f t="shared" si="14"/>
        <v>346.06000000000012</v>
      </c>
      <c r="R62" s="33">
        <f>R66+R67</f>
        <v>346.06000000000012</v>
      </c>
      <c r="S62" s="33">
        <f>S66+S67</f>
        <v>0</v>
      </c>
      <c r="T62" s="33">
        <f>T66+T67</f>
        <v>0</v>
      </c>
    </row>
    <row r="63" spans="2:20" ht="18" x14ac:dyDescent="0.25">
      <c r="B63" s="91"/>
      <c r="C63" s="42"/>
      <c r="D63" s="43" t="s">
        <v>151</v>
      </c>
      <c r="E63" s="36">
        <f t="shared" si="15"/>
        <v>5</v>
      </c>
      <c r="F63" s="36">
        <f>SUM(F64:F65)</f>
        <v>5</v>
      </c>
      <c r="G63" s="36">
        <f>SUM(G64:G65)</f>
        <v>0</v>
      </c>
      <c r="H63" s="36">
        <f>SUM(H64:H65)</f>
        <v>0</v>
      </c>
      <c r="I63" s="36">
        <f t="shared" si="16"/>
        <v>5</v>
      </c>
      <c r="J63" s="36">
        <f>SUM(J64:J65)</f>
        <v>5</v>
      </c>
      <c r="K63" s="36">
        <f>SUM(K64:K65)</f>
        <v>0</v>
      </c>
      <c r="L63" s="36">
        <f>SUM(L64:L65)</f>
        <v>0</v>
      </c>
      <c r="M63" s="36">
        <f t="shared" si="13"/>
        <v>5</v>
      </c>
      <c r="N63" s="36">
        <f>SUM(N64:N65)</f>
        <v>5</v>
      </c>
      <c r="O63" s="36">
        <f>SUM(O64:O65)</f>
        <v>0</v>
      </c>
      <c r="P63" s="36">
        <f>SUM(P64:P65)</f>
        <v>0</v>
      </c>
      <c r="Q63" s="36">
        <f t="shared" si="14"/>
        <v>5</v>
      </c>
      <c r="R63" s="36">
        <f>SUM(R64:R65)</f>
        <v>5</v>
      </c>
      <c r="S63" s="36">
        <f>SUM(S64:S65)</f>
        <v>0</v>
      </c>
      <c r="T63" s="36">
        <f>SUM(T64:T65)</f>
        <v>0</v>
      </c>
    </row>
    <row r="64" spans="2:20" ht="18" x14ac:dyDescent="0.25">
      <c r="B64" s="41"/>
      <c r="C64" s="42"/>
      <c r="D64" s="44" t="s">
        <v>335</v>
      </c>
      <c r="E64" s="37">
        <f t="shared" si="15"/>
        <v>0</v>
      </c>
      <c r="F64" s="37">
        <v>0</v>
      </c>
      <c r="G64" s="37">
        <v>0</v>
      </c>
      <c r="H64" s="37">
        <v>0</v>
      </c>
      <c r="I64" s="37">
        <f t="shared" si="16"/>
        <v>0</v>
      </c>
      <c r="J64" s="37">
        <v>0</v>
      </c>
      <c r="K64" s="37">
        <v>0</v>
      </c>
      <c r="L64" s="37">
        <v>0</v>
      </c>
      <c r="M64" s="37">
        <f t="shared" si="13"/>
        <v>0</v>
      </c>
      <c r="N64" s="37">
        <v>0</v>
      </c>
      <c r="O64" s="37">
        <v>0</v>
      </c>
      <c r="P64" s="37">
        <v>0</v>
      </c>
      <c r="Q64" s="37">
        <f t="shared" si="14"/>
        <v>0</v>
      </c>
      <c r="R64" s="37">
        <v>0</v>
      </c>
      <c r="S64" s="37">
        <v>0</v>
      </c>
      <c r="T64" s="37">
        <v>0</v>
      </c>
    </row>
    <row r="65" spans="2:21" ht="18" x14ac:dyDescent="0.25">
      <c r="B65" s="41"/>
      <c r="C65" s="42"/>
      <c r="D65" s="44" t="s">
        <v>155</v>
      </c>
      <c r="E65" s="36">
        <f t="shared" si="15"/>
        <v>5</v>
      </c>
      <c r="F65" s="37">
        <v>5</v>
      </c>
      <c r="G65" s="37">
        <v>0</v>
      </c>
      <c r="H65" s="37">
        <v>0</v>
      </c>
      <c r="I65" s="36">
        <f t="shared" si="16"/>
        <v>5</v>
      </c>
      <c r="J65" s="37">
        <v>5</v>
      </c>
      <c r="K65" s="37">
        <v>0</v>
      </c>
      <c r="L65" s="37">
        <v>0</v>
      </c>
      <c r="M65" s="36">
        <f t="shared" si="13"/>
        <v>5</v>
      </c>
      <c r="N65" s="37">
        <v>5</v>
      </c>
      <c r="O65" s="37">
        <v>0</v>
      </c>
      <c r="P65" s="37">
        <v>0</v>
      </c>
      <c r="Q65" s="36">
        <f t="shared" si="14"/>
        <v>5</v>
      </c>
      <c r="R65" s="37">
        <v>5</v>
      </c>
      <c r="S65" s="37">
        <v>0</v>
      </c>
      <c r="T65" s="37">
        <v>0</v>
      </c>
    </row>
    <row r="66" spans="2:21" ht="45" x14ac:dyDescent="0.25">
      <c r="B66" s="41"/>
      <c r="C66" s="34" t="s">
        <v>391</v>
      </c>
      <c r="D66" s="39" t="s">
        <v>392</v>
      </c>
      <c r="E66" s="40">
        <f t="shared" si="15"/>
        <v>170</v>
      </c>
      <c r="F66" s="45">
        <v>170</v>
      </c>
      <c r="G66" s="37">
        <v>0</v>
      </c>
      <c r="H66" s="37">
        <v>0</v>
      </c>
      <c r="I66" s="40">
        <f t="shared" si="16"/>
        <v>170</v>
      </c>
      <c r="J66" s="45">
        <v>170</v>
      </c>
      <c r="K66" s="37">
        <v>0</v>
      </c>
      <c r="L66" s="37">
        <v>0</v>
      </c>
      <c r="M66" s="40">
        <f t="shared" si="13"/>
        <v>170</v>
      </c>
      <c r="N66" s="45">
        <v>170</v>
      </c>
      <c r="O66" s="37">
        <v>0</v>
      </c>
      <c r="P66" s="37">
        <v>0</v>
      </c>
      <c r="Q66" s="40">
        <f t="shared" si="14"/>
        <v>226.27000000000007</v>
      </c>
      <c r="R66" s="37">
        <v>226.27000000000007</v>
      </c>
      <c r="S66" s="37">
        <v>0</v>
      </c>
      <c r="T66" s="37">
        <v>0</v>
      </c>
    </row>
    <row r="67" spans="2:21" ht="60" x14ac:dyDescent="0.25">
      <c r="B67" s="41"/>
      <c r="C67" s="34" t="s">
        <v>393</v>
      </c>
      <c r="D67" s="39" t="s">
        <v>394</v>
      </c>
      <c r="E67" s="40">
        <f t="shared" si="15"/>
        <v>90</v>
      </c>
      <c r="F67" s="45">
        <v>90</v>
      </c>
      <c r="G67" s="37">
        <v>0</v>
      </c>
      <c r="H67" s="37">
        <v>0</v>
      </c>
      <c r="I67" s="40">
        <f t="shared" si="16"/>
        <v>90</v>
      </c>
      <c r="J67" s="45">
        <v>90</v>
      </c>
      <c r="K67" s="37">
        <v>0</v>
      </c>
      <c r="L67" s="37">
        <v>0</v>
      </c>
      <c r="M67" s="40">
        <f t="shared" si="13"/>
        <v>90</v>
      </c>
      <c r="N67" s="45">
        <v>90</v>
      </c>
      <c r="O67" s="37">
        <v>0</v>
      </c>
      <c r="P67" s="37">
        <v>0</v>
      </c>
      <c r="Q67" s="40">
        <f t="shared" si="14"/>
        <v>119.79000000000003</v>
      </c>
      <c r="R67" s="37">
        <v>119.79000000000003</v>
      </c>
      <c r="S67" s="37">
        <v>0</v>
      </c>
      <c r="T67" s="37">
        <v>0</v>
      </c>
    </row>
    <row r="68" spans="2:21" ht="18" x14ac:dyDescent="0.25">
      <c r="B68" s="30" t="s">
        <v>480</v>
      </c>
      <c r="C68" s="31"/>
      <c r="D68" s="53" t="s">
        <v>103</v>
      </c>
      <c r="E68" s="32">
        <f>SUM(F68:H68)</f>
        <v>18748.727999999999</v>
      </c>
      <c r="F68" s="33">
        <f>SUM(F72:G81)</f>
        <v>18748.727999999999</v>
      </c>
      <c r="G68" s="33">
        <f>SUM(G72:G80)</f>
        <v>0</v>
      </c>
      <c r="H68" s="33">
        <f>SUM(H72:H81)</f>
        <v>0</v>
      </c>
      <c r="I68" s="32">
        <f>SUM(J68:L68)</f>
        <v>19846.400800000003</v>
      </c>
      <c r="J68" s="33">
        <f>SUM(J72:K81)</f>
        <v>19846.400800000003</v>
      </c>
      <c r="K68" s="33">
        <f>SUM(K72:K80)</f>
        <v>0</v>
      </c>
      <c r="L68" s="33">
        <f>SUM(L72:L81)</f>
        <v>0</v>
      </c>
      <c r="M68" s="32">
        <f>SUM(N68:P68)</f>
        <v>20250.980880000003</v>
      </c>
      <c r="N68" s="33">
        <f>SUM(N72:N81)</f>
        <v>20250.980880000003</v>
      </c>
      <c r="O68" s="33">
        <f>SUM(O72:O80)</f>
        <v>0</v>
      </c>
      <c r="P68" s="33">
        <f>SUM(P72:P81)</f>
        <v>0</v>
      </c>
      <c r="Q68" s="32">
        <f>SUM(R68:T68)</f>
        <v>21071.830768</v>
      </c>
      <c r="R68" s="33">
        <f>SUM(R72:S81)</f>
        <v>21071.830768</v>
      </c>
      <c r="S68" s="33">
        <f>SUM(S72:S80)</f>
        <v>0</v>
      </c>
      <c r="T68" s="33">
        <f>SUM(T72:T81)</f>
        <v>0</v>
      </c>
      <c r="U68" s="81"/>
    </row>
    <row r="69" spans="2:21" ht="18" x14ac:dyDescent="0.25">
      <c r="B69" s="91"/>
      <c r="C69" s="42"/>
      <c r="D69" s="43" t="s">
        <v>151</v>
      </c>
      <c r="E69" s="36">
        <f t="shared" si="15"/>
        <v>31</v>
      </c>
      <c r="F69" s="36">
        <f>SUM(F70:F71)</f>
        <v>31</v>
      </c>
      <c r="G69" s="36">
        <f>SUM(G70:G71)</f>
        <v>0</v>
      </c>
      <c r="H69" s="36">
        <f>SUM(H70:H71)</f>
        <v>0</v>
      </c>
      <c r="I69" s="36">
        <f t="shared" si="16"/>
        <v>31</v>
      </c>
      <c r="J69" s="36">
        <f>SUM(J70:J71)</f>
        <v>31</v>
      </c>
      <c r="K69" s="36">
        <f>SUM(K70:K71)</f>
        <v>0</v>
      </c>
      <c r="L69" s="36">
        <f>SUM(L70:L71)</f>
        <v>0</v>
      </c>
      <c r="M69" s="36">
        <f t="shared" si="13"/>
        <v>31</v>
      </c>
      <c r="N69" s="36">
        <f>SUM(N70:N71)</f>
        <v>31</v>
      </c>
      <c r="O69" s="36">
        <f>SUM(O70:O71)</f>
        <v>0</v>
      </c>
      <c r="P69" s="36">
        <f>SUM(P70:P71)</f>
        <v>0</v>
      </c>
      <c r="Q69" s="36">
        <f t="shared" si="14"/>
        <v>31</v>
      </c>
      <c r="R69" s="36">
        <f>SUM(R70:R71)</f>
        <v>31</v>
      </c>
      <c r="S69" s="36">
        <f>SUM(S70:S71)</f>
        <v>0</v>
      </c>
      <c r="T69" s="36">
        <f>SUM(T70:T71)</f>
        <v>0</v>
      </c>
    </row>
    <row r="70" spans="2:21" ht="18" x14ac:dyDescent="0.25">
      <c r="B70" s="41"/>
      <c r="C70" s="42"/>
      <c r="D70" s="44" t="s">
        <v>335</v>
      </c>
      <c r="E70" s="37">
        <f t="shared" si="15"/>
        <v>0</v>
      </c>
      <c r="F70" s="37">
        <v>0</v>
      </c>
      <c r="G70" s="37">
        <v>0</v>
      </c>
      <c r="H70" s="37">
        <v>0</v>
      </c>
      <c r="I70" s="37">
        <f t="shared" si="16"/>
        <v>0</v>
      </c>
      <c r="J70" s="37">
        <v>0</v>
      </c>
      <c r="K70" s="37">
        <v>0</v>
      </c>
      <c r="L70" s="37">
        <v>0</v>
      </c>
      <c r="M70" s="37">
        <f t="shared" si="13"/>
        <v>0</v>
      </c>
      <c r="N70" s="37">
        <v>0</v>
      </c>
      <c r="O70" s="37">
        <v>0</v>
      </c>
      <c r="P70" s="37">
        <v>0</v>
      </c>
      <c r="Q70" s="37">
        <f t="shared" si="14"/>
        <v>0</v>
      </c>
      <c r="R70" s="37">
        <v>0</v>
      </c>
      <c r="S70" s="37">
        <v>0</v>
      </c>
      <c r="T70" s="37">
        <v>0</v>
      </c>
    </row>
    <row r="71" spans="2:21" ht="18" x14ac:dyDescent="0.25">
      <c r="B71" s="41"/>
      <c r="C71" s="42"/>
      <c r="D71" s="44" t="s">
        <v>155</v>
      </c>
      <c r="E71" s="36">
        <f t="shared" si="15"/>
        <v>31</v>
      </c>
      <c r="F71" s="37">
        <v>31</v>
      </c>
      <c r="G71" s="37">
        <v>0</v>
      </c>
      <c r="H71" s="37">
        <v>0</v>
      </c>
      <c r="I71" s="36">
        <f t="shared" si="16"/>
        <v>31</v>
      </c>
      <c r="J71" s="37">
        <v>31</v>
      </c>
      <c r="K71" s="37">
        <v>0</v>
      </c>
      <c r="L71" s="37">
        <v>0</v>
      </c>
      <c r="M71" s="36">
        <f t="shared" si="13"/>
        <v>31</v>
      </c>
      <c r="N71" s="37">
        <v>31</v>
      </c>
      <c r="O71" s="37">
        <v>0</v>
      </c>
      <c r="P71" s="37">
        <v>0</v>
      </c>
      <c r="Q71" s="36">
        <f t="shared" si="14"/>
        <v>31</v>
      </c>
      <c r="R71" s="37">
        <v>31</v>
      </c>
      <c r="S71" s="37">
        <v>0</v>
      </c>
      <c r="T71" s="37">
        <v>0</v>
      </c>
    </row>
    <row r="72" spans="2:21" ht="60" x14ac:dyDescent="0.25">
      <c r="B72" s="38"/>
      <c r="C72" s="34" t="s">
        <v>188</v>
      </c>
      <c r="D72" s="39" t="s">
        <v>487</v>
      </c>
      <c r="E72" s="40">
        <f t="shared" si="15"/>
        <v>3121</v>
      </c>
      <c r="F72" s="45">
        <v>3121</v>
      </c>
      <c r="G72" s="37">
        <v>0</v>
      </c>
      <c r="H72" s="37">
        <v>0</v>
      </c>
      <c r="I72" s="40">
        <f t="shared" si="16"/>
        <v>3130</v>
      </c>
      <c r="J72" s="45">
        <v>3130</v>
      </c>
      <c r="K72" s="37">
        <v>0</v>
      </c>
      <c r="L72" s="37">
        <v>0</v>
      </c>
      <c r="M72" s="40">
        <f t="shared" si="13"/>
        <v>3130</v>
      </c>
      <c r="N72" s="45">
        <v>3130</v>
      </c>
      <c r="O72" s="37">
        <v>0</v>
      </c>
      <c r="P72" s="37">
        <v>0</v>
      </c>
      <c r="Q72" s="40">
        <f t="shared" si="14"/>
        <v>3140</v>
      </c>
      <c r="R72" s="45">
        <v>3140</v>
      </c>
      <c r="S72" s="37">
        <v>0</v>
      </c>
      <c r="T72" s="37">
        <v>0</v>
      </c>
      <c r="U72" s="3"/>
    </row>
    <row r="73" spans="2:21" ht="30" x14ac:dyDescent="0.25">
      <c r="B73" s="38"/>
      <c r="C73" s="34" t="s">
        <v>481</v>
      </c>
      <c r="D73" s="39" t="s">
        <v>193</v>
      </c>
      <c r="E73" s="40">
        <f t="shared" si="15"/>
        <v>1748.9</v>
      </c>
      <c r="F73" s="45">
        <v>1748.9</v>
      </c>
      <c r="G73" s="37">
        <v>0</v>
      </c>
      <c r="H73" s="37">
        <v>0</v>
      </c>
      <c r="I73" s="40">
        <f t="shared" si="16"/>
        <v>1923.7900000000002</v>
      </c>
      <c r="J73" s="45">
        <v>1923.7900000000002</v>
      </c>
      <c r="K73" s="37">
        <v>0</v>
      </c>
      <c r="L73" s="37">
        <v>0</v>
      </c>
      <c r="M73" s="40">
        <f t="shared" si="13"/>
        <v>2116.1690000000003</v>
      </c>
      <c r="N73" s="45">
        <v>2116.1690000000003</v>
      </c>
      <c r="O73" s="37">
        <v>0</v>
      </c>
      <c r="P73" s="37">
        <v>0</v>
      </c>
      <c r="Q73" s="40">
        <f t="shared" si="14"/>
        <v>2327.7859000000008</v>
      </c>
      <c r="R73" s="37">
        <v>2327.7859000000008</v>
      </c>
      <c r="S73" s="37">
        <v>0</v>
      </c>
      <c r="T73" s="37">
        <v>0</v>
      </c>
      <c r="U73" s="3"/>
    </row>
    <row r="74" spans="2:21" ht="15.75" x14ac:dyDescent="0.25">
      <c r="B74" s="38"/>
      <c r="C74" s="34" t="s">
        <v>482</v>
      </c>
      <c r="D74" s="39" t="s">
        <v>195</v>
      </c>
      <c r="E74" s="40">
        <f t="shared" si="15"/>
        <v>9500</v>
      </c>
      <c r="F74" s="45">
        <v>9500</v>
      </c>
      <c r="G74" s="37">
        <v>0</v>
      </c>
      <c r="H74" s="37">
        <v>0</v>
      </c>
      <c r="I74" s="40">
        <f t="shared" si="16"/>
        <v>9830</v>
      </c>
      <c r="J74" s="45">
        <v>9830</v>
      </c>
      <c r="K74" s="37">
        <v>0</v>
      </c>
      <c r="L74" s="37">
        <v>0</v>
      </c>
      <c r="M74" s="40">
        <f t="shared" si="13"/>
        <v>9830</v>
      </c>
      <c r="N74" s="45">
        <v>9830</v>
      </c>
      <c r="O74" s="37">
        <v>0</v>
      </c>
      <c r="P74" s="37">
        <v>0</v>
      </c>
      <c r="Q74" s="40">
        <f t="shared" si="14"/>
        <v>9950</v>
      </c>
      <c r="R74" s="37">
        <v>9950</v>
      </c>
      <c r="S74" s="37">
        <v>0</v>
      </c>
      <c r="T74" s="37">
        <v>0</v>
      </c>
      <c r="U74" s="3"/>
    </row>
    <row r="75" spans="2:21" ht="45" x14ac:dyDescent="0.25">
      <c r="B75" s="38"/>
      <c r="C75" s="34" t="s">
        <v>483</v>
      </c>
      <c r="D75" s="39" t="s">
        <v>348</v>
      </c>
      <c r="E75" s="40">
        <f t="shared" si="15"/>
        <v>39.200000000000003</v>
      </c>
      <c r="F75" s="45">
        <v>39.200000000000003</v>
      </c>
      <c r="G75" s="37">
        <v>0</v>
      </c>
      <c r="H75" s="37">
        <v>0</v>
      </c>
      <c r="I75" s="40">
        <f t="shared" si="16"/>
        <v>40</v>
      </c>
      <c r="J75" s="45">
        <v>40</v>
      </c>
      <c r="K75" s="37">
        <v>0</v>
      </c>
      <c r="L75" s="37">
        <v>0</v>
      </c>
      <c r="M75" s="40">
        <f t="shared" si="13"/>
        <v>40</v>
      </c>
      <c r="N75" s="45">
        <v>40</v>
      </c>
      <c r="O75" s="37">
        <v>0</v>
      </c>
      <c r="P75" s="37">
        <v>0</v>
      </c>
      <c r="Q75" s="40">
        <f t="shared" si="14"/>
        <v>40</v>
      </c>
      <c r="R75" s="37">
        <v>40</v>
      </c>
      <c r="S75" s="37">
        <v>0</v>
      </c>
      <c r="T75" s="37">
        <v>0</v>
      </c>
      <c r="U75" s="3"/>
    </row>
    <row r="76" spans="2:21" ht="30" x14ac:dyDescent="0.25">
      <c r="B76" s="38"/>
      <c r="C76" s="34" t="s">
        <v>484</v>
      </c>
      <c r="D76" s="39" t="s">
        <v>198</v>
      </c>
      <c r="E76" s="40">
        <f t="shared" si="15"/>
        <v>37.799999999999997</v>
      </c>
      <c r="F76" s="45">
        <v>37.799999999999997</v>
      </c>
      <c r="G76" s="37">
        <v>0</v>
      </c>
      <c r="H76" s="37">
        <v>0</v>
      </c>
      <c r="I76" s="40">
        <f t="shared" si="16"/>
        <v>41.6</v>
      </c>
      <c r="J76" s="45">
        <v>41.6</v>
      </c>
      <c r="K76" s="37">
        <v>0</v>
      </c>
      <c r="L76" s="37">
        <v>0</v>
      </c>
      <c r="M76" s="40">
        <f t="shared" si="13"/>
        <v>45.7</v>
      </c>
      <c r="N76" s="45">
        <v>45.7</v>
      </c>
      <c r="O76" s="37">
        <v>0</v>
      </c>
      <c r="P76" s="37">
        <v>0</v>
      </c>
      <c r="Q76" s="40">
        <f t="shared" si="14"/>
        <v>50.311800000000005</v>
      </c>
      <c r="R76" s="37">
        <v>50.311800000000005</v>
      </c>
      <c r="S76" s="37">
        <v>0</v>
      </c>
      <c r="T76" s="37">
        <v>0</v>
      </c>
    </row>
    <row r="77" spans="2:21" ht="30" x14ac:dyDescent="0.25">
      <c r="B77" s="38"/>
      <c r="C77" s="34" t="s">
        <v>485</v>
      </c>
      <c r="D77" s="39" t="s">
        <v>551</v>
      </c>
      <c r="E77" s="40">
        <f t="shared" si="15"/>
        <v>1891.828</v>
      </c>
      <c r="F77" s="45">
        <v>1891.828</v>
      </c>
      <c r="G77" s="37">
        <v>0</v>
      </c>
      <c r="H77" s="37">
        <v>0</v>
      </c>
      <c r="I77" s="40">
        <f t="shared" si="16"/>
        <v>2081.0108</v>
      </c>
      <c r="J77" s="45">
        <v>2081.0108</v>
      </c>
      <c r="K77" s="37">
        <v>0</v>
      </c>
      <c r="L77" s="37">
        <v>0</v>
      </c>
      <c r="M77" s="40">
        <f t="shared" si="13"/>
        <v>2289.1118800000004</v>
      </c>
      <c r="N77" s="45">
        <v>2289.1118800000004</v>
      </c>
      <c r="O77" s="37">
        <v>0</v>
      </c>
      <c r="P77" s="37">
        <v>0</v>
      </c>
      <c r="Q77" s="40">
        <f t="shared" si="14"/>
        <v>2518.0230680000004</v>
      </c>
      <c r="R77" s="37">
        <v>2518.0230680000004</v>
      </c>
      <c r="S77" s="37">
        <v>0</v>
      </c>
      <c r="T77" s="37">
        <v>0</v>
      </c>
    </row>
    <row r="78" spans="2:21" ht="75" x14ac:dyDescent="0.25">
      <c r="B78" s="38"/>
      <c r="C78" s="34" t="s">
        <v>486</v>
      </c>
      <c r="D78" s="39" t="s">
        <v>398</v>
      </c>
      <c r="E78" s="40">
        <f t="shared" si="15"/>
        <v>410</v>
      </c>
      <c r="F78" s="45">
        <v>410</v>
      </c>
      <c r="G78" s="37">
        <v>0</v>
      </c>
      <c r="H78" s="37">
        <v>0</v>
      </c>
      <c r="I78" s="40">
        <f t="shared" si="16"/>
        <v>500</v>
      </c>
      <c r="J78" s="45">
        <v>500</v>
      </c>
      <c r="K78" s="37">
        <v>0</v>
      </c>
      <c r="L78" s="37">
        <v>0</v>
      </c>
      <c r="M78" s="40">
        <f t="shared" si="13"/>
        <v>500</v>
      </c>
      <c r="N78" s="45">
        <v>500</v>
      </c>
      <c r="O78" s="37">
        <v>0</v>
      </c>
      <c r="P78" s="37">
        <v>0</v>
      </c>
      <c r="Q78" s="40">
        <f t="shared" si="14"/>
        <v>545.71000000000015</v>
      </c>
      <c r="R78" s="37">
        <v>545.71000000000015</v>
      </c>
      <c r="S78" s="37">
        <v>0</v>
      </c>
      <c r="T78" s="37">
        <v>0</v>
      </c>
    </row>
    <row r="79" spans="2:21" ht="30" hidden="1" x14ac:dyDescent="0.25">
      <c r="B79" s="38"/>
      <c r="C79" s="34" t="s">
        <v>547</v>
      </c>
      <c r="D79" s="85" t="s">
        <v>399</v>
      </c>
      <c r="E79" s="40">
        <f t="shared" si="15"/>
        <v>0</v>
      </c>
      <c r="F79" s="45"/>
      <c r="G79" s="37">
        <v>0</v>
      </c>
      <c r="H79" s="37">
        <v>0</v>
      </c>
      <c r="I79" s="40">
        <f t="shared" si="16"/>
        <v>0</v>
      </c>
      <c r="J79" s="45"/>
      <c r="K79" s="37">
        <v>0</v>
      </c>
      <c r="L79" s="37">
        <v>0</v>
      </c>
      <c r="M79" s="40">
        <f t="shared" si="13"/>
        <v>0</v>
      </c>
      <c r="N79" s="45">
        <v>0</v>
      </c>
      <c r="O79" s="37">
        <v>0</v>
      </c>
      <c r="P79" s="37">
        <v>0</v>
      </c>
      <c r="Q79" s="40">
        <f t="shared" si="14"/>
        <v>0</v>
      </c>
      <c r="R79" s="45">
        <v>0</v>
      </c>
      <c r="S79" s="37">
        <v>0</v>
      </c>
      <c r="T79" s="37">
        <v>0</v>
      </c>
    </row>
    <row r="80" spans="2:21" ht="45" hidden="1" x14ac:dyDescent="0.25">
      <c r="B80" s="38"/>
      <c r="C80" s="34" t="s">
        <v>548</v>
      </c>
      <c r="D80" s="85" t="s">
        <v>400</v>
      </c>
      <c r="E80" s="40">
        <f t="shared" si="15"/>
        <v>0</v>
      </c>
      <c r="F80" s="45"/>
      <c r="G80" s="37">
        <v>0</v>
      </c>
      <c r="H80" s="37">
        <v>0</v>
      </c>
      <c r="I80" s="40">
        <f t="shared" si="16"/>
        <v>0</v>
      </c>
      <c r="J80" s="45"/>
      <c r="K80" s="37">
        <v>0</v>
      </c>
      <c r="L80" s="37">
        <v>0</v>
      </c>
      <c r="M80" s="40">
        <f t="shared" si="13"/>
        <v>0</v>
      </c>
      <c r="N80" s="45">
        <v>0</v>
      </c>
      <c r="O80" s="37">
        <v>0</v>
      </c>
      <c r="P80" s="37">
        <v>0</v>
      </c>
      <c r="Q80" s="40">
        <f t="shared" si="14"/>
        <v>0</v>
      </c>
      <c r="R80" s="45">
        <v>0</v>
      </c>
      <c r="S80" s="37">
        <v>0</v>
      </c>
      <c r="T80" s="37">
        <v>0</v>
      </c>
    </row>
    <row r="81" spans="2:21" ht="30" x14ac:dyDescent="0.25">
      <c r="B81" s="38"/>
      <c r="C81" s="34" t="s">
        <v>549</v>
      </c>
      <c r="D81" s="85" t="s">
        <v>546</v>
      </c>
      <c r="E81" s="40">
        <f t="shared" si="15"/>
        <v>2000</v>
      </c>
      <c r="F81" s="45">
        <v>2000</v>
      </c>
      <c r="G81" s="37"/>
      <c r="H81" s="37">
        <v>0</v>
      </c>
      <c r="I81" s="40">
        <f t="shared" si="16"/>
        <v>2300</v>
      </c>
      <c r="J81" s="45">
        <v>2300</v>
      </c>
      <c r="K81" s="37"/>
      <c r="L81" s="37">
        <v>0</v>
      </c>
      <c r="M81" s="40">
        <f t="shared" si="13"/>
        <v>2300</v>
      </c>
      <c r="N81" s="45">
        <v>2300</v>
      </c>
      <c r="O81" s="37"/>
      <c r="P81" s="37">
        <v>0</v>
      </c>
      <c r="Q81" s="40">
        <f t="shared" si="14"/>
        <v>2500</v>
      </c>
      <c r="R81" s="45">
        <v>2500</v>
      </c>
      <c r="S81" s="37"/>
      <c r="T81" s="37">
        <v>0</v>
      </c>
    </row>
    <row r="82" spans="2:21" ht="18" x14ac:dyDescent="0.25">
      <c r="B82" s="30" t="s">
        <v>488</v>
      </c>
      <c r="C82" s="31"/>
      <c r="D82" s="53" t="s">
        <v>104</v>
      </c>
      <c r="E82" s="32">
        <f t="shared" si="15"/>
        <v>14228.58893</v>
      </c>
      <c r="F82" s="33">
        <f>SUM(F86:F90)</f>
        <v>14228.58893</v>
      </c>
      <c r="G82" s="33">
        <f>SUM(G86:G90)</f>
        <v>0</v>
      </c>
      <c r="H82" s="33">
        <f>SUM(H86:H90)</f>
        <v>0</v>
      </c>
      <c r="I82" s="32">
        <f t="shared" si="16"/>
        <v>17371.487822999999</v>
      </c>
      <c r="J82" s="33">
        <f>SUM(J86:J90)</f>
        <v>17371.487822999999</v>
      </c>
      <c r="K82" s="33">
        <f>SUM(K86:K90)</f>
        <v>0</v>
      </c>
      <c r="L82" s="33">
        <f>SUM(L86:L90)</f>
        <v>0</v>
      </c>
      <c r="M82" s="32">
        <f t="shared" si="13"/>
        <v>20502.636605300002</v>
      </c>
      <c r="N82" s="33">
        <f>SUM(N86:N90)</f>
        <v>20502.636605300002</v>
      </c>
      <c r="O82" s="33">
        <f>SUM(O86:O90)</f>
        <v>0</v>
      </c>
      <c r="P82" s="33">
        <f>SUM(P86:P90)</f>
        <v>0</v>
      </c>
      <c r="Q82" s="32">
        <f t="shared" si="14"/>
        <v>22062.056865830004</v>
      </c>
      <c r="R82" s="33">
        <f>SUM(R86:R90)</f>
        <v>22062.056865830004</v>
      </c>
      <c r="S82" s="33">
        <f>SUM(S86:S90)</f>
        <v>0</v>
      </c>
      <c r="T82" s="33">
        <f>SUM(T86:T90)</f>
        <v>0</v>
      </c>
      <c r="U82" s="81"/>
    </row>
    <row r="83" spans="2:21" ht="18" x14ac:dyDescent="0.25">
      <c r="B83" s="91"/>
      <c r="C83" s="42"/>
      <c r="D83" s="43" t="s">
        <v>151</v>
      </c>
      <c r="E83" s="36">
        <f t="shared" si="15"/>
        <v>0</v>
      </c>
      <c r="F83" s="36">
        <f>SUM(F84:F85)</f>
        <v>0</v>
      </c>
      <c r="G83" s="36">
        <f>SUM(G84:G85)</f>
        <v>0</v>
      </c>
      <c r="H83" s="36">
        <f>SUM(H84:H85)</f>
        <v>0</v>
      </c>
      <c r="I83" s="36">
        <f t="shared" si="16"/>
        <v>0</v>
      </c>
      <c r="J83" s="36">
        <f>SUM(J84:J85)</f>
        <v>0</v>
      </c>
      <c r="K83" s="36">
        <f>SUM(K84:K85)</f>
        <v>0</v>
      </c>
      <c r="L83" s="36">
        <f>SUM(L84:L85)</f>
        <v>0</v>
      </c>
      <c r="M83" s="36">
        <f t="shared" si="13"/>
        <v>0</v>
      </c>
      <c r="N83" s="36">
        <f>SUM(N84:N85)</f>
        <v>0</v>
      </c>
      <c r="O83" s="36">
        <f>SUM(O84:O85)</f>
        <v>0</v>
      </c>
      <c r="P83" s="36">
        <f>SUM(P84:P85)</f>
        <v>0</v>
      </c>
      <c r="Q83" s="36">
        <f t="shared" si="14"/>
        <v>0</v>
      </c>
      <c r="R83" s="36">
        <f>SUM(R84:R85)</f>
        <v>0</v>
      </c>
      <c r="S83" s="36">
        <f>SUM(S84:S85)</f>
        <v>0</v>
      </c>
      <c r="T83" s="36">
        <f>SUM(T84:T85)</f>
        <v>0</v>
      </c>
    </row>
    <row r="84" spans="2:21" ht="18" x14ac:dyDescent="0.25">
      <c r="B84" s="41"/>
      <c r="C84" s="42"/>
      <c r="D84" s="44" t="s">
        <v>335</v>
      </c>
      <c r="E84" s="37">
        <f t="shared" si="15"/>
        <v>0</v>
      </c>
      <c r="F84" s="37">
        <v>0</v>
      </c>
      <c r="G84" s="37">
        <v>0</v>
      </c>
      <c r="H84" s="37">
        <v>0</v>
      </c>
      <c r="I84" s="37">
        <f t="shared" si="16"/>
        <v>0</v>
      </c>
      <c r="J84" s="37">
        <v>0</v>
      </c>
      <c r="K84" s="37">
        <v>0</v>
      </c>
      <c r="L84" s="37">
        <v>0</v>
      </c>
      <c r="M84" s="37">
        <f t="shared" si="13"/>
        <v>0</v>
      </c>
      <c r="N84" s="37">
        <v>0</v>
      </c>
      <c r="O84" s="37">
        <v>0</v>
      </c>
      <c r="P84" s="37">
        <v>0</v>
      </c>
      <c r="Q84" s="37">
        <f t="shared" si="14"/>
        <v>0</v>
      </c>
      <c r="R84" s="37">
        <v>0</v>
      </c>
      <c r="S84" s="37">
        <v>0</v>
      </c>
      <c r="T84" s="37">
        <v>0</v>
      </c>
    </row>
    <row r="85" spans="2:21" ht="18" x14ac:dyDescent="0.25">
      <c r="B85" s="41"/>
      <c r="C85" s="42"/>
      <c r="D85" s="44" t="s">
        <v>155</v>
      </c>
      <c r="E85" s="36">
        <f t="shared" si="15"/>
        <v>0</v>
      </c>
      <c r="F85" s="37">
        <v>0</v>
      </c>
      <c r="G85" s="37">
        <v>0</v>
      </c>
      <c r="H85" s="37">
        <v>0</v>
      </c>
      <c r="I85" s="36">
        <f t="shared" si="16"/>
        <v>0</v>
      </c>
      <c r="J85" s="37">
        <v>0</v>
      </c>
      <c r="K85" s="37">
        <v>0</v>
      </c>
      <c r="L85" s="37">
        <v>0</v>
      </c>
      <c r="M85" s="36">
        <f t="shared" si="13"/>
        <v>0</v>
      </c>
      <c r="N85" s="37">
        <v>0</v>
      </c>
      <c r="O85" s="37">
        <v>0</v>
      </c>
      <c r="P85" s="37">
        <v>0</v>
      </c>
      <c r="Q85" s="36">
        <f t="shared" si="14"/>
        <v>0</v>
      </c>
      <c r="R85" s="37">
        <v>0</v>
      </c>
      <c r="S85" s="37">
        <v>0</v>
      </c>
      <c r="T85" s="37">
        <v>0</v>
      </c>
    </row>
    <row r="86" spans="2:21" ht="105" x14ac:dyDescent="0.25">
      <c r="B86" s="38"/>
      <c r="C86" s="60" t="s">
        <v>190</v>
      </c>
      <c r="D86" s="39" t="s">
        <v>489</v>
      </c>
      <c r="E86" s="40">
        <f t="shared" si="15"/>
        <v>4464.9889299999995</v>
      </c>
      <c r="F86" s="45">
        <v>4464.9889299999995</v>
      </c>
      <c r="G86" s="37">
        <v>0</v>
      </c>
      <c r="H86" s="37">
        <v>0</v>
      </c>
      <c r="I86" s="40">
        <f t="shared" si="16"/>
        <v>4911.4878229999995</v>
      </c>
      <c r="J86" s="45">
        <v>4911.4878229999995</v>
      </c>
      <c r="K86" s="37">
        <v>0</v>
      </c>
      <c r="L86" s="37">
        <v>0</v>
      </c>
      <c r="M86" s="40">
        <f t="shared" si="13"/>
        <v>5402.6366053000002</v>
      </c>
      <c r="N86" s="37">
        <v>5402.6366053000002</v>
      </c>
      <c r="O86" s="37">
        <v>0</v>
      </c>
      <c r="P86" s="37">
        <v>0</v>
      </c>
      <c r="Q86" s="40">
        <f t="shared" si="14"/>
        <v>5942.9002658300005</v>
      </c>
      <c r="R86" s="37">
        <v>5942.9002658300005</v>
      </c>
      <c r="S86" s="37">
        <v>0</v>
      </c>
      <c r="T86" s="37">
        <v>0</v>
      </c>
    </row>
    <row r="87" spans="2:21" ht="30" x14ac:dyDescent="0.25">
      <c r="B87" s="38"/>
      <c r="C87" s="60" t="s">
        <v>192</v>
      </c>
      <c r="D87" s="39" t="s">
        <v>202</v>
      </c>
      <c r="E87" s="40">
        <f t="shared" si="15"/>
        <v>4160</v>
      </c>
      <c r="F87" s="45">
        <v>4160</v>
      </c>
      <c r="G87" s="45">
        <v>0</v>
      </c>
      <c r="H87" s="45">
        <v>0</v>
      </c>
      <c r="I87" s="40">
        <f t="shared" si="16"/>
        <v>4360</v>
      </c>
      <c r="J87" s="45">
        <v>4360</v>
      </c>
      <c r="K87" s="45">
        <v>0</v>
      </c>
      <c r="L87" s="45">
        <v>0</v>
      </c>
      <c r="M87" s="40">
        <f t="shared" si="13"/>
        <v>6200</v>
      </c>
      <c r="N87" s="37">
        <v>6200</v>
      </c>
      <c r="O87" s="45">
        <v>0</v>
      </c>
      <c r="P87" s="45">
        <v>0</v>
      </c>
      <c r="Q87" s="40">
        <f t="shared" si="14"/>
        <v>6500</v>
      </c>
      <c r="R87" s="37">
        <v>6500</v>
      </c>
      <c r="S87" s="45">
        <v>0</v>
      </c>
      <c r="T87" s="45">
        <v>0</v>
      </c>
    </row>
    <row r="88" spans="2:21" ht="30" x14ac:dyDescent="0.25">
      <c r="B88" s="38"/>
      <c r="C88" s="60" t="s">
        <v>194</v>
      </c>
      <c r="D88" s="39" t="s">
        <v>204</v>
      </c>
      <c r="E88" s="40">
        <f t="shared" si="15"/>
        <v>2450</v>
      </c>
      <c r="F88" s="45">
        <v>2450</v>
      </c>
      <c r="G88" s="45">
        <v>0</v>
      </c>
      <c r="H88" s="45">
        <v>0</v>
      </c>
      <c r="I88" s="40">
        <f t="shared" si="16"/>
        <v>4000</v>
      </c>
      <c r="J88" s="45">
        <v>4000</v>
      </c>
      <c r="K88" s="45">
        <v>0</v>
      </c>
      <c r="L88" s="45">
        <v>0</v>
      </c>
      <c r="M88" s="40">
        <f t="shared" si="13"/>
        <v>4300</v>
      </c>
      <c r="N88" s="45">
        <v>4300</v>
      </c>
      <c r="O88" s="45">
        <v>0</v>
      </c>
      <c r="P88" s="45">
        <v>0</v>
      </c>
      <c r="Q88" s="40">
        <f t="shared" si="14"/>
        <v>4600</v>
      </c>
      <c r="R88" s="37">
        <v>4600</v>
      </c>
      <c r="S88" s="45">
        <v>0</v>
      </c>
      <c r="T88" s="45">
        <v>0</v>
      </c>
    </row>
    <row r="89" spans="2:21" ht="45" x14ac:dyDescent="0.25">
      <c r="B89" s="38"/>
      <c r="C89" s="60" t="s">
        <v>196</v>
      </c>
      <c r="D89" s="39" t="s">
        <v>550</v>
      </c>
      <c r="E89" s="40">
        <f t="shared" si="15"/>
        <v>2418.6</v>
      </c>
      <c r="F89" s="45">
        <v>2418.6</v>
      </c>
      <c r="G89" s="45">
        <v>0</v>
      </c>
      <c r="H89" s="45">
        <v>0</v>
      </c>
      <c r="I89" s="40">
        <f t="shared" si="16"/>
        <v>3100</v>
      </c>
      <c r="J89" s="45">
        <v>3100</v>
      </c>
      <c r="K89" s="45">
        <v>0</v>
      </c>
      <c r="L89" s="45">
        <v>0</v>
      </c>
      <c r="M89" s="40">
        <f t="shared" si="13"/>
        <v>3100</v>
      </c>
      <c r="N89" s="45">
        <v>3100</v>
      </c>
      <c r="O89" s="45">
        <v>0</v>
      </c>
      <c r="P89" s="45">
        <v>0</v>
      </c>
      <c r="Q89" s="40">
        <f t="shared" si="14"/>
        <v>3219.1566000000007</v>
      </c>
      <c r="R89" s="37">
        <v>3219.1566000000007</v>
      </c>
      <c r="S89" s="45">
        <v>0</v>
      </c>
      <c r="T89" s="45">
        <v>0</v>
      </c>
    </row>
    <row r="90" spans="2:21" ht="42" customHeight="1" x14ac:dyDescent="0.25">
      <c r="B90" s="38"/>
      <c r="C90" s="60" t="s">
        <v>197</v>
      </c>
      <c r="D90" s="85" t="s">
        <v>413</v>
      </c>
      <c r="E90" s="40">
        <f t="shared" si="15"/>
        <v>735</v>
      </c>
      <c r="F90" s="45">
        <v>735</v>
      </c>
      <c r="G90" s="45">
        <v>0</v>
      </c>
      <c r="H90" s="45">
        <v>0</v>
      </c>
      <c r="I90" s="40">
        <f t="shared" si="16"/>
        <v>1000</v>
      </c>
      <c r="J90" s="45">
        <v>1000</v>
      </c>
      <c r="K90" s="45">
        <v>0</v>
      </c>
      <c r="L90" s="45">
        <v>0</v>
      </c>
      <c r="M90" s="40">
        <f t="shared" si="13"/>
        <v>1500</v>
      </c>
      <c r="N90" s="45">
        <v>1500</v>
      </c>
      <c r="O90" s="45">
        <v>0</v>
      </c>
      <c r="P90" s="45">
        <v>0</v>
      </c>
      <c r="Q90" s="40">
        <f t="shared" si="14"/>
        <v>1800</v>
      </c>
      <c r="R90" s="45">
        <v>1800</v>
      </c>
      <c r="S90" s="45">
        <v>0</v>
      </c>
      <c r="T90" s="45">
        <v>0</v>
      </c>
    </row>
    <row r="91" spans="2:21" ht="18" x14ac:dyDescent="0.25">
      <c r="B91" s="30" t="s">
        <v>490</v>
      </c>
      <c r="C91" s="31"/>
      <c r="D91" s="53" t="s">
        <v>106</v>
      </c>
      <c r="E91" s="32">
        <f t="shared" si="15"/>
        <v>8000</v>
      </c>
      <c r="F91" s="33">
        <f>SUM(F95:F100)</f>
        <v>8000</v>
      </c>
      <c r="G91" s="33">
        <f>SUM(G95:G100)</f>
        <v>0</v>
      </c>
      <c r="H91" s="33">
        <f>SUM(H95:H100)</f>
        <v>0</v>
      </c>
      <c r="I91" s="32">
        <f t="shared" si="16"/>
        <v>8900</v>
      </c>
      <c r="J91" s="33">
        <f>SUM(J95:J100)</f>
        <v>8900</v>
      </c>
      <c r="K91" s="33">
        <f>SUM(K95:K100)</f>
        <v>0</v>
      </c>
      <c r="L91" s="33">
        <f>SUM(L95:L100)</f>
        <v>0</v>
      </c>
      <c r="M91" s="32">
        <f t="shared" si="13"/>
        <v>9000</v>
      </c>
      <c r="N91" s="33">
        <f>SUM(N95:N100)</f>
        <v>9000</v>
      </c>
      <c r="O91" s="33">
        <f>SUM(O95:O100)</f>
        <v>0</v>
      </c>
      <c r="P91" s="33">
        <f>SUM(P95:P100)</f>
        <v>0</v>
      </c>
      <c r="Q91" s="32">
        <f t="shared" si="14"/>
        <v>9150</v>
      </c>
      <c r="R91" s="33">
        <f>SUM(R95:R100)</f>
        <v>9150</v>
      </c>
      <c r="S91" s="33">
        <f>SUM(S95:S100)</f>
        <v>0</v>
      </c>
      <c r="T91" s="33">
        <f>SUM(T95:T100)</f>
        <v>0</v>
      </c>
      <c r="U91" s="81"/>
    </row>
    <row r="92" spans="2:21" ht="18" x14ac:dyDescent="0.25">
      <c r="B92" s="91"/>
      <c r="C92" s="42"/>
      <c r="D92" s="43" t="s">
        <v>151</v>
      </c>
      <c r="E92" s="36">
        <f t="shared" si="15"/>
        <v>0</v>
      </c>
      <c r="F92" s="36">
        <f t="shared" ref="F92:H92" si="17">SUM(F93:F94)</f>
        <v>0</v>
      </c>
      <c r="G92" s="36">
        <f t="shared" si="17"/>
        <v>0</v>
      </c>
      <c r="H92" s="36">
        <f t="shared" si="17"/>
        <v>0</v>
      </c>
      <c r="I92" s="36">
        <f t="shared" si="16"/>
        <v>0</v>
      </c>
      <c r="J92" s="36">
        <f t="shared" ref="J92:L92" si="18">SUM(J93:J94)</f>
        <v>0</v>
      </c>
      <c r="K92" s="36">
        <f t="shared" si="18"/>
        <v>0</v>
      </c>
      <c r="L92" s="36">
        <f t="shared" si="18"/>
        <v>0</v>
      </c>
      <c r="M92" s="37">
        <f t="shared" si="13"/>
        <v>0</v>
      </c>
      <c r="N92" s="36">
        <f t="shared" ref="N92:T92" si="19">SUM(N93:N94)</f>
        <v>0</v>
      </c>
      <c r="O92" s="36">
        <f t="shared" si="19"/>
        <v>0</v>
      </c>
      <c r="P92" s="36">
        <f t="shared" si="19"/>
        <v>0</v>
      </c>
      <c r="Q92" s="36">
        <f t="shared" ref="Q92:Q100" si="20">SUM(R92:Y92)</f>
        <v>0</v>
      </c>
      <c r="R92" s="36">
        <f t="shared" ref="R92:S92" si="21">SUM(R93:R94)</f>
        <v>0</v>
      </c>
      <c r="S92" s="36">
        <f t="shared" si="21"/>
        <v>0</v>
      </c>
      <c r="T92" s="36">
        <f t="shared" si="19"/>
        <v>0</v>
      </c>
    </row>
    <row r="93" spans="2:21" ht="18" x14ac:dyDescent="0.25">
      <c r="B93" s="41"/>
      <c r="C93" s="42"/>
      <c r="D93" s="44" t="s">
        <v>335</v>
      </c>
      <c r="E93" s="37">
        <f t="shared" si="15"/>
        <v>0</v>
      </c>
      <c r="F93" s="37">
        <v>0</v>
      </c>
      <c r="G93" s="37">
        <v>0</v>
      </c>
      <c r="H93" s="37">
        <v>0</v>
      </c>
      <c r="I93" s="37">
        <f t="shared" si="16"/>
        <v>0</v>
      </c>
      <c r="J93" s="37">
        <v>0</v>
      </c>
      <c r="K93" s="37">
        <v>0</v>
      </c>
      <c r="L93" s="37">
        <v>0</v>
      </c>
      <c r="M93" s="37">
        <f t="shared" si="13"/>
        <v>0</v>
      </c>
      <c r="N93" s="37">
        <v>0</v>
      </c>
      <c r="O93" s="37">
        <v>0</v>
      </c>
      <c r="P93" s="37">
        <v>0</v>
      </c>
      <c r="Q93" s="37">
        <f t="shared" si="20"/>
        <v>0</v>
      </c>
      <c r="R93" s="37">
        <v>0</v>
      </c>
      <c r="S93" s="37">
        <v>0</v>
      </c>
      <c r="T93" s="37">
        <v>0</v>
      </c>
    </row>
    <row r="94" spans="2:21" ht="18" x14ac:dyDescent="0.25">
      <c r="B94" s="41"/>
      <c r="C94" s="42"/>
      <c r="D94" s="44" t="s">
        <v>155</v>
      </c>
      <c r="E94" s="36">
        <f t="shared" si="15"/>
        <v>0</v>
      </c>
      <c r="F94" s="37">
        <v>0</v>
      </c>
      <c r="G94" s="37">
        <v>0</v>
      </c>
      <c r="H94" s="37">
        <v>0</v>
      </c>
      <c r="I94" s="36">
        <f t="shared" si="16"/>
        <v>0</v>
      </c>
      <c r="J94" s="37">
        <v>0</v>
      </c>
      <c r="K94" s="37">
        <v>0</v>
      </c>
      <c r="L94" s="37">
        <v>0</v>
      </c>
      <c r="M94" s="37">
        <f t="shared" si="13"/>
        <v>0</v>
      </c>
      <c r="N94" s="37">
        <v>0</v>
      </c>
      <c r="O94" s="37">
        <v>0</v>
      </c>
      <c r="P94" s="37">
        <v>0</v>
      </c>
      <c r="Q94" s="36">
        <f t="shared" si="20"/>
        <v>0</v>
      </c>
      <c r="R94" s="37">
        <v>0</v>
      </c>
      <c r="S94" s="37">
        <v>0</v>
      </c>
      <c r="T94" s="37">
        <v>0</v>
      </c>
    </row>
    <row r="95" spans="2:21" ht="45" x14ac:dyDescent="0.25">
      <c r="B95" s="38"/>
      <c r="C95" s="60" t="s">
        <v>200</v>
      </c>
      <c r="D95" s="39" t="s">
        <v>350</v>
      </c>
      <c r="E95" s="40">
        <f t="shared" si="15"/>
        <v>6113</v>
      </c>
      <c r="F95" s="45">
        <v>6113</v>
      </c>
      <c r="G95" s="45">
        <v>0</v>
      </c>
      <c r="H95" s="45">
        <v>0</v>
      </c>
      <c r="I95" s="40">
        <f t="shared" si="16"/>
        <v>6905</v>
      </c>
      <c r="J95" s="45">
        <v>6905</v>
      </c>
      <c r="K95" s="45">
        <v>0</v>
      </c>
      <c r="L95" s="45">
        <v>0</v>
      </c>
      <c r="M95" s="37">
        <f t="shared" si="13"/>
        <v>6995</v>
      </c>
      <c r="N95" s="45">
        <f>7500-505</f>
        <v>6995</v>
      </c>
      <c r="O95" s="45">
        <v>0</v>
      </c>
      <c r="P95" s="45">
        <v>0</v>
      </c>
      <c r="Q95" s="40">
        <f t="shared" si="20"/>
        <v>6995</v>
      </c>
      <c r="R95" s="45">
        <f>7500-505</f>
        <v>6995</v>
      </c>
      <c r="S95" s="45">
        <v>0</v>
      </c>
      <c r="T95" s="45">
        <v>0</v>
      </c>
    </row>
    <row r="96" spans="2:21" ht="15.75" x14ac:dyDescent="0.25">
      <c r="B96" s="38"/>
      <c r="C96" s="60" t="s">
        <v>201</v>
      </c>
      <c r="D96" s="39" t="s">
        <v>209</v>
      </c>
      <c r="E96" s="40">
        <f t="shared" si="15"/>
        <v>413</v>
      </c>
      <c r="F96" s="45">
        <v>413</v>
      </c>
      <c r="G96" s="45">
        <v>0</v>
      </c>
      <c r="H96" s="45">
        <v>0</v>
      </c>
      <c r="I96" s="40">
        <f t="shared" si="16"/>
        <v>415</v>
      </c>
      <c r="J96" s="45">
        <v>415</v>
      </c>
      <c r="K96" s="45">
        <v>0</v>
      </c>
      <c r="L96" s="45">
        <v>0</v>
      </c>
      <c r="M96" s="37">
        <f t="shared" si="13"/>
        <v>415</v>
      </c>
      <c r="N96" s="45">
        <v>415</v>
      </c>
      <c r="O96" s="45">
        <v>0</v>
      </c>
      <c r="P96" s="45">
        <v>0</v>
      </c>
      <c r="Q96" s="40">
        <f t="shared" si="20"/>
        <v>415</v>
      </c>
      <c r="R96" s="45">
        <v>415</v>
      </c>
      <c r="S96" s="45">
        <v>0</v>
      </c>
      <c r="T96" s="45">
        <v>0</v>
      </c>
    </row>
    <row r="97" spans="2:21" ht="75" x14ac:dyDescent="0.25">
      <c r="B97" s="38"/>
      <c r="C97" s="60" t="s">
        <v>203</v>
      </c>
      <c r="D97" s="39" t="s">
        <v>491</v>
      </c>
      <c r="E97" s="40">
        <f t="shared" si="15"/>
        <v>374</v>
      </c>
      <c r="F97" s="45">
        <v>374</v>
      </c>
      <c r="G97" s="45">
        <v>0</v>
      </c>
      <c r="H97" s="45">
        <v>0</v>
      </c>
      <c r="I97" s="40">
        <f t="shared" si="16"/>
        <v>380</v>
      </c>
      <c r="J97" s="45">
        <v>380</v>
      </c>
      <c r="K97" s="45">
        <v>0</v>
      </c>
      <c r="L97" s="45">
        <v>0</v>
      </c>
      <c r="M97" s="37">
        <f t="shared" si="13"/>
        <v>380</v>
      </c>
      <c r="N97" s="45">
        <v>380</v>
      </c>
      <c r="O97" s="45">
        <v>0</v>
      </c>
      <c r="P97" s="45">
        <v>0</v>
      </c>
      <c r="Q97" s="40">
        <f t="shared" si="20"/>
        <v>380</v>
      </c>
      <c r="R97" s="45">
        <v>380</v>
      </c>
      <c r="S97" s="45">
        <v>0</v>
      </c>
      <c r="T97" s="45">
        <v>0</v>
      </c>
    </row>
    <row r="98" spans="2:21" ht="45" x14ac:dyDescent="0.25">
      <c r="B98" s="38"/>
      <c r="C98" s="60" t="s">
        <v>205</v>
      </c>
      <c r="D98" s="39" t="s">
        <v>213</v>
      </c>
      <c r="E98" s="40">
        <f t="shared" si="15"/>
        <v>800</v>
      </c>
      <c r="F98" s="45">
        <v>800</v>
      </c>
      <c r="G98" s="45">
        <v>0</v>
      </c>
      <c r="H98" s="45">
        <v>0</v>
      </c>
      <c r="I98" s="40">
        <f t="shared" si="16"/>
        <v>800</v>
      </c>
      <c r="J98" s="45">
        <v>800</v>
      </c>
      <c r="K98" s="45">
        <v>0</v>
      </c>
      <c r="L98" s="45">
        <v>0</v>
      </c>
      <c r="M98" s="37">
        <f t="shared" si="13"/>
        <v>800</v>
      </c>
      <c r="N98" s="45">
        <v>800</v>
      </c>
      <c r="O98" s="45">
        <v>0</v>
      </c>
      <c r="P98" s="45">
        <v>0</v>
      </c>
      <c r="Q98" s="40">
        <f t="shared" si="20"/>
        <v>900</v>
      </c>
      <c r="R98" s="45">
        <v>900</v>
      </c>
      <c r="S98" s="45">
        <v>0</v>
      </c>
      <c r="T98" s="45">
        <v>0</v>
      </c>
    </row>
    <row r="99" spans="2:21" ht="15.75" x14ac:dyDescent="0.25">
      <c r="B99" s="38"/>
      <c r="C99" s="60" t="s">
        <v>401</v>
      </c>
      <c r="D99" s="39" t="s">
        <v>215</v>
      </c>
      <c r="E99" s="40">
        <f t="shared" si="15"/>
        <v>100</v>
      </c>
      <c r="F99" s="45">
        <v>100</v>
      </c>
      <c r="G99" s="45">
        <v>0</v>
      </c>
      <c r="H99" s="45">
        <v>0</v>
      </c>
      <c r="I99" s="40">
        <f t="shared" si="16"/>
        <v>120</v>
      </c>
      <c r="J99" s="45">
        <v>120</v>
      </c>
      <c r="K99" s="45">
        <v>0</v>
      </c>
      <c r="L99" s="45">
        <v>0</v>
      </c>
      <c r="M99" s="37">
        <f t="shared" si="13"/>
        <v>130</v>
      </c>
      <c r="N99" s="45">
        <v>130</v>
      </c>
      <c r="O99" s="45">
        <v>0</v>
      </c>
      <c r="P99" s="45">
        <v>0</v>
      </c>
      <c r="Q99" s="40">
        <f t="shared" si="20"/>
        <v>180</v>
      </c>
      <c r="R99" s="45">
        <v>180</v>
      </c>
      <c r="S99" s="45">
        <v>0</v>
      </c>
      <c r="T99" s="45">
        <v>0</v>
      </c>
    </row>
    <row r="100" spans="2:21" ht="120" x14ac:dyDescent="0.25">
      <c r="B100" s="38"/>
      <c r="C100" s="60" t="s">
        <v>402</v>
      </c>
      <c r="D100" s="39" t="s">
        <v>492</v>
      </c>
      <c r="E100" s="40">
        <f t="shared" si="15"/>
        <v>200</v>
      </c>
      <c r="F100" s="45">
        <v>200</v>
      </c>
      <c r="G100" s="45">
        <v>0</v>
      </c>
      <c r="H100" s="45">
        <v>0</v>
      </c>
      <c r="I100" s="40">
        <f t="shared" si="16"/>
        <v>280</v>
      </c>
      <c r="J100" s="45">
        <v>280</v>
      </c>
      <c r="K100" s="45">
        <v>0</v>
      </c>
      <c r="L100" s="45">
        <v>0</v>
      </c>
      <c r="M100" s="37">
        <f t="shared" si="13"/>
        <v>280</v>
      </c>
      <c r="N100" s="45">
        <v>280</v>
      </c>
      <c r="O100" s="45">
        <v>0</v>
      </c>
      <c r="P100" s="45">
        <v>0</v>
      </c>
      <c r="Q100" s="40">
        <f t="shared" si="20"/>
        <v>280</v>
      </c>
      <c r="R100" s="45">
        <v>280</v>
      </c>
      <c r="S100" s="45">
        <v>0</v>
      </c>
      <c r="T100" s="45">
        <v>0</v>
      </c>
    </row>
    <row r="101" spans="2:21" ht="36" x14ac:dyDescent="0.25">
      <c r="B101" s="30" t="s">
        <v>493</v>
      </c>
      <c r="C101" s="31"/>
      <c r="D101" s="53" t="s">
        <v>109</v>
      </c>
      <c r="E101" s="32">
        <f t="shared" si="15"/>
        <v>11392</v>
      </c>
      <c r="F101" s="33">
        <f>SUM(F105:F111)</f>
        <v>11392</v>
      </c>
      <c r="G101" s="33">
        <f>SUM(G105:G111)</f>
        <v>0</v>
      </c>
      <c r="H101" s="33">
        <f>SUM(H105:H111)</f>
        <v>0</v>
      </c>
      <c r="I101" s="32">
        <f t="shared" si="16"/>
        <v>15402</v>
      </c>
      <c r="J101" s="33">
        <f>SUM(J105:J111)</f>
        <v>15402</v>
      </c>
      <c r="K101" s="33">
        <f>SUM(K105:K111)</f>
        <v>0</v>
      </c>
      <c r="L101" s="33">
        <f>SUM(L105:L111)</f>
        <v>0</v>
      </c>
      <c r="M101" s="32">
        <f t="shared" si="13"/>
        <v>15402</v>
      </c>
      <c r="N101" s="33">
        <f>SUM(N105:N111)</f>
        <v>15402</v>
      </c>
      <c r="O101" s="33">
        <f>SUM(O105:O111)</f>
        <v>0</v>
      </c>
      <c r="P101" s="33">
        <f>SUM(P105:P111)</f>
        <v>0</v>
      </c>
      <c r="Q101" s="32">
        <f t="shared" si="14"/>
        <v>15962</v>
      </c>
      <c r="R101" s="33">
        <f>SUM(R105:R111)</f>
        <v>15962</v>
      </c>
      <c r="S101" s="33">
        <f>SUM(S105:S111)</f>
        <v>0</v>
      </c>
      <c r="T101" s="33">
        <f>SUM(T105:T111)</f>
        <v>0</v>
      </c>
      <c r="U101" s="81"/>
    </row>
    <row r="102" spans="2:21" ht="18" x14ac:dyDescent="0.25">
      <c r="B102" s="91"/>
      <c r="C102" s="42"/>
      <c r="D102" s="43" t="s">
        <v>151</v>
      </c>
      <c r="E102" s="36">
        <f t="shared" si="15"/>
        <v>0</v>
      </c>
      <c r="F102" s="36">
        <f t="shared" ref="F102:H102" si="22">SUM(F103:F104)</f>
        <v>0</v>
      </c>
      <c r="G102" s="36">
        <f t="shared" si="22"/>
        <v>0</v>
      </c>
      <c r="H102" s="36">
        <f t="shared" si="22"/>
        <v>0</v>
      </c>
      <c r="I102" s="36">
        <f t="shared" si="16"/>
        <v>0</v>
      </c>
      <c r="J102" s="36">
        <f t="shared" ref="J102:L102" si="23">SUM(J103:J104)</f>
        <v>0</v>
      </c>
      <c r="K102" s="36">
        <f t="shared" si="23"/>
        <v>0</v>
      </c>
      <c r="L102" s="36">
        <f t="shared" si="23"/>
        <v>0</v>
      </c>
      <c r="M102" s="37">
        <f t="shared" si="13"/>
        <v>0</v>
      </c>
      <c r="N102" s="36">
        <f t="shared" ref="N102:T102" si="24">SUM(N103:N104)</f>
        <v>0</v>
      </c>
      <c r="O102" s="36">
        <f t="shared" si="24"/>
        <v>0</v>
      </c>
      <c r="P102" s="36">
        <f t="shared" si="24"/>
        <v>0</v>
      </c>
      <c r="Q102" s="36">
        <f t="shared" ref="Q102:Q111" si="25">SUM(R102:Y102)</f>
        <v>0</v>
      </c>
      <c r="R102" s="36">
        <f t="shared" ref="R102:S102" si="26">SUM(R103:R104)</f>
        <v>0</v>
      </c>
      <c r="S102" s="36">
        <f t="shared" si="26"/>
        <v>0</v>
      </c>
      <c r="T102" s="36">
        <f t="shared" si="24"/>
        <v>0</v>
      </c>
    </row>
    <row r="103" spans="2:21" ht="18" x14ac:dyDescent="0.25">
      <c r="B103" s="41"/>
      <c r="C103" s="42"/>
      <c r="D103" s="44" t="s">
        <v>335</v>
      </c>
      <c r="E103" s="37">
        <f t="shared" si="15"/>
        <v>0</v>
      </c>
      <c r="F103" s="37">
        <v>0</v>
      </c>
      <c r="G103" s="37">
        <v>0</v>
      </c>
      <c r="H103" s="37">
        <v>0</v>
      </c>
      <c r="I103" s="37">
        <f t="shared" si="16"/>
        <v>0</v>
      </c>
      <c r="J103" s="37">
        <v>0</v>
      </c>
      <c r="K103" s="37">
        <v>0</v>
      </c>
      <c r="L103" s="37">
        <v>0</v>
      </c>
      <c r="M103" s="37">
        <f t="shared" si="13"/>
        <v>0</v>
      </c>
      <c r="N103" s="37">
        <v>0</v>
      </c>
      <c r="O103" s="37">
        <v>0</v>
      </c>
      <c r="P103" s="37">
        <v>0</v>
      </c>
      <c r="Q103" s="37">
        <f t="shared" si="25"/>
        <v>0</v>
      </c>
      <c r="R103" s="37">
        <v>0</v>
      </c>
      <c r="S103" s="37">
        <v>0</v>
      </c>
      <c r="T103" s="37">
        <v>0</v>
      </c>
    </row>
    <row r="104" spans="2:21" ht="18" x14ac:dyDescent="0.25">
      <c r="B104" s="41"/>
      <c r="C104" s="42"/>
      <c r="D104" s="44" t="s">
        <v>155</v>
      </c>
      <c r="E104" s="36">
        <f t="shared" si="15"/>
        <v>0</v>
      </c>
      <c r="F104" s="37">
        <v>0</v>
      </c>
      <c r="G104" s="37">
        <v>0</v>
      </c>
      <c r="H104" s="37">
        <v>0</v>
      </c>
      <c r="I104" s="36">
        <f t="shared" si="16"/>
        <v>0</v>
      </c>
      <c r="J104" s="37">
        <v>0</v>
      </c>
      <c r="K104" s="37">
        <v>0</v>
      </c>
      <c r="L104" s="37">
        <v>0</v>
      </c>
      <c r="M104" s="37">
        <f t="shared" si="13"/>
        <v>0</v>
      </c>
      <c r="N104" s="37">
        <v>0</v>
      </c>
      <c r="O104" s="37">
        <v>0</v>
      </c>
      <c r="P104" s="37">
        <v>0</v>
      </c>
      <c r="Q104" s="36">
        <f t="shared" si="25"/>
        <v>0</v>
      </c>
      <c r="R104" s="37">
        <v>0</v>
      </c>
      <c r="S104" s="37">
        <v>0</v>
      </c>
      <c r="T104" s="37">
        <v>0</v>
      </c>
    </row>
    <row r="105" spans="2:21" ht="75" x14ac:dyDescent="0.25">
      <c r="B105" s="38"/>
      <c r="C105" s="60" t="s">
        <v>495</v>
      </c>
      <c r="D105" s="39" t="s">
        <v>494</v>
      </c>
      <c r="E105" s="40">
        <f t="shared" si="15"/>
        <v>2882</v>
      </c>
      <c r="F105" s="45">
        <v>2882</v>
      </c>
      <c r="G105" s="45">
        <v>0</v>
      </c>
      <c r="H105" s="45">
        <v>0</v>
      </c>
      <c r="I105" s="40">
        <f t="shared" si="16"/>
        <v>3100</v>
      </c>
      <c r="J105" s="45">
        <v>3100</v>
      </c>
      <c r="K105" s="45">
        <v>0</v>
      </c>
      <c r="L105" s="45">
        <v>0</v>
      </c>
      <c r="M105" s="37">
        <f t="shared" si="13"/>
        <v>3100</v>
      </c>
      <c r="N105" s="45">
        <v>3100</v>
      </c>
      <c r="O105" s="45">
        <v>0</v>
      </c>
      <c r="P105" s="45">
        <v>0</v>
      </c>
      <c r="Q105" s="40">
        <f t="shared" si="25"/>
        <v>3520</v>
      </c>
      <c r="R105" s="45">
        <v>3520</v>
      </c>
      <c r="S105" s="45">
        <v>0</v>
      </c>
      <c r="T105" s="45">
        <v>0</v>
      </c>
    </row>
    <row r="106" spans="2:21" ht="90" x14ac:dyDescent="0.25">
      <c r="B106" s="38"/>
      <c r="C106" s="60" t="s">
        <v>496</v>
      </c>
      <c r="D106" s="39" t="s">
        <v>352</v>
      </c>
      <c r="E106" s="40">
        <f t="shared" si="15"/>
        <v>6700</v>
      </c>
      <c r="F106" s="45">
        <v>6700</v>
      </c>
      <c r="G106" s="45">
        <v>0</v>
      </c>
      <c r="H106" s="45">
        <v>0</v>
      </c>
      <c r="I106" s="40">
        <f t="shared" si="16"/>
        <v>10144</v>
      </c>
      <c r="J106" s="45">
        <f>10648.3-504.3</f>
        <v>10144</v>
      </c>
      <c r="K106" s="45">
        <v>0</v>
      </c>
      <c r="L106" s="45">
        <v>0</v>
      </c>
      <c r="M106" s="37">
        <f t="shared" si="13"/>
        <v>10144</v>
      </c>
      <c r="N106" s="45">
        <f>10648.3-504.3</f>
        <v>10144</v>
      </c>
      <c r="O106" s="45">
        <v>0</v>
      </c>
      <c r="P106" s="45">
        <v>0</v>
      </c>
      <c r="Q106" s="40">
        <f t="shared" si="25"/>
        <v>10144</v>
      </c>
      <c r="R106" s="45">
        <f>10648.3-504.3</f>
        <v>10144</v>
      </c>
      <c r="S106" s="45">
        <v>0</v>
      </c>
      <c r="T106" s="45">
        <v>0</v>
      </c>
    </row>
    <row r="107" spans="2:21" ht="60.75" customHeight="1" x14ac:dyDescent="0.25">
      <c r="B107" s="38"/>
      <c r="C107" s="60" t="s">
        <v>497</v>
      </c>
      <c r="D107" s="39" t="s">
        <v>354</v>
      </c>
      <c r="E107" s="40">
        <f t="shared" si="15"/>
        <v>300</v>
      </c>
      <c r="F107" s="45">
        <v>300</v>
      </c>
      <c r="G107" s="45"/>
      <c r="H107" s="45"/>
      <c r="I107" s="40">
        <f t="shared" si="16"/>
        <v>300</v>
      </c>
      <c r="J107" s="45">
        <v>300</v>
      </c>
      <c r="K107" s="45"/>
      <c r="L107" s="45"/>
      <c r="M107" s="37">
        <f t="shared" si="13"/>
        <v>300</v>
      </c>
      <c r="N107" s="45">
        <v>300</v>
      </c>
      <c r="O107" s="45"/>
      <c r="P107" s="45"/>
      <c r="Q107" s="40">
        <f t="shared" si="25"/>
        <v>300</v>
      </c>
      <c r="R107" s="45">
        <v>300</v>
      </c>
      <c r="S107" s="45"/>
      <c r="T107" s="45"/>
    </row>
    <row r="108" spans="2:21" ht="30" x14ac:dyDescent="0.25">
      <c r="B108" s="38"/>
      <c r="C108" s="60" t="s">
        <v>498</v>
      </c>
      <c r="D108" s="39" t="s">
        <v>220</v>
      </c>
      <c r="E108" s="40">
        <f t="shared" si="15"/>
        <v>1054</v>
      </c>
      <c r="F108" s="45">
        <v>1054</v>
      </c>
      <c r="G108" s="45">
        <v>0</v>
      </c>
      <c r="H108" s="45">
        <v>0</v>
      </c>
      <c r="I108" s="40">
        <f t="shared" si="16"/>
        <v>1402</v>
      </c>
      <c r="J108" s="45">
        <v>1402</v>
      </c>
      <c r="K108" s="45">
        <v>0</v>
      </c>
      <c r="L108" s="45">
        <v>0</v>
      </c>
      <c r="M108" s="37">
        <f t="shared" si="13"/>
        <v>1402</v>
      </c>
      <c r="N108" s="45">
        <v>1402</v>
      </c>
      <c r="O108" s="45">
        <v>0</v>
      </c>
      <c r="P108" s="45">
        <v>0</v>
      </c>
      <c r="Q108" s="40">
        <f t="shared" si="25"/>
        <v>1542</v>
      </c>
      <c r="R108" s="45">
        <v>1542</v>
      </c>
      <c r="S108" s="45">
        <v>0</v>
      </c>
      <c r="T108" s="45">
        <v>0</v>
      </c>
    </row>
    <row r="109" spans="2:21" ht="30" x14ac:dyDescent="0.25">
      <c r="B109" s="38"/>
      <c r="C109" s="60" t="s">
        <v>499</v>
      </c>
      <c r="D109" s="39" t="s">
        <v>222</v>
      </c>
      <c r="E109" s="40">
        <f t="shared" si="15"/>
        <v>36</v>
      </c>
      <c r="F109" s="45">
        <v>36</v>
      </c>
      <c r="G109" s="45">
        <v>0</v>
      </c>
      <c r="H109" s="45">
        <v>0</v>
      </c>
      <c r="I109" s="40">
        <f t="shared" si="16"/>
        <v>36</v>
      </c>
      <c r="J109" s="45">
        <v>36</v>
      </c>
      <c r="K109" s="45">
        <v>0</v>
      </c>
      <c r="L109" s="45">
        <v>0</v>
      </c>
      <c r="M109" s="37">
        <f t="shared" si="13"/>
        <v>36</v>
      </c>
      <c r="N109" s="45">
        <v>36</v>
      </c>
      <c r="O109" s="45">
        <v>0</v>
      </c>
      <c r="P109" s="45">
        <v>0</v>
      </c>
      <c r="Q109" s="40">
        <f t="shared" si="25"/>
        <v>36</v>
      </c>
      <c r="R109" s="45">
        <v>36</v>
      </c>
      <c r="S109" s="45">
        <v>0</v>
      </c>
      <c r="T109" s="45">
        <v>0</v>
      </c>
    </row>
    <row r="110" spans="2:21" ht="15.75" x14ac:dyDescent="0.25">
      <c r="B110" s="38"/>
      <c r="C110" s="60" t="s">
        <v>500</v>
      </c>
      <c r="D110" s="39" t="s">
        <v>224</v>
      </c>
      <c r="E110" s="40">
        <f t="shared" si="15"/>
        <v>120</v>
      </c>
      <c r="F110" s="45">
        <v>120</v>
      </c>
      <c r="G110" s="45">
        <v>0</v>
      </c>
      <c r="H110" s="45">
        <v>0</v>
      </c>
      <c r="I110" s="40">
        <f t="shared" si="16"/>
        <v>120</v>
      </c>
      <c r="J110" s="45">
        <v>120</v>
      </c>
      <c r="K110" s="45">
        <v>0</v>
      </c>
      <c r="L110" s="45">
        <v>0</v>
      </c>
      <c r="M110" s="37">
        <f t="shared" si="13"/>
        <v>120</v>
      </c>
      <c r="N110" s="45">
        <v>120</v>
      </c>
      <c r="O110" s="45">
        <v>0</v>
      </c>
      <c r="P110" s="45">
        <v>0</v>
      </c>
      <c r="Q110" s="40">
        <f t="shared" si="25"/>
        <v>120</v>
      </c>
      <c r="R110" s="45">
        <v>120</v>
      </c>
      <c r="S110" s="45">
        <v>0</v>
      </c>
      <c r="T110" s="45">
        <v>0</v>
      </c>
    </row>
    <row r="111" spans="2:21" ht="45" x14ac:dyDescent="0.25">
      <c r="B111" s="38"/>
      <c r="C111" s="60" t="s">
        <v>501</v>
      </c>
      <c r="D111" s="39" t="s">
        <v>226</v>
      </c>
      <c r="E111" s="40">
        <f t="shared" si="15"/>
        <v>300</v>
      </c>
      <c r="F111" s="45">
        <v>300</v>
      </c>
      <c r="G111" s="45">
        <v>0</v>
      </c>
      <c r="H111" s="45">
        <v>0</v>
      </c>
      <c r="I111" s="40">
        <f t="shared" si="16"/>
        <v>300</v>
      </c>
      <c r="J111" s="45">
        <v>300</v>
      </c>
      <c r="K111" s="45">
        <v>0</v>
      </c>
      <c r="L111" s="45">
        <v>0</v>
      </c>
      <c r="M111" s="45">
        <f t="shared" si="13"/>
        <v>300</v>
      </c>
      <c r="N111" s="45">
        <v>300</v>
      </c>
      <c r="O111" s="45">
        <v>0</v>
      </c>
      <c r="P111" s="45">
        <v>0</v>
      </c>
      <c r="Q111" s="40">
        <f t="shared" si="25"/>
        <v>300</v>
      </c>
      <c r="R111" s="45">
        <v>300</v>
      </c>
      <c r="S111" s="45">
        <v>0</v>
      </c>
      <c r="T111" s="45">
        <v>0</v>
      </c>
    </row>
    <row r="112" spans="2:21" ht="18" x14ac:dyDescent="0.25">
      <c r="B112" s="30" t="s">
        <v>502</v>
      </c>
      <c r="C112" s="31"/>
      <c r="D112" s="53" t="s">
        <v>110</v>
      </c>
      <c r="E112" s="32">
        <f t="shared" si="15"/>
        <v>2100</v>
      </c>
      <c r="F112" s="33">
        <f>F116+F117+F118+F119+F120+F121+F122+F123+F124</f>
        <v>2100</v>
      </c>
      <c r="G112" s="33">
        <f t="shared" ref="G112:P112" si="27">SUM(G116:G123)</f>
        <v>0</v>
      </c>
      <c r="H112" s="33">
        <f t="shared" si="27"/>
        <v>0</v>
      </c>
      <c r="I112" s="32">
        <f t="shared" si="16"/>
        <v>2100</v>
      </c>
      <c r="J112" s="33">
        <f>J116+J117+J118+J119+J120+J121+J122+J123+J124</f>
        <v>2100</v>
      </c>
      <c r="K112" s="33">
        <f t="shared" si="27"/>
        <v>0</v>
      </c>
      <c r="L112" s="33">
        <f t="shared" si="27"/>
        <v>0</v>
      </c>
      <c r="M112" s="32">
        <f t="shared" si="13"/>
        <v>2100</v>
      </c>
      <c r="N112" s="33">
        <f>N116+N117+N118+N119+N120+N121+N122+N123+N124</f>
        <v>2100</v>
      </c>
      <c r="O112" s="33">
        <f t="shared" si="27"/>
        <v>0</v>
      </c>
      <c r="P112" s="33">
        <f t="shared" si="27"/>
        <v>0</v>
      </c>
      <c r="Q112" s="32">
        <f t="shared" si="14"/>
        <v>2750</v>
      </c>
      <c r="R112" s="33">
        <f>R116+R117+R118+R119+R120+R121+R122+R123+R124</f>
        <v>2750</v>
      </c>
      <c r="S112" s="33">
        <f>SUM(S116:S123)</f>
        <v>0</v>
      </c>
      <c r="T112" s="33">
        <f>SUM(T116:T123)</f>
        <v>0</v>
      </c>
    </row>
    <row r="113" spans="2:21" ht="18" x14ac:dyDescent="0.25">
      <c r="B113" s="91"/>
      <c r="C113" s="42"/>
      <c r="D113" s="43" t="s">
        <v>151</v>
      </c>
      <c r="E113" s="36">
        <f t="shared" si="15"/>
        <v>0</v>
      </c>
      <c r="F113" s="36">
        <f>SUM(F114:F115)</f>
        <v>0</v>
      </c>
      <c r="G113" s="36">
        <f>SUM(G114:G115)</f>
        <v>0</v>
      </c>
      <c r="H113" s="36">
        <f>SUM(H114:H115)</f>
        <v>0</v>
      </c>
      <c r="I113" s="36">
        <f t="shared" si="16"/>
        <v>0</v>
      </c>
      <c r="J113" s="36">
        <f>SUM(J114:J115)</f>
        <v>0</v>
      </c>
      <c r="K113" s="36">
        <f>SUM(K114:K115)</f>
        <v>0</v>
      </c>
      <c r="L113" s="36">
        <f>SUM(L114:L115)</f>
        <v>0</v>
      </c>
      <c r="M113" s="36">
        <f t="shared" si="13"/>
        <v>0</v>
      </c>
      <c r="N113" s="36">
        <f>SUM(N114:N115)</f>
        <v>0</v>
      </c>
      <c r="O113" s="36">
        <f>SUM(O114:O115)</f>
        <v>0</v>
      </c>
      <c r="P113" s="36">
        <f>SUM(P114:P115)</f>
        <v>0</v>
      </c>
      <c r="Q113" s="36">
        <f t="shared" si="14"/>
        <v>0</v>
      </c>
      <c r="R113" s="36">
        <f>SUM(R114:R115)</f>
        <v>0</v>
      </c>
      <c r="S113" s="36">
        <f>SUM(S114:S115)</f>
        <v>0</v>
      </c>
      <c r="T113" s="36">
        <f>SUM(T114:T115)</f>
        <v>0</v>
      </c>
    </row>
    <row r="114" spans="2:21" ht="18" x14ac:dyDescent="0.25">
      <c r="B114" s="41"/>
      <c r="C114" s="42"/>
      <c r="D114" s="44" t="s">
        <v>335</v>
      </c>
      <c r="E114" s="37">
        <f t="shared" si="15"/>
        <v>0</v>
      </c>
      <c r="F114" s="37">
        <v>0</v>
      </c>
      <c r="G114" s="37">
        <v>0</v>
      </c>
      <c r="H114" s="37">
        <v>0</v>
      </c>
      <c r="I114" s="37">
        <f t="shared" si="16"/>
        <v>0</v>
      </c>
      <c r="J114" s="37">
        <v>0</v>
      </c>
      <c r="K114" s="37">
        <v>0</v>
      </c>
      <c r="L114" s="37">
        <v>0</v>
      </c>
      <c r="M114" s="37">
        <f t="shared" si="13"/>
        <v>0</v>
      </c>
      <c r="N114" s="37">
        <v>0</v>
      </c>
      <c r="O114" s="37">
        <v>0</v>
      </c>
      <c r="P114" s="37">
        <v>0</v>
      </c>
      <c r="Q114" s="37">
        <f t="shared" si="14"/>
        <v>0</v>
      </c>
      <c r="R114" s="37">
        <v>0</v>
      </c>
      <c r="S114" s="37">
        <v>0</v>
      </c>
      <c r="T114" s="37">
        <v>0</v>
      </c>
    </row>
    <row r="115" spans="2:21" ht="18" x14ac:dyDescent="0.25">
      <c r="B115" s="41"/>
      <c r="C115" s="42"/>
      <c r="D115" s="44" t="s">
        <v>155</v>
      </c>
      <c r="E115" s="36">
        <f t="shared" si="15"/>
        <v>0</v>
      </c>
      <c r="F115" s="37">
        <v>0</v>
      </c>
      <c r="G115" s="37">
        <v>0</v>
      </c>
      <c r="H115" s="37">
        <v>0</v>
      </c>
      <c r="I115" s="36">
        <f t="shared" si="16"/>
        <v>0</v>
      </c>
      <c r="J115" s="37">
        <v>0</v>
      </c>
      <c r="K115" s="37">
        <v>0</v>
      </c>
      <c r="L115" s="37">
        <v>0</v>
      </c>
      <c r="M115" s="36">
        <f t="shared" si="13"/>
        <v>0</v>
      </c>
      <c r="N115" s="37">
        <v>0</v>
      </c>
      <c r="O115" s="37">
        <v>0</v>
      </c>
      <c r="P115" s="37">
        <v>0</v>
      </c>
      <c r="Q115" s="36">
        <f t="shared" si="14"/>
        <v>0</v>
      </c>
      <c r="R115" s="37">
        <v>0</v>
      </c>
      <c r="S115" s="37">
        <v>0</v>
      </c>
      <c r="T115" s="37">
        <v>0</v>
      </c>
    </row>
    <row r="116" spans="2:21" x14ac:dyDescent="0.25">
      <c r="B116" s="38"/>
      <c r="C116" s="60" t="s">
        <v>216</v>
      </c>
      <c r="D116" s="39" t="s">
        <v>228</v>
      </c>
      <c r="E116" s="40">
        <f t="shared" si="15"/>
        <v>900</v>
      </c>
      <c r="F116" s="45">
        <v>900</v>
      </c>
      <c r="G116" s="45">
        <v>0</v>
      </c>
      <c r="H116" s="45">
        <v>0</v>
      </c>
      <c r="I116" s="40">
        <f t="shared" si="16"/>
        <v>900</v>
      </c>
      <c r="J116" s="45">
        <v>900</v>
      </c>
      <c r="K116" s="45">
        <v>0</v>
      </c>
      <c r="L116" s="45">
        <v>0</v>
      </c>
      <c r="M116" s="40">
        <f t="shared" si="13"/>
        <v>900</v>
      </c>
      <c r="N116" s="45">
        <v>900</v>
      </c>
      <c r="O116" s="45">
        <v>0</v>
      </c>
      <c r="P116" s="45">
        <v>0</v>
      </c>
      <c r="Q116" s="40">
        <f t="shared" si="14"/>
        <v>1200</v>
      </c>
      <c r="R116" s="45">
        <v>1200</v>
      </c>
      <c r="S116" s="45">
        <v>0</v>
      </c>
      <c r="T116" s="45">
        <v>0</v>
      </c>
    </row>
    <row r="117" spans="2:21" ht="30" x14ac:dyDescent="0.25">
      <c r="B117" s="38"/>
      <c r="C117" s="60" t="s">
        <v>218</v>
      </c>
      <c r="D117" s="39" t="s">
        <v>329</v>
      </c>
      <c r="E117" s="40">
        <f t="shared" si="15"/>
        <v>90</v>
      </c>
      <c r="F117" s="45">
        <v>90</v>
      </c>
      <c r="G117" s="45">
        <v>0</v>
      </c>
      <c r="H117" s="45">
        <v>0</v>
      </c>
      <c r="I117" s="40">
        <f t="shared" si="16"/>
        <v>90</v>
      </c>
      <c r="J117" s="45">
        <v>90</v>
      </c>
      <c r="K117" s="45">
        <v>0</v>
      </c>
      <c r="L117" s="45">
        <v>0</v>
      </c>
      <c r="M117" s="40">
        <f t="shared" si="13"/>
        <v>90</v>
      </c>
      <c r="N117" s="45">
        <v>90</v>
      </c>
      <c r="O117" s="45">
        <v>0</v>
      </c>
      <c r="P117" s="45">
        <v>0</v>
      </c>
      <c r="Q117" s="40">
        <f t="shared" si="14"/>
        <v>120</v>
      </c>
      <c r="R117" s="45">
        <v>120</v>
      </c>
      <c r="S117" s="45">
        <v>0</v>
      </c>
      <c r="T117" s="45">
        <v>0</v>
      </c>
    </row>
    <row r="118" spans="2:21" x14ac:dyDescent="0.25">
      <c r="B118" s="38"/>
      <c r="C118" s="60" t="s">
        <v>219</v>
      </c>
      <c r="D118" s="39" t="s">
        <v>330</v>
      </c>
      <c r="E118" s="40">
        <f t="shared" si="15"/>
        <v>90</v>
      </c>
      <c r="F118" s="45">
        <v>90</v>
      </c>
      <c r="G118" s="45">
        <v>0</v>
      </c>
      <c r="H118" s="45">
        <v>0</v>
      </c>
      <c r="I118" s="40">
        <f t="shared" si="16"/>
        <v>90</v>
      </c>
      <c r="J118" s="45">
        <v>90</v>
      </c>
      <c r="K118" s="45">
        <v>0</v>
      </c>
      <c r="L118" s="45">
        <v>0</v>
      </c>
      <c r="M118" s="40">
        <f t="shared" si="13"/>
        <v>90</v>
      </c>
      <c r="N118" s="45">
        <v>90</v>
      </c>
      <c r="O118" s="45">
        <v>0</v>
      </c>
      <c r="P118" s="45">
        <v>0</v>
      </c>
      <c r="Q118" s="40">
        <f t="shared" si="14"/>
        <v>120</v>
      </c>
      <c r="R118" s="45">
        <v>120</v>
      </c>
      <c r="S118" s="45">
        <v>0</v>
      </c>
      <c r="T118" s="45">
        <v>0</v>
      </c>
    </row>
    <row r="119" spans="2:21" x14ac:dyDescent="0.25">
      <c r="B119" s="38"/>
      <c r="C119" s="60" t="s">
        <v>221</v>
      </c>
      <c r="D119" s="39" t="s">
        <v>231</v>
      </c>
      <c r="E119" s="40">
        <f t="shared" si="15"/>
        <v>100</v>
      </c>
      <c r="F119" s="45">
        <v>100</v>
      </c>
      <c r="G119" s="45">
        <v>0</v>
      </c>
      <c r="H119" s="45">
        <v>0</v>
      </c>
      <c r="I119" s="40">
        <f t="shared" si="16"/>
        <v>100</v>
      </c>
      <c r="J119" s="45">
        <v>100</v>
      </c>
      <c r="K119" s="45">
        <v>0</v>
      </c>
      <c r="L119" s="45">
        <v>0</v>
      </c>
      <c r="M119" s="40">
        <f t="shared" si="13"/>
        <v>100</v>
      </c>
      <c r="N119" s="45">
        <v>100</v>
      </c>
      <c r="O119" s="45">
        <v>0</v>
      </c>
      <c r="P119" s="45">
        <v>0</v>
      </c>
      <c r="Q119" s="40">
        <f t="shared" si="14"/>
        <v>135</v>
      </c>
      <c r="R119" s="45">
        <v>135</v>
      </c>
      <c r="S119" s="45">
        <v>0</v>
      </c>
      <c r="T119" s="45">
        <v>0</v>
      </c>
    </row>
    <row r="120" spans="2:21" ht="30" x14ac:dyDescent="0.25">
      <c r="B120" s="38"/>
      <c r="C120" s="60" t="s">
        <v>223</v>
      </c>
      <c r="D120" s="39" t="s">
        <v>233</v>
      </c>
      <c r="E120" s="40">
        <f t="shared" ref="E120:E186" si="28">SUM(F120:H120)</f>
        <v>250</v>
      </c>
      <c r="F120" s="45">
        <v>250</v>
      </c>
      <c r="G120" s="45">
        <v>0</v>
      </c>
      <c r="H120" s="45">
        <v>0</v>
      </c>
      <c r="I120" s="40">
        <f t="shared" ref="I120:I186" si="29">SUM(J120:L120)</f>
        <v>250</v>
      </c>
      <c r="J120" s="45">
        <v>250</v>
      </c>
      <c r="K120" s="45">
        <v>0</v>
      </c>
      <c r="L120" s="45">
        <v>0</v>
      </c>
      <c r="M120" s="40">
        <f t="shared" ref="M120:M186" si="30">SUM(N120:P120)</f>
        <v>250</v>
      </c>
      <c r="N120" s="45">
        <v>250</v>
      </c>
      <c r="O120" s="45">
        <v>0</v>
      </c>
      <c r="P120" s="45">
        <v>0</v>
      </c>
      <c r="Q120" s="40">
        <f t="shared" ref="Q120:Q186" si="31">SUM(R120:T120)</f>
        <v>335</v>
      </c>
      <c r="R120" s="45">
        <v>335</v>
      </c>
      <c r="S120" s="45">
        <v>0</v>
      </c>
      <c r="T120" s="45">
        <v>0</v>
      </c>
    </row>
    <row r="121" spans="2:21" x14ac:dyDescent="0.25">
      <c r="B121" s="38"/>
      <c r="C121" s="60" t="s">
        <v>225</v>
      </c>
      <c r="D121" s="39" t="s">
        <v>503</v>
      </c>
      <c r="E121" s="40">
        <f t="shared" si="28"/>
        <v>140</v>
      </c>
      <c r="F121" s="45">
        <v>140</v>
      </c>
      <c r="G121" s="45">
        <v>0</v>
      </c>
      <c r="H121" s="45">
        <v>0</v>
      </c>
      <c r="I121" s="40"/>
      <c r="J121" s="45">
        <v>140</v>
      </c>
      <c r="K121" s="45"/>
      <c r="L121" s="45"/>
      <c r="M121" s="40"/>
      <c r="N121" s="45">
        <v>140</v>
      </c>
      <c r="O121" s="45"/>
      <c r="P121" s="45"/>
      <c r="Q121" s="40"/>
      <c r="R121" s="45">
        <v>190</v>
      </c>
      <c r="S121" s="45"/>
      <c r="T121" s="45"/>
    </row>
    <row r="122" spans="2:21" ht="30" x14ac:dyDescent="0.25">
      <c r="B122" s="38"/>
      <c r="C122" s="60" t="s">
        <v>353</v>
      </c>
      <c r="D122" s="39" t="s">
        <v>504</v>
      </c>
      <c r="E122" s="40">
        <f t="shared" si="28"/>
        <v>180</v>
      </c>
      <c r="F122" s="45">
        <v>180</v>
      </c>
      <c r="G122" s="45">
        <v>0</v>
      </c>
      <c r="H122" s="45">
        <v>0</v>
      </c>
      <c r="I122" s="40">
        <f t="shared" si="29"/>
        <v>180</v>
      </c>
      <c r="J122" s="45">
        <v>180</v>
      </c>
      <c r="K122" s="45">
        <v>0</v>
      </c>
      <c r="L122" s="45">
        <v>0</v>
      </c>
      <c r="M122" s="40">
        <f t="shared" si="30"/>
        <v>180</v>
      </c>
      <c r="N122" s="45">
        <v>180</v>
      </c>
      <c r="O122" s="45">
        <v>0</v>
      </c>
      <c r="P122" s="45">
        <v>0</v>
      </c>
      <c r="Q122" s="40">
        <f t="shared" si="31"/>
        <v>240</v>
      </c>
      <c r="R122" s="45">
        <v>240</v>
      </c>
      <c r="S122" s="45">
        <v>0</v>
      </c>
      <c r="T122" s="45">
        <v>0</v>
      </c>
    </row>
    <row r="123" spans="2:21" x14ac:dyDescent="0.25">
      <c r="B123" s="38"/>
      <c r="C123" s="60" t="s">
        <v>505</v>
      </c>
      <c r="D123" s="39" t="s">
        <v>507</v>
      </c>
      <c r="E123" s="40">
        <f t="shared" si="28"/>
        <v>70</v>
      </c>
      <c r="F123" s="45">
        <v>70</v>
      </c>
      <c r="G123" s="45">
        <v>0</v>
      </c>
      <c r="H123" s="45">
        <v>0</v>
      </c>
      <c r="I123" s="40">
        <f t="shared" si="29"/>
        <v>70</v>
      </c>
      <c r="J123" s="45">
        <v>70</v>
      </c>
      <c r="K123" s="45">
        <v>0</v>
      </c>
      <c r="L123" s="45">
        <v>0</v>
      </c>
      <c r="M123" s="40">
        <f t="shared" si="30"/>
        <v>70</v>
      </c>
      <c r="N123" s="45">
        <v>70</v>
      </c>
      <c r="O123" s="45">
        <v>0</v>
      </c>
      <c r="P123" s="45">
        <v>0</v>
      </c>
      <c r="Q123" s="40">
        <f t="shared" si="31"/>
        <v>35</v>
      </c>
      <c r="R123" s="45">
        <v>35</v>
      </c>
      <c r="S123" s="45">
        <v>0</v>
      </c>
      <c r="T123" s="45">
        <v>0</v>
      </c>
    </row>
    <row r="124" spans="2:21" ht="90" x14ac:dyDescent="0.25">
      <c r="B124" s="38"/>
      <c r="C124" s="60" t="s">
        <v>506</v>
      </c>
      <c r="D124" s="39" t="s">
        <v>508</v>
      </c>
      <c r="E124" s="40">
        <f t="shared" si="28"/>
        <v>280</v>
      </c>
      <c r="F124" s="45">
        <v>280</v>
      </c>
      <c r="G124" s="45">
        <v>0</v>
      </c>
      <c r="H124" s="45">
        <v>0</v>
      </c>
      <c r="I124" s="40">
        <f t="shared" si="29"/>
        <v>280</v>
      </c>
      <c r="J124" s="45">
        <v>280</v>
      </c>
      <c r="K124" s="45"/>
      <c r="L124" s="45"/>
      <c r="M124" s="40">
        <f t="shared" si="30"/>
        <v>280</v>
      </c>
      <c r="N124" s="45">
        <v>280</v>
      </c>
      <c r="O124" s="45"/>
      <c r="P124" s="45"/>
      <c r="Q124" s="40">
        <f t="shared" si="31"/>
        <v>375</v>
      </c>
      <c r="R124" s="45">
        <v>375</v>
      </c>
      <c r="S124" s="45"/>
      <c r="T124" s="45"/>
    </row>
    <row r="125" spans="2:21" ht="18" x14ac:dyDescent="0.25">
      <c r="B125" s="30" t="s">
        <v>513</v>
      </c>
      <c r="C125" s="31"/>
      <c r="D125" s="53" t="s">
        <v>113</v>
      </c>
      <c r="E125" s="32">
        <f t="shared" si="28"/>
        <v>23310</v>
      </c>
      <c r="F125" s="33">
        <f>SUM(F129:F132)</f>
        <v>23310</v>
      </c>
      <c r="G125" s="33">
        <f>SUM(G129:G132)</f>
        <v>0</v>
      </c>
      <c r="H125" s="33">
        <f>SUM(H129:H132)</f>
        <v>0</v>
      </c>
      <c r="I125" s="32">
        <f t="shared" si="29"/>
        <v>23497.5</v>
      </c>
      <c r="J125" s="33">
        <f>SUM(J129:J132)</f>
        <v>23497.5</v>
      </c>
      <c r="K125" s="33">
        <f>SUM(K129:K132)</f>
        <v>0</v>
      </c>
      <c r="L125" s="33">
        <f>SUM(L129:L132)</f>
        <v>0</v>
      </c>
      <c r="M125" s="32">
        <f t="shared" si="30"/>
        <v>17168.8</v>
      </c>
      <c r="N125" s="33">
        <f>SUM(N129:N132)</f>
        <v>17168.8</v>
      </c>
      <c r="O125" s="33">
        <f>SUM(O129:O132)</f>
        <v>0</v>
      </c>
      <c r="P125" s="33">
        <f>SUM(P129:P132)</f>
        <v>0</v>
      </c>
      <c r="Q125" s="32">
        <f t="shared" si="31"/>
        <v>17395</v>
      </c>
      <c r="R125" s="33">
        <f>SUM(R129:R132)</f>
        <v>17395</v>
      </c>
      <c r="S125" s="33">
        <f>SUM(S129:S132)</f>
        <v>0</v>
      </c>
      <c r="T125" s="33">
        <f>SUM(T129:T132)</f>
        <v>0</v>
      </c>
      <c r="U125" s="81"/>
    </row>
    <row r="126" spans="2:21" ht="18" x14ac:dyDescent="0.25">
      <c r="B126" s="91"/>
      <c r="C126" s="42"/>
      <c r="D126" s="43" t="s">
        <v>151</v>
      </c>
      <c r="E126" s="36">
        <f t="shared" si="28"/>
        <v>79</v>
      </c>
      <c r="F126" s="36">
        <f>SUM(F127:F128)</f>
        <v>79</v>
      </c>
      <c r="G126" s="36">
        <f>SUM(G127:G128)</f>
        <v>0</v>
      </c>
      <c r="H126" s="36">
        <f>SUM(H127:H128)</f>
        <v>0</v>
      </c>
      <c r="I126" s="36">
        <f t="shared" si="29"/>
        <v>79</v>
      </c>
      <c r="J126" s="36">
        <f>SUM(J127:J128)</f>
        <v>79</v>
      </c>
      <c r="K126" s="36">
        <f>SUM(K127:K128)</f>
        <v>0</v>
      </c>
      <c r="L126" s="36">
        <f>SUM(L127:L128)</f>
        <v>0</v>
      </c>
      <c r="M126" s="36">
        <f t="shared" si="30"/>
        <v>79</v>
      </c>
      <c r="N126" s="36">
        <f>SUM(N127:N128)</f>
        <v>79</v>
      </c>
      <c r="O126" s="36">
        <f>SUM(O127:O128)</f>
        <v>0</v>
      </c>
      <c r="P126" s="36">
        <f>SUM(P127:P128)</f>
        <v>0</v>
      </c>
      <c r="Q126" s="36">
        <f t="shared" si="31"/>
        <v>79</v>
      </c>
      <c r="R126" s="36">
        <f>SUM(R127:R128)</f>
        <v>79</v>
      </c>
      <c r="S126" s="36">
        <f>SUM(S127:S128)</f>
        <v>0</v>
      </c>
      <c r="T126" s="36">
        <f>SUM(T127:T128)</f>
        <v>0</v>
      </c>
    </row>
    <row r="127" spans="2:21" ht="18" x14ac:dyDescent="0.25">
      <c r="B127" s="41"/>
      <c r="C127" s="42"/>
      <c r="D127" s="44" t="s">
        <v>335</v>
      </c>
      <c r="E127" s="37">
        <f t="shared" si="28"/>
        <v>0</v>
      </c>
      <c r="F127" s="37">
        <v>0</v>
      </c>
      <c r="G127" s="37">
        <v>0</v>
      </c>
      <c r="H127" s="37">
        <v>0</v>
      </c>
      <c r="I127" s="37">
        <f t="shared" si="29"/>
        <v>0</v>
      </c>
      <c r="J127" s="37">
        <v>0</v>
      </c>
      <c r="K127" s="37">
        <v>0</v>
      </c>
      <c r="L127" s="37">
        <v>0</v>
      </c>
      <c r="M127" s="37">
        <f t="shared" si="30"/>
        <v>0</v>
      </c>
      <c r="N127" s="37">
        <v>0</v>
      </c>
      <c r="O127" s="37">
        <v>0</v>
      </c>
      <c r="P127" s="37">
        <v>0</v>
      </c>
      <c r="Q127" s="37">
        <f t="shared" si="31"/>
        <v>0</v>
      </c>
      <c r="R127" s="37">
        <v>0</v>
      </c>
      <c r="S127" s="37">
        <v>0</v>
      </c>
      <c r="T127" s="37">
        <v>0</v>
      </c>
    </row>
    <row r="128" spans="2:21" ht="18" x14ac:dyDescent="0.25">
      <c r="B128" s="41"/>
      <c r="C128" s="42"/>
      <c r="D128" s="44" t="s">
        <v>155</v>
      </c>
      <c r="E128" s="36">
        <f t="shared" si="28"/>
        <v>79</v>
      </c>
      <c r="F128" s="37">
        <f>30+49</f>
        <v>79</v>
      </c>
      <c r="G128" s="37">
        <v>0</v>
      </c>
      <c r="H128" s="37">
        <v>0</v>
      </c>
      <c r="I128" s="36">
        <f t="shared" si="29"/>
        <v>79</v>
      </c>
      <c r="J128" s="37">
        <f>30+49</f>
        <v>79</v>
      </c>
      <c r="K128" s="37">
        <v>0</v>
      </c>
      <c r="L128" s="37">
        <v>0</v>
      </c>
      <c r="M128" s="36">
        <f t="shared" si="30"/>
        <v>79</v>
      </c>
      <c r="N128" s="37">
        <f>30+49</f>
        <v>79</v>
      </c>
      <c r="O128" s="37">
        <v>0</v>
      </c>
      <c r="P128" s="37">
        <v>0</v>
      </c>
      <c r="Q128" s="36">
        <f t="shared" si="31"/>
        <v>79</v>
      </c>
      <c r="R128" s="37">
        <f>30+49</f>
        <v>79</v>
      </c>
      <c r="S128" s="37">
        <v>0</v>
      </c>
      <c r="T128" s="37">
        <v>0</v>
      </c>
    </row>
    <row r="129" spans="2:21" x14ac:dyDescent="0.25">
      <c r="B129" s="38"/>
      <c r="C129" s="60" t="s">
        <v>227</v>
      </c>
      <c r="D129" s="39" t="s">
        <v>509</v>
      </c>
      <c r="E129" s="40">
        <f t="shared" si="28"/>
        <v>1875</v>
      </c>
      <c r="F129" s="45">
        <v>1875</v>
      </c>
      <c r="G129" s="45">
        <v>0</v>
      </c>
      <c r="H129" s="45">
        <v>0</v>
      </c>
      <c r="I129" s="40">
        <f t="shared" si="29"/>
        <v>2062.5</v>
      </c>
      <c r="J129" s="45">
        <v>2062.5</v>
      </c>
      <c r="K129" s="45">
        <v>0</v>
      </c>
      <c r="L129" s="45">
        <v>0</v>
      </c>
      <c r="M129" s="40">
        <f t="shared" si="30"/>
        <v>2268.8000000000002</v>
      </c>
      <c r="N129" s="45">
        <v>2268.8000000000002</v>
      </c>
      <c r="O129" s="45">
        <v>0</v>
      </c>
      <c r="P129" s="45">
        <v>0</v>
      </c>
      <c r="Q129" s="40">
        <f t="shared" si="31"/>
        <v>2495</v>
      </c>
      <c r="R129" s="45">
        <v>2495</v>
      </c>
      <c r="S129" s="45">
        <v>0</v>
      </c>
      <c r="T129" s="45">
        <v>0</v>
      </c>
    </row>
    <row r="130" spans="2:21" x14ac:dyDescent="0.25">
      <c r="B130" s="38"/>
      <c r="C130" s="60" t="s">
        <v>229</v>
      </c>
      <c r="D130" s="39" t="s">
        <v>510</v>
      </c>
      <c r="E130" s="40">
        <f t="shared" si="28"/>
        <v>19435</v>
      </c>
      <c r="F130" s="45">
        <v>19435</v>
      </c>
      <c r="G130" s="45">
        <v>0</v>
      </c>
      <c r="H130" s="45">
        <v>0</v>
      </c>
      <c r="I130" s="40">
        <f t="shared" si="29"/>
        <v>19435</v>
      </c>
      <c r="J130" s="45">
        <v>19435</v>
      </c>
      <c r="K130" s="45">
        <v>0</v>
      </c>
      <c r="L130" s="45">
        <v>0</v>
      </c>
      <c r="M130" s="40">
        <f t="shared" si="30"/>
        <v>12700</v>
      </c>
      <c r="N130" s="45">
        <f>14200-1500</f>
        <v>12700</v>
      </c>
      <c r="O130" s="45">
        <v>0</v>
      </c>
      <c r="P130" s="45">
        <v>0</v>
      </c>
      <c r="Q130" s="40">
        <f t="shared" si="31"/>
        <v>12700</v>
      </c>
      <c r="R130" s="45">
        <v>12700</v>
      </c>
      <c r="S130" s="45">
        <v>0</v>
      </c>
      <c r="T130" s="45">
        <v>0</v>
      </c>
    </row>
    <row r="131" spans="2:21" x14ac:dyDescent="0.25">
      <c r="B131" s="38"/>
      <c r="C131" s="60" t="s">
        <v>230</v>
      </c>
      <c r="D131" s="39" t="s">
        <v>511</v>
      </c>
      <c r="E131" s="40">
        <f t="shared" si="28"/>
        <v>800</v>
      </c>
      <c r="F131" s="45">
        <v>800</v>
      </c>
      <c r="G131" s="45">
        <v>0</v>
      </c>
      <c r="H131" s="45">
        <v>0</v>
      </c>
      <c r="I131" s="40">
        <f t="shared" si="29"/>
        <v>800</v>
      </c>
      <c r="J131" s="45">
        <v>800</v>
      </c>
      <c r="K131" s="45">
        <v>0</v>
      </c>
      <c r="L131" s="45">
        <v>0</v>
      </c>
      <c r="M131" s="40">
        <f t="shared" si="30"/>
        <v>1000</v>
      </c>
      <c r="N131" s="45">
        <v>1000</v>
      </c>
      <c r="O131" s="45">
        <v>0</v>
      </c>
      <c r="P131" s="45">
        <v>0</v>
      </c>
      <c r="Q131" s="40">
        <f t="shared" si="31"/>
        <v>1000</v>
      </c>
      <c r="R131" s="45">
        <v>1000</v>
      </c>
      <c r="S131" s="45">
        <v>0</v>
      </c>
      <c r="T131" s="45">
        <v>0</v>
      </c>
    </row>
    <row r="132" spans="2:21" x14ac:dyDescent="0.25">
      <c r="B132" s="38"/>
      <c r="C132" s="60" t="s">
        <v>232</v>
      </c>
      <c r="D132" s="39" t="s">
        <v>512</v>
      </c>
      <c r="E132" s="40">
        <f t="shared" si="28"/>
        <v>1200</v>
      </c>
      <c r="F132" s="45">
        <v>1200</v>
      </c>
      <c r="G132" s="45">
        <v>0</v>
      </c>
      <c r="H132" s="45">
        <v>0</v>
      </c>
      <c r="I132" s="40">
        <f t="shared" si="29"/>
        <v>1200</v>
      </c>
      <c r="J132" s="45">
        <v>1200</v>
      </c>
      <c r="K132" s="45">
        <v>0</v>
      </c>
      <c r="L132" s="45">
        <v>0</v>
      </c>
      <c r="M132" s="40">
        <f t="shared" si="30"/>
        <v>1200</v>
      </c>
      <c r="N132" s="45">
        <v>1200</v>
      </c>
      <c r="O132" s="45">
        <v>0</v>
      </c>
      <c r="P132" s="45">
        <v>0</v>
      </c>
      <c r="Q132" s="40">
        <f t="shared" si="31"/>
        <v>1200</v>
      </c>
      <c r="R132" s="45">
        <v>1200</v>
      </c>
      <c r="S132" s="45">
        <v>0</v>
      </c>
      <c r="T132" s="45">
        <v>0</v>
      </c>
    </row>
    <row r="133" spans="2:21" ht="36" x14ac:dyDescent="0.25">
      <c r="B133" s="30" t="s">
        <v>514</v>
      </c>
      <c r="C133" s="31"/>
      <c r="D133" s="53" t="s">
        <v>115</v>
      </c>
      <c r="E133" s="32">
        <f t="shared" si="28"/>
        <v>212786.3</v>
      </c>
      <c r="F133" s="33">
        <f>F137+F149+F158+F163+F173+F181+F197+F203+F212+F218+F224</f>
        <v>212686.3</v>
      </c>
      <c r="G133" s="33">
        <f>G137+G149+G158+G163+G173+G181+G197+G203+G212+G218+G224</f>
        <v>0</v>
      </c>
      <c r="H133" s="33">
        <f>H137+H149+H158+H163+H173+H181+H197+H203+H212+H218+H224</f>
        <v>100</v>
      </c>
      <c r="I133" s="32">
        <f t="shared" si="29"/>
        <v>226989</v>
      </c>
      <c r="J133" s="33">
        <f>J137+J149+J158+J163+J173+J181+J197+J203+J212+J218+J224</f>
        <v>226889</v>
      </c>
      <c r="K133" s="33">
        <f>K137+K149+K158+K163+K173+K181+K197+K203+K212+K218+K224</f>
        <v>0</v>
      </c>
      <c r="L133" s="33">
        <f>L137+L149+L158+L163+L173+L181+L197+L203+L212+L218+L224</f>
        <v>100</v>
      </c>
      <c r="M133" s="32">
        <f t="shared" si="30"/>
        <v>234376</v>
      </c>
      <c r="N133" s="33">
        <f>N137+N149+N158+N163+N173+N181+N197+N203+N212+N218+N224</f>
        <v>234276</v>
      </c>
      <c r="O133" s="33">
        <f>O137+O149+O158+O163+O173+O181+O197+O203+O212+O218+O224</f>
        <v>0</v>
      </c>
      <c r="P133" s="33">
        <f>P137+P149+P158+P163+P173+P181+P197+P203+P212+P218+P224</f>
        <v>100</v>
      </c>
      <c r="Q133" s="32">
        <f t="shared" si="31"/>
        <v>246890</v>
      </c>
      <c r="R133" s="33">
        <f>R137+R149+R158+R163+R173+R181+R197+R203+R212+R218+R224</f>
        <v>246790</v>
      </c>
      <c r="S133" s="33">
        <f>S137+S149+S158+S163+S173+S181+S197+S203+S212+S218+S224</f>
        <v>0</v>
      </c>
      <c r="T133" s="33">
        <f>T137+T149+T158+T163+T173+T181+T197+T203+T212+T218+T224</f>
        <v>100</v>
      </c>
    </row>
    <row r="134" spans="2:21" ht="18" x14ac:dyDescent="0.25">
      <c r="B134" s="41"/>
      <c r="C134" s="42"/>
      <c r="D134" s="43" t="s">
        <v>151</v>
      </c>
      <c r="E134" s="36">
        <f t="shared" si="28"/>
        <v>3495</v>
      </c>
      <c r="F134" s="36">
        <f>SUM(F135:F136)</f>
        <v>3495</v>
      </c>
      <c r="G134" s="36">
        <f>SUM(G135:G136)</f>
        <v>0</v>
      </c>
      <c r="H134" s="36">
        <f>SUM(H135:H136)</f>
        <v>0</v>
      </c>
      <c r="I134" s="36">
        <f t="shared" si="29"/>
        <v>3495</v>
      </c>
      <c r="J134" s="36">
        <f>SUM(J135:J136)</f>
        <v>3495</v>
      </c>
      <c r="K134" s="36">
        <f>SUM(K135:K136)</f>
        <v>0</v>
      </c>
      <c r="L134" s="36">
        <f>SUM(L135:L136)</f>
        <v>0</v>
      </c>
      <c r="M134" s="36">
        <f t="shared" si="30"/>
        <v>3495</v>
      </c>
      <c r="N134" s="36">
        <f>SUM(N135:N136)</f>
        <v>3495</v>
      </c>
      <c r="O134" s="36">
        <f>SUM(O135:O136)</f>
        <v>0</v>
      </c>
      <c r="P134" s="36">
        <f>SUM(P135:P136)</f>
        <v>0</v>
      </c>
      <c r="Q134" s="36">
        <f t="shared" si="31"/>
        <v>3495</v>
      </c>
      <c r="R134" s="36">
        <f>SUM(R135:R136)</f>
        <v>3495</v>
      </c>
      <c r="S134" s="36">
        <f>SUM(S135:S136)</f>
        <v>0</v>
      </c>
      <c r="T134" s="36">
        <f>SUM(T135:T136)</f>
        <v>0</v>
      </c>
    </row>
    <row r="135" spans="2:21" ht="18" x14ac:dyDescent="0.25">
      <c r="B135" s="41"/>
      <c r="C135" s="42"/>
      <c r="D135" s="44" t="s">
        <v>335</v>
      </c>
      <c r="E135" s="37">
        <f t="shared" si="28"/>
        <v>0</v>
      </c>
      <c r="F135" s="37">
        <v>0</v>
      </c>
      <c r="G135" s="37">
        <v>0</v>
      </c>
      <c r="H135" s="37">
        <v>0</v>
      </c>
      <c r="I135" s="37">
        <f t="shared" si="29"/>
        <v>0</v>
      </c>
      <c r="J135" s="37">
        <v>0</v>
      </c>
      <c r="K135" s="37">
        <v>0</v>
      </c>
      <c r="L135" s="37">
        <v>0</v>
      </c>
      <c r="M135" s="37">
        <f t="shared" si="30"/>
        <v>0</v>
      </c>
      <c r="N135" s="37">
        <v>0</v>
      </c>
      <c r="O135" s="37">
        <v>0</v>
      </c>
      <c r="P135" s="37">
        <v>0</v>
      </c>
      <c r="Q135" s="37">
        <f t="shared" si="31"/>
        <v>0</v>
      </c>
      <c r="R135" s="37">
        <v>0</v>
      </c>
      <c r="S135" s="37">
        <v>0</v>
      </c>
      <c r="T135" s="37">
        <v>0</v>
      </c>
    </row>
    <row r="136" spans="2:21" ht="18" x14ac:dyDescent="0.25">
      <c r="B136" s="41"/>
      <c r="C136" s="42"/>
      <c r="D136" s="44" t="s">
        <v>155</v>
      </c>
      <c r="E136" s="61">
        <f t="shared" si="28"/>
        <v>3495</v>
      </c>
      <c r="F136" s="59">
        <f>F140+F152+F161+F166+F176+F184+F200+F206+F215+F221+F227</f>
        <v>3495</v>
      </c>
      <c r="G136" s="59">
        <f>G140+G152+G161+G166+G176+G184+G200+G206+G215+G221+G227</f>
        <v>0</v>
      </c>
      <c r="H136" s="59">
        <f>H140+H152+H161+H166+H176+H184+H200+H206+H215+H221+H227</f>
        <v>0</v>
      </c>
      <c r="I136" s="61">
        <f t="shared" si="29"/>
        <v>3495</v>
      </c>
      <c r="J136" s="59">
        <f>J140+J152+J161+J166+J176+J184+J200+J206+J215+J221+J227</f>
        <v>3495</v>
      </c>
      <c r="K136" s="59">
        <f>K140+K152+K161+K166+K176+K184+K200+K206+K215+K221+K227</f>
        <v>0</v>
      </c>
      <c r="L136" s="59">
        <f>L140+L152+L161+L166+L176+L184+L200+L206+L215+L221+L227</f>
        <v>0</v>
      </c>
      <c r="M136" s="61">
        <f t="shared" si="30"/>
        <v>3495</v>
      </c>
      <c r="N136" s="59">
        <f>N140+N152+N161+N166+N176+N184+N200+N206+N215+N221+N227</f>
        <v>3495</v>
      </c>
      <c r="O136" s="59">
        <f>O140+O152+O161+O166+O176+O184+O200+O206+O215+O221+O227</f>
        <v>0</v>
      </c>
      <c r="P136" s="59">
        <f>P140+P152+P161+P166+P176+P184+P200+P206+P215+P221+P227</f>
        <v>0</v>
      </c>
      <c r="Q136" s="61">
        <f t="shared" si="31"/>
        <v>3495</v>
      </c>
      <c r="R136" s="59">
        <f>R140+R152+R161+R166+R176+R184+R200+R206+R215+R221+R227</f>
        <v>3495</v>
      </c>
      <c r="S136" s="59">
        <f>S140+S152+S161+S166+S176+S184+S200+S206+S215+S221+S227</f>
        <v>0</v>
      </c>
      <c r="T136" s="59">
        <f>T140+T152+T161+T166+T176+T184+T200+T206+T215+T221+T227</f>
        <v>0</v>
      </c>
    </row>
    <row r="137" spans="2:21" ht="18" x14ac:dyDescent="0.25">
      <c r="B137" s="30" t="s">
        <v>515</v>
      </c>
      <c r="C137" s="31"/>
      <c r="D137" s="53" t="s">
        <v>116</v>
      </c>
      <c r="E137" s="32">
        <f t="shared" si="28"/>
        <v>26376.3</v>
      </c>
      <c r="F137" s="33">
        <f>SUM(F141:F148)</f>
        <v>26376.3</v>
      </c>
      <c r="G137" s="33">
        <f>SUM(G141:G148)</f>
        <v>0</v>
      </c>
      <c r="H137" s="33">
        <f>SUM(H141:H148)</f>
        <v>0</v>
      </c>
      <c r="I137" s="32">
        <f t="shared" si="29"/>
        <v>27074</v>
      </c>
      <c r="J137" s="33">
        <f>SUM(J141:J148)</f>
        <v>27074</v>
      </c>
      <c r="K137" s="33">
        <f>SUM(K141:K148)</f>
        <v>0</v>
      </c>
      <c r="L137" s="33">
        <f>SUM(L141:L148)</f>
        <v>0</v>
      </c>
      <c r="M137" s="32">
        <f t="shared" si="30"/>
        <v>28841</v>
      </c>
      <c r="N137" s="33">
        <f>SUM(N141:N148)</f>
        <v>28841</v>
      </c>
      <c r="O137" s="33">
        <f>SUM(O141:O148)</f>
        <v>0</v>
      </c>
      <c r="P137" s="33">
        <f>SUM(P141:P148)</f>
        <v>0</v>
      </c>
      <c r="Q137" s="32">
        <f t="shared" si="31"/>
        <v>29673</v>
      </c>
      <c r="R137" s="33">
        <f>SUM(R141:R148)</f>
        <v>29673</v>
      </c>
      <c r="S137" s="33">
        <f>SUM(S141:S148)</f>
        <v>0</v>
      </c>
      <c r="T137" s="33">
        <f>SUM(T141:T148)</f>
        <v>0</v>
      </c>
      <c r="U137" s="81"/>
    </row>
    <row r="138" spans="2:21" ht="18" x14ac:dyDescent="0.25">
      <c r="B138" s="91"/>
      <c r="C138" s="42"/>
      <c r="D138" s="43" t="s">
        <v>151</v>
      </c>
      <c r="E138" s="36">
        <f t="shared" si="28"/>
        <v>0</v>
      </c>
      <c r="F138" s="36">
        <f>SUM(F139:F140)</f>
        <v>0</v>
      </c>
      <c r="G138" s="36">
        <f>SUM(G139:G140)</f>
        <v>0</v>
      </c>
      <c r="H138" s="36">
        <f>SUM(H139:H140)</f>
        <v>0</v>
      </c>
      <c r="I138" s="36">
        <f t="shared" si="29"/>
        <v>0</v>
      </c>
      <c r="J138" s="36">
        <f>SUM(J139:J140)</f>
        <v>0</v>
      </c>
      <c r="K138" s="36">
        <f>SUM(K139:K140)</f>
        <v>0</v>
      </c>
      <c r="L138" s="36">
        <f>SUM(L139:L140)</f>
        <v>0</v>
      </c>
      <c r="M138" s="36">
        <f t="shared" si="30"/>
        <v>0</v>
      </c>
      <c r="N138" s="36">
        <f>SUM(N139:N140)</f>
        <v>0</v>
      </c>
      <c r="O138" s="36">
        <f>SUM(O139:O140)</f>
        <v>0</v>
      </c>
      <c r="P138" s="36">
        <f>SUM(P139:P140)</f>
        <v>0</v>
      </c>
      <c r="Q138" s="36">
        <f t="shared" si="31"/>
        <v>0</v>
      </c>
      <c r="R138" s="36">
        <f>SUM(R139:R140)</f>
        <v>0</v>
      </c>
      <c r="S138" s="36">
        <f>SUM(S139:S140)</f>
        <v>0</v>
      </c>
      <c r="T138" s="36">
        <f>SUM(T139:T140)</f>
        <v>0</v>
      </c>
    </row>
    <row r="139" spans="2:21" ht="18" x14ac:dyDescent="0.25">
      <c r="B139" s="41"/>
      <c r="C139" s="42"/>
      <c r="D139" s="44" t="s">
        <v>335</v>
      </c>
      <c r="E139" s="37">
        <f t="shared" si="28"/>
        <v>0</v>
      </c>
      <c r="F139" s="37">
        <v>0</v>
      </c>
      <c r="G139" s="37">
        <v>0</v>
      </c>
      <c r="H139" s="37">
        <v>0</v>
      </c>
      <c r="I139" s="37">
        <f t="shared" si="29"/>
        <v>0</v>
      </c>
      <c r="J139" s="37">
        <v>0</v>
      </c>
      <c r="K139" s="37">
        <v>0</v>
      </c>
      <c r="L139" s="37">
        <v>0</v>
      </c>
      <c r="M139" s="37">
        <f t="shared" si="30"/>
        <v>0</v>
      </c>
      <c r="N139" s="37">
        <v>0</v>
      </c>
      <c r="O139" s="37">
        <v>0</v>
      </c>
      <c r="P139" s="37">
        <v>0</v>
      </c>
      <c r="Q139" s="37">
        <f t="shared" si="31"/>
        <v>0</v>
      </c>
      <c r="R139" s="37">
        <v>0</v>
      </c>
      <c r="S139" s="37">
        <v>0</v>
      </c>
      <c r="T139" s="37">
        <v>0</v>
      </c>
    </row>
    <row r="140" spans="2:21" ht="18" x14ac:dyDescent="0.25">
      <c r="B140" s="41"/>
      <c r="C140" s="42"/>
      <c r="D140" s="44" t="s">
        <v>155</v>
      </c>
      <c r="E140" s="36">
        <f t="shared" si="28"/>
        <v>0</v>
      </c>
      <c r="F140" s="37">
        <v>0</v>
      </c>
      <c r="G140" s="37">
        <v>0</v>
      </c>
      <c r="H140" s="37">
        <v>0</v>
      </c>
      <c r="I140" s="36">
        <f t="shared" si="29"/>
        <v>0</v>
      </c>
      <c r="J140" s="37">
        <v>0</v>
      </c>
      <c r="K140" s="37">
        <v>0</v>
      </c>
      <c r="L140" s="37">
        <v>0</v>
      </c>
      <c r="M140" s="36">
        <f t="shared" si="30"/>
        <v>0</v>
      </c>
      <c r="N140" s="37">
        <v>0</v>
      </c>
      <c r="O140" s="37">
        <v>0</v>
      </c>
      <c r="P140" s="37">
        <v>0</v>
      </c>
      <c r="Q140" s="36">
        <f t="shared" si="31"/>
        <v>0</v>
      </c>
      <c r="R140" s="37">
        <v>0</v>
      </c>
      <c r="S140" s="37">
        <v>0</v>
      </c>
      <c r="T140" s="37">
        <v>0</v>
      </c>
    </row>
    <row r="141" spans="2:21" x14ac:dyDescent="0.25">
      <c r="B141" s="38"/>
      <c r="C141" s="60" t="s">
        <v>244</v>
      </c>
      <c r="D141" s="62" t="s">
        <v>355</v>
      </c>
      <c r="E141" s="40">
        <f t="shared" si="28"/>
        <v>6850</v>
      </c>
      <c r="F141" s="45">
        <v>6850</v>
      </c>
      <c r="G141" s="45">
        <v>0</v>
      </c>
      <c r="H141" s="45">
        <v>0</v>
      </c>
      <c r="I141" s="40">
        <f t="shared" si="29"/>
        <v>7240</v>
      </c>
      <c r="J141" s="45">
        <v>7240</v>
      </c>
      <c r="K141" s="45">
        <v>0</v>
      </c>
      <c r="L141" s="45">
        <v>0</v>
      </c>
      <c r="M141" s="40">
        <f t="shared" si="30"/>
        <v>8210</v>
      </c>
      <c r="N141" s="45">
        <v>8210</v>
      </c>
      <c r="O141" s="45">
        <v>0</v>
      </c>
      <c r="P141" s="45">
        <v>0</v>
      </c>
      <c r="Q141" s="40">
        <f t="shared" si="31"/>
        <v>9000</v>
      </c>
      <c r="R141" s="45">
        <v>9000</v>
      </c>
      <c r="S141" s="45">
        <v>0</v>
      </c>
      <c r="T141" s="45">
        <v>0</v>
      </c>
      <c r="U141" s="3"/>
    </row>
    <row r="142" spans="2:21" x14ac:dyDescent="0.25">
      <c r="B142" s="38"/>
      <c r="C142" s="60" t="s">
        <v>245</v>
      </c>
      <c r="D142" s="39" t="s">
        <v>246</v>
      </c>
      <c r="E142" s="40">
        <f t="shared" si="28"/>
        <v>88</v>
      </c>
      <c r="F142" s="45">
        <v>88</v>
      </c>
      <c r="G142" s="45">
        <v>0</v>
      </c>
      <c r="H142" s="45">
        <v>0</v>
      </c>
      <c r="I142" s="40">
        <f t="shared" si="29"/>
        <v>100</v>
      </c>
      <c r="J142" s="45">
        <v>100</v>
      </c>
      <c r="K142" s="45">
        <v>0</v>
      </c>
      <c r="L142" s="45">
        <v>0</v>
      </c>
      <c r="M142" s="40">
        <f t="shared" si="30"/>
        <v>120</v>
      </c>
      <c r="N142" s="45">
        <v>120</v>
      </c>
      <c r="O142" s="45">
        <v>0</v>
      </c>
      <c r="P142" s="45">
        <v>0</v>
      </c>
      <c r="Q142" s="40">
        <f t="shared" si="31"/>
        <v>138</v>
      </c>
      <c r="R142" s="45">
        <v>138</v>
      </c>
      <c r="S142" s="45">
        <v>0</v>
      </c>
      <c r="T142" s="45">
        <v>0</v>
      </c>
    </row>
    <row r="143" spans="2:21" x14ac:dyDescent="0.25">
      <c r="B143" s="38"/>
      <c r="C143" s="60" t="s">
        <v>247</v>
      </c>
      <c r="D143" s="39" t="s">
        <v>248</v>
      </c>
      <c r="E143" s="40">
        <f t="shared" si="28"/>
        <v>151</v>
      </c>
      <c r="F143" s="45">
        <v>151</v>
      </c>
      <c r="G143" s="45">
        <v>0</v>
      </c>
      <c r="H143" s="45">
        <v>0</v>
      </c>
      <c r="I143" s="40">
        <f t="shared" si="29"/>
        <v>210</v>
      </c>
      <c r="J143" s="45">
        <v>210</v>
      </c>
      <c r="K143" s="45">
        <v>0</v>
      </c>
      <c r="L143" s="45">
        <v>0</v>
      </c>
      <c r="M143" s="40">
        <f t="shared" si="30"/>
        <v>231</v>
      </c>
      <c r="N143" s="45">
        <v>231</v>
      </c>
      <c r="O143" s="45">
        <v>0</v>
      </c>
      <c r="P143" s="45">
        <v>0</v>
      </c>
      <c r="Q143" s="40">
        <f t="shared" si="31"/>
        <v>255</v>
      </c>
      <c r="R143" s="45">
        <v>255</v>
      </c>
      <c r="S143" s="45">
        <v>0</v>
      </c>
      <c r="T143" s="45">
        <v>0</v>
      </c>
    </row>
    <row r="144" spans="2:21" ht="30" x14ac:dyDescent="0.25">
      <c r="B144" s="38"/>
      <c r="C144" s="60" t="s">
        <v>249</v>
      </c>
      <c r="D144" s="87" t="s">
        <v>356</v>
      </c>
      <c r="E144" s="40">
        <f t="shared" si="28"/>
        <v>662.3</v>
      </c>
      <c r="F144" s="45">
        <v>662.3</v>
      </c>
      <c r="G144" s="45">
        <v>0</v>
      </c>
      <c r="H144" s="45">
        <v>0</v>
      </c>
      <c r="I144" s="40">
        <f t="shared" si="29"/>
        <v>900</v>
      </c>
      <c r="J144" s="45">
        <v>900</v>
      </c>
      <c r="K144" s="45">
        <v>0</v>
      </c>
      <c r="L144" s="45">
        <v>0</v>
      </c>
      <c r="M144" s="40">
        <f t="shared" si="30"/>
        <v>900</v>
      </c>
      <c r="N144" s="45">
        <v>900</v>
      </c>
      <c r="O144" s="45">
        <v>0</v>
      </c>
      <c r="P144" s="45">
        <v>0</v>
      </c>
      <c r="Q144" s="40">
        <f t="shared" si="31"/>
        <v>900</v>
      </c>
      <c r="R144" s="45">
        <v>900</v>
      </c>
      <c r="S144" s="45">
        <v>0</v>
      </c>
      <c r="T144" s="45">
        <v>0</v>
      </c>
    </row>
    <row r="145" spans="2:21" ht="30" x14ac:dyDescent="0.25">
      <c r="B145" s="38"/>
      <c r="C145" s="60" t="s">
        <v>250</v>
      </c>
      <c r="D145" s="39" t="s">
        <v>251</v>
      </c>
      <c r="E145" s="40">
        <f t="shared" si="28"/>
        <v>2605</v>
      </c>
      <c r="F145" s="45">
        <v>2605</v>
      </c>
      <c r="G145" s="45">
        <v>0</v>
      </c>
      <c r="H145" s="45">
        <v>0</v>
      </c>
      <c r="I145" s="40">
        <f t="shared" si="29"/>
        <v>2604</v>
      </c>
      <c r="J145" s="45">
        <v>2604</v>
      </c>
      <c r="K145" s="45">
        <v>0</v>
      </c>
      <c r="L145" s="45">
        <v>0</v>
      </c>
      <c r="M145" s="40">
        <f t="shared" si="30"/>
        <v>3360</v>
      </c>
      <c r="N145" s="45">
        <v>3360</v>
      </c>
      <c r="O145" s="45">
        <v>0</v>
      </c>
      <c r="P145" s="45">
        <v>0</v>
      </c>
      <c r="Q145" s="40">
        <f t="shared" si="31"/>
        <v>3360</v>
      </c>
      <c r="R145" s="45">
        <v>3360</v>
      </c>
      <c r="S145" s="45">
        <v>0</v>
      </c>
      <c r="T145" s="45">
        <v>0</v>
      </c>
    </row>
    <row r="146" spans="2:21" ht="30" x14ac:dyDescent="0.25">
      <c r="B146" s="38"/>
      <c r="C146" s="60" t="s">
        <v>252</v>
      </c>
      <c r="D146" s="39" t="s">
        <v>357</v>
      </c>
      <c r="E146" s="40">
        <f t="shared" si="28"/>
        <v>14849.5</v>
      </c>
      <c r="F146" s="45">
        <v>14849.5</v>
      </c>
      <c r="G146" s="45">
        <v>0</v>
      </c>
      <c r="H146" s="45">
        <v>0</v>
      </c>
      <c r="I146" s="40">
        <f t="shared" si="29"/>
        <v>14849.5</v>
      </c>
      <c r="J146" s="45">
        <v>14849.5</v>
      </c>
      <c r="K146" s="45">
        <v>0</v>
      </c>
      <c r="L146" s="45">
        <v>0</v>
      </c>
      <c r="M146" s="40">
        <f t="shared" si="30"/>
        <v>14849.5</v>
      </c>
      <c r="N146" s="45">
        <v>14849.5</v>
      </c>
      <c r="O146" s="45">
        <v>0</v>
      </c>
      <c r="P146" s="45">
        <v>0</v>
      </c>
      <c r="Q146" s="40">
        <f t="shared" si="31"/>
        <v>14849.5</v>
      </c>
      <c r="R146" s="45">
        <v>14849.5</v>
      </c>
      <c r="S146" s="45">
        <v>0</v>
      </c>
      <c r="T146" s="45">
        <v>0</v>
      </c>
      <c r="U146" s="3"/>
    </row>
    <row r="147" spans="2:21" ht="30" x14ac:dyDescent="0.25">
      <c r="B147" s="38"/>
      <c r="C147" s="60" t="s">
        <v>253</v>
      </c>
      <c r="D147" s="39" t="s">
        <v>359</v>
      </c>
      <c r="E147" s="40">
        <f>SUM(F147:H147)</f>
        <v>550</v>
      </c>
      <c r="F147" s="45">
        <v>550</v>
      </c>
      <c r="G147" s="45">
        <v>0</v>
      </c>
      <c r="H147" s="45">
        <v>0</v>
      </c>
      <c r="I147" s="40">
        <f>SUM(J147:L147)</f>
        <v>550</v>
      </c>
      <c r="J147" s="45">
        <v>550</v>
      </c>
      <c r="K147" s="45">
        <v>0</v>
      </c>
      <c r="L147" s="45">
        <v>0</v>
      </c>
      <c r="M147" s="40">
        <f>SUM(N147:P147)</f>
        <v>550</v>
      </c>
      <c r="N147" s="45">
        <v>550</v>
      </c>
      <c r="O147" s="45">
        <v>0</v>
      </c>
      <c r="P147" s="45">
        <v>0</v>
      </c>
      <c r="Q147" s="40">
        <f>SUM(R147:T147)</f>
        <v>550</v>
      </c>
      <c r="R147" s="45">
        <v>550</v>
      </c>
      <c r="S147" s="45">
        <v>0</v>
      </c>
      <c r="T147" s="45">
        <v>0</v>
      </c>
    </row>
    <row r="148" spans="2:21" ht="30" x14ac:dyDescent="0.25">
      <c r="B148" s="38"/>
      <c r="C148" s="60" t="s">
        <v>358</v>
      </c>
      <c r="D148" s="39" t="s">
        <v>360</v>
      </c>
      <c r="E148" s="40">
        <f t="shared" si="28"/>
        <v>620.5</v>
      </c>
      <c r="F148" s="45">
        <v>620.5</v>
      </c>
      <c r="G148" s="45">
        <v>0</v>
      </c>
      <c r="H148" s="45">
        <v>0</v>
      </c>
      <c r="I148" s="40">
        <f t="shared" si="29"/>
        <v>620.5</v>
      </c>
      <c r="J148" s="45">
        <v>620.5</v>
      </c>
      <c r="K148" s="45">
        <v>0</v>
      </c>
      <c r="L148" s="45">
        <v>0</v>
      </c>
      <c r="M148" s="40">
        <f t="shared" si="30"/>
        <v>620.5</v>
      </c>
      <c r="N148" s="45">
        <v>620.5</v>
      </c>
      <c r="O148" s="45">
        <v>0</v>
      </c>
      <c r="P148" s="45">
        <v>0</v>
      </c>
      <c r="Q148" s="40">
        <f t="shared" si="31"/>
        <v>620.5</v>
      </c>
      <c r="R148" s="45">
        <v>620.5</v>
      </c>
      <c r="S148" s="45">
        <v>0</v>
      </c>
      <c r="T148" s="45">
        <v>0</v>
      </c>
    </row>
    <row r="149" spans="2:21" ht="18" x14ac:dyDescent="0.25">
      <c r="B149" s="30" t="s">
        <v>516</v>
      </c>
      <c r="C149" s="31"/>
      <c r="D149" s="53" t="s">
        <v>119</v>
      </c>
      <c r="E149" s="32">
        <f t="shared" si="28"/>
        <v>15000</v>
      </c>
      <c r="F149" s="33">
        <f>SUM(F153:F157)</f>
        <v>15000</v>
      </c>
      <c r="G149" s="33">
        <f>SUM(G153:G157)</f>
        <v>0</v>
      </c>
      <c r="H149" s="33">
        <f>SUM(H153:H157)</f>
        <v>0</v>
      </c>
      <c r="I149" s="32">
        <f t="shared" si="29"/>
        <v>16200</v>
      </c>
      <c r="J149" s="33">
        <f>SUM(J153:J157)</f>
        <v>16200</v>
      </c>
      <c r="K149" s="33">
        <f>SUM(K153:K157)</f>
        <v>0</v>
      </c>
      <c r="L149" s="33">
        <f>SUM(L153:L157)</f>
        <v>0</v>
      </c>
      <c r="M149" s="32">
        <f t="shared" si="30"/>
        <v>16200</v>
      </c>
      <c r="N149" s="33">
        <f>SUM(N153:N157)</f>
        <v>16200</v>
      </c>
      <c r="O149" s="33">
        <f>SUM(O153:O157)</f>
        <v>0</v>
      </c>
      <c r="P149" s="33">
        <f>SUM(P153:P157)</f>
        <v>0</v>
      </c>
      <c r="Q149" s="32">
        <f t="shared" si="31"/>
        <v>17420</v>
      </c>
      <c r="R149" s="33">
        <f>SUM(R153:R157)</f>
        <v>17420</v>
      </c>
      <c r="S149" s="33">
        <f>SUM(S153:S157)</f>
        <v>0</v>
      </c>
      <c r="T149" s="33">
        <f>SUM(T153:T157)</f>
        <v>0</v>
      </c>
      <c r="U149" s="81"/>
    </row>
    <row r="150" spans="2:21" ht="18" x14ac:dyDescent="0.25">
      <c r="B150" s="91"/>
      <c r="C150" s="42"/>
      <c r="D150" s="43" t="s">
        <v>151</v>
      </c>
      <c r="E150" s="36">
        <f t="shared" si="28"/>
        <v>0</v>
      </c>
      <c r="F150" s="36">
        <f>SUM(F151:F152)</f>
        <v>0</v>
      </c>
      <c r="G150" s="36">
        <f>SUM(G151:G152)</f>
        <v>0</v>
      </c>
      <c r="H150" s="36">
        <f>SUM(H151:H152)</f>
        <v>0</v>
      </c>
      <c r="I150" s="36">
        <f t="shared" si="29"/>
        <v>0</v>
      </c>
      <c r="J150" s="36">
        <f>SUM(J151:J152)</f>
        <v>0</v>
      </c>
      <c r="K150" s="36">
        <f>SUM(K151:K152)</f>
        <v>0</v>
      </c>
      <c r="L150" s="36">
        <f>SUM(L151:L152)</f>
        <v>0</v>
      </c>
      <c r="M150" s="36">
        <f t="shared" si="30"/>
        <v>0</v>
      </c>
      <c r="N150" s="36">
        <f>SUM(N151:N152)</f>
        <v>0</v>
      </c>
      <c r="O150" s="36">
        <f>SUM(O151:O152)</f>
        <v>0</v>
      </c>
      <c r="P150" s="36">
        <f>SUM(P151:P152)</f>
        <v>0</v>
      </c>
      <c r="Q150" s="36">
        <f t="shared" si="31"/>
        <v>0</v>
      </c>
      <c r="R150" s="36">
        <f>SUM(R151:R152)</f>
        <v>0</v>
      </c>
      <c r="S150" s="36">
        <f>SUM(S151:S152)</f>
        <v>0</v>
      </c>
      <c r="T150" s="36">
        <f>SUM(T151:T152)</f>
        <v>0</v>
      </c>
    </row>
    <row r="151" spans="2:21" ht="18" x14ac:dyDescent="0.25">
      <c r="B151" s="41"/>
      <c r="C151" s="42"/>
      <c r="D151" s="44" t="s">
        <v>335</v>
      </c>
      <c r="E151" s="37">
        <f t="shared" si="28"/>
        <v>0</v>
      </c>
      <c r="F151" s="37">
        <v>0</v>
      </c>
      <c r="G151" s="37">
        <v>0</v>
      </c>
      <c r="H151" s="37">
        <v>0</v>
      </c>
      <c r="I151" s="37">
        <f t="shared" si="29"/>
        <v>0</v>
      </c>
      <c r="J151" s="37">
        <v>0</v>
      </c>
      <c r="K151" s="37">
        <v>0</v>
      </c>
      <c r="L151" s="37">
        <v>0</v>
      </c>
      <c r="M151" s="37">
        <f t="shared" si="30"/>
        <v>0</v>
      </c>
      <c r="N151" s="37">
        <v>0</v>
      </c>
      <c r="O151" s="37">
        <v>0</v>
      </c>
      <c r="P151" s="37">
        <v>0</v>
      </c>
      <c r="Q151" s="37">
        <f t="shared" si="31"/>
        <v>0</v>
      </c>
      <c r="R151" s="37">
        <v>0</v>
      </c>
      <c r="S151" s="37">
        <v>0</v>
      </c>
      <c r="T151" s="37">
        <v>0</v>
      </c>
    </row>
    <row r="152" spans="2:21" ht="18" x14ac:dyDescent="0.25">
      <c r="B152" s="41"/>
      <c r="C152" s="42"/>
      <c r="D152" s="44" t="s">
        <v>155</v>
      </c>
      <c r="E152" s="36">
        <f t="shared" si="28"/>
        <v>0</v>
      </c>
      <c r="F152" s="37">
        <v>0</v>
      </c>
      <c r="G152" s="37">
        <v>0</v>
      </c>
      <c r="H152" s="37">
        <v>0</v>
      </c>
      <c r="I152" s="36">
        <f t="shared" si="29"/>
        <v>0</v>
      </c>
      <c r="J152" s="37">
        <v>0</v>
      </c>
      <c r="K152" s="37">
        <v>0</v>
      </c>
      <c r="L152" s="37">
        <v>0</v>
      </c>
      <c r="M152" s="36">
        <f t="shared" si="30"/>
        <v>0</v>
      </c>
      <c r="N152" s="37">
        <v>0</v>
      </c>
      <c r="O152" s="37">
        <v>0</v>
      </c>
      <c r="P152" s="37">
        <v>0</v>
      </c>
      <c r="Q152" s="36">
        <f t="shared" si="31"/>
        <v>0</v>
      </c>
      <c r="R152" s="37">
        <v>0</v>
      </c>
      <c r="S152" s="37">
        <v>0</v>
      </c>
      <c r="T152" s="37">
        <v>0</v>
      </c>
    </row>
    <row r="153" spans="2:21" ht="30" x14ac:dyDescent="0.25">
      <c r="B153" s="38"/>
      <c r="C153" s="60" t="s">
        <v>254</v>
      </c>
      <c r="D153" s="39" t="s">
        <v>255</v>
      </c>
      <c r="E153" s="40">
        <f t="shared" si="28"/>
        <v>2000</v>
      </c>
      <c r="F153" s="45">
        <v>2000</v>
      </c>
      <c r="G153" s="45">
        <v>0</v>
      </c>
      <c r="H153" s="45">
        <v>0</v>
      </c>
      <c r="I153" s="40">
        <f t="shared" si="29"/>
        <v>2200</v>
      </c>
      <c r="J153" s="45">
        <v>2200</v>
      </c>
      <c r="K153" s="45">
        <v>0</v>
      </c>
      <c r="L153" s="45">
        <v>0</v>
      </c>
      <c r="M153" s="40">
        <f t="shared" si="30"/>
        <v>2200</v>
      </c>
      <c r="N153" s="45">
        <v>2200</v>
      </c>
      <c r="O153" s="45">
        <v>0</v>
      </c>
      <c r="P153" s="45">
        <v>0</v>
      </c>
      <c r="Q153" s="40">
        <f t="shared" si="31"/>
        <v>2420</v>
      </c>
      <c r="R153" s="45">
        <v>2420</v>
      </c>
      <c r="S153" s="45">
        <v>0</v>
      </c>
      <c r="T153" s="45">
        <v>0</v>
      </c>
    </row>
    <row r="154" spans="2:21" x14ac:dyDescent="0.25">
      <c r="B154" s="38"/>
      <c r="C154" s="60" t="s">
        <v>256</v>
      </c>
      <c r="D154" s="39" t="s">
        <v>257</v>
      </c>
      <c r="E154" s="40">
        <f t="shared" si="28"/>
        <v>896</v>
      </c>
      <c r="F154" s="45">
        <f>903.6-7.6</f>
        <v>896</v>
      </c>
      <c r="G154" s="45">
        <v>0</v>
      </c>
      <c r="H154" s="45">
        <v>0</v>
      </c>
      <c r="I154" s="40">
        <f t="shared" si="29"/>
        <v>896</v>
      </c>
      <c r="J154" s="45">
        <f>903.6-7.6</f>
        <v>896</v>
      </c>
      <c r="K154" s="45">
        <v>0</v>
      </c>
      <c r="L154" s="45">
        <v>0</v>
      </c>
      <c r="M154" s="40">
        <f t="shared" si="30"/>
        <v>896</v>
      </c>
      <c r="N154" s="45">
        <f>903.6-7.6</f>
        <v>896</v>
      </c>
      <c r="O154" s="45">
        <v>0</v>
      </c>
      <c r="P154" s="45">
        <v>0</v>
      </c>
      <c r="Q154" s="40">
        <f t="shared" si="31"/>
        <v>896</v>
      </c>
      <c r="R154" s="45">
        <f>903.6-7.6</f>
        <v>896</v>
      </c>
      <c r="S154" s="45">
        <v>0</v>
      </c>
      <c r="T154" s="45">
        <v>0</v>
      </c>
    </row>
    <row r="155" spans="2:21" ht="30" x14ac:dyDescent="0.25">
      <c r="B155" s="38"/>
      <c r="C155" s="60" t="s">
        <v>258</v>
      </c>
      <c r="D155" s="39" t="s">
        <v>259</v>
      </c>
      <c r="E155" s="40">
        <f t="shared" si="28"/>
        <v>11600</v>
      </c>
      <c r="F155" s="45">
        <v>11600</v>
      </c>
      <c r="G155" s="45">
        <v>0</v>
      </c>
      <c r="H155" s="45">
        <v>0</v>
      </c>
      <c r="I155" s="40">
        <f t="shared" si="29"/>
        <v>12600</v>
      </c>
      <c r="J155" s="45">
        <v>12600</v>
      </c>
      <c r="K155" s="45">
        <v>0</v>
      </c>
      <c r="L155" s="45">
        <v>0</v>
      </c>
      <c r="M155" s="40">
        <f t="shared" si="30"/>
        <v>12600</v>
      </c>
      <c r="N155" s="45">
        <v>12600</v>
      </c>
      <c r="O155" s="45">
        <v>0</v>
      </c>
      <c r="P155" s="45">
        <v>0</v>
      </c>
      <c r="Q155" s="40">
        <f t="shared" si="31"/>
        <v>13600</v>
      </c>
      <c r="R155" s="45">
        <v>13600</v>
      </c>
      <c r="S155" s="45">
        <v>0</v>
      </c>
      <c r="T155" s="45">
        <v>0</v>
      </c>
    </row>
    <row r="156" spans="2:21" ht="30" x14ac:dyDescent="0.25">
      <c r="B156" s="38"/>
      <c r="C156" s="60" t="s">
        <v>260</v>
      </c>
      <c r="D156" s="39" t="s">
        <v>261</v>
      </c>
      <c r="E156" s="40">
        <f t="shared" si="28"/>
        <v>300</v>
      </c>
      <c r="F156" s="45">
        <v>300</v>
      </c>
      <c r="G156" s="45">
        <v>0</v>
      </c>
      <c r="H156" s="45">
        <v>0</v>
      </c>
      <c r="I156" s="40">
        <f t="shared" si="29"/>
        <v>300</v>
      </c>
      <c r="J156" s="45">
        <v>300</v>
      </c>
      <c r="K156" s="45">
        <v>0</v>
      </c>
      <c r="L156" s="45">
        <v>0</v>
      </c>
      <c r="M156" s="40">
        <f t="shared" si="30"/>
        <v>300</v>
      </c>
      <c r="N156" s="45">
        <v>300</v>
      </c>
      <c r="O156" s="45">
        <v>0</v>
      </c>
      <c r="P156" s="45">
        <v>0</v>
      </c>
      <c r="Q156" s="40">
        <f t="shared" si="31"/>
        <v>300</v>
      </c>
      <c r="R156" s="45">
        <v>300</v>
      </c>
      <c r="S156" s="45">
        <v>0</v>
      </c>
      <c r="T156" s="45">
        <v>0</v>
      </c>
    </row>
    <row r="157" spans="2:21" ht="30" x14ac:dyDescent="0.25">
      <c r="B157" s="38"/>
      <c r="C157" s="60" t="s">
        <v>262</v>
      </c>
      <c r="D157" s="39" t="s">
        <v>263</v>
      </c>
      <c r="E157" s="40">
        <f t="shared" si="28"/>
        <v>204</v>
      </c>
      <c r="F157" s="45">
        <v>204</v>
      </c>
      <c r="G157" s="45">
        <v>0</v>
      </c>
      <c r="H157" s="45">
        <v>0</v>
      </c>
      <c r="I157" s="40">
        <f t="shared" si="29"/>
        <v>204</v>
      </c>
      <c r="J157" s="45">
        <v>204</v>
      </c>
      <c r="K157" s="45">
        <v>0</v>
      </c>
      <c r="L157" s="45">
        <v>0</v>
      </c>
      <c r="M157" s="40">
        <f t="shared" si="30"/>
        <v>204</v>
      </c>
      <c r="N157" s="45">
        <v>204</v>
      </c>
      <c r="O157" s="45">
        <v>0</v>
      </c>
      <c r="P157" s="45">
        <v>0</v>
      </c>
      <c r="Q157" s="40">
        <f t="shared" si="31"/>
        <v>204</v>
      </c>
      <c r="R157" s="45">
        <v>204</v>
      </c>
      <c r="S157" s="45">
        <v>0</v>
      </c>
      <c r="T157" s="45">
        <v>0</v>
      </c>
    </row>
    <row r="158" spans="2:21" ht="48.75" customHeight="1" x14ac:dyDescent="0.25">
      <c r="B158" s="30" t="s">
        <v>517</v>
      </c>
      <c r="C158" s="31"/>
      <c r="D158" s="53" t="s">
        <v>121</v>
      </c>
      <c r="E158" s="32">
        <f t="shared" si="28"/>
        <v>2000</v>
      </c>
      <c r="F158" s="33">
        <f t="shared" ref="F158:P158" si="32">F162</f>
        <v>2000</v>
      </c>
      <c r="G158" s="33">
        <f t="shared" si="32"/>
        <v>0</v>
      </c>
      <c r="H158" s="33">
        <f t="shared" si="32"/>
        <v>0</v>
      </c>
      <c r="I158" s="32">
        <f t="shared" si="29"/>
        <v>2000</v>
      </c>
      <c r="J158" s="33">
        <f t="shared" si="32"/>
        <v>2000</v>
      </c>
      <c r="K158" s="33">
        <f t="shared" si="32"/>
        <v>0</v>
      </c>
      <c r="L158" s="33">
        <f t="shared" si="32"/>
        <v>0</v>
      </c>
      <c r="M158" s="32">
        <f t="shared" si="30"/>
        <v>2500</v>
      </c>
      <c r="N158" s="33">
        <f t="shared" si="32"/>
        <v>2500</v>
      </c>
      <c r="O158" s="33">
        <f t="shared" si="32"/>
        <v>0</v>
      </c>
      <c r="P158" s="33">
        <f t="shared" si="32"/>
        <v>0</v>
      </c>
      <c r="Q158" s="32">
        <f t="shared" si="31"/>
        <v>2500</v>
      </c>
      <c r="R158" s="33">
        <f>R162</f>
        <v>2500</v>
      </c>
      <c r="S158" s="33">
        <f>S162</f>
        <v>0</v>
      </c>
      <c r="T158" s="33">
        <f>T162</f>
        <v>0</v>
      </c>
      <c r="U158" s="81"/>
    </row>
    <row r="159" spans="2:21" ht="18" x14ac:dyDescent="0.25">
      <c r="B159" s="41"/>
      <c r="C159" s="42"/>
      <c r="D159" s="43" t="s">
        <v>151</v>
      </c>
      <c r="E159" s="36">
        <f t="shared" si="28"/>
        <v>0</v>
      </c>
      <c r="F159" s="36">
        <f>SUM(F160:F161)</f>
        <v>0</v>
      </c>
      <c r="G159" s="36">
        <f>SUM(G160:G161)</f>
        <v>0</v>
      </c>
      <c r="H159" s="36">
        <f>SUM(H160:H161)</f>
        <v>0</v>
      </c>
      <c r="I159" s="36">
        <f t="shared" si="29"/>
        <v>0</v>
      </c>
      <c r="J159" s="36">
        <f>SUM(J160:J161)</f>
        <v>0</v>
      </c>
      <c r="K159" s="36">
        <f>SUM(K160:K161)</f>
        <v>0</v>
      </c>
      <c r="L159" s="36">
        <f>SUM(L160:L161)</f>
        <v>0</v>
      </c>
      <c r="M159" s="36">
        <f t="shared" si="30"/>
        <v>0</v>
      </c>
      <c r="N159" s="36">
        <f>SUM(N160:N161)</f>
        <v>0</v>
      </c>
      <c r="O159" s="36">
        <f>SUM(O160:O161)</f>
        <v>0</v>
      </c>
      <c r="P159" s="36">
        <f>SUM(P160:P161)</f>
        <v>0</v>
      </c>
      <c r="Q159" s="36">
        <f t="shared" si="31"/>
        <v>0</v>
      </c>
      <c r="R159" s="36">
        <f>SUM(R160:R161)</f>
        <v>0</v>
      </c>
      <c r="S159" s="36">
        <f>SUM(S160:S161)</f>
        <v>0</v>
      </c>
      <c r="T159" s="36">
        <f>SUM(T160:T161)</f>
        <v>0</v>
      </c>
    </row>
    <row r="160" spans="2:21" ht="18" x14ac:dyDescent="0.25">
      <c r="B160" s="41"/>
      <c r="C160" s="42"/>
      <c r="D160" s="44" t="s">
        <v>335</v>
      </c>
      <c r="E160" s="37">
        <f t="shared" si="28"/>
        <v>0</v>
      </c>
      <c r="F160" s="37">
        <v>0</v>
      </c>
      <c r="G160" s="37">
        <v>0</v>
      </c>
      <c r="H160" s="37">
        <v>0</v>
      </c>
      <c r="I160" s="37">
        <f t="shared" si="29"/>
        <v>0</v>
      </c>
      <c r="J160" s="37">
        <v>0</v>
      </c>
      <c r="K160" s="37">
        <v>0</v>
      </c>
      <c r="L160" s="37">
        <v>0</v>
      </c>
      <c r="M160" s="37">
        <f t="shared" si="30"/>
        <v>0</v>
      </c>
      <c r="N160" s="37">
        <v>0</v>
      </c>
      <c r="O160" s="37">
        <v>0</v>
      </c>
      <c r="P160" s="37">
        <v>0</v>
      </c>
      <c r="Q160" s="37">
        <f t="shared" si="31"/>
        <v>0</v>
      </c>
      <c r="R160" s="37">
        <v>0</v>
      </c>
      <c r="S160" s="37">
        <v>0</v>
      </c>
      <c r="T160" s="37">
        <v>0</v>
      </c>
    </row>
    <row r="161" spans="2:21" ht="18" x14ac:dyDescent="0.25">
      <c r="B161" s="41"/>
      <c r="C161" s="42"/>
      <c r="D161" s="44" t="s">
        <v>155</v>
      </c>
      <c r="E161" s="36">
        <f t="shared" si="28"/>
        <v>0</v>
      </c>
      <c r="F161" s="37">
        <v>0</v>
      </c>
      <c r="G161" s="37">
        <v>0</v>
      </c>
      <c r="H161" s="37">
        <v>0</v>
      </c>
      <c r="I161" s="36">
        <f t="shared" si="29"/>
        <v>0</v>
      </c>
      <c r="J161" s="37">
        <v>0</v>
      </c>
      <c r="K161" s="37">
        <v>0</v>
      </c>
      <c r="L161" s="37">
        <v>0</v>
      </c>
      <c r="M161" s="36">
        <f t="shared" si="30"/>
        <v>0</v>
      </c>
      <c r="N161" s="37">
        <v>0</v>
      </c>
      <c r="O161" s="37">
        <v>0</v>
      </c>
      <c r="P161" s="37">
        <v>0</v>
      </c>
      <c r="Q161" s="36">
        <f t="shared" si="31"/>
        <v>0</v>
      </c>
      <c r="R161" s="37">
        <v>0</v>
      </c>
      <c r="S161" s="37">
        <v>0</v>
      </c>
      <c r="T161" s="37">
        <v>0</v>
      </c>
    </row>
    <row r="162" spans="2:21" ht="45" x14ac:dyDescent="0.25">
      <c r="B162" s="38"/>
      <c r="C162" s="60" t="s">
        <v>264</v>
      </c>
      <c r="D162" s="39" t="s">
        <v>265</v>
      </c>
      <c r="E162" s="40">
        <f t="shared" si="28"/>
        <v>2000</v>
      </c>
      <c r="F162" s="45">
        <v>2000</v>
      </c>
      <c r="G162" s="45">
        <v>0</v>
      </c>
      <c r="H162" s="45">
        <v>0</v>
      </c>
      <c r="I162" s="40">
        <f t="shared" si="29"/>
        <v>2000</v>
      </c>
      <c r="J162" s="45">
        <v>2000</v>
      </c>
      <c r="K162" s="45">
        <v>0</v>
      </c>
      <c r="L162" s="45">
        <v>0</v>
      </c>
      <c r="M162" s="40">
        <f t="shared" si="30"/>
        <v>2500</v>
      </c>
      <c r="N162" s="45">
        <v>2500</v>
      </c>
      <c r="O162" s="45">
        <v>0</v>
      </c>
      <c r="P162" s="45">
        <v>0</v>
      </c>
      <c r="Q162" s="40">
        <f t="shared" si="31"/>
        <v>2500</v>
      </c>
      <c r="R162" s="45">
        <v>2500</v>
      </c>
      <c r="S162" s="45">
        <v>0</v>
      </c>
      <c r="T162" s="45">
        <v>0</v>
      </c>
    </row>
    <row r="163" spans="2:21" ht="18" x14ac:dyDescent="0.25">
      <c r="B163" s="30" t="s">
        <v>518</v>
      </c>
      <c r="C163" s="31"/>
      <c r="D163" s="53" t="s">
        <v>122</v>
      </c>
      <c r="E163" s="32">
        <f t="shared" si="28"/>
        <v>36400</v>
      </c>
      <c r="F163" s="33">
        <f>SUM(F167:F172)</f>
        <v>36400</v>
      </c>
      <c r="G163" s="33">
        <f>SUM(G167:G172)</f>
        <v>0</v>
      </c>
      <c r="H163" s="33">
        <f>SUM(H167:H172)</f>
        <v>0</v>
      </c>
      <c r="I163" s="32">
        <f t="shared" si="29"/>
        <v>40400</v>
      </c>
      <c r="J163" s="33">
        <f>SUM(J167:J172)</f>
        <v>40400</v>
      </c>
      <c r="K163" s="33">
        <f>SUM(K167:K172)</f>
        <v>0</v>
      </c>
      <c r="L163" s="33">
        <f>SUM(L167:L172)</f>
        <v>0</v>
      </c>
      <c r="M163" s="32">
        <f t="shared" si="30"/>
        <v>42500</v>
      </c>
      <c r="N163" s="33">
        <f>SUM(N167:N172)</f>
        <v>42500</v>
      </c>
      <c r="O163" s="33">
        <f>SUM(O167:O172)</f>
        <v>0</v>
      </c>
      <c r="P163" s="33">
        <f>SUM(P167:P172)</f>
        <v>0</v>
      </c>
      <c r="Q163" s="32">
        <f t="shared" si="31"/>
        <v>46471</v>
      </c>
      <c r="R163" s="33">
        <f>SUM(R167:R172)</f>
        <v>46471</v>
      </c>
      <c r="S163" s="33">
        <f>SUM(S167:S172)</f>
        <v>0</v>
      </c>
      <c r="T163" s="33">
        <f>SUM(T167:T172)</f>
        <v>0</v>
      </c>
      <c r="U163" s="81"/>
    </row>
    <row r="164" spans="2:21" ht="18" x14ac:dyDescent="0.25">
      <c r="B164" s="91"/>
      <c r="C164" s="42"/>
      <c r="D164" s="43" t="s">
        <v>151</v>
      </c>
      <c r="E164" s="36">
        <f t="shared" si="28"/>
        <v>0</v>
      </c>
      <c r="F164" s="36">
        <f>SUM(F165:F166)</f>
        <v>0</v>
      </c>
      <c r="G164" s="36">
        <f>SUM(G165:G166)</f>
        <v>0</v>
      </c>
      <c r="H164" s="36">
        <f>SUM(H165:H166)</f>
        <v>0</v>
      </c>
      <c r="I164" s="36">
        <f t="shared" si="29"/>
        <v>0</v>
      </c>
      <c r="J164" s="36">
        <f>SUM(J165:J166)</f>
        <v>0</v>
      </c>
      <c r="K164" s="36">
        <f>SUM(K165:K166)</f>
        <v>0</v>
      </c>
      <c r="L164" s="36">
        <f>SUM(L165:L166)</f>
        <v>0</v>
      </c>
      <c r="M164" s="36">
        <f t="shared" si="30"/>
        <v>0</v>
      </c>
      <c r="N164" s="36">
        <f>SUM(N165:N166)</f>
        <v>0</v>
      </c>
      <c r="O164" s="36">
        <f>SUM(O165:O166)</f>
        <v>0</v>
      </c>
      <c r="P164" s="36">
        <f>SUM(P165:P166)</f>
        <v>0</v>
      </c>
      <c r="Q164" s="36">
        <f t="shared" si="31"/>
        <v>0</v>
      </c>
      <c r="R164" s="36">
        <f>SUM(R165:R166)</f>
        <v>0</v>
      </c>
      <c r="S164" s="36">
        <f>SUM(S165:S166)</f>
        <v>0</v>
      </c>
      <c r="T164" s="36">
        <f>SUM(T165:T166)</f>
        <v>0</v>
      </c>
    </row>
    <row r="165" spans="2:21" ht="18" x14ac:dyDescent="0.25">
      <c r="B165" s="41"/>
      <c r="C165" s="42"/>
      <c r="D165" s="44" t="s">
        <v>335</v>
      </c>
      <c r="E165" s="37">
        <f t="shared" si="28"/>
        <v>0</v>
      </c>
      <c r="F165" s="37">
        <v>0</v>
      </c>
      <c r="G165" s="37">
        <v>0</v>
      </c>
      <c r="H165" s="37">
        <v>0</v>
      </c>
      <c r="I165" s="37">
        <f t="shared" si="29"/>
        <v>0</v>
      </c>
      <c r="J165" s="37">
        <v>0</v>
      </c>
      <c r="K165" s="37">
        <v>0</v>
      </c>
      <c r="L165" s="37">
        <v>0</v>
      </c>
      <c r="M165" s="37">
        <f t="shared" si="30"/>
        <v>0</v>
      </c>
      <c r="N165" s="37">
        <v>0</v>
      </c>
      <c r="O165" s="37">
        <v>0</v>
      </c>
      <c r="P165" s="37">
        <v>0</v>
      </c>
      <c r="Q165" s="37">
        <f t="shared" si="31"/>
        <v>0</v>
      </c>
      <c r="R165" s="37">
        <v>0</v>
      </c>
      <c r="S165" s="37">
        <v>0</v>
      </c>
      <c r="T165" s="37">
        <v>0</v>
      </c>
    </row>
    <row r="166" spans="2:21" ht="18" x14ac:dyDescent="0.25">
      <c r="B166" s="41"/>
      <c r="C166" s="42"/>
      <c r="D166" s="44" t="s">
        <v>155</v>
      </c>
      <c r="E166" s="36">
        <f t="shared" si="28"/>
        <v>0</v>
      </c>
      <c r="F166" s="37">
        <v>0</v>
      </c>
      <c r="G166" s="37">
        <v>0</v>
      </c>
      <c r="H166" s="37">
        <v>0</v>
      </c>
      <c r="I166" s="36">
        <f t="shared" si="29"/>
        <v>0</v>
      </c>
      <c r="J166" s="37">
        <v>0</v>
      </c>
      <c r="K166" s="37">
        <v>0</v>
      </c>
      <c r="L166" s="37">
        <v>0</v>
      </c>
      <c r="M166" s="36">
        <f t="shared" si="30"/>
        <v>0</v>
      </c>
      <c r="N166" s="37">
        <v>0</v>
      </c>
      <c r="O166" s="37">
        <v>0</v>
      </c>
      <c r="P166" s="37">
        <v>0</v>
      </c>
      <c r="Q166" s="36">
        <f t="shared" si="31"/>
        <v>0</v>
      </c>
      <c r="R166" s="37">
        <v>0</v>
      </c>
      <c r="S166" s="37">
        <v>0</v>
      </c>
      <c r="T166" s="37">
        <v>0</v>
      </c>
    </row>
    <row r="167" spans="2:21" x14ac:dyDescent="0.25">
      <c r="B167" s="38"/>
      <c r="C167" s="60" t="s">
        <v>266</v>
      </c>
      <c r="D167" s="39" t="s">
        <v>267</v>
      </c>
      <c r="E167" s="40">
        <f t="shared" si="28"/>
        <v>16000</v>
      </c>
      <c r="F167" s="45">
        <v>16000</v>
      </c>
      <c r="G167" s="45">
        <v>0</v>
      </c>
      <c r="H167" s="45">
        <v>0</v>
      </c>
      <c r="I167" s="40">
        <f t="shared" si="29"/>
        <v>18981</v>
      </c>
      <c r="J167" s="45">
        <f>20000-1019</f>
        <v>18981</v>
      </c>
      <c r="K167" s="45">
        <v>0</v>
      </c>
      <c r="L167" s="45">
        <v>0</v>
      </c>
      <c r="M167" s="40">
        <f t="shared" si="30"/>
        <v>19000</v>
      </c>
      <c r="N167" s="45">
        <v>19000</v>
      </c>
      <c r="O167" s="45">
        <v>0</v>
      </c>
      <c r="P167" s="45">
        <v>0</v>
      </c>
      <c r="Q167" s="40">
        <f t="shared" si="31"/>
        <v>20800</v>
      </c>
      <c r="R167" s="45">
        <v>20800</v>
      </c>
      <c r="S167" s="45">
        <v>0</v>
      </c>
      <c r="T167" s="45">
        <v>0</v>
      </c>
      <c r="U167" s="3"/>
    </row>
    <row r="168" spans="2:21" x14ac:dyDescent="0.25">
      <c r="B168" s="38"/>
      <c r="C168" s="60" t="s">
        <v>268</v>
      </c>
      <c r="D168" s="39" t="s">
        <v>269</v>
      </c>
      <c r="E168" s="40">
        <f t="shared" si="28"/>
        <v>110</v>
      </c>
      <c r="F168" s="45">
        <v>110</v>
      </c>
      <c r="G168" s="45">
        <v>0</v>
      </c>
      <c r="H168" s="45">
        <v>0</v>
      </c>
      <c r="I168" s="40">
        <f t="shared" si="29"/>
        <v>133</v>
      </c>
      <c r="J168" s="45">
        <v>133</v>
      </c>
      <c r="K168" s="45">
        <v>0</v>
      </c>
      <c r="L168" s="45">
        <v>0</v>
      </c>
      <c r="M168" s="40">
        <f t="shared" si="30"/>
        <v>135</v>
      </c>
      <c r="N168" s="45">
        <v>135</v>
      </c>
      <c r="O168" s="45">
        <v>0</v>
      </c>
      <c r="P168" s="45">
        <v>0</v>
      </c>
      <c r="Q168" s="40">
        <f t="shared" si="31"/>
        <v>135</v>
      </c>
      <c r="R168" s="45">
        <v>135</v>
      </c>
      <c r="S168" s="45">
        <v>0</v>
      </c>
      <c r="T168" s="45">
        <v>0</v>
      </c>
    </row>
    <row r="169" spans="2:21" ht="45" x14ac:dyDescent="0.25">
      <c r="B169" s="38"/>
      <c r="C169" s="60" t="s">
        <v>270</v>
      </c>
      <c r="D169" s="39" t="s">
        <v>271</v>
      </c>
      <c r="E169" s="40">
        <f t="shared" si="28"/>
        <v>19104</v>
      </c>
      <c r="F169" s="45">
        <v>19104</v>
      </c>
      <c r="G169" s="45">
        <v>0</v>
      </c>
      <c r="H169" s="45">
        <v>0</v>
      </c>
      <c r="I169" s="40">
        <f t="shared" si="29"/>
        <v>20000</v>
      </c>
      <c r="J169" s="45">
        <v>20000</v>
      </c>
      <c r="K169" s="45">
        <v>0</v>
      </c>
      <c r="L169" s="45">
        <v>0</v>
      </c>
      <c r="M169" s="40">
        <f t="shared" si="30"/>
        <v>21929</v>
      </c>
      <c r="N169" s="45">
        <v>21929</v>
      </c>
      <c r="O169" s="45">
        <v>0</v>
      </c>
      <c r="P169" s="45">
        <v>0</v>
      </c>
      <c r="Q169" s="40">
        <f t="shared" si="31"/>
        <v>24000</v>
      </c>
      <c r="R169" s="45">
        <v>24000</v>
      </c>
      <c r="S169" s="45">
        <v>0</v>
      </c>
      <c r="T169" s="45">
        <v>0</v>
      </c>
      <c r="U169" s="3"/>
    </row>
    <row r="170" spans="2:21" x14ac:dyDescent="0.25">
      <c r="B170" s="38"/>
      <c r="C170" s="60" t="s">
        <v>272</v>
      </c>
      <c r="D170" s="39" t="s">
        <v>273</v>
      </c>
      <c r="E170" s="40">
        <f t="shared" si="28"/>
        <v>500</v>
      </c>
      <c r="F170" s="45">
        <v>500</v>
      </c>
      <c r="G170" s="45">
        <v>0</v>
      </c>
      <c r="H170" s="45">
        <v>0</v>
      </c>
      <c r="I170" s="40">
        <f t="shared" si="29"/>
        <v>500</v>
      </c>
      <c r="J170" s="45">
        <v>500</v>
      </c>
      <c r="K170" s="45">
        <v>0</v>
      </c>
      <c r="L170" s="45">
        <v>0</v>
      </c>
      <c r="M170" s="40">
        <f t="shared" si="30"/>
        <v>500</v>
      </c>
      <c r="N170" s="45">
        <v>500</v>
      </c>
      <c r="O170" s="45">
        <v>0</v>
      </c>
      <c r="P170" s="45">
        <v>0</v>
      </c>
      <c r="Q170" s="40">
        <f t="shared" si="31"/>
        <v>500</v>
      </c>
      <c r="R170" s="45">
        <v>500</v>
      </c>
      <c r="S170" s="45">
        <v>0</v>
      </c>
      <c r="T170" s="45">
        <v>0</v>
      </c>
    </row>
    <row r="171" spans="2:21" ht="30" x14ac:dyDescent="0.25">
      <c r="B171" s="38"/>
      <c r="C171" s="60" t="s">
        <v>274</v>
      </c>
      <c r="D171" s="39" t="s">
        <v>275</v>
      </c>
      <c r="E171" s="40">
        <f t="shared" si="28"/>
        <v>650</v>
      </c>
      <c r="F171" s="45">
        <v>650</v>
      </c>
      <c r="G171" s="45">
        <v>0</v>
      </c>
      <c r="H171" s="45">
        <v>0</v>
      </c>
      <c r="I171" s="40">
        <f t="shared" si="29"/>
        <v>750</v>
      </c>
      <c r="J171" s="45">
        <v>750</v>
      </c>
      <c r="K171" s="45">
        <v>0</v>
      </c>
      <c r="L171" s="45">
        <v>0</v>
      </c>
      <c r="M171" s="40">
        <f t="shared" si="30"/>
        <v>900</v>
      </c>
      <c r="N171" s="45">
        <v>900</v>
      </c>
      <c r="O171" s="45">
        <v>0</v>
      </c>
      <c r="P171" s="45">
        <v>0</v>
      </c>
      <c r="Q171" s="40">
        <f t="shared" si="31"/>
        <v>1000</v>
      </c>
      <c r="R171" s="45">
        <v>1000</v>
      </c>
      <c r="S171" s="45">
        <v>0</v>
      </c>
      <c r="T171" s="45">
        <v>0</v>
      </c>
    </row>
    <row r="172" spans="2:21" ht="30" x14ac:dyDescent="0.25">
      <c r="B172" s="38"/>
      <c r="C172" s="60" t="s">
        <v>276</v>
      </c>
      <c r="D172" s="39" t="s">
        <v>277</v>
      </c>
      <c r="E172" s="40">
        <f t="shared" si="28"/>
        <v>36</v>
      </c>
      <c r="F172" s="45">
        <v>36</v>
      </c>
      <c r="G172" s="45">
        <v>0</v>
      </c>
      <c r="H172" s="45">
        <v>0</v>
      </c>
      <c r="I172" s="40">
        <f t="shared" si="29"/>
        <v>36</v>
      </c>
      <c r="J172" s="45">
        <v>36</v>
      </c>
      <c r="K172" s="45">
        <v>0</v>
      </c>
      <c r="L172" s="45">
        <v>0</v>
      </c>
      <c r="M172" s="40">
        <f t="shared" si="30"/>
        <v>36</v>
      </c>
      <c r="N172" s="45">
        <v>36</v>
      </c>
      <c r="O172" s="45">
        <v>0</v>
      </c>
      <c r="P172" s="45">
        <v>0</v>
      </c>
      <c r="Q172" s="40">
        <f t="shared" si="31"/>
        <v>36</v>
      </c>
      <c r="R172" s="45">
        <v>36</v>
      </c>
      <c r="S172" s="45">
        <v>0</v>
      </c>
      <c r="T172" s="45">
        <v>0</v>
      </c>
    </row>
    <row r="173" spans="2:21" ht="36" x14ac:dyDescent="0.25">
      <c r="B173" s="30" t="s">
        <v>519</v>
      </c>
      <c r="C173" s="31"/>
      <c r="D173" s="53" t="s">
        <v>125</v>
      </c>
      <c r="E173" s="32">
        <f t="shared" si="28"/>
        <v>3000</v>
      </c>
      <c r="F173" s="33">
        <f>SUM(F177:F180)</f>
        <v>3000</v>
      </c>
      <c r="G173" s="33">
        <f>SUM(G177:G180)</f>
        <v>0</v>
      </c>
      <c r="H173" s="33">
        <f>SUM(H177:H180)</f>
        <v>0</v>
      </c>
      <c r="I173" s="32">
        <f t="shared" si="29"/>
        <v>3500</v>
      </c>
      <c r="J173" s="33">
        <f>SUM(J177:J180)</f>
        <v>3500</v>
      </c>
      <c r="K173" s="33">
        <f>SUM(K177:K180)</f>
        <v>0</v>
      </c>
      <c r="L173" s="33">
        <f>SUM(L177:L180)</f>
        <v>0</v>
      </c>
      <c r="M173" s="32">
        <f t="shared" si="30"/>
        <v>3500</v>
      </c>
      <c r="N173" s="33">
        <f>SUM(N177:N180)</f>
        <v>3500</v>
      </c>
      <c r="O173" s="33">
        <f>SUM(O177:O180)</f>
        <v>0</v>
      </c>
      <c r="P173" s="33">
        <f>SUM(P177:P180)</f>
        <v>0</v>
      </c>
      <c r="Q173" s="32">
        <f t="shared" si="31"/>
        <v>3836</v>
      </c>
      <c r="R173" s="33">
        <f>SUM(R177:R180)</f>
        <v>3836</v>
      </c>
      <c r="S173" s="33">
        <f>SUM(S177:S180)</f>
        <v>0</v>
      </c>
      <c r="T173" s="33">
        <f>SUM(T177:T180)</f>
        <v>0</v>
      </c>
      <c r="U173" s="81"/>
    </row>
    <row r="174" spans="2:21" ht="18" x14ac:dyDescent="0.25">
      <c r="B174" s="91"/>
      <c r="C174" s="42"/>
      <c r="D174" s="43" t="s">
        <v>151</v>
      </c>
      <c r="E174" s="36">
        <f t="shared" si="28"/>
        <v>0</v>
      </c>
      <c r="F174" s="36">
        <f>SUM(F175:F176)</f>
        <v>0</v>
      </c>
      <c r="G174" s="36">
        <f>SUM(G175:G176)</f>
        <v>0</v>
      </c>
      <c r="H174" s="36">
        <f>SUM(H175:H176)</f>
        <v>0</v>
      </c>
      <c r="I174" s="36">
        <f t="shared" si="29"/>
        <v>0</v>
      </c>
      <c r="J174" s="36">
        <f>SUM(J175:J176)</f>
        <v>0</v>
      </c>
      <c r="K174" s="36">
        <f>SUM(K175:K176)</f>
        <v>0</v>
      </c>
      <c r="L174" s="36">
        <f>SUM(L175:L176)</f>
        <v>0</v>
      </c>
      <c r="M174" s="36">
        <f t="shared" si="30"/>
        <v>0</v>
      </c>
      <c r="N174" s="36">
        <f>SUM(N175:N176)</f>
        <v>0</v>
      </c>
      <c r="O174" s="36">
        <f>SUM(O175:O176)</f>
        <v>0</v>
      </c>
      <c r="P174" s="36">
        <f>SUM(P175:P176)</f>
        <v>0</v>
      </c>
      <c r="Q174" s="36">
        <f t="shared" si="31"/>
        <v>0</v>
      </c>
      <c r="R174" s="36">
        <f>SUM(R175:R176)</f>
        <v>0</v>
      </c>
      <c r="S174" s="36">
        <f>SUM(S175:S176)</f>
        <v>0</v>
      </c>
      <c r="T174" s="36">
        <f>SUM(T175:T176)</f>
        <v>0</v>
      </c>
    </row>
    <row r="175" spans="2:21" ht="18" x14ac:dyDescent="0.25">
      <c r="B175" s="41"/>
      <c r="C175" s="42"/>
      <c r="D175" s="44" t="s">
        <v>335</v>
      </c>
      <c r="E175" s="37">
        <f t="shared" si="28"/>
        <v>0</v>
      </c>
      <c r="F175" s="37">
        <v>0</v>
      </c>
      <c r="G175" s="37">
        <v>0</v>
      </c>
      <c r="H175" s="37">
        <v>0</v>
      </c>
      <c r="I175" s="37">
        <f t="shared" si="29"/>
        <v>0</v>
      </c>
      <c r="J175" s="37">
        <v>0</v>
      </c>
      <c r="K175" s="37">
        <v>0</v>
      </c>
      <c r="L175" s="37">
        <v>0</v>
      </c>
      <c r="M175" s="37">
        <f t="shared" si="30"/>
        <v>0</v>
      </c>
      <c r="N175" s="37">
        <v>0</v>
      </c>
      <c r="O175" s="37">
        <v>0</v>
      </c>
      <c r="P175" s="37">
        <v>0</v>
      </c>
      <c r="Q175" s="37">
        <f t="shared" si="31"/>
        <v>0</v>
      </c>
      <c r="R175" s="37">
        <v>0</v>
      </c>
      <c r="S175" s="37">
        <v>0</v>
      </c>
      <c r="T175" s="37">
        <v>0</v>
      </c>
    </row>
    <row r="176" spans="2:21" ht="18" x14ac:dyDescent="0.25">
      <c r="B176" s="41"/>
      <c r="C176" s="42"/>
      <c r="D176" s="44" t="s">
        <v>155</v>
      </c>
      <c r="E176" s="36">
        <f t="shared" si="28"/>
        <v>0</v>
      </c>
      <c r="F176" s="37">
        <v>0</v>
      </c>
      <c r="G176" s="37">
        <v>0</v>
      </c>
      <c r="H176" s="37">
        <v>0</v>
      </c>
      <c r="I176" s="36">
        <f t="shared" si="29"/>
        <v>0</v>
      </c>
      <c r="J176" s="37">
        <v>0</v>
      </c>
      <c r="K176" s="37">
        <v>0</v>
      </c>
      <c r="L176" s="37">
        <v>0</v>
      </c>
      <c r="M176" s="36">
        <f t="shared" si="30"/>
        <v>0</v>
      </c>
      <c r="N176" s="37">
        <v>0</v>
      </c>
      <c r="O176" s="37">
        <v>0</v>
      </c>
      <c r="P176" s="37">
        <v>0</v>
      </c>
      <c r="Q176" s="36">
        <f t="shared" si="31"/>
        <v>0</v>
      </c>
      <c r="R176" s="37">
        <v>0</v>
      </c>
      <c r="S176" s="37">
        <v>0</v>
      </c>
      <c r="T176" s="37">
        <v>0</v>
      </c>
    </row>
    <row r="177" spans="2:21" ht="30" x14ac:dyDescent="0.25">
      <c r="B177" s="38"/>
      <c r="C177" s="60" t="s">
        <v>278</v>
      </c>
      <c r="D177" s="39" t="s">
        <v>279</v>
      </c>
      <c r="E177" s="40">
        <f t="shared" si="28"/>
        <v>800</v>
      </c>
      <c r="F177" s="45">
        <v>800</v>
      </c>
      <c r="G177" s="45">
        <v>0</v>
      </c>
      <c r="H177" s="45">
        <v>0</v>
      </c>
      <c r="I177" s="40">
        <f t="shared" si="29"/>
        <v>1000</v>
      </c>
      <c r="J177" s="45">
        <v>1000</v>
      </c>
      <c r="K177" s="45">
        <v>0</v>
      </c>
      <c r="L177" s="45">
        <v>0</v>
      </c>
      <c r="M177" s="40">
        <f t="shared" si="30"/>
        <v>1000</v>
      </c>
      <c r="N177" s="45">
        <v>1000</v>
      </c>
      <c r="O177" s="45">
        <v>0</v>
      </c>
      <c r="P177" s="45">
        <v>0</v>
      </c>
      <c r="Q177" s="40">
        <f t="shared" si="31"/>
        <v>1200</v>
      </c>
      <c r="R177" s="45">
        <v>1200</v>
      </c>
      <c r="S177" s="45">
        <v>0</v>
      </c>
      <c r="T177" s="45">
        <v>0</v>
      </c>
    </row>
    <row r="178" spans="2:21" ht="30" x14ac:dyDescent="0.25">
      <c r="B178" s="38"/>
      <c r="C178" s="60" t="s">
        <v>280</v>
      </c>
      <c r="D178" s="39" t="s">
        <v>281</v>
      </c>
      <c r="E178" s="40">
        <f t="shared" si="28"/>
        <v>770</v>
      </c>
      <c r="F178" s="45">
        <v>770</v>
      </c>
      <c r="G178" s="45">
        <v>0</v>
      </c>
      <c r="H178" s="45">
        <v>0</v>
      </c>
      <c r="I178" s="40">
        <f t="shared" si="29"/>
        <v>950</v>
      </c>
      <c r="J178" s="45">
        <v>950</v>
      </c>
      <c r="K178" s="45">
        <v>0</v>
      </c>
      <c r="L178" s="45">
        <v>0</v>
      </c>
      <c r="M178" s="40">
        <f t="shared" si="30"/>
        <v>950</v>
      </c>
      <c r="N178" s="45">
        <v>950</v>
      </c>
      <c r="O178" s="45">
        <v>0</v>
      </c>
      <c r="P178" s="45">
        <v>0</v>
      </c>
      <c r="Q178" s="40">
        <f t="shared" si="31"/>
        <v>1000</v>
      </c>
      <c r="R178" s="45">
        <v>1000</v>
      </c>
      <c r="S178" s="45">
        <v>0</v>
      </c>
      <c r="T178" s="45">
        <v>0</v>
      </c>
    </row>
    <row r="179" spans="2:21" ht="30" x14ac:dyDescent="0.25">
      <c r="B179" s="38"/>
      <c r="C179" s="60" t="s">
        <v>282</v>
      </c>
      <c r="D179" s="39" t="s">
        <v>283</v>
      </c>
      <c r="E179" s="40">
        <f t="shared" si="28"/>
        <v>1144</v>
      </c>
      <c r="F179" s="45">
        <v>1144</v>
      </c>
      <c r="G179" s="45">
        <v>0</v>
      </c>
      <c r="H179" s="45">
        <v>0</v>
      </c>
      <c r="I179" s="40">
        <f t="shared" si="29"/>
        <v>1264</v>
      </c>
      <c r="J179" s="45">
        <v>1264</v>
      </c>
      <c r="K179" s="45">
        <v>0</v>
      </c>
      <c r="L179" s="45">
        <v>0</v>
      </c>
      <c r="M179" s="40">
        <f t="shared" si="30"/>
        <v>1264</v>
      </c>
      <c r="N179" s="45">
        <v>1264</v>
      </c>
      <c r="O179" s="45">
        <v>0</v>
      </c>
      <c r="P179" s="45">
        <v>0</v>
      </c>
      <c r="Q179" s="40">
        <f t="shared" si="31"/>
        <v>1350</v>
      </c>
      <c r="R179" s="45">
        <v>1350</v>
      </c>
      <c r="S179" s="45">
        <v>0</v>
      </c>
      <c r="T179" s="45">
        <v>0</v>
      </c>
    </row>
    <row r="180" spans="2:21" ht="30" x14ac:dyDescent="0.25">
      <c r="B180" s="38"/>
      <c r="C180" s="60" t="s">
        <v>284</v>
      </c>
      <c r="D180" s="39" t="s">
        <v>263</v>
      </c>
      <c r="E180" s="40">
        <f t="shared" si="28"/>
        <v>286</v>
      </c>
      <c r="F180" s="45">
        <v>286</v>
      </c>
      <c r="G180" s="45">
        <v>0</v>
      </c>
      <c r="H180" s="45">
        <v>0</v>
      </c>
      <c r="I180" s="40">
        <f t="shared" si="29"/>
        <v>286</v>
      </c>
      <c r="J180" s="45">
        <v>286</v>
      </c>
      <c r="K180" s="45">
        <v>0</v>
      </c>
      <c r="L180" s="45">
        <v>0</v>
      </c>
      <c r="M180" s="40">
        <f t="shared" si="30"/>
        <v>286</v>
      </c>
      <c r="N180" s="45">
        <v>286</v>
      </c>
      <c r="O180" s="45">
        <v>0</v>
      </c>
      <c r="P180" s="45">
        <v>0</v>
      </c>
      <c r="Q180" s="40">
        <f t="shared" si="31"/>
        <v>286</v>
      </c>
      <c r="R180" s="45">
        <v>286</v>
      </c>
      <c r="S180" s="45">
        <v>0</v>
      </c>
      <c r="T180" s="45">
        <v>0</v>
      </c>
    </row>
    <row r="181" spans="2:21" ht="75" customHeight="1" x14ac:dyDescent="0.25">
      <c r="B181" s="30" t="s">
        <v>520</v>
      </c>
      <c r="C181" s="31"/>
      <c r="D181" s="53" t="s">
        <v>127</v>
      </c>
      <c r="E181" s="32">
        <f t="shared" si="28"/>
        <v>11480</v>
      </c>
      <c r="F181" s="33">
        <f>F185+F186+F187+F188</f>
        <v>11480</v>
      </c>
      <c r="G181" s="33">
        <f>SUM(G185:G196)</f>
        <v>0</v>
      </c>
      <c r="H181" s="33">
        <f>SUM(H185:H196)</f>
        <v>0</v>
      </c>
      <c r="I181" s="32">
        <f t="shared" si="29"/>
        <v>12480</v>
      </c>
      <c r="J181" s="33">
        <f>J185+J186+J187+J188</f>
        <v>12480</v>
      </c>
      <c r="K181" s="33">
        <f>SUM(K185:K196)</f>
        <v>0</v>
      </c>
      <c r="L181" s="33">
        <f>SUM(L185:L196)</f>
        <v>0</v>
      </c>
      <c r="M181" s="32">
        <f t="shared" si="30"/>
        <v>12500</v>
      </c>
      <c r="N181" s="33">
        <f>N185+N186+N187+N188</f>
        <v>12500</v>
      </c>
      <c r="O181" s="33">
        <f>SUM(O185:O196)</f>
        <v>0</v>
      </c>
      <c r="P181" s="33">
        <f>SUM(P185:P196)</f>
        <v>0</v>
      </c>
      <c r="Q181" s="32">
        <f t="shared" si="31"/>
        <v>12650</v>
      </c>
      <c r="R181" s="33">
        <f>R185+R186+R187+R188</f>
        <v>12650</v>
      </c>
      <c r="S181" s="33">
        <f>SUM(S185:S196)</f>
        <v>0</v>
      </c>
      <c r="T181" s="33">
        <f>SUM(T185:T196)</f>
        <v>0</v>
      </c>
      <c r="U181" s="81"/>
    </row>
    <row r="182" spans="2:21" ht="18" x14ac:dyDescent="0.25">
      <c r="B182" s="91"/>
      <c r="C182" s="42"/>
      <c r="D182" s="43" t="s">
        <v>151</v>
      </c>
      <c r="E182" s="36">
        <f t="shared" si="28"/>
        <v>0</v>
      </c>
      <c r="F182" s="36">
        <f>SUM(F183:F184)</f>
        <v>0</v>
      </c>
      <c r="G182" s="36">
        <f>SUM(G183:G184)</f>
        <v>0</v>
      </c>
      <c r="H182" s="36">
        <f>SUM(H183:H184)</f>
        <v>0</v>
      </c>
      <c r="I182" s="36">
        <f t="shared" si="29"/>
        <v>0</v>
      </c>
      <c r="J182" s="36">
        <f>SUM(J183:J184)</f>
        <v>0</v>
      </c>
      <c r="K182" s="36">
        <f>SUM(K183:K184)</f>
        <v>0</v>
      </c>
      <c r="L182" s="36">
        <f>SUM(L183:L184)</f>
        <v>0</v>
      </c>
      <c r="M182" s="36">
        <f t="shared" si="30"/>
        <v>0</v>
      </c>
      <c r="N182" s="36">
        <f>SUM(N183:N184)</f>
        <v>0</v>
      </c>
      <c r="O182" s="36">
        <f>SUM(O183:O184)</f>
        <v>0</v>
      </c>
      <c r="P182" s="36">
        <f>SUM(P183:P184)</f>
        <v>0</v>
      </c>
      <c r="Q182" s="36">
        <f t="shared" si="31"/>
        <v>0</v>
      </c>
      <c r="R182" s="36">
        <f>SUM(R183:R184)</f>
        <v>0</v>
      </c>
      <c r="S182" s="36">
        <f>SUM(S183:S184)</f>
        <v>0</v>
      </c>
      <c r="T182" s="36">
        <f>SUM(T183:T184)</f>
        <v>0</v>
      </c>
    </row>
    <row r="183" spans="2:21" ht="18" x14ac:dyDescent="0.25">
      <c r="B183" s="41"/>
      <c r="C183" s="42"/>
      <c r="D183" s="44" t="s">
        <v>335</v>
      </c>
      <c r="E183" s="37">
        <f t="shared" si="28"/>
        <v>0</v>
      </c>
      <c r="F183" s="37">
        <v>0</v>
      </c>
      <c r="G183" s="37">
        <v>0</v>
      </c>
      <c r="H183" s="37">
        <v>0</v>
      </c>
      <c r="I183" s="37">
        <f t="shared" si="29"/>
        <v>0</v>
      </c>
      <c r="J183" s="37">
        <v>0</v>
      </c>
      <c r="K183" s="37">
        <v>0</v>
      </c>
      <c r="L183" s="37">
        <v>0</v>
      </c>
      <c r="M183" s="37">
        <f t="shared" si="30"/>
        <v>0</v>
      </c>
      <c r="N183" s="37">
        <v>0</v>
      </c>
      <c r="O183" s="37">
        <v>0</v>
      </c>
      <c r="P183" s="37">
        <v>0</v>
      </c>
      <c r="Q183" s="37">
        <f t="shared" si="31"/>
        <v>0</v>
      </c>
      <c r="R183" s="37">
        <v>0</v>
      </c>
      <c r="S183" s="37">
        <v>0</v>
      </c>
      <c r="T183" s="37">
        <v>0</v>
      </c>
    </row>
    <row r="184" spans="2:21" ht="18" x14ac:dyDescent="0.25">
      <c r="B184" s="41"/>
      <c r="C184" s="42"/>
      <c r="D184" s="44" t="s">
        <v>155</v>
      </c>
      <c r="E184" s="37">
        <f t="shared" si="28"/>
        <v>0</v>
      </c>
      <c r="F184" s="37">
        <v>0</v>
      </c>
      <c r="G184" s="37">
        <v>0</v>
      </c>
      <c r="H184" s="37">
        <v>0</v>
      </c>
      <c r="I184" s="37">
        <f t="shared" si="29"/>
        <v>0</v>
      </c>
      <c r="J184" s="37">
        <v>0</v>
      </c>
      <c r="K184" s="37">
        <v>0</v>
      </c>
      <c r="L184" s="37">
        <v>0</v>
      </c>
      <c r="M184" s="37">
        <f t="shared" si="30"/>
        <v>0</v>
      </c>
      <c r="N184" s="37">
        <v>0</v>
      </c>
      <c r="O184" s="37">
        <v>0</v>
      </c>
      <c r="P184" s="37">
        <v>0</v>
      </c>
      <c r="Q184" s="37">
        <f t="shared" si="31"/>
        <v>0</v>
      </c>
      <c r="R184" s="37">
        <v>0</v>
      </c>
      <c r="S184" s="37">
        <v>0</v>
      </c>
      <c r="T184" s="37">
        <v>0</v>
      </c>
    </row>
    <row r="185" spans="2:21" ht="30" x14ac:dyDescent="0.25">
      <c r="B185" s="38"/>
      <c r="C185" s="60" t="s">
        <v>285</v>
      </c>
      <c r="D185" s="39" t="s">
        <v>286</v>
      </c>
      <c r="E185" s="45">
        <f t="shared" si="28"/>
        <v>70</v>
      </c>
      <c r="F185" s="45">
        <v>70</v>
      </c>
      <c r="G185" s="45">
        <v>0</v>
      </c>
      <c r="H185" s="45">
        <v>0</v>
      </c>
      <c r="I185" s="45">
        <f t="shared" si="29"/>
        <v>70</v>
      </c>
      <c r="J185" s="45">
        <v>70</v>
      </c>
      <c r="K185" s="45">
        <v>0</v>
      </c>
      <c r="L185" s="45">
        <v>0</v>
      </c>
      <c r="M185" s="45">
        <f t="shared" si="30"/>
        <v>90</v>
      </c>
      <c r="N185" s="45">
        <v>90</v>
      </c>
      <c r="O185" s="45">
        <v>0</v>
      </c>
      <c r="P185" s="45">
        <v>0</v>
      </c>
      <c r="Q185" s="45">
        <f t="shared" si="31"/>
        <v>90</v>
      </c>
      <c r="R185" s="45">
        <v>90</v>
      </c>
      <c r="S185" s="45">
        <v>0</v>
      </c>
      <c r="T185" s="45">
        <v>0</v>
      </c>
    </row>
    <row r="186" spans="2:21" ht="60" x14ac:dyDescent="0.25">
      <c r="B186" s="38"/>
      <c r="C186" s="60" t="s">
        <v>287</v>
      </c>
      <c r="D186" s="39" t="s">
        <v>288</v>
      </c>
      <c r="E186" s="45">
        <f t="shared" si="28"/>
        <v>400</v>
      </c>
      <c r="F186" s="45">
        <v>400</v>
      </c>
      <c r="G186" s="45">
        <v>0</v>
      </c>
      <c r="H186" s="45">
        <v>0</v>
      </c>
      <c r="I186" s="45">
        <f t="shared" si="29"/>
        <v>400</v>
      </c>
      <c r="J186" s="45">
        <v>400</v>
      </c>
      <c r="K186" s="45">
        <v>0</v>
      </c>
      <c r="L186" s="45">
        <v>0</v>
      </c>
      <c r="M186" s="45">
        <f t="shared" si="30"/>
        <v>400</v>
      </c>
      <c r="N186" s="45">
        <v>400</v>
      </c>
      <c r="O186" s="45">
        <v>0</v>
      </c>
      <c r="P186" s="45">
        <v>0</v>
      </c>
      <c r="Q186" s="45">
        <f t="shared" si="31"/>
        <v>500</v>
      </c>
      <c r="R186" s="45">
        <v>500</v>
      </c>
      <c r="S186" s="45">
        <v>0</v>
      </c>
      <c r="T186" s="45">
        <v>0</v>
      </c>
    </row>
    <row r="187" spans="2:21" ht="60" x14ac:dyDescent="0.25">
      <c r="B187" s="38"/>
      <c r="C187" s="60" t="s">
        <v>289</v>
      </c>
      <c r="D187" s="39" t="s">
        <v>290</v>
      </c>
      <c r="E187" s="45">
        <f t="shared" ref="E187:E233" si="33">SUM(F187:H187)</f>
        <v>260</v>
      </c>
      <c r="F187" s="45">
        <v>260</v>
      </c>
      <c r="G187" s="45">
        <v>0</v>
      </c>
      <c r="H187" s="45">
        <v>0</v>
      </c>
      <c r="I187" s="45">
        <f t="shared" ref="I187:I233" si="34">SUM(J187:L187)</f>
        <v>260</v>
      </c>
      <c r="J187" s="45">
        <v>260</v>
      </c>
      <c r="K187" s="45">
        <v>0</v>
      </c>
      <c r="L187" s="45">
        <v>0</v>
      </c>
      <c r="M187" s="45">
        <f t="shared" ref="M187:M233" si="35">SUM(N187:P187)</f>
        <v>260</v>
      </c>
      <c r="N187" s="45">
        <v>260</v>
      </c>
      <c r="O187" s="45">
        <v>0</v>
      </c>
      <c r="P187" s="45">
        <v>0</v>
      </c>
      <c r="Q187" s="45">
        <f t="shared" ref="Q187:Q227" si="36">SUM(R187:T187)</f>
        <v>310</v>
      </c>
      <c r="R187" s="45">
        <v>310</v>
      </c>
      <c r="S187" s="45">
        <v>0</v>
      </c>
      <c r="T187" s="45">
        <v>0</v>
      </c>
    </row>
    <row r="188" spans="2:21" ht="30" x14ac:dyDescent="0.25">
      <c r="B188" s="38"/>
      <c r="C188" s="60" t="s">
        <v>291</v>
      </c>
      <c r="D188" s="39" t="s">
        <v>521</v>
      </c>
      <c r="E188" s="45">
        <f t="shared" si="33"/>
        <v>10750</v>
      </c>
      <c r="F188" s="45">
        <v>10750</v>
      </c>
      <c r="G188" s="45">
        <v>0</v>
      </c>
      <c r="H188" s="45">
        <v>0</v>
      </c>
      <c r="I188" s="45">
        <f t="shared" si="34"/>
        <v>11750</v>
      </c>
      <c r="J188" s="45">
        <v>11750</v>
      </c>
      <c r="K188" s="45">
        <v>0</v>
      </c>
      <c r="L188" s="45">
        <v>0</v>
      </c>
      <c r="M188" s="45">
        <f t="shared" si="35"/>
        <v>11750</v>
      </c>
      <c r="N188" s="45">
        <v>11750</v>
      </c>
      <c r="O188" s="45">
        <v>0</v>
      </c>
      <c r="P188" s="45">
        <v>0</v>
      </c>
      <c r="Q188" s="45">
        <f t="shared" si="36"/>
        <v>11750</v>
      </c>
      <c r="R188" s="45">
        <v>11750</v>
      </c>
      <c r="S188" s="45">
        <v>0</v>
      </c>
      <c r="T188" s="45">
        <v>0</v>
      </c>
    </row>
    <row r="189" spans="2:21" ht="30" x14ac:dyDescent="0.25">
      <c r="B189" s="38"/>
      <c r="C189" s="60" t="s">
        <v>523</v>
      </c>
      <c r="D189" s="39" t="s">
        <v>522</v>
      </c>
      <c r="E189" s="45">
        <f t="shared" si="33"/>
        <v>300</v>
      </c>
      <c r="F189" s="45">
        <v>300</v>
      </c>
      <c r="G189" s="45">
        <v>0</v>
      </c>
      <c r="H189" s="45">
        <v>0</v>
      </c>
      <c r="I189" s="45">
        <f t="shared" si="34"/>
        <v>300</v>
      </c>
      <c r="J189" s="45">
        <v>300</v>
      </c>
      <c r="K189" s="45">
        <v>0</v>
      </c>
      <c r="L189" s="45">
        <v>0</v>
      </c>
      <c r="M189" s="45">
        <f t="shared" si="35"/>
        <v>300</v>
      </c>
      <c r="N189" s="45">
        <v>300</v>
      </c>
      <c r="O189" s="45">
        <v>0</v>
      </c>
      <c r="P189" s="45">
        <v>0</v>
      </c>
      <c r="Q189" s="45">
        <f t="shared" si="36"/>
        <v>300</v>
      </c>
      <c r="R189" s="45">
        <v>300</v>
      </c>
      <c r="S189" s="45">
        <v>0</v>
      </c>
      <c r="T189" s="45">
        <v>0</v>
      </c>
    </row>
    <row r="190" spans="2:21" ht="30" hidden="1" x14ac:dyDescent="0.25">
      <c r="B190" s="38"/>
      <c r="C190" s="86" t="s">
        <v>295</v>
      </c>
      <c r="D190" s="85" t="s">
        <v>296</v>
      </c>
      <c r="E190" s="45">
        <f t="shared" si="33"/>
        <v>0</v>
      </c>
      <c r="F190" s="45">
        <v>0</v>
      </c>
      <c r="G190" s="45">
        <v>0</v>
      </c>
      <c r="H190" s="45">
        <v>0</v>
      </c>
      <c r="I190" s="45">
        <f t="shared" si="34"/>
        <v>0</v>
      </c>
      <c r="J190" s="45">
        <v>0</v>
      </c>
      <c r="K190" s="45">
        <v>0</v>
      </c>
      <c r="L190" s="45">
        <v>0</v>
      </c>
      <c r="M190" s="45">
        <f t="shared" si="35"/>
        <v>0</v>
      </c>
      <c r="N190" s="45">
        <v>0</v>
      </c>
      <c r="O190" s="45">
        <v>0</v>
      </c>
      <c r="P190" s="45">
        <v>0</v>
      </c>
      <c r="Q190" s="45">
        <f t="shared" si="36"/>
        <v>0</v>
      </c>
      <c r="R190" s="45">
        <v>0</v>
      </c>
      <c r="S190" s="45">
        <v>0</v>
      </c>
      <c r="T190" s="45">
        <v>0</v>
      </c>
    </row>
    <row r="191" spans="2:21" ht="60" hidden="1" x14ac:dyDescent="0.25">
      <c r="B191" s="38"/>
      <c r="C191" s="86" t="s">
        <v>297</v>
      </c>
      <c r="D191" s="85" t="s">
        <v>298</v>
      </c>
      <c r="E191" s="45">
        <f t="shared" si="33"/>
        <v>0</v>
      </c>
      <c r="F191" s="45">
        <v>0</v>
      </c>
      <c r="G191" s="45">
        <v>0</v>
      </c>
      <c r="H191" s="45">
        <v>0</v>
      </c>
      <c r="I191" s="45">
        <f t="shared" si="34"/>
        <v>0</v>
      </c>
      <c r="J191" s="45">
        <v>0</v>
      </c>
      <c r="K191" s="45">
        <v>0</v>
      </c>
      <c r="L191" s="45">
        <v>0</v>
      </c>
      <c r="M191" s="45">
        <f t="shared" si="35"/>
        <v>0</v>
      </c>
      <c r="N191" s="45">
        <v>0</v>
      </c>
      <c r="O191" s="45">
        <v>0</v>
      </c>
      <c r="P191" s="45">
        <v>0</v>
      </c>
      <c r="Q191" s="45">
        <f t="shared" si="36"/>
        <v>0</v>
      </c>
      <c r="R191" s="45">
        <v>0</v>
      </c>
      <c r="S191" s="45">
        <v>0</v>
      </c>
      <c r="T191" s="45">
        <v>0</v>
      </c>
    </row>
    <row r="192" spans="2:21" ht="45" hidden="1" x14ac:dyDescent="0.25">
      <c r="B192" s="38"/>
      <c r="C192" s="86" t="s">
        <v>299</v>
      </c>
      <c r="D192" s="85" t="s">
        <v>300</v>
      </c>
      <c r="E192" s="45">
        <f t="shared" si="33"/>
        <v>0</v>
      </c>
      <c r="F192" s="45">
        <v>0</v>
      </c>
      <c r="G192" s="45">
        <v>0</v>
      </c>
      <c r="H192" s="45">
        <v>0</v>
      </c>
      <c r="I192" s="45">
        <f t="shared" si="34"/>
        <v>0</v>
      </c>
      <c r="J192" s="45">
        <v>0</v>
      </c>
      <c r="K192" s="45">
        <v>0</v>
      </c>
      <c r="L192" s="45">
        <v>0</v>
      </c>
      <c r="M192" s="45">
        <f t="shared" si="35"/>
        <v>0</v>
      </c>
      <c r="N192" s="45">
        <v>0</v>
      </c>
      <c r="O192" s="45">
        <v>0</v>
      </c>
      <c r="P192" s="45">
        <v>0</v>
      </c>
      <c r="Q192" s="45">
        <f t="shared" si="36"/>
        <v>0</v>
      </c>
      <c r="R192" s="45">
        <v>0</v>
      </c>
      <c r="S192" s="45">
        <v>0</v>
      </c>
      <c r="T192" s="45">
        <v>0</v>
      </c>
    </row>
    <row r="193" spans="1:21" ht="45" hidden="1" x14ac:dyDescent="0.25">
      <c r="B193" s="38"/>
      <c r="C193" s="86" t="s">
        <v>301</v>
      </c>
      <c r="D193" s="85" t="s">
        <v>302</v>
      </c>
      <c r="E193" s="45">
        <f t="shared" si="33"/>
        <v>0</v>
      </c>
      <c r="F193" s="45">
        <v>0</v>
      </c>
      <c r="G193" s="45">
        <v>0</v>
      </c>
      <c r="H193" s="45">
        <v>0</v>
      </c>
      <c r="I193" s="45">
        <f t="shared" si="34"/>
        <v>0</v>
      </c>
      <c r="J193" s="45">
        <v>0</v>
      </c>
      <c r="K193" s="45">
        <v>0</v>
      </c>
      <c r="L193" s="45">
        <v>0</v>
      </c>
      <c r="M193" s="45">
        <f t="shared" si="35"/>
        <v>0</v>
      </c>
      <c r="N193" s="45">
        <v>0</v>
      </c>
      <c r="O193" s="45">
        <v>0</v>
      </c>
      <c r="P193" s="45">
        <v>0</v>
      </c>
      <c r="Q193" s="45">
        <f t="shared" si="36"/>
        <v>0</v>
      </c>
      <c r="R193" s="45">
        <v>0</v>
      </c>
      <c r="S193" s="45">
        <v>0</v>
      </c>
      <c r="T193" s="45">
        <v>0</v>
      </c>
    </row>
    <row r="194" spans="1:21" ht="30" hidden="1" x14ac:dyDescent="0.25">
      <c r="B194" s="38"/>
      <c r="C194" s="86" t="s">
        <v>303</v>
      </c>
      <c r="D194" s="85" t="s">
        <v>304</v>
      </c>
      <c r="E194" s="45">
        <f t="shared" si="33"/>
        <v>0</v>
      </c>
      <c r="F194" s="45">
        <v>0</v>
      </c>
      <c r="G194" s="45">
        <v>0</v>
      </c>
      <c r="H194" s="45">
        <v>0</v>
      </c>
      <c r="I194" s="45">
        <f t="shared" si="34"/>
        <v>0</v>
      </c>
      <c r="J194" s="45">
        <v>0</v>
      </c>
      <c r="K194" s="45">
        <v>0</v>
      </c>
      <c r="L194" s="45">
        <v>0</v>
      </c>
      <c r="M194" s="45">
        <f t="shared" si="35"/>
        <v>0</v>
      </c>
      <c r="N194" s="45">
        <v>0</v>
      </c>
      <c r="O194" s="45">
        <v>0</v>
      </c>
      <c r="P194" s="45">
        <v>0</v>
      </c>
      <c r="Q194" s="45">
        <f t="shared" si="36"/>
        <v>0</v>
      </c>
      <c r="R194" s="45">
        <v>0</v>
      </c>
      <c r="S194" s="45">
        <v>0</v>
      </c>
      <c r="T194" s="45">
        <v>0</v>
      </c>
    </row>
    <row r="195" spans="1:21" ht="30" hidden="1" x14ac:dyDescent="0.25">
      <c r="A195" s="7"/>
      <c r="B195" s="38"/>
      <c r="C195" s="86" t="s">
        <v>305</v>
      </c>
      <c r="D195" s="85" t="s">
        <v>306</v>
      </c>
      <c r="E195" s="45">
        <f>SUM(F195:H195)</f>
        <v>0</v>
      </c>
      <c r="F195" s="45">
        <v>0</v>
      </c>
      <c r="G195" s="45">
        <v>0</v>
      </c>
      <c r="H195" s="45">
        <v>0</v>
      </c>
      <c r="I195" s="45">
        <f t="shared" si="34"/>
        <v>0</v>
      </c>
      <c r="J195" s="45">
        <v>0</v>
      </c>
      <c r="K195" s="45">
        <v>0</v>
      </c>
      <c r="L195" s="45">
        <v>0</v>
      </c>
      <c r="M195" s="45">
        <f t="shared" si="35"/>
        <v>0</v>
      </c>
      <c r="N195" s="45">
        <v>0</v>
      </c>
      <c r="O195" s="45">
        <v>0</v>
      </c>
      <c r="P195" s="45">
        <v>0</v>
      </c>
      <c r="Q195" s="45">
        <f t="shared" si="36"/>
        <v>0</v>
      </c>
      <c r="R195" s="45">
        <v>0</v>
      </c>
      <c r="S195" s="45">
        <v>0</v>
      </c>
      <c r="T195" s="45">
        <v>0</v>
      </c>
    </row>
    <row r="196" spans="1:21" ht="45" hidden="1" x14ac:dyDescent="0.25">
      <c r="A196" s="7"/>
      <c r="B196" s="38"/>
      <c r="C196" s="86" t="s">
        <v>408</v>
      </c>
      <c r="D196" s="85" t="s">
        <v>407</v>
      </c>
      <c r="E196" s="45">
        <f>SUM(F196:H196)</f>
        <v>0</v>
      </c>
      <c r="F196" s="45">
        <v>0</v>
      </c>
      <c r="G196" s="45">
        <v>0</v>
      </c>
      <c r="H196" s="45">
        <v>0</v>
      </c>
      <c r="I196" s="45">
        <f t="shared" si="34"/>
        <v>0</v>
      </c>
      <c r="J196" s="45">
        <v>0</v>
      </c>
      <c r="K196" s="45">
        <v>0</v>
      </c>
      <c r="L196" s="45">
        <v>0</v>
      </c>
      <c r="M196" s="45">
        <f t="shared" si="35"/>
        <v>0</v>
      </c>
      <c r="N196" s="45">
        <v>0</v>
      </c>
      <c r="O196" s="45">
        <v>0</v>
      </c>
      <c r="P196" s="45">
        <v>0</v>
      </c>
      <c r="Q196" s="45">
        <f t="shared" si="36"/>
        <v>0</v>
      </c>
      <c r="R196" s="45">
        <v>0</v>
      </c>
      <c r="S196" s="45">
        <v>0</v>
      </c>
      <c r="T196" s="45">
        <v>0</v>
      </c>
    </row>
    <row r="197" spans="1:21" ht="36" x14ac:dyDescent="0.25">
      <c r="B197" s="30" t="s">
        <v>524</v>
      </c>
      <c r="C197" s="31"/>
      <c r="D197" s="53" t="s">
        <v>525</v>
      </c>
      <c r="E197" s="33">
        <f t="shared" si="33"/>
        <v>46330</v>
      </c>
      <c r="F197" s="33">
        <f>SUM(F201:F202)</f>
        <v>46230</v>
      </c>
      <c r="G197" s="33">
        <f>SUM(G201:G202)</f>
        <v>0</v>
      </c>
      <c r="H197" s="33">
        <f>SUM(H201:H202)</f>
        <v>100</v>
      </c>
      <c r="I197" s="33">
        <f t="shared" si="34"/>
        <v>47335</v>
      </c>
      <c r="J197" s="33">
        <f>SUM(J201:J202)</f>
        <v>47235</v>
      </c>
      <c r="K197" s="33">
        <f>SUM(K201:K202)</f>
        <v>0</v>
      </c>
      <c r="L197" s="33">
        <f>SUM(L201:L202)</f>
        <v>100</v>
      </c>
      <c r="M197" s="33">
        <f t="shared" si="35"/>
        <v>48335</v>
      </c>
      <c r="N197" s="33">
        <f>SUM(N201:N202)</f>
        <v>48235</v>
      </c>
      <c r="O197" s="33">
        <f>SUM(O201:O202)</f>
        <v>0</v>
      </c>
      <c r="P197" s="33">
        <f>SUM(P201:P202)</f>
        <v>100</v>
      </c>
      <c r="Q197" s="33">
        <f t="shared" si="36"/>
        <v>49340</v>
      </c>
      <c r="R197" s="33">
        <f>SUM(R201:R202)</f>
        <v>49240</v>
      </c>
      <c r="S197" s="33">
        <f>SUM(S201:S202)</f>
        <v>0</v>
      </c>
      <c r="T197" s="33">
        <f>SUM(T201:T202)</f>
        <v>100</v>
      </c>
      <c r="U197" s="94"/>
    </row>
    <row r="198" spans="1:21" ht="18" x14ac:dyDescent="0.25">
      <c r="B198" s="91"/>
      <c r="C198" s="42"/>
      <c r="D198" s="43" t="s">
        <v>151</v>
      </c>
      <c r="E198" s="36">
        <f t="shared" si="33"/>
        <v>3491</v>
      </c>
      <c r="F198" s="36">
        <f>SUM(F199:F200)</f>
        <v>3491</v>
      </c>
      <c r="G198" s="36">
        <f>SUM(G199:G200)</f>
        <v>0</v>
      </c>
      <c r="H198" s="36">
        <f>SUM(H199:H200)</f>
        <v>0</v>
      </c>
      <c r="I198" s="36">
        <f t="shared" si="34"/>
        <v>3491</v>
      </c>
      <c r="J198" s="36">
        <f>SUM(J199:J200)</f>
        <v>3491</v>
      </c>
      <c r="K198" s="36">
        <f>SUM(K199:K200)</f>
        <v>0</v>
      </c>
      <c r="L198" s="36">
        <f>SUM(L199:L200)</f>
        <v>0</v>
      </c>
      <c r="M198" s="36">
        <f t="shared" si="35"/>
        <v>3491</v>
      </c>
      <c r="N198" s="36">
        <f>SUM(N199:N200)</f>
        <v>3491</v>
      </c>
      <c r="O198" s="36">
        <f>SUM(O199:O200)</f>
        <v>0</v>
      </c>
      <c r="P198" s="36">
        <f>SUM(P199:P200)</f>
        <v>0</v>
      </c>
      <c r="Q198" s="36">
        <f t="shared" si="36"/>
        <v>3491</v>
      </c>
      <c r="R198" s="36">
        <f>SUM(R199:R200)</f>
        <v>3491</v>
      </c>
      <c r="S198" s="36">
        <f>SUM(S199:S200)</f>
        <v>0</v>
      </c>
      <c r="T198" s="36">
        <f>SUM(T199:T200)</f>
        <v>0</v>
      </c>
      <c r="U198" s="94"/>
    </row>
    <row r="199" spans="1:21" ht="18" x14ac:dyDescent="0.25">
      <c r="B199" s="41"/>
      <c r="C199" s="42"/>
      <c r="D199" s="44" t="s">
        <v>335</v>
      </c>
      <c r="E199" s="37">
        <f t="shared" si="33"/>
        <v>0</v>
      </c>
      <c r="F199" s="37">
        <v>0</v>
      </c>
      <c r="G199" s="37">
        <v>0</v>
      </c>
      <c r="H199" s="37">
        <v>0</v>
      </c>
      <c r="I199" s="37">
        <f t="shared" si="34"/>
        <v>0</v>
      </c>
      <c r="J199" s="37">
        <v>0</v>
      </c>
      <c r="K199" s="37">
        <v>0</v>
      </c>
      <c r="L199" s="37">
        <v>0</v>
      </c>
      <c r="M199" s="37">
        <f t="shared" si="35"/>
        <v>0</v>
      </c>
      <c r="N199" s="37">
        <v>0</v>
      </c>
      <c r="O199" s="37">
        <v>0</v>
      </c>
      <c r="P199" s="37">
        <v>0</v>
      </c>
      <c r="Q199" s="37">
        <f t="shared" si="36"/>
        <v>0</v>
      </c>
      <c r="R199" s="37">
        <v>0</v>
      </c>
      <c r="S199" s="37">
        <v>0</v>
      </c>
      <c r="T199" s="37">
        <v>0</v>
      </c>
    </row>
    <row r="200" spans="1:21" ht="18" x14ac:dyDescent="0.25">
      <c r="B200" s="41"/>
      <c r="C200" s="42"/>
      <c r="D200" s="44" t="s">
        <v>155</v>
      </c>
      <c r="E200" s="37">
        <f t="shared" si="33"/>
        <v>3491</v>
      </c>
      <c r="F200" s="51">
        <v>3491</v>
      </c>
      <c r="G200" s="51">
        <v>0</v>
      </c>
      <c r="H200" s="51">
        <v>0</v>
      </c>
      <c r="I200" s="51">
        <f t="shared" si="34"/>
        <v>3491</v>
      </c>
      <c r="J200" s="51">
        <v>3491</v>
      </c>
      <c r="K200" s="51">
        <v>0</v>
      </c>
      <c r="L200" s="51">
        <v>0</v>
      </c>
      <c r="M200" s="51">
        <f t="shared" si="35"/>
        <v>3491</v>
      </c>
      <c r="N200" s="51">
        <v>3491</v>
      </c>
      <c r="O200" s="51">
        <v>0</v>
      </c>
      <c r="P200" s="51">
        <v>0</v>
      </c>
      <c r="Q200" s="51">
        <f t="shared" si="36"/>
        <v>3491</v>
      </c>
      <c r="R200" s="51">
        <v>3491</v>
      </c>
      <c r="S200" s="37">
        <v>0</v>
      </c>
      <c r="T200" s="37">
        <v>0</v>
      </c>
    </row>
    <row r="201" spans="1:21" ht="45" x14ac:dyDescent="0.25">
      <c r="B201" s="38"/>
      <c r="C201" s="60" t="s">
        <v>307</v>
      </c>
      <c r="D201" s="39" t="s">
        <v>535</v>
      </c>
      <c r="E201" s="45">
        <f t="shared" si="33"/>
        <v>730</v>
      </c>
      <c r="F201" s="76">
        <v>730</v>
      </c>
      <c r="G201" s="76">
        <v>0</v>
      </c>
      <c r="H201" s="76">
        <v>0</v>
      </c>
      <c r="I201" s="76">
        <f t="shared" si="34"/>
        <v>735</v>
      </c>
      <c r="J201" s="76">
        <v>735</v>
      </c>
      <c r="K201" s="76">
        <v>0</v>
      </c>
      <c r="L201" s="76">
        <v>0</v>
      </c>
      <c r="M201" s="76">
        <f t="shared" si="35"/>
        <v>735</v>
      </c>
      <c r="N201" s="76">
        <v>735</v>
      </c>
      <c r="O201" s="76">
        <v>0</v>
      </c>
      <c r="P201" s="76">
        <v>0</v>
      </c>
      <c r="Q201" s="76">
        <f t="shared" si="36"/>
        <v>740</v>
      </c>
      <c r="R201" s="76">
        <v>740</v>
      </c>
      <c r="S201" s="45">
        <v>0</v>
      </c>
      <c r="T201" s="45">
        <v>0</v>
      </c>
    </row>
    <row r="202" spans="1:21" ht="75" x14ac:dyDescent="0.25">
      <c r="B202" s="38"/>
      <c r="C202" s="60" t="s">
        <v>309</v>
      </c>
      <c r="D202" s="39" t="s">
        <v>361</v>
      </c>
      <c r="E202" s="45">
        <f t="shared" si="33"/>
        <v>45600</v>
      </c>
      <c r="F202" s="45">
        <v>45500</v>
      </c>
      <c r="G202" s="45">
        <v>0</v>
      </c>
      <c r="H202" s="45">
        <v>100</v>
      </c>
      <c r="I202" s="45">
        <f t="shared" si="34"/>
        <v>46600</v>
      </c>
      <c r="J202" s="45">
        <v>46500</v>
      </c>
      <c r="K202" s="45">
        <v>0</v>
      </c>
      <c r="L202" s="45">
        <v>100</v>
      </c>
      <c r="M202" s="45">
        <f t="shared" si="35"/>
        <v>47600</v>
      </c>
      <c r="N202" s="45">
        <v>47500</v>
      </c>
      <c r="O202" s="45">
        <v>0</v>
      </c>
      <c r="P202" s="45">
        <v>100</v>
      </c>
      <c r="Q202" s="45">
        <f t="shared" si="36"/>
        <v>48600</v>
      </c>
      <c r="R202" s="45">
        <v>48500</v>
      </c>
      <c r="S202" s="45">
        <v>0</v>
      </c>
      <c r="T202" s="45">
        <v>100</v>
      </c>
    </row>
    <row r="203" spans="1:21" ht="18" x14ac:dyDescent="0.25">
      <c r="A203" s="7"/>
      <c r="B203" s="30" t="s">
        <v>526</v>
      </c>
      <c r="C203" s="31"/>
      <c r="D203" s="53" t="s">
        <v>129</v>
      </c>
      <c r="E203" s="33">
        <f t="shared" si="33"/>
        <v>26200</v>
      </c>
      <c r="F203" s="33">
        <f>SUM(F208:F211)</f>
        <v>26200</v>
      </c>
      <c r="G203" s="33">
        <f>SUM(G208:G211)</f>
        <v>0</v>
      </c>
      <c r="H203" s="33">
        <f>SUM(H208:H211)</f>
        <v>0</v>
      </c>
      <c r="I203" s="33">
        <f t="shared" si="34"/>
        <v>27000</v>
      </c>
      <c r="J203" s="33">
        <f>SUM(J208:J211)</f>
        <v>27000</v>
      </c>
      <c r="K203" s="33">
        <f>SUM(K208:K211)</f>
        <v>0</v>
      </c>
      <c r="L203" s="33">
        <f>SUM(L208:L211)</f>
        <v>0</v>
      </c>
      <c r="M203" s="33">
        <f t="shared" si="35"/>
        <v>29000</v>
      </c>
      <c r="N203" s="33">
        <f>SUM(N208:N211)</f>
        <v>29000</v>
      </c>
      <c r="O203" s="33">
        <f>SUM(O208:O211)</f>
        <v>0</v>
      </c>
      <c r="P203" s="33">
        <f>SUM(P208:P211)</f>
        <v>0</v>
      </c>
      <c r="Q203" s="33">
        <f t="shared" si="36"/>
        <v>29000</v>
      </c>
      <c r="R203" s="33">
        <f>SUM(R208:R211)</f>
        <v>29000</v>
      </c>
      <c r="S203" s="33">
        <f>SUM(S208:S211)</f>
        <v>0</v>
      </c>
      <c r="T203" s="33">
        <f>SUM(T208:T211)</f>
        <v>0</v>
      </c>
      <c r="U203" s="81"/>
    </row>
    <row r="204" spans="1:21" ht="18" x14ac:dyDescent="0.25">
      <c r="B204" s="91"/>
      <c r="C204" s="42"/>
      <c r="D204" s="43" t="s">
        <v>151</v>
      </c>
      <c r="E204" s="36">
        <f t="shared" si="33"/>
        <v>0</v>
      </c>
      <c r="F204" s="36">
        <f>SUM(F205:F206)</f>
        <v>0</v>
      </c>
      <c r="G204" s="36">
        <f>SUM(G205:G206)</f>
        <v>0</v>
      </c>
      <c r="H204" s="36">
        <f>SUM(H205:H206)</f>
        <v>0</v>
      </c>
      <c r="I204" s="36">
        <f t="shared" si="34"/>
        <v>0</v>
      </c>
      <c r="J204" s="36">
        <f>SUM(J205:J206)</f>
        <v>0</v>
      </c>
      <c r="K204" s="36">
        <f>SUM(K205:K206)</f>
        <v>0</v>
      </c>
      <c r="L204" s="36">
        <f>SUM(L205:L206)</f>
        <v>0</v>
      </c>
      <c r="M204" s="36">
        <f t="shared" si="35"/>
        <v>0</v>
      </c>
      <c r="N204" s="36">
        <f>SUM(N205:N206)</f>
        <v>0</v>
      </c>
      <c r="O204" s="36">
        <f>SUM(O205:O206)</f>
        <v>0</v>
      </c>
      <c r="P204" s="36">
        <f>SUM(P205:P206)</f>
        <v>0</v>
      </c>
      <c r="Q204" s="36">
        <f t="shared" si="36"/>
        <v>0</v>
      </c>
      <c r="R204" s="36">
        <f>SUM(R205:R206)</f>
        <v>0</v>
      </c>
      <c r="S204" s="36">
        <f>SUM(S205:S206)</f>
        <v>0</v>
      </c>
      <c r="T204" s="36">
        <f>SUM(T205:T206)</f>
        <v>0</v>
      </c>
    </row>
    <row r="205" spans="1:21" ht="18" x14ac:dyDescent="0.25">
      <c r="B205" s="41"/>
      <c r="C205" s="42"/>
      <c r="D205" s="44" t="s">
        <v>335</v>
      </c>
      <c r="E205" s="37">
        <f t="shared" si="33"/>
        <v>0</v>
      </c>
      <c r="F205" s="37">
        <v>0</v>
      </c>
      <c r="G205" s="37">
        <v>0</v>
      </c>
      <c r="H205" s="37">
        <v>0</v>
      </c>
      <c r="I205" s="37">
        <f t="shared" si="34"/>
        <v>0</v>
      </c>
      <c r="J205" s="37">
        <v>0</v>
      </c>
      <c r="K205" s="37">
        <v>0</v>
      </c>
      <c r="L205" s="37">
        <v>0</v>
      </c>
      <c r="M205" s="37">
        <f t="shared" si="35"/>
        <v>0</v>
      </c>
      <c r="N205" s="37">
        <v>0</v>
      </c>
      <c r="O205" s="37">
        <v>0</v>
      </c>
      <c r="P205" s="37">
        <v>0</v>
      </c>
      <c r="Q205" s="37">
        <f t="shared" si="36"/>
        <v>0</v>
      </c>
      <c r="R205" s="37">
        <v>0</v>
      </c>
      <c r="S205" s="37">
        <v>0</v>
      </c>
      <c r="T205" s="37">
        <v>0</v>
      </c>
    </row>
    <row r="206" spans="1:21" ht="18" x14ac:dyDescent="0.25">
      <c r="B206" s="41"/>
      <c r="C206" s="42"/>
      <c r="D206" s="44" t="s">
        <v>155</v>
      </c>
      <c r="E206" s="37">
        <f t="shared" si="33"/>
        <v>0</v>
      </c>
      <c r="F206" s="37">
        <v>0</v>
      </c>
      <c r="G206" s="37">
        <v>0</v>
      </c>
      <c r="H206" s="37">
        <v>0</v>
      </c>
      <c r="I206" s="37">
        <f t="shared" si="34"/>
        <v>0</v>
      </c>
      <c r="J206" s="37">
        <v>0</v>
      </c>
      <c r="K206" s="37">
        <v>0</v>
      </c>
      <c r="L206" s="37">
        <v>0</v>
      </c>
      <c r="M206" s="37">
        <f t="shared" si="35"/>
        <v>0</v>
      </c>
      <c r="N206" s="37">
        <v>0</v>
      </c>
      <c r="O206" s="37">
        <v>0</v>
      </c>
      <c r="P206" s="37">
        <v>0</v>
      </c>
      <c r="Q206" s="37">
        <f t="shared" si="36"/>
        <v>0</v>
      </c>
      <c r="R206" s="37">
        <v>0</v>
      </c>
      <c r="S206" s="37">
        <v>0</v>
      </c>
      <c r="T206" s="37">
        <v>0</v>
      </c>
    </row>
    <row r="207" spans="1:21" ht="45" x14ac:dyDescent="0.25">
      <c r="B207" s="41"/>
      <c r="C207" s="42"/>
      <c r="D207" s="39" t="s">
        <v>536</v>
      </c>
      <c r="E207" s="37">
        <f t="shared" si="33"/>
        <v>26000</v>
      </c>
      <c r="F207" s="37">
        <v>26000</v>
      </c>
      <c r="G207" s="37">
        <v>0</v>
      </c>
      <c r="H207" s="37">
        <v>0</v>
      </c>
      <c r="I207" s="37">
        <f t="shared" si="34"/>
        <v>26000</v>
      </c>
      <c r="J207" s="37">
        <v>26000</v>
      </c>
      <c r="K207" s="37">
        <v>0</v>
      </c>
      <c r="L207" s="37">
        <v>0</v>
      </c>
      <c r="M207" s="37">
        <f t="shared" si="35"/>
        <v>0</v>
      </c>
      <c r="N207" s="37">
        <v>0</v>
      </c>
      <c r="O207" s="37">
        <v>0</v>
      </c>
      <c r="P207" s="37">
        <v>0</v>
      </c>
      <c r="Q207" s="37">
        <f t="shared" si="36"/>
        <v>0</v>
      </c>
      <c r="R207" s="37">
        <v>0</v>
      </c>
      <c r="S207" s="37">
        <v>0</v>
      </c>
      <c r="T207" s="37">
        <v>0</v>
      </c>
    </row>
    <row r="208" spans="1:21" ht="90" x14ac:dyDescent="0.25">
      <c r="A208" s="7"/>
      <c r="B208" s="38"/>
      <c r="C208" s="60" t="s">
        <v>310</v>
      </c>
      <c r="D208" s="39" t="s">
        <v>527</v>
      </c>
      <c r="E208" s="45">
        <f t="shared" si="33"/>
        <v>19525.8</v>
      </c>
      <c r="F208" s="45">
        <v>19525.8</v>
      </c>
      <c r="G208" s="45">
        <v>0</v>
      </c>
      <c r="H208" s="45">
        <v>0</v>
      </c>
      <c r="I208" s="45">
        <f t="shared" si="34"/>
        <v>20324</v>
      </c>
      <c r="J208" s="45">
        <v>20324</v>
      </c>
      <c r="K208" s="45">
        <v>0</v>
      </c>
      <c r="L208" s="45">
        <v>0</v>
      </c>
      <c r="M208" s="45">
        <f t="shared" si="35"/>
        <v>22324</v>
      </c>
      <c r="N208" s="45">
        <v>22324</v>
      </c>
      <c r="O208" s="45">
        <v>0</v>
      </c>
      <c r="P208" s="45">
        <v>0</v>
      </c>
      <c r="Q208" s="45">
        <f t="shared" si="36"/>
        <v>22324</v>
      </c>
      <c r="R208" s="45">
        <v>22324</v>
      </c>
      <c r="S208" s="45">
        <v>0</v>
      </c>
      <c r="T208" s="45">
        <v>0</v>
      </c>
    </row>
    <row r="209" spans="1:21" ht="45" x14ac:dyDescent="0.25">
      <c r="A209" s="7"/>
      <c r="B209" s="38"/>
      <c r="C209" s="60" t="s">
        <v>312</v>
      </c>
      <c r="D209" s="39" t="s">
        <v>313</v>
      </c>
      <c r="E209" s="45">
        <f t="shared" si="33"/>
        <v>3738.5</v>
      </c>
      <c r="F209" s="45">
        <v>3738.5</v>
      </c>
      <c r="G209" s="45">
        <v>0</v>
      </c>
      <c r="H209" s="45">
        <v>0</v>
      </c>
      <c r="I209" s="45">
        <f t="shared" si="34"/>
        <v>3740</v>
      </c>
      <c r="J209" s="45">
        <v>3740</v>
      </c>
      <c r="K209" s="45">
        <v>0</v>
      </c>
      <c r="L209" s="45">
        <v>0</v>
      </c>
      <c r="M209" s="45">
        <f t="shared" si="35"/>
        <v>3740</v>
      </c>
      <c r="N209" s="45">
        <v>3740</v>
      </c>
      <c r="O209" s="45">
        <v>0</v>
      </c>
      <c r="P209" s="45">
        <v>0</v>
      </c>
      <c r="Q209" s="45">
        <f t="shared" si="36"/>
        <v>3740</v>
      </c>
      <c r="R209" s="45">
        <v>3740</v>
      </c>
      <c r="S209" s="45">
        <v>0</v>
      </c>
      <c r="T209" s="45">
        <v>0</v>
      </c>
    </row>
    <row r="210" spans="1:21" ht="30" x14ac:dyDescent="0.25">
      <c r="A210" s="7"/>
      <c r="B210" s="38"/>
      <c r="C210" s="60" t="s">
        <v>314</v>
      </c>
      <c r="D210" s="39" t="s">
        <v>315</v>
      </c>
      <c r="E210" s="45">
        <f t="shared" si="33"/>
        <v>209.7</v>
      </c>
      <c r="F210" s="45">
        <v>209.7</v>
      </c>
      <c r="G210" s="45">
        <v>0</v>
      </c>
      <c r="H210" s="45">
        <v>0</v>
      </c>
      <c r="I210" s="45">
        <f t="shared" si="34"/>
        <v>210</v>
      </c>
      <c r="J210" s="45">
        <v>210</v>
      </c>
      <c r="K210" s="45">
        <v>0</v>
      </c>
      <c r="L210" s="45">
        <v>0</v>
      </c>
      <c r="M210" s="45">
        <f t="shared" si="35"/>
        <v>210</v>
      </c>
      <c r="N210" s="45">
        <v>210</v>
      </c>
      <c r="O210" s="45">
        <v>0</v>
      </c>
      <c r="P210" s="45">
        <v>0</v>
      </c>
      <c r="Q210" s="45">
        <f t="shared" si="36"/>
        <v>210</v>
      </c>
      <c r="R210" s="45">
        <v>210</v>
      </c>
      <c r="S210" s="45">
        <v>0</v>
      </c>
      <c r="T210" s="45">
        <v>0</v>
      </c>
    </row>
    <row r="211" spans="1:21" ht="60" x14ac:dyDescent="0.25">
      <c r="A211" s="7"/>
      <c r="B211" s="38"/>
      <c r="C211" s="60" t="s">
        <v>316</v>
      </c>
      <c r="D211" s="39" t="s">
        <v>317</v>
      </c>
      <c r="E211" s="45">
        <f t="shared" si="33"/>
        <v>2726</v>
      </c>
      <c r="F211" s="45">
        <v>2726</v>
      </c>
      <c r="G211" s="45">
        <v>0</v>
      </c>
      <c r="H211" s="45">
        <v>0</v>
      </c>
      <c r="I211" s="45">
        <f t="shared" si="34"/>
        <v>2726</v>
      </c>
      <c r="J211" s="45">
        <v>2726</v>
      </c>
      <c r="K211" s="45">
        <v>0</v>
      </c>
      <c r="L211" s="45">
        <v>0</v>
      </c>
      <c r="M211" s="45">
        <f t="shared" si="35"/>
        <v>2726</v>
      </c>
      <c r="N211" s="45">
        <v>2726</v>
      </c>
      <c r="O211" s="45">
        <v>0</v>
      </c>
      <c r="P211" s="45">
        <v>0</v>
      </c>
      <c r="Q211" s="45">
        <f t="shared" si="36"/>
        <v>2726</v>
      </c>
      <c r="R211" s="45">
        <v>2726</v>
      </c>
      <c r="S211" s="45">
        <v>0</v>
      </c>
      <c r="T211" s="45">
        <v>0</v>
      </c>
    </row>
    <row r="212" spans="1:21" ht="18" x14ac:dyDescent="0.25">
      <c r="A212" s="7"/>
      <c r="B212" s="30" t="s">
        <v>528</v>
      </c>
      <c r="C212" s="31"/>
      <c r="D212" s="53" t="s">
        <v>131</v>
      </c>
      <c r="E212" s="33">
        <f t="shared" si="33"/>
        <v>25000</v>
      </c>
      <c r="F212" s="33">
        <f>SUM(F216:F217)</f>
        <v>25000</v>
      </c>
      <c r="G212" s="33">
        <f>SUM(G216:G217)</f>
        <v>0</v>
      </c>
      <c r="H212" s="33">
        <f>SUM(H216:H217)</f>
        <v>0</v>
      </c>
      <c r="I212" s="33">
        <f t="shared" si="34"/>
        <v>30000</v>
      </c>
      <c r="J212" s="33">
        <f>SUM(J216:J217)</f>
        <v>30000</v>
      </c>
      <c r="K212" s="33">
        <f>SUM(K216:K217)</f>
        <v>0</v>
      </c>
      <c r="L212" s="33">
        <f>SUM(L216:L217)</f>
        <v>0</v>
      </c>
      <c r="M212" s="33">
        <f t="shared" si="35"/>
        <v>30000</v>
      </c>
      <c r="N212" s="33">
        <f>SUM(N216:N217)</f>
        <v>30000</v>
      </c>
      <c r="O212" s="33">
        <f>SUM(O216:O217)</f>
        <v>0</v>
      </c>
      <c r="P212" s="33">
        <f>SUM(P216:P217)</f>
        <v>0</v>
      </c>
      <c r="Q212" s="33">
        <f t="shared" si="36"/>
        <v>35000</v>
      </c>
      <c r="R212" s="33">
        <f>SUM(R216:R217)</f>
        <v>35000</v>
      </c>
      <c r="S212" s="33">
        <f>SUM(S216:S217)</f>
        <v>0</v>
      </c>
      <c r="T212" s="33">
        <f>SUM(T216:T217)</f>
        <v>0</v>
      </c>
      <c r="U212" s="81"/>
    </row>
    <row r="213" spans="1:21" ht="18" x14ac:dyDescent="0.25">
      <c r="B213" s="91"/>
      <c r="C213" s="42"/>
      <c r="D213" s="43" t="s">
        <v>151</v>
      </c>
      <c r="E213" s="36">
        <f t="shared" si="33"/>
        <v>0</v>
      </c>
      <c r="F213" s="36">
        <f>SUM(F214:F215)</f>
        <v>0</v>
      </c>
      <c r="G213" s="36">
        <f>SUM(G214:G215)</f>
        <v>0</v>
      </c>
      <c r="H213" s="36">
        <f>SUM(H214:H215)</f>
        <v>0</v>
      </c>
      <c r="I213" s="36">
        <f t="shared" si="34"/>
        <v>0</v>
      </c>
      <c r="J213" s="36">
        <f>SUM(J214:J215)</f>
        <v>0</v>
      </c>
      <c r="K213" s="36">
        <f>SUM(K214:K215)</f>
        <v>0</v>
      </c>
      <c r="L213" s="36">
        <f>SUM(L214:L215)</f>
        <v>0</v>
      </c>
      <c r="M213" s="36">
        <f t="shared" si="35"/>
        <v>0</v>
      </c>
      <c r="N213" s="36">
        <f>SUM(N214:N215)</f>
        <v>0</v>
      </c>
      <c r="O213" s="36">
        <f>SUM(O214:O215)</f>
        <v>0</v>
      </c>
      <c r="P213" s="36">
        <f>SUM(P214:P215)</f>
        <v>0</v>
      </c>
      <c r="Q213" s="36">
        <f t="shared" si="36"/>
        <v>0</v>
      </c>
      <c r="R213" s="36">
        <f>SUM(R214:R215)</f>
        <v>0</v>
      </c>
      <c r="S213" s="36">
        <f>SUM(S214:S215)</f>
        <v>0</v>
      </c>
      <c r="T213" s="36">
        <f>SUM(T214:T215)</f>
        <v>0</v>
      </c>
    </row>
    <row r="214" spans="1:21" ht="18" x14ac:dyDescent="0.25">
      <c r="B214" s="41"/>
      <c r="C214" s="42"/>
      <c r="D214" s="44" t="s">
        <v>335</v>
      </c>
      <c r="E214" s="37">
        <f t="shared" si="33"/>
        <v>0</v>
      </c>
      <c r="F214" s="37">
        <v>0</v>
      </c>
      <c r="G214" s="37">
        <v>0</v>
      </c>
      <c r="H214" s="37">
        <v>0</v>
      </c>
      <c r="I214" s="37">
        <f t="shared" si="34"/>
        <v>0</v>
      </c>
      <c r="J214" s="37">
        <v>0</v>
      </c>
      <c r="K214" s="37">
        <v>0</v>
      </c>
      <c r="L214" s="37">
        <v>0</v>
      </c>
      <c r="M214" s="37">
        <f t="shared" si="35"/>
        <v>0</v>
      </c>
      <c r="N214" s="37">
        <v>0</v>
      </c>
      <c r="O214" s="37">
        <v>0</v>
      </c>
      <c r="P214" s="37">
        <v>0</v>
      </c>
      <c r="Q214" s="37">
        <f t="shared" si="36"/>
        <v>0</v>
      </c>
      <c r="R214" s="37">
        <v>0</v>
      </c>
      <c r="S214" s="37">
        <v>0</v>
      </c>
      <c r="T214" s="37">
        <v>0</v>
      </c>
    </row>
    <row r="215" spans="1:21" ht="18" x14ac:dyDescent="0.25">
      <c r="B215" s="41"/>
      <c r="C215" s="42"/>
      <c r="D215" s="44" t="s">
        <v>155</v>
      </c>
      <c r="E215" s="37">
        <f t="shared" si="33"/>
        <v>0</v>
      </c>
      <c r="F215" s="37">
        <v>0</v>
      </c>
      <c r="G215" s="37">
        <v>0</v>
      </c>
      <c r="H215" s="37">
        <v>0</v>
      </c>
      <c r="I215" s="37">
        <f t="shared" si="34"/>
        <v>0</v>
      </c>
      <c r="J215" s="37">
        <v>0</v>
      </c>
      <c r="K215" s="37">
        <v>0</v>
      </c>
      <c r="L215" s="37">
        <v>0</v>
      </c>
      <c r="M215" s="37">
        <f t="shared" si="35"/>
        <v>0</v>
      </c>
      <c r="N215" s="37">
        <v>0</v>
      </c>
      <c r="O215" s="37">
        <v>0</v>
      </c>
      <c r="P215" s="37">
        <v>0</v>
      </c>
      <c r="Q215" s="37">
        <f t="shared" si="36"/>
        <v>0</v>
      </c>
      <c r="R215" s="37">
        <v>0</v>
      </c>
      <c r="S215" s="37">
        <v>0</v>
      </c>
      <c r="T215" s="37">
        <v>0</v>
      </c>
    </row>
    <row r="216" spans="1:21" ht="90" x14ac:dyDescent="0.25">
      <c r="A216" s="7"/>
      <c r="B216" s="38"/>
      <c r="C216" s="60" t="s">
        <v>318</v>
      </c>
      <c r="D216" s="39" t="s">
        <v>319</v>
      </c>
      <c r="E216" s="45">
        <f t="shared" si="33"/>
        <v>24995</v>
      </c>
      <c r="F216" s="45">
        <v>24995</v>
      </c>
      <c r="G216" s="45">
        <v>0</v>
      </c>
      <c r="H216" s="45">
        <v>0</v>
      </c>
      <c r="I216" s="45">
        <f t="shared" si="34"/>
        <v>29995</v>
      </c>
      <c r="J216" s="45">
        <v>29995</v>
      </c>
      <c r="K216" s="45">
        <v>0</v>
      </c>
      <c r="L216" s="45">
        <v>0</v>
      </c>
      <c r="M216" s="45">
        <f t="shared" si="35"/>
        <v>29995</v>
      </c>
      <c r="N216" s="45">
        <v>29995</v>
      </c>
      <c r="O216" s="45">
        <v>0</v>
      </c>
      <c r="P216" s="45">
        <v>0</v>
      </c>
      <c r="Q216" s="45">
        <f t="shared" si="36"/>
        <v>34995</v>
      </c>
      <c r="R216" s="45">
        <v>34995</v>
      </c>
      <c r="S216" s="45">
        <v>0</v>
      </c>
      <c r="T216" s="45">
        <v>0</v>
      </c>
    </row>
    <row r="217" spans="1:21" ht="45" x14ac:dyDescent="0.25">
      <c r="A217" s="7"/>
      <c r="B217" s="38"/>
      <c r="C217" s="60" t="s">
        <v>320</v>
      </c>
      <c r="D217" s="39" t="s">
        <v>321</v>
      </c>
      <c r="E217" s="45">
        <f t="shared" si="33"/>
        <v>5</v>
      </c>
      <c r="F217" s="45">
        <v>5</v>
      </c>
      <c r="G217" s="45">
        <v>0</v>
      </c>
      <c r="H217" s="45">
        <v>0</v>
      </c>
      <c r="I217" s="45">
        <f t="shared" si="34"/>
        <v>5</v>
      </c>
      <c r="J217" s="45">
        <v>5</v>
      </c>
      <c r="K217" s="45">
        <v>0</v>
      </c>
      <c r="L217" s="45">
        <v>0</v>
      </c>
      <c r="M217" s="45">
        <f t="shared" si="35"/>
        <v>5</v>
      </c>
      <c r="N217" s="45">
        <v>5</v>
      </c>
      <c r="O217" s="45">
        <v>0</v>
      </c>
      <c r="P217" s="45">
        <v>0</v>
      </c>
      <c r="Q217" s="45">
        <f t="shared" si="36"/>
        <v>5</v>
      </c>
      <c r="R217" s="45">
        <v>5</v>
      </c>
      <c r="S217" s="45">
        <v>0</v>
      </c>
      <c r="T217" s="45">
        <v>0</v>
      </c>
    </row>
    <row r="218" spans="1:21" ht="36" x14ac:dyDescent="0.25">
      <c r="A218" s="7"/>
      <c r="B218" s="30" t="s">
        <v>529</v>
      </c>
      <c r="C218" s="31"/>
      <c r="D218" s="53" t="s">
        <v>530</v>
      </c>
      <c r="E218" s="33">
        <f t="shared" si="33"/>
        <v>1000</v>
      </c>
      <c r="F218" s="33">
        <f>SUM(F222:F223)</f>
        <v>1000</v>
      </c>
      <c r="G218" s="33">
        <f>SUM(G222:G223)</f>
        <v>0</v>
      </c>
      <c r="H218" s="33">
        <f>SUM(H222:H223)</f>
        <v>0</v>
      </c>
      <c r="I218" s="33">
        <f t="shared" si="34"/>
        <v>1000</v>
      </c>
      <c r="J218" s="33">
        <f>SUM(J222:J223)</f>
        <v>1000</v>
      </c>
      <c r="K218" s="33">
        <f>SUM(K222:K223)</f>
        <v>0</v>
      </c>
      <c r="L218" s="33">
        <f>SUM(L222:L223)</f>
        <v>0</v>
      </c>
      <c r="M218" s="33">
        <f t="shared" si="35"/>
        <v>1000</v>
      </c>
      <c r="N218" s="33">
        <f>SUM(N222:N223)</f>
        <v>1000</v>
      </c>
      <c r="O218" s="33">
        <f>SUM(O222:O223)</f>
        <v>0</v>
      </c>
      <c r="P218" s="33">
        <f>SUM(P222:P223)</f>
        <v>0</v>
      </c>
      <c r="Q218" s="33">
        <f t="shared" si="36"/>
        <v>1000</v>
      </c>
      <c r="R218" s="33">
        <f>SUM(R222:R223)</f>
        <v>1000</v>
      </c>
      <c r="S218" s="33">
        <f>SUM(S222:S223)</f>
        <v>0</v>
      </c>
      <c r="T218" s="33">
        <f>SUM(T222:T223)</f>
        <v>0</v>
      </c>
      <c r="U218" s="81"/>
    </row>
    <row r="219" spans="1:21" ht="18" x14ac:dyDescent="0.25">
      <c r="B219" s="91"/>
      <c r="C219" s="42"/>
      <c r="D219" s="43" t="s">
        <v>151</v>
      </c>
      <c r="E219" s="36">
        <f t="shared" si="33"/>
        <v>0</v>
      </c>
      <c r="F219" s="36">
        <f>SUM(F220:F221)</f>
        <v>0</v>
      </c>
      <c r="G219" s="36">
        <f>SUM(G220:G221)</f>
        <v>0</v>
      </c>
      <c r="H219" s="36">
        <f>SUM(H220:H221)</f>
        <v>0</v>
      </c>
      <c r="I219" s="36">
        <f t="shared" si="34"/>
        <v>0</v>
      </c>
      <c r="J219" s="36">
        <f>SUM(J220:J221)</f>
        <v>0</v>
      </c>
      <c r="K219" s="36">
        <f>SUM(K220:K221)</f>
        <v>0</v>
      </c>
      <c r="L219" s="36">
        <f>SUM(L220:L221)</f>
        <v>0</v>
      </c>
      <c r="M219" s="36">
        <f t="shared" si="35"/>
        <v>0</v>
      </c>
      <c r="N219" s="36">
        <f>SUM(N220:N221)</f>
        <v>0</v>
      </c>
      <c r="O219" s="36">
        <f>SUM(O220:O221)</f>
        <v>0</v>
      </c>
      <c r="P219" s="36">
        <f>SUM(P220:P221)</f>
        <v>0</v>
      </c>
      <c r="Q219" s="36">
        <f t="shared" si="36"/>
        <v>0</v>
      </c>
      <c r="R219" s="36">
        <f>SUM(R220:R221)</f>
        <v>0</v>
      </c>
      <c r="S219" s="36">
        <f>SUM(S220:S221)</f>
        <v>0</v>
      </c>
      <c r="T219" s="36">
        <f>SUM(T220:T221)</f>
        <v>0</v>
      </c>
    </row>
    <row r="220" spans="1:21" ht="18" x14ac:dyDescent="0.25">
      <c r="B220" s="41"/>
      <c r="C220" s="42"/>
      <c r="D220" s="44" t="s">
        <v>335</v>
      </c>
      <c r="E220" s="37">
        <f t="shared" si="33"/>
        <v>0</v>
      </c>
      <c r="F220" s="37">
        <v>0</v>
      </c>
      <c r="G220" s="37">
        <v>0</v>
      </c>
      <c r="H220" s="37">
        <v>0</v>
      </c>
      <c r="I220" s="37">
        <f t="shared" si="34"/>
        <v>0</v>
      </c>
      <c r="J220" s="37">
        <v>0</v>
      </c>
      <c r="K220" s="37">
        <v>0</v>
      </c>
      <c r="L220" s="37">
        <v>0</v>
      </c>
      <c r="M220" s="37">
        <f t="shared" si="35"/>
        <v>0</v>
      </c>
      <c r="N220" s="37">
        <v>0</v>
      </c>
      <c r="O220" s="37">
        <v>0</v>
      </c>
      <c r="P220" s="37">
        <v>0</v>
      </c>
      <c r="Q220" s="37">
        <f t="shared" si="36"/>
        <v>0</v>
      </c>
      <c r="R220" s="37">
        <v>0</v>
      </c>
      <c r="S220" s="37">
        <v>0</v>
      </c>
      <c r="T220" s="37">
        <v>0</v>
      </c>
    </row>
    <row r="221" spans="1:21" ht="18" x14ac:dyDescent="0.25">
      <c r="B221" s="41"/>
      <c r="C221" s="42"/>
      <c r="D221" s="44" t="s">
        <v>155</v>
      </c>
      <c r="E221" s="37">
        <f t="shared" si="33"/>
        <v>0</v>
      </c>
      <c r="F221" s="37">
        <v>0</v>
      </c>
      <c r="G221" s="37">
        <v>0</v>
      </c>
      <c r="H221" s="37">
        <v>0</v>
      </c>
      <c r="I221" s="37">
        <f t="shared" si="34"/>
        <v>0</v>
      </c>
      <c r="J221" s="37">
        <v>0</v>
      </c>
      <c r="K221" s="37">
        <v>0</v>
      </c>
      <c r="L221" s="37">
        <v>0</v>
      </c>
      <c r="M221" s="37">
        <f t="shared" si="35"/>
        <v>0</v>
      </c>
      <c r="N221" s="37">
        <v>0</v>
      </c>
      <c r="O221" s="37">
        <v>0</v>
      </c>
      <c r="P221" s="37">
        <v>0</v>
      </c>
      <c r="Q221" s="37">
        <f t="shared" si="36"/>
        <v>0</v>
      </c>
      <c r="R221" s="37">
        <v>0</v>
      </c>
      <c r="S221" s="37">
        <v>0</v>
      </c>
      <c r="T221" s="37">
        <v>0</v>
      </c>
    </row>
    <row r="222" spans="1:21" ht="30" x14ac:dyDescent="0.25">
      <c r="A222" s="7"/>
      <c r="B222" s="38"/>
      <c r="C222" s="60" t="s">
        <v>322</v>
      </c>
      <c r="D222" s="39" t="s">
        <v>531</v>
      </c>
      <c r="E222" s="45">
        <f t="shared" si="33"/>
        <v>800</v>
      </c>
      <c r="F222" s="45">
        <v>800</v>
      </c>
      <c r="G222" s="45">
        <v>0</v>
      </c>
      <c r="H222" s="45">
        <v>0</v>
      </c>
      <c r="I222" s="45">
        <f t="shared" si="34"/>
        <v>800</v>
      </c>
      <c r="J222" s="45">
        <v>800</v>
      </c>
      <c r="K222" s="45">
        <v>0</v>
      </c>
      <c r="L222" s="45">
        <v>0</v>
      </c>
      <c r="M222" s="45">
        <f t="shared" si="35"/>
        <v>800</v>
      </c>
      <c r="N222" s="45">
        <v>800</v>
      </c>
      <c r="O222" s="45">
        <v>0</v>
      </c>
      <c r="P222" s="45">
        <v>0</v>
      </c>
      <c r="Q222" s="45">
        <f t="shared" si="36"/>
        <v>800</v>
      </c>
      <c r="R222" s="45">
        <v>800</v>
      </c>
      <c r="S222" s="45">
        <v>0</v>
      </c>
      <c r="T222" s="45">
        <v>0</v>
      </c>
    </row>
    <row r="223" spans="1:21" ht="30" x14ac:dyDescent="0.25">
      <c r="A223" s="7"/>
      <c r="B223" s="38"/>
      <c r="C223" s="60" t="s">
        <v>324</v>
      </c>
      <c r="D223" s="39" t="s">
        <v>532</v>
      </c>
      <c r="E223" s="45">
        <f t="shared" si="33"/>
        <v>200</v>
      </c>
      <c r="F223" s="45">
        <v>200</v>
      </c>
      <c r="G223" s="45">
        <v>0</v>
      </c>
      <c r="H223" s="45">
        <v>0</v>
      </c>
      <c r="I223" s="45">
        <f t="shared" si="34"/>
        <v>200</v>
      </c>
      <c r="J223" s="45">
        <v>200</v>
      </c>
      <c r="K223" s="45">
        <v>0</v>
      </c>
      <c r="L223" s="45">
        <v>0</v>
      </c>
      <c r="M223" s="45">
        <f t="shared" si="35"/>
        <v>200</v>
      </c>
      <c r="N223" s="45">
        <v>200</v>
      </c>
      <c r="O223" s="45">
        <v>0</v>
      </c>
      <c r="P223" s="45">
        <v>0</v>
      </c>
      <c r="Q223" s="45">
        <f t="shared" si="36"/>
        <v>200</v>
      </c>
      <c r="R223" s="45">
        <v>200</v>
      </c>
      <c r="S223" s="45">
        <v>0</v>
      </c>
      <c r="T223" s="45">
        <v>0</v>
      </c>
    </row>
    <row r="224" spans="1:21" ht="36" x14ac:dyDescent="0.25">
      <c r="A224" s="7"/>
      <c r="B224" s="30" t="s">
        <v>533</v>
      </c>
      <c r="C224" s="31"/>
      <c r="D224" s="53" t="s">
        <v>372</v>
      </c>
      <c r="E224" s="33">
        <f>SUM(F224:H224)</f>
        <v>20000</v>
      </c>
      <c r="F224" s="33">
        <f>SUM(F228:F228)</f>
        <v>20000</v>
      </c>
      <c r="G224" s="33">
        <v>0</v>
      </c>
      <c r="H224" s="33">
        <v>0</v>
      </c>
      <c r="I224" s="33">
        <f t="shared" si="34"/>
        <v>20000</v>
      </c>
      <c r="J224" s="33">
        <f>SUM(J228:J228)</f>
        <v>20000</v>
      </c>
      <c r="K224" s="33">
        <v>0</v>
      </c>
      <c r="L224" s="33">
        <v>0</v>
      </c>
      <c r="M224" s="33">
        <f t="shared" si="35"/>
        <v>20000</v>
      </c>
      <c r="N224" s="33">
        <f>SUM(N228:N228)</f>
        <v>20000</v>
      </c>
      <c r="O224" s="33">
        <v>0</v>
      </c>
      <c r="P224" s="33">
        <v>0</v>
      </c>
      <c r="Q224" s="33">
        <f t="shared" si="36"/>
        <v>20000</v>
      </c>
      <c r="R224" s="33">
        <f>SUM(R228:R228)</f>
        <v>20000</v>
      </c>
      <c r="S224" s="33">
        <v>0</v>
      </c>
      <c r="T224" s="33">
        <v>0</v>
      </c>
      <c r="U224" s="81"/>
    </row>
    <row r="225" spans="1:21" ht="18" x14ac:dyDescent="0.25">
      <c r="B225" s="91"/>
      <c r="C225" s="42"/>
      <c r="D225" s="43" t="s">
        <v>151</v>
      </c>
      <c r="E225" s="36">
        <f t="shared" si="33"/>
        <v>4</v>
      </c>
      <c r="F225" s="36">
        <f>SUM(F226:F227)</f>
        <v>4</v>
      </c>
      <c r="G225" s="36">
        <f>SUM(G226:G227)</f>
        <v>0</v>
      </c>
      <c r="H225" s="36">
        <f>SUM(H226:H227)</f>
        <v>0</v>
      </c>
      <c r="I225" s="36">
        <f t="shared" si="34"/>
        <v>4</v>
      </c>
      <c r="J225" s="36">
        <f>SUM(J226:J227)</f>
        <v>4</v>
      </c>
      <c r="K225" s="36">
        <f>SUM(K226:K227)</f>
        <v>0</v>
      </c>
      <c r="L225" s="36">
        <f>SUM(L226:L227)</f>
        <v>0</v>
      </c>
      <c r="M225" s="36">
        <f t="shared" si="35"/>
        <v>4</v>
      </c>
      <c r="N225" s="36">
        <f>SUM(N226:N227)</f>
        <v>4</v>
      </c>
      <c r="O225" s="36">
        <f>SUM(O226:O227)</f>
        <v>0</v>
      </c>
      <c r="P225" s="36">
        <f>SUM(P226:P227)</f>
        <v>0</v>
      </c>
      <c r="Q225" s="36">
        <f t="shared" si="36"/>
        <v>4</v>
      </c>
      <c r="R225" s="36">
        <f>SUM(R226:R227)</f>
        <v>4</v>
      </c>
      <c r="S225" s="36">
        <f>SUM(S226:S227)</f>
        <v>0</v>
      </c>
      <c r="T225" s="36">
        <f>SUM(T226:T227)</f>
        <v>0</v>
      </c>
    </row>
    <row r="226" spans="1:21" ht="18" x14ac:dyDescent="0.25">
      <c r="B226" s="41"/>
      <c r="C226" s="42"/>
      <c r="D226" s="44" t="s">
        <v>335</v>
      </c>
      <c r="E226" s="37">
        <f t="shared" si="33"/>
        <v>0</v>
      </c>
      <c r="F226" s="37">
        <v>0</v>
      </c>
      <c r="G226" s="37">
        <v>0</v>
      </c>
      <c r="H226" s="37">
        <v>0</v>
      </c>
      <c r="I226" s="37">
        <f t="shared" si="34"/>
        <v>0</v>
      </c>
      <c r="J226" s="37">
        <v>0</v>
      </c>
      <c r="K226" s="37">
        <v>0</v>
      </c>
      <c r="L226" s="37">
        <v>0</v>
      </c>
      <c r="M226" s="37">
        <f t="shared" si="35"/>
        <v>0</v>
      </c>
      <c r="N226" s="37">
        <v>0</v>
      </c>
      <c r="O226" s="37">
        <v>0</v>
      </c>
      <c r="P226" s="37">
        <v>0</v>
      </c>
      <c r="Q226" s="37">
        <f t="shared" si="36"/>
        <v>0</v>
      </c>
      <c r="R226" s="37">
        <v>0</v>
      </c>
      <c r="S226" s="37">
        <v>0</v>
      </c>
      <c r="T226" s="37">
        <v>0</v>
      </c>
    </row>
    <row r="227" spans="1:21" ht="18" x14ac:dyDescent="0.25">
      <c r="B227" s="41"/>
      <c r="C227" s="42"/>
      <c r="D227" s="44" t="s">
        <v>155</v>
      </c>
      <c r="E227" s="37">
        <f t="shared" si="33"/>
        <v>4</v>
      </c>
      <c r="F227" s="37">
        <v>4</v>
      </c>
      <c r="G227" s="37">
        <v>0</v>
      </c>
      <c r="H227" s="37">
        <v>0</v>
      </c>
      <c r="I227" s="37">
        <f t="shared" si="34"/>
        <v>4</v>
      </c>
      <c r="J227" s="37">
        <v>4</v>
      </c>
      <c r="K227" s="37">
        <v>0</v>
      </c>
      <c r="L227" s="37">
        <v>0</v>
      </c>
      <c r="M227" s="37">
        <f t="shared" si="35"/>
        <v>4</v>
      </c>
      <c r="N227" s="37">
        <v>4</v>
      </c>
      <c r="O227" s="37">
        <v>0</v>
      </c>
      <c r="P227" s="37">
        <v>0</v>
      </c>
      <c r="Q227" s="37">
        <f t="shared" si="36"/>
        <v>4</v>
      </c>
      <c r="R227" s="37">
        <v>4</v>
      </c>
      <c r="S227" s="37">
        <v>0</v>
      </c>
      <c r="T227" s="37">
        <v>0</v>
      </c>
    </row>
    <row r="228" spans="1:21" ht="60" x14ac:dyDescent="0.25">
      <c r="B228" s="41"/>
      <c r="C228" s="63" t="s">
        <v>362</v>
      </c>
      <c r="D228" s="39" t="s">
        <v>537</v>
      </c>
      <c r="E228" s="37">
        <f>SUM(F228:H228)</f>
        <v>20000</v>
      </c>
      <c r="F228" s="37">
        <v>20000</v>
      </c>
      <c r="G228" s="37">
        <v>0</v>
      </c>
      <c r="H228" s="37">
        <v>0</v>
      </c>
      <c r="I228" s="37">
        <f>SUM(J228:L228)</f>
        <v>20000</v>
      </c>
      <c r="J228" s="37">
        <v>20000</v>
      </c>
      <c r="K228" s="37">
        <v>0</v>
      </c>
      <c r="L228" s="37">
        <v>0</v>
      </c>
      <c r="M228" s="37">
        <f>SUM(N228:P228)</f>
        <v>20000</v>
      </c>
      <c r="N228" s="37">
        <v>20000</v>
      </c>
      <c r="O228" s="37">
        <v>0</v>
      </c>
      <c r="P228" s="37">
        <v>0</v>
      </c>
      <c r="Q228" s="37">
        <f>SUM(R228:T228)</f>
        <v>20000</v>
      </c>
      <c r="R228" s="37">
        <v>20000</v>
      </c>
      <c r="S228" s="37">
        <v>0</v>
      </c>
      <c r="T228" s="37">
        <v>0</v>
      </c>
    </row>
    <row r="229" spans="1:21" ht="36" x14ac:dyDescent="0.25">
      <c r="A229" s="7"/>
      <c r="B229" s="30" t="s">
        <v>534</v>
      </c>
      <c r="C229" s="31"/>
      <c r="D229" s="53" t="s">
        <v>136</v>
      </c>
      <c r="E229" s="33">
        <f>SUM(F229:H229)</f>
        <v>800</v>
      </c>
      <c r="F229" s="33">
        <f t="shared" ref="F229:P229" si="37">F233</f>
        <v>800</v>
      </c>
      <c r="G229" s="33">
        <f t="shared" si="37"/>
        <v>0</v>
      </c>
      <c r="H229" s="33">
        <f t="shared" si="37"/>
        <v>0</v>
      </c>
      <c r="I229" s="33">
        <f t="shared" si="34"/>
        <v>800</v>
      </c>
      <c r="J229" s="33">
        <f t="shared" si="37"/>
        <v>800</v>
      </c>
      <c r="K229" s="33">
        <f t="shared" si="37"/>
        <v>0</v>
      </c>
      <c r="L229" s="33">
        <f t="shared" si="37"/>
        <v>0</v>
      </c>
      <c r="M229" s="33">
        <f t="shared" si="35"/>
        <v>800</v>
      </c>
      <c r="N229" s="33">
        <f t="shared" si="37"/>
        <v>800</v>
      </c>
      <c r="O229" s="33">
        <f t="shared" si="37"/>
        <v>0</v>
      </c>
      <c r="P229" s="33">
        <f t="shared" si="37"/>
        <v>0</v>
      </c>
      <c r="Q229" s="33">
        <f t="shared" ref="Q229:Q233" si="38">SUM(R229:T229)</f>
        <v>800</v>
      </c>
      <c r="R229" s="33">
        <f>R233</f>
        <v>800</v>
      </c>
      <c r="S229" s="33">
        <f>S233</f>
        <v>0</v>
      </c>
      <c r="T229" s="33">
        <f>T233</f>
        <v>0</v>
      </c>
      <c r="U229" s="10"/>
    </row>
    <row r="230" spans="1:21" ht="18" x14ac:dyDescent="0.25">
      <c r="B230" s="91"/>
      <c r="C230" s="42"/>
      <c r="D230" s="43" t="s">
        <v>151</v>
      </c>
      <c r="E230" s="36">
        <f t="shared" si="33"/>
        <v>0</v>
      </c>
      <c r="F230" s="36">
        <f>SUM(F231:F232)</f>
        <v>0</v>
      </c>
      <c r="G230" s="36">
        <f>SUM(G231:G232)</f>
        <v>0</v>
      </c>
      <c r="H230" s="36">
        <f>SUM(H231:H232)</f>
        <v>0</v>
      </c>
      <c r="I230" s="36">
        <f t="shared" si="34"/>
        <v>0</v>
      </c>
      <c r="J230" s="36">
        <f>SUM(J231:J232)</f>
        <v>0</v>
      </c>
      <c r="K230" s="36">
        <f>SUM(K231:K232)</f>
        <v>0</v>
      </c>
      <c r="L230" s="36">
        <f>SUM(L231:L232)</f>
        <v>0</v>
      </c>
      <c r="M230" s="36">
        <f t="shared" si="35"/>
        <v>0</v>
      </c>
      <c r="N230" s="36">
        <f>SUM(N231:N232)</f>
        <v>0</v>
      </c>
      <c r="O230" s="36">
        <f>SUM(O231:O232)</f>
        <v>0</v>
      </c>
      <c r="P230" s="36">
        <f>SUM(P231:P232)</f>
        <v>0</v>
      </c>
      <c r="Q230" s="36">
        <f t="shared" si="38"/>
        <v>0</v>
      </c>
      <c r="R230" s="36">
        <f>SUM(R231:R232)</f>
        <v>0</v>
      </c>
      <c r="S230" s="36">
        <f>SUM(S231:S232)</f>
        <v>0</v>
      </c>
      <c r="T230" s="36">
        <f>SUM(T231:T232)</f>
        <v>0</v>
      </c>
    </row>
    <row r="231" spans="1:21" ht="18" x14ac:dyDescent="0.25">
      <c r="B231" s="41"/>
      <c r="C231" s="42"/>
      <c r="D231" s="44" t="s">
        <v>335</v>
      </c>
      <c r="E231" s="37">
        <f t="shared" si="33"/>
        <v>0</v>
      </c>
      <c r="F231" s="37">
        <v>0</v>
      </c>
      <c r="G231" s="37">
        <v>0</v>
      </c>
      <c r="H231" s="37">
        <v>0</v>
      </c>
      <c r="I231" s="37">
        <f t="shared" si="34"/>
        <v>0</v>
      </c>
      <c r="J231" s="37">
        <v>0</v>
      </c>
      <c r="K231" s="37">
        <v>0</v>
      </c>
      <c r="L231" s="37">
        <v>0</v>
      </c>
      <c r="M231" s="37">
        <f t="shared" si="35"/>
        <v>0</v>
      </c>
      <c r="N231" s="37">
        <v>0</v>
      </c>
      <c r="O231" s="37">
        <v>0</v>
      </c>
      <c r="P231" s="37">
        <v>0</v>
      </c>
      <c r="Q231" s="37">
        <f t="shared" si="38"/>
        <v>0</v>
      </c>
      <c r="R231" s="37">
        <v>0</v>
      </c>
      <c r="S231" s="37">
        <v>0</v>
      </c>
      <c r="T231" s="37">
        <v>0</v>
      </c>
    </row>
    <row r="232" spans="1:21" ht="18" x14ac:dyDescent="0.25">
      <c r="B232" s="41"/>
      <c r="C232" s="42"/>
      <c r="D232" s="44" t="s">
        <v>155</v>
      </c>
      <c r="E232" s="37">
        <f t="shared" si="33"/>
        <v>0</v>
      </c>
      <c r="F232" s="37">
        <v>0</v>
      </c>
      <c r="G232" s="37">
        <v>0</v>
      </c>
      <c r="H232" s="37">
        <v>0</v>
      </c>
      <c r="I232" s="37">
        <f t="shared" si="34"/>
        <v>0</v>
      </c>
      <c r="J232" s="37">
        <v>0</v>
      </c>
      <c r="K232" s="37">
        <v>0</v>
      </c>
      <c r="L232" s="37">
        <v>0</v>
      </c>
      <c r="M232" s="37">
        <f t="shared" si="35"/>
        <v>0</v>
      </c>
      <c r="N232" s="37">
        <v>0</v>
      </c>
      <c r="O232" s="37">
        <v>0</v>
      </c>
      <c r="P232" s="37">
        <v>0</v>
      </c>
      <c r="Q232" s="37">
        <f t="shared" si="38"/>
        <v>0</v>
      </c>
      <c r="R232" s="37">
        <v>0</v>
      </c>
      <c r="S232" s="37">
        <v>0</v>
      </c>
      <c r="T232" s="37">
        <v>0</v>
      </c>
    </row>
    <row r="233" spans="1:21" ht="105" x14ac:dyDescent="0.25">
      <c r="B233" s="38"/>
      <c r="C233" s="60" t="s">
        <v>326</v>
      </c>
      <c r="D233" s="39" t="s">
        <v>386</v>
      </c>
      <c r="E233" s="45">
        <f t="shared" si="33"/>
        <v>800</v>
      </c>
      <c r="F233" s="45">
        <v>800</v>
      </c>
      <c r="G233" s="45">
        <v>0</v>
      </c>
      <c r="H233" s="45">
        <v>0</v>
      </c>
      <c r="I233" s="45">
        <f t="shared" si="34"/>
        <v>800</v>
      </c>
      <c r="J233" s="45">
        <v>800</v>
      </c>
      <c r="K233" s="45">
        <v>0</v>
      </c>
      <c r="L233" s="45">
        <v>0</v>
      </c>
      <c r="M233" s="45">
        <f t="shared" si="35"/>
        <v>800</v>
      </c>
      <c r="N233" s="45">
        <v>800</v>
      </c>
      <c r="O233" s="45">
        <v>0</v>
      </c>
      <c r="P233" s="45">
        <v>0</v>
      </c>
      <c r="Q233" s="45">
        <f t="shared" si="38"/>
        <v>800</v>
      </c>
      <c r="R233" s="45">
        <v>800</v>
      </c>
      <c r="S233" s="45">
        <v>0</v>
      </c>
      <c r="T233" s="45">
        <v>0</v>
      </c>
    </row>
  </sheetData>
  <mergeCells count="13">
    <mergeCell ref="U197:U198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დანართი N3.2</vt:lpstr>
      <vt:lpstr>დანართი N3.2 (ჭერის ფარგლებში)</vt:lpstr>
      <vt:lpstr>დანართი N3ა.2 (ჭერს ზევით)</vt:lpstr>
      <vt:lpstr>'დანართი N3.2'!Print_Area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2018-08-09T11:59:45Z</cp:lastPrinted>
  <dcterms:created xsi:type="dcterms:W3CDTF">2015-11-13T09:57:34Z</dcterms:created>
  <dcterms:modified xsi:type="dcterms:W3CDTF">2019-05-01T12:24:21Z</dcterms:modified>
</cp:coreProperties>
</file>