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მოსალოდნელი" sheetId="2" r:id="rId1"/>
    <sheet name="სატენდერო ეკონომია" sheetId="3" r:id="rId2"/>
  </sheets>
  <definedNames>
    <definedName name="_xlnm._FilterDatabase" localSheetId="0" hidden="1">მოსალოდნელი!$A$2:$P$1179</definedName>
    <definedName name="_xlnm._FilterDatabase" localSheetId="1" hidden="1">'სატენდერო ეკონომია'!$A$5:$H$370</definedName>
    <definedName name="DATA1">#REF!</definedName>
    <definedName name="_xlnm.Print_Area" localSheetId="0">მოსალოდნელი!$B$2:$O$1177</definedName>
    <definedName name="_xlnm.Print_Area" localSheetId="1">'სატენდერო ეკონომია'!$B$1:$H$370</definedName>
    <definedName name="_xlnm.Print_Titles" localSheetId="0">მოსალოდნელი!$2:$2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2" l="1"/>
  <c r="K30" i="2"/>
  <c r="I30" i="2" l="1"/>
  <c r="I29" i="2"/>
  <c r="I370" i="3" l="1"/>
  <c r="K990" i="2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H359" i="3"/>
  <c r="G359" i="3"/>
  <c r="G357" i="3" s="1"/>
  <c r="F359" i="3"/>
  <c r="E359" i="3"/>
  <c r="D359" i="3"/>
  <c r="D358" i="3"/>
  <c r="A358" i="3"/>
  <c r="H357" i="3"/>
  <c r="F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H346" i="3"/>
  <c r="H344" i="3" s="1"/>
  <c r="G346" i="3"/>
  <c r="G344" i="3" s="1"/>
  <c r="F346" i="3"/>
  <c r="F344" i="3" s="1"/>
  <c r="E346" i="3"/>
  <c r="D345" i="3"/>
  <c r="A345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H333" i="3"/>
  <c r="H331" i="3" s="1"/>
  <c r="G333" i="3"/>
  <c r="G331" i="3" s="1"/>
  <c r="F333" i="3"/>
  <c r="F331" i="3" s="1"/>
  <c r="E333" i="3"/>
  <c r="D332" i="3"/>
  <c r="A332" i="3"/>
  <c r="E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H320" i="3"/>
  <c r="H318" i="3" s="1"/>
  <c r="G320" i="3"/>
  <c r="F320" i="3"/>
  <c r="F318" i="3" s="1"/>
  <c r="E320" i="3"/>
  <c r="D320" i="3"/>
  <c r="D318" i="3" s="1"/>
  <c r="D319" i="3"/>
  <c r="A319" i="3"/>
  <c r="G318" i="3"/>
  <c r="E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H307" i="3"/>
  <c r="H305" i="3" s="1"/>
  <c r="G307" i="3"/>
  <c r="F307" i="3"/>
  <c r="F305" i="3" s="1"/>
  <c r="E307" i="3"/>
  <c r="D306" i="3"/>
  <c r="A306" i="3"/>
  <c r="G305" i="3"/>
  <c r="E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D294" i="3" s="1"/>
  <c r="D292" i="3" s="1"/>
  <c r="A295" i="3"/>
  <c r="H294" i="3"/>
  <c r="G294" i="3"/>
  <c r="F294" i="3"/>
  <c r="F292" i="3" s="1"/>
  <c r="E294" i="3"/>
  <c r="E292" i="3" s="1"/>
  <c r="D293" i="3"/>
  <c r="A293" i="3"/>
  <c r="H292" i="3"/>
  <c r="G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H281" i="3"/>
  <c r="H279" i="3" s="1"/>
  <c r="G281" i="3"/>
  <c r="G279" i="3" s="1"/>
  <c r="F281" i="3"/>
  <c r="F279" i="3" s="1"/>
  <c r="E281" i="3"/>
  <c r="E279" i="3" s="1"/>
  <c r="D280" i="3"/>
  <c r="A280" i="3"/>
  <c r="D278" i="3"/>
  <c r="A278" i="3"/>
  <c r="D277" i="3"/>
  <c r="A277" i="3"/>
  <c r="D276" i="3"/>
  <c r="A276" i="3"/>
  <c r="D275" i="3"/>
  <c r="A275" i="3"/>
  <c r="D274" i="3"/>
  <c r="D268" i="3" s="1"/>
  <c r="D266" i="3" s="1"/>
  <c r="A274" i="3"/>
  <c r="D273" i="3"/>
  <c r="A273" i="3"/>
  <c r="D272" i="3"/>
  <c r="A272" i="3"/>
  <c r="D271" i="3"/>
  <c r="A271" i="3"/>
  <c r="D270" i="3"/>
  <c r="A270" i="3"/>
  <c r="D269" i="3"/>
  <c r="A269" i="3"/>
  <c r="H268" i="3"/>
  <c r="H266" i="3" s="1"/>
  <c r="G268" i="3"/>
  <c r="G266" i="3" s="1"/>
  <c r="F268" i="3"/>
  <c r="E268" i="3"/>
  <c r="E266" i="3" s="1"/>
  <c r="D267" i="3"/>
  <c r="A267" i="3"/>
  <c r="F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H255" i="3"/>
  <c r="H253" i="3" s="1"/>
  <c r="G255" i="3"/>
  <c r="F255" i="3"/>
  <c r="E255" i="3"/>
  <c r="D255" i="3"/>
  <c r="D253" i="3" s="1"/>
  <c r="D254" i="3"/>
  <c r="A254" i="3"/>
  <c r="G253" i="3"/>
  <c r="F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D242" i="3" s="1"/>
  <c r="D240" i="3" s="1"/>
  <c r="A243" i="3"/>
  <c r="H242" i="3"/>
  <c r="G242" i="3"/>
  <c r="G240" i="3" s="1"/>
  <c r="F242" i="3"/>
  <c r="F240" i="3" s="1"/>
  <c r="E242" i="3"/>
  <c r="D241" i="3"/>
  <c r="A241" i="3"/>
  <c r="H240" i="3"/>
  <c r="E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H229" i="3"/>
  <c r="H227" i="3" s="1"/>
  <c r="G229" i="3"/>
  <c r="G227" i="3" s="1"/>
  <c r="F229" i="3"/>
  <c r="F227" i="3" s="1"/>
  <c r="E229" i="3"/>
  <c r="E227" i="3" s="1"/>
  <c r="D228" i="3"/>
  <c r="A228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D216" i="3" s="1"/>
  <c r="D214" i="3" s="1"/>
  <c r="A217" i="3"/>
  <c r="H216" i="3"/>
  <c r="H214" i="3" s="1"/>
  <c r="G216" i="3"/>
  <c r="F216" i="3"/>
  <c r="A216" i="3" s="1"/>
  <c r="E216" i="3"/>
  <c r="D215" i="3"/>
  <c r="A215" i="3"/>
  <c r="G214" i="3"/>
  <c r="E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D203" i="3" s="1"/>
  <c r="D201" i="3" s="1"/>
  <c r="A205" i="3"/>
  <c r="D204" i="3"/>
  <c r="A204" i="3"/>
  <c r="H203" i="3"/>
  <c r="H201" i="3" s="1"/>
  <c r="G203" i="3"/>
  <c r="G201" i="3" s="1"/>
  <c r="F203" i="3"/>
  <c r="E203" i="3"/>
  <c r="E201" i="3" s="1"/>
  <c r="D202" i="3"/>
  <c r="A202" i="3"/>
  <c r="F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D190" i="3" s="1"/>
  <c r="D188" i="3" s="1"/>
  <c r="A191" i="3"/>
  <c r="H190" i="3"/>
  <c r="G190" i="3"/>
  <c r="G188" i="3" s="1"/>
  <c r="F190" i="3"/>
  <c r="F188" i="3" s="1"/>
  <c r="E190" i="3"/>
  <c r="D189" i="3"/>
  <c r="A189" i="3"/>
  <c r="H188" i="3"/>
  <c r="E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H177" i="3"/>
  <c r="H175" i="3" s="1"/>
  <c r="G177" i="3"/>
  <c r="F177" i="3"/>
  <c r="F175" i="3" s="1"/>
  <c r="E177" i="3"/>
  <c r="E175" i="3" s="1"/>
  <c r="D176" i="3"/>
  <c r="A176" i="3"/>
  <c r="G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D164" i="3" s="1"/>
  <c r="D162" i="3" s="1"/>
  <c r="A165" i="3"/>
  <c r="H164" i="3"/>
  <c r="H162" i="3" s="1"/>
  <c r="G164" i="3"/>
  <c r="F164" i="3"/>
  <c r="A164" i="3" s="1"/>
  <c r="E164" i="3"/>
  <c r="D163" i="3"/>
  <c r="A163" i="3"/>
  <c r="G162" i="3"/>
  <c r="E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H151" i="3"/>
  <c r="H149" i="3" s="1"/>
  <c r="G151" i="3"/>
  <c r="F151" i="3"/>
  <c r="E151" i="3"/>
  <c r="E149" i="3" s="1"/>
  <c r="D151" i="3"/>
  <c r="D149" i="3" s="1"/>
  <c r="D150" i="3"/>
  <c r="A150" i="3"/>
  <c r="G149" i="3"/>
  <c r="F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H138" i="3"/>
  <c r="H136" i="3" s="1"/>
  <c r="G138" i="3"/>
  <c r="G136" i="3" s="1"/>
  <c r="F138" i="3"/>
  <c r="E138" i="3"/>
  <c r="D137" i="3"/>
  <c r="A137" i="3"/>
  <c r="F136" i="3"/>
  <c r="E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D125" i="3" s="1"/>
  <c r="D123" i="3" s="1"/>
  <c r="A126" i="3"/>
  <c r="H125" i="3"/>
  <c r="G125" i="3"/>
  <c r="G123" i="3" s="1"/>
  <c r="F125" i="3"/>
  <c r="E125" i="3"/>
  <c r="E123" i="3" s="1"/>
  <c r="D124" i="3"/>
  <c r="A124" i="3"/>
  <c r="H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H112" i="3"/>
  <c r="H110" i="3" s="1"/>
  <c r="G112" i="3"/>
  <c r="G110" i="3" s="1"/>
  <c r="F112" i="3"/>
  <c r="E112" i="3"/>
  <c r="E110" i="3" s="1"/>
  <c r="D111" i="3"/>
  <c r="A111" i="3"/>
  <c r="F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D99" i="3" s="1"/>
  <c r="D97" i="3" s="1"/>
  <c r="A101" i="3"/>
  <c r="D100" i="3"/>
  <c r="A100" i="3"/>
  <c r="H99" i="3"/>
  <c r="H97" i="3" s="1"/>
  <c r="G99" i="3"/>
  <c r="G97" i="3" s="1"/>
  <c r="F99" i="3"/>
  <c r="E99" i="3"/>
  <c r="E97" i="3" s="1"/>
  <c r="D98" i="3"/>
  <c r="A98" i="3"/>
  <c r="F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D86" i="3" s="1"/>
  <c r="D84" i="3" s="1"/>
  <c r="A87" i="3"/>
  <c r="H86" i="3"/>
  <c r="G86" i="3"/>
  <c r="G84" i="3" s="1"/>
  <c r="F86" i="3"/>
  <c r="F84" i="3" s="1"/>
  <c r="E86" i="3"/>
  <c r="D85" i="3"/>
  <c r="A85" i="3"/>
  <c r="H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D73" i="3" s="1"/>
  <c r="D71" i="3" s="1"/>
  <c r="A74" i="3"/>
  <c r="H73" i="3"/>
  <c r="G73" i="3"/>
  <c r="G71" i="3" s="1"/>
  <c r="F73" i="3"/>
  <c r="E73" i="3"/>
  <c r="E71" i="3" s="1"/>
  <c r="D72" i="3"/>
  <c r="A72" i="3"/>
  <c r="H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H60" i="3"/>
  <c r="G60" i="3"/>
  <c r="G58" i="3" s="1"/>
  <c r="F60" i="3"/>
  <c r="E60" i="3"/>
  <c r="E58" i="3" s="1"/>
  <c r="D60" i="3"/>
  <c r="D58" i="3" s="1"/>
  <c r="D59" i="3"/>
  <c r="A59" i="3"/>
  <c r="H58" i="3"/>
  <c r="F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D47" i="3" s="1"/>
  <c r="D45" i="3" s="1"/>
  <c r="A49" i="3"/>
  <c r="D48" i="3"/>
  <c r="A48" i="3"/>
  <c r="H47" i="3"/>
  <c r="H45" i="3" s="1"/>
  <c r="G47" i="3"/>
  <c r="G45" i="3" s="1"/>
  <c r="F47" i="3"/>
  <c r="F45" i="3" s="1"/>
  <c r="E47" i="3"/>
  <c r="D46" i="3"/>
  <c r="A46" i="3"/>
  <c r="E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H34" i="3"/>
  <c r="H32" i="3" s="1"/>
  <c r="G34" i="3"/>
  <c r="G32" i="3" s="1"/>
  <c r="F34" i="3"/>
  <c r="F32" i="3" s="1"/>
  <c r="E34" i="3"/>
  <c r="D33" i="3"/>
  <c r="A33" i="3"/>
  <c r="E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H21" i="3"/>
  <c r="H19" i="3" s="1"/>
  <c r="G21" i="3"/>
  <c r="F21" i="3"/>
  <c r="F19" i="3" s="1"/>
  <c r="E21" i="3"/>
  <c r="E19" i="3" s="1"/>
  <c r="D20" i="3"/>
  <c r="A20" i="3"/>
  <c r="G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H8" i="3"/>
  <c r="H6" i="3" s="1"/>
  <c r="G8" i="3"/>
  <c r="G6" i="3" s="1"/>
  <c r="F8" i="3"/>
  <c r="F6" i="3" s="1"/>
  <c r="E8" i="3"/>
  <c r="D7" i="3"/>
  <c r="A7" i="3"/>
  <c r="E6" i="3"/>
  <c r="A60" i="3" l="1"/>
  <c r="D112" i="3"/>
  <c r="D110" i="3" s="1"/>
  <c r="F162" i="3"/>
  <c r="F214" i="3"/>
  <c r="A320" i="3"/>
  <c r="D307" i="3"/>
  <c r="D305" i="3" s="1"/>
  <c r="D333" i="3"/>
  <c r="D331" i="3" s="1"/>
  <c r="D346" i="3"/>
  <c r="D344" i="3" s="1"/>
  <c r="D34" i="3"/>
  <c r="D32" i="3" s="1"/>
  <c r="A125" i="3"/>
  <c r="H370" i="3"/>
  <c r="J370" i="3" s="1"/>
  <c r="A21" i="3"/>
  <c r="D21" i="3"/>
  <c r="D19" i="3" s="1"/>
  <c r="A47" i="3"/>
  <c r="A99" i="3"/>
  <c r="A138" i="3"/>
  <c r="A151" i="3"/>
  <c r="A177" i="3"/>
  <c r="D177" i="3"/>
  <c r="D175" i="3" s="1"/>
  <c r="A203" i="3"/>
  <c r="A229" i="3"/>
  <c r="D229" i="3"/>
  <c r="D227" i="3" s="1"/>
  <c r="A255" i="3"/>
  <c r="D357" i="3"/>
  <c r="A34" i="3"/>
  <c r="F123" i="3"/>
  <c r="D138" i="3"/>
  <c r="D136" i="3" s="1"/>
  <c r="A190" i="3"/>
  <c r="A242" i="3"/>
  <c r="E253" i="3"/>
  <c r="D281" i="3"/>
  <c r="D279" i="3" s="1"/>
  <c r="A359" i="3"/>
  <c r="A73" i="3"/>
  <c r="A86" i="3"/>
  <c r="A112" i="3"/>
  <c r="A294" i="3"/>
  <c r="A307" i="3"/>
  <c r="A333" i="3"/>
  <c r="A346" i="3"/>
  <c r="E357" i="3"/>
  <c r="A8" i="3"/>
  <c r="D8" i="3"/>
  <c r="D6" i="3" s="1"/>
  <c r="G370" i="3"/>
  <c r="A281" i="3"/>
  <c r="F71" i="3"/>
  <c r="E84" i="3"/>
  <c r="A268" i="3"/>
  <c r="E344" i="3"/>
  <c r="E370" i="3" l="1"/>
  <c r="F370" i="3"/>
  <c r="D370" i="3" s="1"/>
  <c r="K173" i="2" l="1"/>
  <c r="I1141" i="2" l="1"/>
  <c r="I1140" i="2"/>
  <c r="I1139" i="2"/>
  <c r="I1135" i="2"/>
  <c r="I1153" i="2"/>
  <c r="I1152" i="2"/>
  <c r="I1151" i="2"/>
  <c r="I1147" i="2"/>
  <c r="I1033" i="2"/>
  <c r="I1027" i="2"/>
  <c r="K1027" i="2"/>
  <c r="I678" i="2"/>
  <c r="I666" i="2"/>
  <c r="I634" i="2"/>
  <c r="I618" i="2"/>
  <c r="I570" i="2"/>
  <c r="I558" i="2"/>
  <c r="K550" i="2"/>
  <c r="K546" i="2"/>
  <c r="I546" i="2"/>
  <c r="I550" i="2"/>
  <c r="I534" i="2"/>
  <c r="I1104" i="2" l="1"/>
  <c r="I1099" i="2"/>
  <c r="I203" i="2"/>
  <c r="I198" i="2"/>
  <c r="I191" i="2"/>
  <c r="I186" i="2"/>
  <c r="I1087" i="2"/>
  <c r="I1092" i="2"/>
  <c r="G988" i="2" l="1"/>
  <c r="G987" i="2" s="1"/>
  <c r="G878" i="2"/>
  <c r="G794" i="2" s="1"/>
  <c r="G877" i="2"/>
  <c r="G793" i="2" s="1"/>
  <c r="G876" i="2"/>
  <c r="G792" i="2" s="1"/>
  <c r="G875" i="2"/>
  <c r="G791" i="2" s="1"/>
  <c r="G874" i="2"/>
  <c r="G790" i="2" s="1"/>
  <c r="G873" i="2"/>
  <c r="G789" i="2" s="1"/>
  <c r="G872" i="2"/>
  <c r="G788" i="2" s="1"/>
  <c r="G871" i="2"/>
  <c r="G787" i="2" s="1"/>
  <c r="G870" i="2"/>
  <c r="G786" i="2" s="1"/>
  <c r="G869" i="2"/>
  <c r="G892" i="2"/>
  <c r="G891" i="2" s="1"/>
  <c r="G856" i="2"/>
  <c r="G855" i="2" s="1"/>
  <c r="G832" i="2"/>
  <c r="G831" i="2" s="1"/>
  <c r="G736" i="2"/>
  <c r="G735" i="2" s="1"/>
  <c r="G698" i="2"/>
  <c r="G697" i="2"/>
  <c r="G696" i="2"/>
  <c r="G695" i="2"/>
  <c r="G694" i="2"/>
  <c r="G693" i="2"/>
  <c r="G692" i="2"/>
  <c r="G691" i="2"/>
  <c r="G690" i="2"/>
  <c r="G689" i="2"/>
  <c r="G700" i="2"/>
  <c r="G699" i="2" s="1"/>
  <c r="G602" i="2"/>
  <c r="G601" i="2"/>
  <c r="G600" i="2"/>
  <c r="G599" i="2"/>
  <c r="G598" i="2"/>
  <c r="G597" i="2"/>
  <c r="G596" i="2"/>
  <c r="G595" i="2"/>
  <c r="G594" i="2"/>
  <c r="G593" i="2"/>
  <c r="G616" i="2"/>
  <c r="G615" i="2" s="1"/>
  <c r="G218" i="2"/>
  <c r="G217" i="2"/>
  <c r="G216" i="2"/>
  <c r="G215" i="2"/>
  <c r="G214" i="2"/>
  <c r="G213" i="2"/>
  <c r="G212" i="2"/>
  <c r="G211" i="2"/>
  <c r="G210" i="2"/>
  <c r="G209" i="2"/>
  <c r="G484" i="2"/>
  <c r="G483" i="2" s="1"/>
  <c r="G26" i="2"/>
  <c r="G25" i="2"/>
  <c r="G24" i="2"/>
  <c r="G23" i="2"/>
  <c r="G22" i="2"/>
  <c r="G21" i="2"/>
  <c r="G20" i="2"/>
  <c r="G19" i="2"/>
  <c r="G18" i="2"/>
  <c r="G17" i="2"/>
  <c r="G148" i="2"/>
  <c r="G147" i="2" s="1"/>
  <c r="G136" i="2"/>
  <c r="G135" i="2" s="1"/>
  <c r="G28" i="2"/>
  <c r="G27" i="2" s="1"/>
  <c r="G523" i="2" l="1"/>
  <c r="G499" i="2" s="1"/>
  <c r="G524" i="2"/>
  <c r="G500" i="2" s="1"/>
  <c r="G8" i="2" s="1"/>
  <c r="G528" i="2"/>
  <c r="G504" i="2" s="1"/>
  <c r="G12" i="2" s="1"/>
  <c r="G527" i="2"/>
  <c r="G503" i="2" s="1"/>
  <c r="G11" i="2" s="1"/>
  <c r="G688" i="2"/>
  <c r="G687" i="2" s="1"/>
  <c r="G525" i="2"/>
  <c r="G501" i="2" s="1"/>
  <c r="G9" i="2" s="1"/>
  <c r="G529" i="2"/>
  <c r="G505" i="2" s="1"/>
  <c r="G13" i="2" s="1"/>
  <c r="G522" i="2"/>
  <c r="G498" i="2" s="1"/>
  <c r="G6" i="2" s="1"/>
  <c r="G526" i="2"/>
  <c r="G502" i="2" s="1"/>
  <c r="G10" i="2" s="1"/>
  <c r="G530" i="2"/>
  <c r="G506" i="2" s="1"/>
  <c r="G14" i="2" s="1"/>
  <c r="G868" i="2"/>
  <c r="G867" i="2" s="1"/>
  <c r="G521" i="2"/>
  <c r="G208" i="2"/>
  <c r="G207" i="2" s="1"/>
  <c r="G592" i="2"/>
  <c r="G591" i="2" s="1"/>
  <c r="G7" i="2"/>
  <c r="G16" i="2"/>
  <c r="G15" i="2" s="1"/>
  <c r="G785" i="2"/>
  <c r="G784" i="2" s="1"/>
  <c r="G783" i="2" s="1"/>
  <c r="G497" i="2" l="1"/>
  <c r="G520" i="2"/>
  <c r="G519" i="2" s="1"/>
  <c r="I60" i="2"/>
  <c r="A1011" i="2"/>
  <c r="K1131" i="2"/>
  <c r="K1119" i="2" s="1"/>
  <c r="J1131" i="2"/>
  <c r="J1119" i="2" s="1"/>
  <c r="I1131" i="2"/>
  <c r="H1131" i="2"/>
  <c r="F1131" i="2"/>
  <c r="E1131" i="2"/>
  <c r="D1131" i="2"/>
  <c r="K1130" i="2"/>
  <c r="K1118" i="2" s="1"/>
  <c r="J1130" i="2"/>
  <c r="J1118" i="2" s="1"/>
  <c r="I1130" i="2"/>
  <c r="H1130" i="2"/>
  <c r="F1130" i="2"/>
  <c r="E1130" i="2"/>
  <c r="D1130" i="2"/>
  <c r="K1129" i="2"/>
  <c r="K1117" i="2" s="1"/>
  <c r="J1129" i="2"/>
  <c r="J1117" i="2" s="1"/>
  <c r="I1129" i="2"/>
  <c r="H1129" i="2"/>
  <c r="F1129" i="2"/>
  <c r="E1129" i="2"/>
  <c r="D1129" i="2"/>
  <c r="K1128" i="2"/>
  <c r="K1116" i="2" s="1"/>
  <c r="J1128" i="2"/>
  <c r="J1116" i="2" s="1"/>
  <c r="I1128" i="2"/>
  <c r="H1128" i="2"/>
  <c r="F1128" i="2"/>
  <c r="E1128" i="2"/>
  <c r="D1128" i="2"/>
  <c r="K1127" i="2"/>
  <c r="K1115" i="2" s="1"/>
  <c r="J1127" i="2"/>
  <c r="J1115" i="2" s="1"/>
  <c r="I1127" i="2"/>
  <c r="H1127" i="2"/>
  <c r="F1127" i="2"/>
  <c r="E1127" i="2"/>
  <c r="D1127" i="2"/>
  <c r="K1126" i="2"/>
  <c r="K1114" i="2" s="1"/>
  <c r="J1126" i="2"/>
  <c r="J1114" i="2" s="1"/>
  <c r="I1126" i="2"/>
  <c r="H1126" i="2"/>
  <c r="F1126" i="2"/>
  <c r="E1126" i="2"/>
  <c r="D1126" i="2"/>
  <c r="K1125" i="2"/>
  <c r="K1113" i="2" s="1"/>
  <c r="J1125" i="2"/>
  <c r="J1113" i="2" s="1"/>
  <c r="I1125" i="2"/>
  <c r="H1125" i="2"/>
  <c r="F1125" i="2"/>
  <c r="E1125" i="2"/>
  <c r="D1125" i="2"/>
  <c r="K1124" i="2"/>
  <c r="K1112" i="2" s="1"/>
  <c r="J1124" i="2"/>
  <c r="J1112" i="2" s="1"/>
  <c r="I1124" i="2"/>
  <c r="H1124" i="2"/>
  <c r="F1124" i="2"/>
  <c r="E1124" i="2"/>
  <c r="D1124" i="2"/>
  <c r="K1123" i="2"/>
  <c r="K1111" i="2" s="1"/>
  <c r="J1123" i="2"/>
  <c r="J1111" i="2" s="1"/>
  <c r="I1123" i="2"/>
  <c r="H1123" i="2"/>
  <c r="F1123" i="2"/>
  <c r="E1123" i="2"/>
  <c r="D1123" i="2"/>
  <c r="K1122" i="2"/>
  <c r="K1110" i="2" s="1"/>
  <c r="J1122" i="2"/>
  <c r="J1110" i="2" s="1"/>
  <c r="I1122" i="2"/>
  <c r="H1122" i="2"/>
  <c r="F1122" i="2"/>
  <c r="E1122" i="2"/>
  <c r="D1122" i="2"/>
  <c r="L1155" i="2"/>
  <c r="N1155" i="2" s="1"/>
  <c r="L1154" i="2"/>
  <c r="N1154" i="2" s="1"/>
  <c r="L1153" i="2"/>
  <c r="M1153" i="2" s="1"/>
  <c r="L1152" i="2"/>
  <c r="N1152" i="2" s="1"/>
  <c r="L1151" i="2"/>
  <c r="N1151" i="2" s="1"/>
  <c r="L1150" i="2"/>
  <c r="N1150" i="2" s="1"/>
  <c r="L1149" i="2"/>
  <c r="L1148" i="2"/>
  <c r="N1148" i="2" s="1"/>
  <c r="L1147" i="2"/>
  <c r="N1147" i="2" s="1"/>
  <c r="L1146" i="2"/>
  <c r="N1146" i="2" s="1"/>
  <c r="K1145" i="2"/>
  <c r="J1145" i="2"/>
  <c r="J1144" i="2" s="1"/>
  <c r="I1145" i="2"/>
  <c r="I1144" i="2" s="1"/>
  <c r="H1145" i="2"/>
  <c r="H1144" i="2" s="1"/>
  <c r="F1145" i="2"/>
  <c r="F1144" i="2" s="1"/>
  <c r="D1145" i="2"/>
  <c r="D1144" i="2" s="1"/>
  <c r="L1143" i="2"/>
  <c r="N1143" i="2" s="1"/>
  <c r="L1142" i="2"/>
  <c r="N1142" i="2" s="1"/>
  <c r="L1141" i="2"/>
  <c r="N1141" i="2" s="1"/>
  <c r="L1140" i="2"/>
  <c r="N1140" i="2" s="1"/>
  <c r="L1139" i="2"/>
  <c r="N1139" i="2" s="1"/>
  <c r="L1138" i="2"/>
  <c r="N1138" i="2" s="1"/>
  <c r="L1137" i="2"/>
  <c r="N1137" i="2" s="1"/>
  <c r="L1136" i="2"/>
  <c r="N1136" i="2" s="1"/>
  <c r="L1135" i="2"/>
  <c r="N1135" i="2" s="1"/>
  <c r="L1134" i="2"/>
  <c r="K1133" i="2"/>
  <c r="K1132" i="2" s="1"/>
  <c r="J1133" i="2"/>
  <c r="J1132" i="2" s="1"/>
  <c r="I1133" i="2"/>
  <c r="I1132" i="2" s="1"/>
  <c r="H1133" i="2"/>
  <c r="H1132" i="2" s="1"/>
  <c r="F1133" i="2"/>
  <c r="F1132" i="2" s="1"/>
  <c r="D1133" i="2"/>
  <c r="K1083" i="2"/>
  <c r="J1083" i="2"/>
  <c r="I1083" i="2"/>
  <c r="H1083" i="2"/>
  <c r="F1083" i="2"/>
  <c r="E1083" i="2"/>
  <c r="D1083" i="2"/>
  <c r="K1082" i="2"/>
  <c r="J1082" i="2"/>
  <c r="I1082" i="2"/>
  <c r="H1082" i="2"/>
  <c r="F1082" i="2"/>
  <c r="E1082" i="2"/>
  <c r="D1082" i="2"/>
  <c r="K1081" i="2"/>
  <c r="J1081" i="2"/>
  <c r="I1081" i="2"/>
  <c r="H1081" i="2"/>
  <c r="F1081" i="2"/>
  <c r="E1081" i="2"/>
  <c r="D1081" i="2"/>
  <c r="K1080" i="2"/>
  <c r="J1080" i="2"/>
  <c r="I1080" i="2"/>
  <c r="H1080" i="2"/>
  <c r="F1080" i="2"/>
  <c r="E1080" i="2"/>
  <c r="D1080" i="2"/>
  <c r="K1079" i="2"/>
  <c r="J1079" i="2"/>
  <c r="I1079" i="2"/>
  <c r="H1079" i="2"/>
  <c r="F1079" i="2"/>
  <c r="E1079" i="2"/>
  <c r="D1079" i="2"/>
  <c r="K1078" i="2"/>
  <c r="J1078" i="2"/>
  <c r="I1078" i="2"/>
  <c r="H1078" i="2"/>
  <c r="F1078" i="2"/>
  <c r="E1078" i="2"/>
  <c r="D1078" i="2"/>
  <c r="K1077" i="2"/>
  <c r="J1077" i="2"/>
  <c r="I1077" i="2"/>
  <c r="H1077" i="2"/>
  <c r="F1077" i="2"/>
  <c r="E1077" i="2"/>
  <c r="D1077" i="2"/>
  <c r="K1076" i="2"/>
  <c r="J1076" i="2"/>
  <c r="I1076" i="2"/>
  <c r="H1076" i="2"/>
  <c r="F1076" i="2"/>
  <c r="E1076" i="2"/>
  <c r="D1076" i="2"/>
  <c r="K1075" i="2"/>
  <c r="J1075" i="2"/>
  <c r="I1075" i="2"/>
  <c r="H1075" i="2"/>
  <c r="F1075" i="2"/>
  <c r="E1075" i="2"/>
  <c r="D1075" i="2"/>
  <c r="K1074" i="2"/>
  <c r="J1074" i="2"/>
  <c r="I1074" i="2"/>
  <c r="H1074" i="2"/>
  <c r="F1074" i="2"/>
  <c r="E1074" i="2"/>
  <c r="D1074" i="2"/>
  <c r="L1107" i="2"/>
  <c r="N1107" i="2" s="1"/>
  <c r="L1106" i="2"/>
  <c r="N1106" i="2" s="1"/>
  <c r="L1105" i="2"/>
  <c r="L1104" i="2"/>
  <c r="L1103" i="2"/>
  <c r="N1103" i="2" s="1"/>
  <c r="L1102" i="2"/>
  <c r="N1102" i="2" s="1"/>
  <c r="L1101" i="2"/>
  <c r="L1100" i="2"/>
  <c r="L1099" i="2"/>
  <c r="N1099" i="2" s="1"/>
  <c r="L1098" i="2"/>
  <c r="N1098" i="2" s="1"/>
  <c r="K1097" i="2"/>
  <c r="K1096" i="2" s="1"/>
  <c r="J1097" i="2"/>
  <c r="J1096" i="2" s="1"/>
  <c r="I1097" i="2"/>
  <c r="I1096" i="2" s="1"/>
  <c r="H1097" i="2"/>
  <c r="D1097" i="2"/>
  <c r="H1096" i="2"/>
  <c r="L1095" i="2"/>
  <c r="N1095" i="2" s="1"/>
  <c r="L1094" i="2"/>
  <c r="N1094" i="2" s="1"/>
  <c r="L1093" i="2"/>
  <c r="N1093" i="2" s="1"/>
  <c r="L1092" i="2"/>
  <c r="N1092" i="2" s="1"/>
  <c r="L1091" i="2"/>
  <c r="N1091" i="2" s="1"/>
  <c r="L1090" i="2"/>
  <c r="N1090" i="2" s="1"/>
  <c r="L1089" i="2"/>
  <c r="N1089" i="2" s="1"/>
  <c r="L1088" i="2"/>
  <c r="N1088" i="2" s="1"/>
  <c r="L1087" i="2"/>
  <c r="N1087" i="2" s="1"/>
  <c r="L1086" i="2"/>
  <c r="N1086" i="2" s="1"/>
  <c r="K1085" i="2"/>
  <c r="K1084" i="2" s="1"/>
  <c r="J1085" i="2"/>
  <c r="J1084" i="2" s="1"/>
  <c r="I1085" i="2"/>
  <c r="I1084" i="2" s="1"/>
  <c r="H1085" i="2"/>
  <c r="D1085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L206" i="2"/>
  <c r="L205" i="2"/>
  <c r="L204" i="2"/>
  <c r="L203" i="2"/>
  <c r="L202" i="2"/>
  <c r="L201" i="2"/>
  <c r="L200" i="2"/>
  <c r="L199" i="2"/>
  <c r="L198" i="2"/>
  <c r="L197" i="2"/>
  <c r="K196" i="2"/>
  <c r="K195" i="2" s="1"/>
  <c r="J196" i="2"/>
  <c r="J195" i="2" s="1"/>
  <c r="I196" i="2"/>
  <c r="I195" i="2" s="1"/>
  <c r="H196" i="2"/>
  <c r="H195" i="2" s="1"/>
  <c r="D196" i="2"/>
  <c r="K110" i="2"/>
  <c r="J110" i="2"/>
  <c r="I110" i="2"/>
  <c r="H110" i="2"/>
  <c r="F110" i="2"/>
  <c r="E110" i="2"/>
  <c r="D110" i="2"/>
  <c r="K109" i="2"/>
  <c r="J109" i="2"/>
  <c r="I109" i="2"/>
  <c r="H109" i="2"/>
  <c r="F109" i="2"/>
  <c r="E109" i="2"/>
  <c r="D109" i="2"/>
  <c r="K108" i="2"/>
  <c r="J108" i="2"/>
  <c r="I108" i="2"/>
  <c r="H108" i="2"/>
  <c r="F108" i="2"/>
  <c r="E108" i="2"/>
  <c r="D108" i="2"/>
  <c r="K107" i="2"/>
  <c r="J107" i="2"/>
  <c r="I107" i="2"/>
  <c r="I83" i="2" s="1"/>
  <c r="H107" i="2"/>
  <c r="F107" i="2"/>
  <c r="E107" i="2"/>
  <c r="D107" i="2"/>
  <c r="K106" i="2"/>
  <c r="J106" i="2"/>
  <c r="I106" i="2"/>
  <c r="H106" i="2"/>
  <c r="F106" i="2"/>
  <c r="E106" i="2"/>
  <c r="D106" i="2"/>
  <c r="K105" i="2"/>
  <c r="J105" i="2"/>
  <c r="I105" i="2"/>
  <c r="H105" i="2"/>
  <c r="F105" i="2"/>
  <c r="E105" i="2"/>
  <c r="D105" i="2"/>
  <c r="K104" i="2"/>
  <c r="J104" i="2"/>
  <c r="I104" i="2"/>
  <c r="H104" i="2"/>
  <c r="F104" i="2"/>
  <c r="E104" i="2"/>
  <c r="D104" i="2"/>
  <c r="K103" i="2"/>
  <c r="J103" i="2"/>
  <c r="I103" i="2"/>
  <c r="H103" i="2"/>
  <c r="F103" i="2"/>
  <c r="E103" i="2"/>
  <c r="D103" i="2"/>
  <c r="K102" i="2"/>
  <c r="J102" i="2"/>
  <c r="I102" i="2"/>
  <c r="I78" i="2" s="1"/>
  <c r="H102" i="2"/>
  <c r="F102" i="2"/>
  <c r="E102" i="2"/>
  <c r="D102" i="2"/>
  <c r="K101" i="2"/>
  <c r="J101" i="2"/>
  <c r="I101" i="2"/>
  <c r="H101" i="2"/>
  <c r="F101" i="2"/>
  <c r="E101" i="2"/>
  <c r="D101" i="2"/>
  <c r="L134" i="2"/>
  <c r="L133" i="2"/>
  <c r="L132" i="2"/>
  <c r="L131" i="2"/>
  <c r="L130" i="2"/>
  <c r="L129" i="2"/>
  <c r="L128" i="2"/>
  <c r="L127" i="2"/>
  <c r="N127" i="2" s="1"/>
  <c r="L126" i="2"/>
  <c r="L125" i="2"/>
  <c r="K124" i="2"/>
  <c r="K123" i="2" s="1"/>
  <c r="J124" i="2"/>
  <c r="J123" i="2" s="1"/>
  <c r="I124" i="2"/>
  <c r="I123" i="2" s="1"/>
  <c r="H124" i="2"/>
  <c r="H123" i="2" s="1"/>
  <c r="D124" i="2"/>
  <c r="L122" i="2"/>
  <c r="L121" i="2"/>
  <c r="L120" i="2"/>
  <c r="L119" i="2"/>
  <c r="L118" i="2"/>
  <c r="L117" i="2"/>
  <c r="L116" i="2"/>
  <c r="L115" i="2"/>
  <c r="L114" i="2"/>
  <c r="L113" i="2"/>
  <c r="K112" i="2"/>
  <c r="K111" i="2" s="1"/>
  <c r="J112" i="2"/>
  <c r="J111" i="2" s="1"/>
  <c r="I112" i="2"/>
  <c r="I111" i="2" s="1"/>
  <c r="H112" i="2"/>
  <c r="D112" i="2"/>
  <c r="G5" i="2" l="1"/>
  <c r="G4" i="2" s="1"/>
  <c r="G3" i="2" s="1"/>
  <c r="G496" i="2"/>
  <c r="G495" i="2" s="1"/>
  <c r="H1084" i="2"/>
  <c r="H111" i="2"/>
  <c r="A1106" i="2"/>
  <c r="M1155" i="2"/>
  <c r="A1098" i="2"/>
  <c r="A1150" i="2"/>
  <c r="M1147" i="2"/>
  <c r="A1147" i="2"/>
  <c r="A1103" i="2"/>
  <c r="A1090" i="2"/>
  <c r="M1154" i="2"/>
  <c r="A1146" i="2"/>
  <c r="A1102" i="2"/>
  <c r="A1154" i="2"/>
  <c r="A1107" i="2"/>
  <c r="A1099" i="2"/>
  <c r="N199" i="2"/>
  <c r="A199" i="2"/>
  <c r="N1101" i="2"/>
  <c r="A1101" i="2"/>
  <c r="N1134" i="2"/>
  <c r="L1133" i="2"/>
  <c r="N1133" i="2" s="1"/>
  <c r="A1138" i="2"/>
  <c r="N120" i="2"/>
  <c r="A120" i="2"/>
  <c r="N128" i="2"/>
  <c r="A128" i="2"/>
  <c r="N1149" i="2"/>
  <c r="A1149" i="2"/>
  <c r="A1143" i="2"/>
  <c r="A1087" i="2"/>
  <c r="N113" i="2"/>
  <c r="A113" i="2"/>
  <c r="N117" i="2"/>
  <c r="A117" i="2"/>
  <c r="N121" i="2"/>
  <c r="A121" i="2"/>
  <c r="N125" i="2"/>
  <c r="A125" i="2"/>
  <c r="N129" i="2"/>
  <c r="A129" i="2"/>
  <c r="N133" i="2"/>
  <c r="A133" i="2"/>
  <c r="N197" i="2"/>
  <c r="A197" i="2"/>
  <c r="N201" i="2"/>
  <c r="A201" i="2"/>
  <c r="N205" i="2"/>
  <c r="A205" i="2"/>
  <c r="A1133" i="2"/>
  <c r="D1132" i="2"/>
  <c r="M1149" i="2"/>
  <c r="A1142" i="2"/>
  <c r="A1134" i="2"/>
  <c r="A1094" i="2"/>
  <c r="A1086" i="2"/>
  <c r="N131" i="2"/>
  <c r="A131" i="2"/>
  <c r="N203" i="2"/>
  <c r="A203" i="2"/>
  <c r="N1105" i="2"/>
  <c r="A1105" i="2"/>
  <c r="A127" i="2"/>
  <c r="N116" i="2"/>
  <c r="A116" i="2"/>
  <c r="N132" i="2"/>
  <c r="A132" i="2"/>
  <c r="N200" i="2"/>
  <c r="A200" i="2"/>
  <c r="N204" i="2"/>
  <c r="A204" i="2"/>
  <c r="M1151" i="2"/>
  <c r="A1151" i="2"/>
  <c r="A1135" i="2"/>
  <c r="A1095" i="2"/>
  <c r="N114" i="2"/>
  <c r="A114" i="2"/>
  <c r="N118" i="2"/>
  <c r="A118" i="2"/>
  <c r="N122" i="2"/>
  <c r="A122" i="2"/>
  <c r="N1100" i="2"/>
  <c r="A1100" i="2"/>
  <c r="N1104" i="2"/>
  <c r="A1104" i="2"/>
  <c r="L1145" i="2"/>
  <c r="N1145" i="2" s="1"/>
  <c r="N1153" i="2"/>
  <c r="A1153" i="2"/>
  <c r="A1155" i="2"/>
  <c r="A1139" i="2"/>
  <c r="A1091" i="2"/>
  <c r="N115" i="2"/>
  <c r="A115" i="2"/>
  <c r="N119" i="2"/>
  <c r="A119" i="2"/>
  <c r="N126" i="2"/>
  <c r="A126" i="2"/>
  <c r="N130" i="2"/>
  <c r="A130" i="2"/>
  <c r="N134" i="2"/>
  <c r="A134" i="2"/>
  <c r="N198" i="2"/>
  <c r="A198" i="2"/>
  <c r="N202" i="2"/>
  <c r="A202" i="2"/>
  <c r="N206" i="2"/>
  <c r="A206" i="2"/>
  <c r="A1141" i="2"/>
  <c r="A1137" i="2"/>
  <c r="A1093" i="2"/>
  <c r="A1089" i="2"/>
  <c r="M1146" i="2"/>
  <c r="M1148" i="2"/>
  <c r="M1150" i="2"/>
  <c r="M1152" i="2"/>
  <c r="A1152" i="2"/>
  <c r="A1148" i="2"/>
  <c r="A1140" i="2"/>
  <c r="A1136" i="2"/>
  <c r="A1092" i="2"/>
  <c r="A1088" i="2"/>
  <c r="K1144" i="2"/>
  <c r="L1097" i="2"/>
  <c r="N1097" i="2" s="1"/>
  <c r="M1134" i="2"/>
  <c r="M1135" i="2"/>
  <c r="M1136" i="2"/>
  <c r="M1137" i="2"/>
  <c r="M1138" i="2"/>
  <c r="M1139" i="2"/>
  <c r="M1140" i="2"/>
  <c r="M1141" i="2"/>
  <c r="M1142" i="2"/>
  <c r="M1143" i="2"/>
  <c r="L1085" i="2"/>
  <c r="N1085" i="2" s="1"/>
  <c r="M1098" i="2"/>
  <c r="M1099" i="2"/>
  <c r="M1100" i="2"/>
  <c r="M1101" i="2"/>
  <c r="M1102" i="2"/>
  <c r="M1103" i="2"/>
  <c r="M1104" i="2"/>
  <c r="M1105" i="2"/>
  <c r="M1106" i="2"/>
  <c r="M1107" i="2"/>
  <c r="D1096" i="2"/>
  <c r="M1086" i="2"/>
  <c r="M1087" i="2"/>
  <c r="M1088" i="2"/>
  <c r="M1089" i="2"/>
  <c r="M1090" i="2"/>
  <c r="M1091" i="2"/>
  <c r="M1092" i="2"/>
  <c r="M1093" i="2"/>
  <c r="M1094" i="2"/>
  <c r="M1095" i="2"/>
  <c r="L196" i="2"/>
  <c r="A196" i="2" s="1"/>
  <c r="D1084" i="2"/>
  <c r="M197" i="2"/>
  <c r="M198" i="2"/>
  <c r="M199" i="2"/>
  <c r="M200" i="2"/>
  <c r="M201" i="2"/>
  <c r="M202" i="2"/>
  <c r="M203" i="2"/>
  <c r="M204" i="2"/>
  <c r="M205" i="2"/>
  <c r="M206" i="2"/>
  <c r="D195" i="2"/>
  <c r="L124" i="2"/>
  <c r="L123" i="2" s="1"/>
  <c r="N123" i="2" s="1"/>
  <c r="M125" i="2"/>
  <c r="M126" i="2"/>
  <c r="M127" i="2"/>
  <c r="M128" i="2"/>
  <c r="M129" i="2"/>
  <c r="M130" i="2"/>
  <c r="M131" i="2"/>
  <c r="M132" i="2"/>
  <c r="M133" i="2"/>
  <c r="M134" i="2"/>
  <c r="D123" i="2"/>
  <c r="L112" i="2"/>
  <c r="A112" i="2" s="1"/>
  <c r="M113" i="2"/>
  <c r="M114" i="2"/>
  <c r="M115" i="2"/>
  <c r="M116" i="2"/>
  <c r="M117" i="2"/>
  <c r="M118" i="2"/>
  <c r="M119" i="2"/>
  <c r="M120" i="2"/>
  <c r="M121" i="2"/>
  <c r="M122" i="2"/>
  <c r="D111" i="2"/>
  <c r="L1144" i="2" l="1"/>
  <c r="N1144" i="2" s="1"/>
  <c r="A1145" i="2"/>
  <c r="A123" i="2"/>
  <c r="A124" i="2"/>
  <c r="L1132" i="2"/>
  <c r="N1132" i="2" s="1"/>
  <c r="A1097" i="2"/>
  <c r="A1085" i="2"/>
  <c r="L1084" i="2"/>
  <c r="N1084" i="2" s="1"/>
  <c r="L1096" i="2"/>
  <c r="N1096" i="2" s="1"/>
  <c r="M1145" i="2"/>
  <c r="M1144" i="2" s="1"/>
  <c r="M1133" i="2"/>
  <c r="M1132" i="2" s="1"/>
  <c r="M1097" i="2"/>
  <c r="M1096" i="2" s="1"/>
  <c r="N196" i="2"/>
  <c r="L195" i="2"/>
  <c r="N195" i="2" s="1"/>
  <c r="M1085" i="2"/>
  <c r="M1084" i="2" s="1"/>
  <c r="M196" i="2"/>
  <c r="M195" i="2" s="1"/>
  <c r="N124" i="2"/>
  <c r="M124" i="2"/>
  <c r="M123" i="2" s="1"/>
  <c r="N112" i="2"/>
  <c r="L111" i="2"/>
  <c r="N111" i="2" s="1"/>
  <c r="M112" i="2"/>
  <c r="M111" i="2" s="1"/>
  <c r="A1084" i="2" l="1"/>
  <c r="A1132" i="2"/>
  <c r="A1144" i="2"/>
  <c r="A195" i="2"/>
  <c r="A1096" i="2"/>
  <c r="A111" i="2"/>
  <c r="I96" i="2"/>
  <c r="I95" i="2"/>
  <c r="I94" i="2"/>
  <c r="I90" i="2"/>
  <c r="I89" i="2"/>
  <c r="I220" i="2" l="1"/>
  <c r="K914" i="2"/>
  <c r="J914" i="2"/>
  <c r="I914" i="2"/>
  <c r="H914" i="2"/>
  <c r="F914" i="2"/>
  <c r="E914" i="2"/>
  <c r="D914" i="2"/>
  <c r="K913" i="2"/>
  <c r="J913" i="2"/>
  <c r="I913" i="2"/>
  <c r="H913" i="2"/>
  <c r="F913" i="2"/>
  <c r="E913" i="2"/>
  <c r="D913" i="2"/>
  <c r="K912" i="2"/>
  <c r="J912" i="2"/>
  <c r="I912" i="2"/>
  <c r="H912" i="2"/>
  <c r="F912" i="2"/>
  <c r="E912" i="2"/>
  <c r="D912" i="2"/>
  <c r="K911" i="2"/>
  <c r="J911" i="2"/>
  <c r="I911" i="2"/>
  <c r="H911" i="2"/>
  <c r="F911" i="2"/>
  <c r="E911" i="2"/>
  <c r="D911" i="2"/>
  <c r="K910" i="2"/>
  <c r="J910" i="2"/>
  <c r="I910" i="2"/>
  <c r="H910" i="2"/>
  <c r="F910" i="2"/>
  <c r="E910" i="2"/>
  <c r="D910" i="2"/>
  <c r="K909" i="2"/>
  <c r="J909" i="2"/>
  <c r="I909" i="2"/>
  <c r="H909" i="2"/>
  <c r="F909" i="2"/>
  <c r="E909" i="2"/>
  <c r="D909" i="2"/>
  <c r="K908" i="2"/>
  <c r="J908" i="2"/>
  <c r="I908" i="2"/>
  <c r="H908" i="2"/>
  <c r="F908" i="2"/>
  <c r="E908" i="2"/>
  <c r="D908" i="2"/>
  <c r="K907" i="2"/>
  <c r="J907" i="2"/>
  <c r="I907" i="2"/>
  <c r="H907" i="2"/>
  <c r="F907" i="2"/>
  <c r="E907" i="2"/>
  <c r="D907" i="2"/>
  <c r="K906" i="2"/>
  <c r="J906" i="2"/>
  <c r="I906" i="2"/>
  <c r="H906" i="2"/>
  <c r="F906" i="2"/>
  <c r="E906" i="2"/>
  <c r="D906" i="2"/>
  <c r="K905" i="2"/>
  <c r="J905" i="2"/>
  <c r="I905" i="2"/>
  <c r="H905" i="2"/>
  <c r="F905" i="2"/>
  <c r="E905" i="2"/>
  <c r="D905" i="2"/>
  <c r="L938" i="2"/>
  <c r="L937" i="2"/>
  <c r="L936" i="2"/>
  <c r="L935" i="2"/>
  <c r="L934" i="2"/>
  <c r="L933" i="2"/>
  <c r="L932" i="2"/>
  <c r="L931" i="2"/>
  <c r="L930" i="2"/>
  <c r="L929" i="2"/>
  <c r="K928" i="2"/>
  <c r="K927" i="2" s="1"/>
  <c r="J928" i="2"/>
  <c r="J927" i="2" s="1"/>
  <c r="I928" i="2"/>
  <c r="I927" i="2" s="1"/>
  <c r="H928" i="2"/>
  <c r="F928" i="2"/>
  <c r="F927" i="2" s="1"/>
  <c r="E928" i="2"/>
  <c r="E927" i="2" s="1"/>
  <c r="D928" i="2"/>
  <c r="L926" i="2"/>
  <c r="L925" i="2"/>
  <c r="L924" i="2"/>
  <c r="L923" i="2"/>
  <c r="L922" i="2"/>
  <c r="L921" i="2"/>
  <c r="L920" i="2"/>
  <c r="L919" i="2"/>
  <c r="L918" i="2"/>
  <c r="L917" i="2"/>
  <c r="K916" i="2"/>
  <c r="K915" i="2" s="1"/>
  <c r="J916" i="2"/>
  <c r="J915" i="2" s="1"/>
  <c r="I916" i="2"/>
  <c r="I915" i="2" s="1"/>
  <c r="H916" i="2"/>
  <c r="F916" i="2"/>
  <c r="F915" i="2" s="1"/>
  <c r="E916" i="2"/>
  <c r="E915" i="2" s="1"/>
  <c r="D916" i="2"/>
  <c r="H915" i="2" l="1"/>
  <c r="H927" i="2"/>
  <c r="N919" i="2"/>
  <c r="A919" i="2"/>
  <c r="N923" i="2"/>
  <c r="A923" i="2"/>
  <c r="N930" i="2"/>
  <c r="A930" i="2"/>
  <c r="N938" i="2"/>
  <c r="A938" i="2"/>
  <c r="N924" i="2"/>
  <c r="A924" i="2"/>
  <c r="N925" i="2"/>
  <c r="A925" i="2"/>
  <c r="N932" i="2"/>
  <c r="A932" i="2"/>
  <c r="N936" i="2"/>
  <c r="A936" i="2"/>
  <c r="D927" i="2"/>
  <c r="N934" i="2"/>
  <c r="A934" i="2"/>
  <c r="N920" i="2"/>
  <c r="A920" i="2"/>
  <c r="N931" i="2"/>
  <c r="A931" i="2"/>
  <c r="N935" i="2"/>
  <c r="A935" i="2"/>
  <c r="N917" i="2"/>
  <c r="A917" i="2"/>
  <c r="N921" i="2"/>
  <c r="A921" i="2"/>
  <c r="D915" i="2"/>
  <c r="N918" i="2"/>
  <c r="A918" i="2"/>
  <c r="N922" i="2"/>
  <c r="A922" i="2"/>
  <c r="N926" i="2"/>
  <c r="A926" i="2"/>
  <c r="N929" i="2"/>
  <c r="A929" i="2"/>
  <c r="N933" i="2"/>
  <c r="A933" i="2"/>
  <c r="N937" i="2"/>
  <c r="A937" i="2"/>
  <c r="L906" i="2"/>
  <c r="A906" i="2" s="1"/>
  <c r="L910" i="2"/>
  <c r="A910" i="2" s="1"/>
  <c r="L911" i="2"/>
  <c r="A911" i="2" s="1"/>
  <c r="L916" i="2"/>
  <c r="N916" i="2" s="1"/>
  <c r="L908" i="2"/>
  <c r="A908" i="2" s="1"/>
  <c r="L912" i="2"/>
  <c r="A912" i="2" s="1"/>
  <c r="L914" i="2"/>
  <c r="A914" i="2" s="1"/>
  <c r="L907" i="2"/>
  <c r="A907" i="2" s="1"/>
  <c r="L905" i="2"/>
  <c r="A905" i="2" s="1"/>
  <c r="L909" i="2"/>
  <c r="A909" i="2" s="1"/>
  <c r="L913" i="2"/>
  <c r="A913" i="2" s="1"/>
  <c r="L928" i="2"/>
  <c r="N928" i="2" s="1"/>
  <c r="M929" i="2"/>
  <c r="M930" i="2"/>
  <c r="M931" i="2"/>
  <c r="M932" i="2"/>
  <c r="M933" i="2"/>
  <c r="M934" i="2"/>
  <c r="M935" i="2"/>
  <c r="M936" i="2"/>
  <c r="M937" i="2"/>
  <c r="M938" i="2"/>
  <c r="M917" i="2"/>
  <c r="M918" i="2"/>
  <c r="M919" i="2"/>
  <c r="M920" i="2"/>
  <c r="M921" i="2"/>
  <c r="M922" i="2"/>
  <c r="M923" i="2"/>
  <c r="M924" i="2"/>
  <c r="M925" i="2"/>
  <c r="M926" i="2"/>
  <c r="A928" i="2" l="1"/>
  <c r="A916" i="2"/>
  <c r="L915" i="2"/>
  <c r="N915" i="2" s="1"/>
  <c r="L927" i="2"/>
  <c r="N927" i="2" s="1"/>
  <c r="M928" i="2"/>
  <c r="M927" i="2" s="1"/>
  <c r="M916" i="2"/>
  <c r="M915" i="2" s="1"/>
  <c r="F1119" i="2"/>
  <c r="E1119" i="2"/>
  <c r="F1118" i="2"/>
  <c r="E1118" i="2"/>
  <c r="F1117" i="2"/>
  <c r="E1117" i="2"/>
  <c r="F1116" i="2"/>
  <c r="E1116" i="2"/>
  <c r="F1115" i="2"/>
  <c r="E1115" i="2"/>
  <c r="F1114" i="2"/>
  <c r="E1114" i="2"/>
  <c r="F1113" i="2"/>
  <c r="E1113" i="2"/>
  <c r="F1112" i="2"/>
  <c r="E1112" i="2"/>
  <c r="F1111" i="2"/>
  <c r="E1111" i="2"/>
  <c r="F1110" i="2"/>
  <c r="E1110" i="2"/>
  <c r="F1121" i="2"/>
  <c r="F1120" i="2" s="1"/>
  <c r="F964" i="2"/>
  <c r="F963" i="2" s="1"/>
  <c r="F844" i="2"/>
  <c r="F843" i="2" s="1"/>
  <c r="F724" i="2"/>
  <c r="F723" i="2" s="1"/>
  <c r="F700" i="2"/>
  <c r="F699" i="2" s="1"/>
  <c r="F316" i="2"/>
  <c r="F315" i="2" s="1"/>
  <c r="E316" i="2"/>
  <c r="E315" i="2" s="1"/>
  <c r="D316" i="2"/>
  <c r="F232" i="2"/>
  <c r="F231" i="2" s="1"/>
  <c r="E232" i="2"/>
  <c r="E231" i="2" s="1"/>
  <c r="D315" i="2" l="1"/>
  <c r="A927" i="2"/>
  <c r="A915" i="2"/>
  <c r="E1109" i="2"/>
  <c r="E1108" i="2" s="1"/>
  <c r="F1109" i="2"/>
  <c r="F1108" i="2" s="1"/>
  <c r="F694" i="2" l="1"/>
  <c r="F604" i="2"/>
  <c r="F603" i="2" s="1"/>
  <c r="F712" i="2"/>
  <c r="F711" i="2" s="1"/>
  <c r="F544" i="2"/>
  <c r="F543" i="2" s="1"/>
  <c r="F1059" i="2" l="1"/>
  <c r="F1058" i="2"/>
  <c r="F1057" i="2"/>
  <c r="F1056" i="2"/>
  <c r="F1055" i="2"/>
  <c r="F1054" i="2"/>
  <c r="F1053" i="2"/>
  <c r="F1052" i="2"/>
  <c r="F1051" i="2"/>
  <c r="F1050" i="2"/>
  <c r="F988" i="2"/>
  <c r="F987" i="2" s="1"/>
  <c r="F904" i="2"/>
  <c r="F903" i="2" s="1"/>
  <c r="F892" i="2"/>
  <c r="F891" i="2" s="1"/>
  <c r="F878" i="2"/>
  <c r="F877" i="2"/>
  <c r="F876" i="2"/>
  <c r="F792" i="2" s="1"/>
  <c r="F875" i="2"/>
  <c r="F874" i="2"/>
  <c r="F790" i="2" s="1"/>
  <c r="F873" i="2"/>
  <c r="F789" i="2" s="1"/>
  <c r="F872" i="2"/>
  <c r="F788" i="2" s="1"/>
  <c r="F871" i="2"/>
  <c r="F870" i="2"/>
  <c r="F786" i="2" s="1"/>
  <c r="F869" i="2"/>
  <c r="F785" i="2" s="1"/>
  <c r="F856" i="2"/>
  <c r="F855" i="2" s="1"/>
  <c r="F832" i="2"/>
  <c r="F831" i="2" s="1"/>
  <c r="F794" i="2"/>
  <c r="F793" i="2"/>
  <c r="F791" i="2"/>
  <c r="F787" i="2"/>
  <c r="F772" i="2"/>
  <c r="F771" i="2" s="1"/>
  <c r="F758" i="2"/>
  <c r="F757" i="2"/>
  <c r="F756" i="2"/>
  <c r="F755" i="2"/>
  <c r="F754" i="2"/>
  <c r="F753" i="2"/>
  <c r="F752" i="2"/>
  <c r="F751" i="2"/>
  <c r="F750" i="2"/>
  <c r="F749" i="2"/>
  <c r="F736" i="2"/>
  <c r="F735" i="2" s="1"/>
  <c r="F698" i="2"/>
  <c r="F697" i="2"/>
  <c r="F696" i="2"/>
  <c r="F695" i="2"/>
  <c r="F693" i="2"/>
  <c r="F692" i="2"/>
  <c r="F691" i="2"/>
  <c r="F690" i="2"/>
  <c r="F689" i="2"/>
  <c r="F664" i="2"/>
  <c r="F663" i="2" s="1"/>
  <c r="F650" i="2"/>
  <c r="F649" i="2"/>
  <c r="F648" i="2"/>
  <c r="F647" i="2"/>
  <c r="F646" i="2"/>
  <c r="F645" i="2"/>
  <c r="F644" i="2"/>
  <c r="F643" i="2"/>
  <c r="F642" i="2"/>
  <c r="F641" i="2"/>
  <c r="F616" i="2"/>
  <c r="F615" i="2" s="1"/>
  <c r="F602" i="2"/>
  <c r="F601" i="2"/>
  <c r="F600" i="2"/>
  <c r="F599" i="2"/>
  <c r="F598" i="2"/>
  <c r="F597" i="2"/>
  <c r="F596" i="2"/>
  <c r="F595" i="2"/>
  <c r="F594" i="2"/>
  <c r="F593" i="2"/>
  <c r="F532" i="2"/>
  <c r="F531" i="2" s="1"/>
  <c r="F484" i="2"/>
  <c r="F483" i="2" s="1"/>
  <c r="F256" i="2"/>
  <c r="F255" i="2" s="1"/>
  <c r="F254" i="2"/>
  <c r="F218" i="2" s="1"/>
  <c r="F253" i="2"/>
  <c r="F217" i="2" s="1"/>
  <c r="F252" i="2"/>
  <c r="F216" i="2" s="1"/>
  <c r="F251" i="2"/>
  <c r="F215" i="2" s="1"/>
  <c r="F250" i="2"/>
  <c r="F214" i="2" s="1"/>
  <c r="F249" i="2"/>
  <c r="F213" i="2" s="1"/>
  <c r="F248" i="2"/>
  <c r="F212" i="2" s="1"/>
  <c r="F247" i="2"/>
  <c r="F211" i="2" s="1"/>
  <c r="F246" i="2"/>
  <c r="F210" i="2" s="1"/>
  <c r="F245" i="2"/>
  <c r="F209" i="2" s="1"/>
  <c r="F148" i="2"/>
  <c r="F147" i="2" s="1"/>
  <c r="F136" i="2"/>
  <c r="F135" i="2" s="1"/>
  <c r="F28" i="2"/>
  <c r="F27" i="2" s="1"/>
  <c r="F1049" i="2" l="1"/>
  <c r="F1048" i="2" s="1"/>
  <c r="F527" i="2"/>
  <c r="F503" i="2" s="1"/>
  <c r="F11" i="2" s="1"/>
  <c r="F521" i="2"/>
  <c r="F497" i="2" s="1"/>
  <c r="F523" i="2"/>
  <c r="F499" i="2" s="1"/>
  <c r="F7" i="2" s="1"/>
  <c r="F525" i="2"/>
  <c r="F501" i="2" s="1"/>
  <c r="F9" i="2" s="1"/>
  <c r="F522" i="2"/>
  <c r="F498" i="2" s="1"/>
  <c r="F6" i="2" s="1"/>
  <c r="F530" i="2"/>
  <c r="F506" i="2" s="1"/>
  <c r="F14" i="2" s="1"/>
  <c r="F688" i="2"/>
  <c r="F687" i="2" s="1"/>
  <c r="F526" i="2"/>
  <c r="F502" i="2" s="1"/>
  <c r="F10" i="2" s="1"/>
  <c r="F868" i="2"/>
  <c r="F867" i="2" s="1"/>
  <c r="F592" i="2"/>
  <c r="F591" i="2" s="1"/>
  <c r="F524" i="2"/>
  <c r="F500" i="2" s="1"/>
  <c r="F8" i="2" s="1"/>
  <c r="F528" i="2"/>
  <c r="F504" i="2" s="1"/>
  <c r="F12" i="2" s="1"/>
  <c r="F640" i="2"/>
  <c r="F639" i="2" s="1"/>
  <c r="F784" i="2"/>
  <c r="F783" i="2" s="1"/>
  <c r="F16" i="2"/>
  <c r="F15" i="2" s="1"/>
  <c r="F244" i="2"/>
  <c r="F243" i="2" s="1"/>
  <c r="F529" i="2"/>
  <c r="F505" i="2" s="1"/>
  <c r="F13" i="2" s="1"/>
  <c r="F748" i="2"/>
  <c r="F747" i="2" s="1"/>
  <c r="F208" i="2"/>
  <c r="F207" i="2" s="1"/>
  <c r="E1059" i="2"/>
  <c r="E1058" i="2"/>
  <c r="E1057" i="2"/>
  <c r="E1056" i="2"/>
  <c r="E1055" i="2"/>
  <c r="E1054" i="2"/>
  <c r="E1053" i="2"/>
  <c r="E1052" i="2"/>
  <c r="E1051" i="2"/>
  <c r="E1050" i="2"/>
  <c r="E1049" i="2" l="1"/>
  <c r="E1048" i="2" s="1"/>
  <c r="F520" i="2"/>
  <c r="F519" i="2" s="1"/>
  <c r="F496" i="2"/>
  <c r="F495" i="2" s="1"/>
  <c r="F5" i="2"/>
  <c r="F4" i="2" s="1"/>
  <c r="F3" i="2" s="1"/>
  <c r="J28" i="2"/>
  <c r="J27" i="2" s="1"/>
  <c r="J52" i="2"/>
  <c r="J51" i="2" s="1"/>
  <c r="J64" i="2"/>
  <c r="J63" i="2" s="1"/>
  <c r="J86" i="2"/>
  <c r="J50" i="2" s="1"/>
  <c r="J26" i="2" s="1"/>
  <c r="J85" i="2"/>
  <c r="J49" i="2" s="1"/>
  <c r="J25" i="2" s="1"/>
  <c r="J84" i="2"/>
  <c r="J48" i="2" s="1"/>
  <c r="J24" i="2" s="1"/>
  <c r="J83" i="2"/>
  <c r="J47" i="2" s="1"/>
  <c r="J23" i="2" s="1"/>
  <c r="J82" i="2"/>
  <c r="J46" i="2" s="1"/>
  <c r="J22" i="2" s="1"/>
  <c r="J81" i="2"/>
  <c r="J45" i="2" s="1"/>
  <c r="J21" i="2" s="1"/>
  <c r="J80" i="2"/>
  <c r="J44" i="2" s="1"/>
  <c r="J20" i="2" s="1"/>
  <c r="J79" i="2"/>
  <c r="J43" i="2" s="1"/>
  <c r="J19" i="2" s="1"/>
  <c r="J78" i="2"/>
  <c r="J42" i="2" s="1"/>
  <c r="J18" i="2" s="1"/>
  <c r="J77" i="2"/>
  <c r="J88" i="2"/>
  <c r="J87" i="2" s="1"/>
  <c r="J100" i="2"/>
  <c r="J99" i="2" s="1"/>
  <c r="J136" i="2"/>
  <c r="J135" i="2" s="1"/>
  <c r="J148" i="2"/>
  <c r="J147" i="2" s="1"/>
  <c r="J160" i="2"/>
  <c r="J159" i="2" s="1"/>
  <c r="J172" i="2"/>
  <c r="J171" i="2" s="1"/>
  <c r="J184" i="2"/>
  <c r="J183" i="2" s="1"/>
  <c r="J220" i="2"/>
  <c r="J219" i="2" s="1"/>
  <c r="J232" i="2"/>
  <c r="J231" i="2" s="1"/>
  <c r="J254" i="2"/>
  <c r="J253" i="2"/>
  <c r="J252" i="2"/>
  <c r="J251" i="2"/>
  <c r="J250" i="2"/>
  <c r="J249" i="2"/>
  <c r="J248" i="2"/>
  <c r="J247" i="2"/>
  <c r="J246" i="2"/>
  <c r="J245" i="2"/>
  <c r="J256" i="2"/>
  <c r="J255" i="2" s="1"/>
  <c r="J268" i="2"/>
  <c r="J280" i="2"/>
  <c r="J292" i="2"/>
  <c r="J304" i="2"/>
  <c r="J316" i="2"/>
  <c r="J328" i="2"/>
  <c r="J340" i="2"/>
  <c r="J352" i="2"/>
  <c r="J364" i="2"/>
  <c r="J376" i="2"/>
  <c r="J388" i="2"/>
  <c r="J400" i="2"/>
  <c r="J412" i="2"/>
  <c r="J434" i="2"/>
  <c r="J433" i="2"/>
  <c r="J432" i="2"/>
  <c r="J431" i="2"/>
  <c r="J430" i="2"/>
  <c r="J429" i="2"/>
  <c r="J428" i="2"/>
  <c r="J427" i="2"/>
  <c r="J426" i="2"/>
  <c r="J425" i="2"/>
  <c r="J436" i="2"/>
  <c r="J435" i="2" s="1"/>
  <c r="J448" i="2"/>
  <c r="J447" i="2" s="1"/>
  <c r="J460" i="2"/>
  <c r="J459" i="2" s="1"/>
  <c r="J472" i="2"/>
  <c r="J471" i="2" s="1"/>
  <c r="J484" i="2"/>
  <c r="J483" i="2" s="1"/>
  <c r="J508" i="2"/>
  <c r="J507" i="2" s="1"/>
  <c r="J532" i="2"/>
  <c r="J531" i="2" s="1"/>
  <c r="J544" i="2"/>
  <c r="J543" i="2" s="1"/>
  <c r="J556" i="2"/>
  <c r="J555" i="2" s="1"/>
  <c r="J568" i="2"/>
  <c r="J567" i="2" s="1"/>
  <c r="J580" i="2"/>
  <c r="J579" i="2" s="1"/>
  <c r="J602" i="2"/>
  <c r="J601" i="2"/>
  <c r="J600" i="2"/>
  <c r="J599" i="2"/>
  <c r="J598" i="2"/>
  <c r="J597" i="2"/>
  <c r="J596" i="2"/>
  <c r="J595" i="2"/>
  <c r="J594" i="2"/>
  <c r="J593" i="2"/>
  <c r="J604" i="2"/>
  <c r="J603" i="2" s="1"/>
  <c r="J616" i="2"/>
  <c r="J615" i="2" s="1"/>
  <c r="J628" i="2"/>
  <c r="J627" i="2" s="1"/>
  <c r="J650" i="2"/>
  <c r="J649" i="2"/>
  <c r="J648" i="2"/>
  <c r="J647" i="2"/>
  <c r="J646" i="2"/>
  <c r="J645" i="2"/>
  <c r="J644" i="2"/>
  <c r="J643" i="2"/>
  <c r="J642" i="2"/>
  <c r="J641" i="2"/>
  <c r="J652" i="2"/>
  <c r="J651" i="2" s="1"/>
  <c r="J664" i="2"/>
  <c r="J663" i="2" s="1"/>
  <c r="J676" i="2"/>
  <c r="J675" i="2" s="1"/>
  <c r="J698" i="2"/>
  <c r="J697" i="2"/>
  <c r="J696" i="2"/>
  <c r="J695" i="2"/>
  <c r="J694" i="2"/>
  <c r="J693" i="2"/>
  <c r="J692" i="2"/>
  <c r="J691" i="2"/>
  <c r="J690" i="2"/>
  <c r="J689" i="2"/>
  <c r="J700" i="2"/>
  <c r="J699" i="2" s="1"/>
  <c r="J712" i="2"/>
  <c r="J711" i="2" s="1"/>
  <c r="J724" i="2"/>
  <c r="J723" i="2" s="1"/>
  <c r="J736" i="2"/>
  <c r="J735" i="2" s="1"/>
  <c r="J758" i="2"/>
  <c r="J757" i="2"/>
  <c r="J756" i="2"/>
  <c r="J755" i="2"/>
  <c r="J754" i="2"/>
  <c r="J753" i="2"/>
  <c r="J752" i="2"/>
  <c r="J751" i="2"/>
  <c r="J750" i="2"/>
  <c r="J749" i="2"/>
  <c r="J760" i="2"/>
  <c r="J759" i="2" s="1"/>
  <c r="J772" i="2"/>
  <c r="J771" i="2" s="1"/>
  <c r="J796" i="2"/>
  <c r="J795" i="2" s="1"/>
  <c r="J808" i="2"/>
  <c r="J807" i="2" s="1"/>
  <c r="J820" i="2"/>
  <c r="J819" i="2" s="1"/>
  <c r="J832" i="2"/>
  <c r="J831" i="2" s="1"/>
  <c r="J844" i="2"/>
  <c r="J843" i="2" s="1"/>
  <c r="J856" i="2"/>
  <c r="J855" i="2" s="1"/>
  <c r="J878" i="2"/>
  <c r="J794" i="2" s="1"/>
  <c r="J877" i="2"/>
  <c r="J793" i="2" s="1"/>
  <c r="J876" i="2"/>
  <c r="J792" i="2" s="1"/>
  <c r="J875" i="2"/>
  <c r="J791" i="2" s="1"/>
  <c r="J874" i="2"/>
  <c r="J790" i="2" s="1"/>
  <c r="J873" i="2"/>
  <c r="J789" i="2" s="1"/>
  <c r="J872" i="2"/>
  <c r="J788" i="2" s="1"/>
  <c r="J871" i="2"/>
  <c r="J787" i="2" s="1"/>
  <c r="J870" i="2"/>
  <c r="J786" i="2" s="1"/>
  <c r="J869" i="2"/>
  <c r="J785" i="2" s="1"/>
  <c r="J880" i="2"/>
  <c r="J879" i="2" s="1"/>
  <c r="J892" i="2"/>
  <c r="J891" i="2" s="1"/>
  <c r="J904" i="2"/>
  <c r="J903" i="2" s="1"/>
  <c r="J940" i="2"/>
  <c r="J939" i="2" s="1"/>
  <c r="J952" i="2"/>
  <c r="J951" i="2" s="1"/>
  <c r="J964" i="2"/>
  <c r="J963" i="2" s="1"/>
  <c r="J976" i="2"/>
  <c r="J975" i="2" s="1"/>
  <c r="J988" i="2"/>
  <c r="J987" i="2" s="1"/>
  <c r="J1010" i="2"/>
  <c r="J1009" i="2"/>
  <c r="J1008" i="2"/>
  <c r="J1007" i="2"/>
  <c r="J1006" i="2"/>
  <c r="J1005" i="2"/>
  <c r="J1004" i="2"/>
  <c r="J1003" i="2"/>
  <c r="J1002" i="2"/>
  <c r="J1001" i="2"/>
  <c r="J1013" i="2"/>
  <c r="J1012" i="2" s="1"/>
  <c r="J1025" i="2"/>
  <c r="J1024" i="2" s="1"/>
  <c r="J1037" i="2"/>
  <c r="J1036" i="2" s="1"/>
  <c r="J1061" i="2"/>
  <c r="J1060" i="2" s="1"/>
  <c r="J1073" i="2"/>
  <c r="J1072" i="2" s="1"/>
  <c r="J1059" i="2"/>
  <c r="J1058" i="2"/>
  <c r="J1057" i="2"/>
  <c r="J1056" i="2"/>
  <c r="J1055" i="2"/>
  <c r="J1054" i="2"/>
  <c r="J1053" i="2"/>
  <c r="J1052" i="2"/>
  <c r="J1051" i="2"/>
  <c r="J1050" i="2"/>
  <c r="J1121" i="2"/>
  <c r="J1120" i="2" s="1"/>
  <c r="J1157" i="2"/>
  <c r="J1156" i="2" s="1"/>
  <c r="J1169" i="2"/>
  <c r="J1168" i="2" s="1"/>
  <c r="J387" i="2" l="1"/>
  <c r="J327" i="2"/>
  <c r="J411" i="2"/>
  <c r="J363" i="2"/>
  <c r="J315" i="2"/>
  <c r="J267" i="2"/>
  <c r="J339" i="2"/>
  <c r="J291" i="2"/>
  <c r="J375" i="2"/>
  <c r="J279" i="2"/>
  <c r="J399" i="2"/>
  <c r="J351" i="2"/>
  <c r="J303" i="2"/>
  <c r="J522" i="2"/>
  <c r="J498" i="2" s="1"/>
  <c r="J748" i="2"/>
  <c r="J747" i="2" s="1"/>
  <c r="J530" i="2"/>
  <c r="J506" i="2" s="1"/>
  <c r="J592" i="2"/>
  <c r="J591" i="2" s="1"/>
  <c r="J209" i="2"/>
  <c r="J213" i="2"/>
  <c r="J217" i="2"/>
  <c r="J524" i="2"/>
  <c r="J500" i="2" s="1"/>
  <c r="J521" i="2"/>
  <c r="J497" i="2" s="1"/>
  <c r="J525" i="2"/>
  <c r="J501" i="2" s="1"/>
  <c r="J529" i="2"/>
  <c r="J505" i="2" s="1"/>
  <c r="J13" i="2" s="1"/>
  <c r="J244" i="2"/>
  <c r="J243" i="2" s="1"/>
  <c r="J214" i="2"/>
  <c r="J218" i="2"/>
  <c r="J528" i="2"/>
  <c r="J504" i="2" s="1"/>
  <c r="J76" i="2"/>
  <c r="J75" i="2" s="1"/>
  <c r="J1109" i="2"/>
  <c r="J1108" i="2" s="1"/>
  <c r="J526" i="2"/>
  <c r="J502" i="2" s="1"/>
  <c r="J211" i="2"/>
  <c r="J215" i="2"/>
  <c r="J1049" i="2"/>
  <c r="J1048" i="2" s="1"/>
  <c r="J212" i="2"/>
  <c r="J216" i="2"/>
  <c r="J41" i="2"/>
  <c r="J784" i="2"/>
  <c r="J783" i="2" s="1"/>
  <c r="J523" i="2"/>
  <c r="J499" i="2" s="1"/>
  <c r="J527" i="2"/>
  <c r="J503" i="2" s="1"/>
  <c r="J210" i="2"/>
  <c r="J868" i="2"/>
  <c r="J867" i="2" s="1"/>
  <c r="J424" i="2"/>
  <c r="J423" i="2" s="1"/>
  <c r="J1000" i="2"/>
  <c r="J999" i="2" s="1"/>
  <c r="J640" i="2"/>
  <c r="J688" i="2"/>
  <c r="J17" i="2" l="1"/>
  <c r="J5" i="2" s="1"/>
  <c r="J9" i="2"/>
  <c r="J14" i="2"/>
  <c r="J10" i="2"/>
  <c r="J11" i="2"/>
  <c r="J496" i="2"/>
  <c r="J495" i="2" s="1"/>
  <c r="J208" i="2"/>
  <c r="J207" i="2" s="1"/>
  <c r="J7" i="2"/>
  <c r="J12" i="2"/>
  <c r="J40" i="2"/>
  <c r="J39" i="2" s="1"/>
  <c r="J6" i="2"/>
  <c r="J8" i="2"/>
  <c r="J520" i="2"/>
  <c r="J519" i="2" s="1"/>
  <c r="J639" i="2"/>
  <c r="J687" i="2"/>
  <c r="L1177" i="2"/>
  <c r="A1177" i="2" s="1"/>
  <c r="L1173" i="2"/>
  <c r="A1173" i="2" s="1"/>
  <c r="K1169" i="2"/>
  <c r="K1168" i="2" s="1"/>
  <c r="I1169" i="2"/>
  <c r="I1168" i="2" s="1"/>
  <c r="H1169" i="2"/>
  <c r="D1169" i="2"/>
  <c r="J16" i="2" l="1"/>
  <c r="J15" i="2" s="1"/>
  <c r="H1168" i="2"/>
  <c r="J4" i="2"/>
  <c r="J3" i="2" s="1"/>
  <c r="D1168" i="2"/>
  <c r="L1176" i="2"/>
  <c r="L1170" i="2"/>
  <c r="A1170" i="2" s="1"/>
  <c r="L1172" i="2"/>
  <c r="L1174" i="2"/>
  <c r="A1174" i="2" s="1"/>
  <c r="L1178" i="2"/>
  <c r="A1178" i="2" s="1"/>
  <c r="N1173" i="2"/>
  <c r="M1173" i="2"/>
  <c r="N1177" i="2"/>
  <c r="M1177" i="2"/>
  <c r="L1171" i="2"/>
  <c r="A1171" i="2" s="1"/>
  <c r="L1175" i="2"/>
  <c r="A1175" i="2" s="1"/>
  <c r="L1179" i="2"/>
  <c r="A1179" i="2" s="1"/>
  <c r="N1176" i="2" l="1"/>
  <c r="A1176" i="2"/>
  <c r="N1172" i="2"/>
  <c r="A1172" i="2"/>
  <c r="M1170" i="2"/>
  <c r="N1178" i="2"/>
  <c r="M1176" i="2"/>
  <c r="M1174" i="2"/>
  <c r="M1172" i="2"/>
  <c r="N1174" i="2"/>
  <c r="L1169" i="2"/>
  <c r="A1169" i="2" s="1"/>
  <c r="N1170" i="2"/>
  <c r="M1178" i="2"/>
  <c r="N1175" i="2"/>
  <c r="M1175" i="2"/>
  <c r="N1179" i="2"/>
  <c r="M1179" i="2"/>
  <c r="N1171" i="2"/>
  <c r="M1171" i="2"/>
  <c r="L1168" i="2" l="1"/>
  <c r="A1168" i="2" s="1"/>
  <c r="N1169" i="2"/>
  <c r="M1169" i="2"/>
  <c r="M1168" i="2" s="1"/>
  <c r="N1168" i="2" l="1"/>
  <c r="K52" i="2"/>
  <c r="K51" i="2" s="1"/>
  <c r="E988" i="2" l="1"/>
  <c r="E987" i="2" s="1"/>
  <c r="E904" i="2"/>
  <c r="E903" i="2" s="1"/>
  <c r="E878" i="2"/>
  <c r="E794" i="2" s="1"/>
  <c r="E877" i="2"/>
  <c r="E793" i="2" s="1"/>
  <c r="E876" i="2"/>
  <c r="E792" i="2" s="1"/>
  <c r="E875" i="2"/>
  <c r="E791" i="2" s="1"/>
  <c r="E874" i="2"/>
  <c r="E790" i="2" s="1"/>
  <c r="E873" i="2"/>
  <c r="E789" i="2" s="1"/>
  <c r="E872" i="2"/>
  <c r="E788" i="2" s="1"/>
  <c r="E871" i="2"/>
  <c r="E787" i="2" s="1"/>
  <c r="E870" i="2"/>
  <c r="E786" i="2" s="1"/>
  <c r="E869" i="2"/>
  <c r="E785" i="2" s="1"/>
  <c r="E892" i="2"/>
  <c r="E891" i="2" s="1"/>
  <c r="E856" i="2"/>
  <c r="E855" i="2" s="1"/>
  <c r="E832" i="2"/>
  <c r="E831" i="2" s="1"/>
  <c r="E758" i="2"/>
  <c r="E757" i="2"/>
  <c r="E756" i="2"/>
  <c r="E755" i="2"/>
  <c r="E754" i="2"/>
  <c r="E753" i="2"/>
  <c r="E752" i="2"/>
  <c r="E751" i="2"/>
  <c r="E750" i="2"/>
  <c r="E749" i="2"/>
  <c r="E772" i="2"/>
  <c r="E771" i="2" s="1"/>
  <c r="E698" i="2"/>
  <c r="E697" i="2"/>
  <c r="E696" i="2"/>
  <c r="E695" i="2"/>
  <c r="E694" i="2"/>
  <c r="E693" i="2"/>
  <c r="E692" i="2"/>
  <c r="E691" i="2"/>
  <c r="E690" i="2"/>
  <c r="E689" i="2"/>
  <c r="E736" i="2"/>
  <c r="E735" i="2" s="1"/>
  <c r="E650" i="2"/>
  <c r="E649" i="2"/>
  <c r="E648" i="2"/>
  <c r="E647" i="2"/>
  <c r="E646" i="2"/>
  <c r="E645" i="2"/>
  <c r="E644" i="2"/>
  <c r="E643" i="2"/>
  <c r="E642" i="2"/>
  <c r="E641" i="2"/>
  <c r="E664" i="2"/>
  <c r="E663" i="2" s="1"/>
  <c r="E602" i="2"/>
  <c r="E601" i="2"/>
  <c r="E600" i="2"/>
  <c r="E599" i="2"/>
  <c r="E598" i="2"/>
  <c r="E597" i="2"/>
  <c r="E596" i="2"/>
  <c r="E595" i="2"/>
  <c r="E594" i="2"/>
  <c r="E593" i="2"/>
  <c r="E616" i="2"/>
  <c r="E615" i="2" s="1"/>
  <c r="E532" i="2"/>
  <c r="E531" i="2" s="1"/>
  <c r="E484" i="2"/>
  <c r="E483" i="2" s="1"/>
  <c r="E254" i="2"/>
  <c r="E218" i="2" s="1"/>
  <c r="E253" i="2"/>
  <c r="E217" i="2" s="1"/>
  <c r="E252" i="2"/>
  <c r="E216" i="2" s="1"/>
  <c r="E251" i="2"/>
  <c r="E215" i="2" s="1"/>
  <c r="E250" i="2"/>
  <c r="E214" i="2" s="1"/>
  <c r="E249" i="2"/>
  <c r="E213" i="2" s="1"/>
  <c r="E248" i="2"/>
  <c r="E212" i="2" s="1"/>
  <c r="E247" i="2"/>
  <c r="E211" i="2" s="1"/>
  <c r="E246" i="2"/>
  <c r="E245" i="2"/>
  <c r="E209" i="2" s="1"/>
  <c r="E256" i="2"/>
  <c r="E255" i="2" s="1"/>
  <c r="E148" i="2"/>
  <c r="E147" i="2" s="1"/>
  <c r="E28" i="2"/>
  <c r="E27" i="2" s="1"/>
  <c r="E136" i="2"/>
  <c r="E135" i="2" s="1"/>
  <c r="E522" i="2" l="1"/>
  <c r="E521" i="2"/>
  <c r="E497" i="2" s="1"/>
  <c r="E5" i="2" s="1"/>
  <c r="E525" i="2"/>
  <c r="E529" i="2"/>
  <c r="E505" i="2" s="1"/>
  <c r="E13" i="2" s="1"/>
  <c r="E526" i="2"/>
  <c r="E502" i="2" s="1"/>
  <c r="E10" i="2" s="1"/>
  <c r="E748" i="2"/>
  <c r="E747" i="2" s="1"/>
  <c r="E688" i="2"/>
  <c r="E687" i="2" s="1"/>
  <c r="E244" i="2"/>
  <c r="E243" i="2" s="1"/>
  <c r="E524" i="2"/>
  <c r="E500" i="2" s="1"/>
  <c r="E8" i="2" s="1"/>
  <c r="E530" i="2"/>
  <c r="E506" i="2" s="1"/>
  <c r="E14" i="2" s="1"/>
  <c r="E16" i="2"/>
  <c r="E15" i="2" s="1"/>
  <c r="E210" i="2"/>
  <c r="E208" i="2" s="1"/>
  <c r="E207" i="2" s="1"/>
  <c r="E523" i="2"/>
  <c r="E499" i="2" s="1"/>
  <c r="E7" i="2" s="1"/>
  <c r="E527" i="2"/>
  <c r="E503" i="2" s="1"/>
  <c r="E11" i="2" s="1"/>
  <c r="E501" i="2"/>
  <c r="E9" i="2" s="1"/>
  <c r="E868" i="2"/>
  <c r="E867" i="2" s="1"/>
  <c r="E784" i="2"/>
  <c r="E783" i="2" s="1"/>
  <c r="E498" i="2"/>
  <c r="E528" i="2"/>
  <c r="E504" i="2" s="1"/>
  <c r="E12" i="2" s="1"/>
  <c r="E640" i="2"/>
  <c r="E639" i="2" s="1"/>
  <c r="E592" i="2"/>
  <c r="E591" i="2" s="1"/>
  <c r="E520" i="2" l="1"/>
  <c r="E519" i="2" s="1"/>
  <c r="E6" i="2"/>
  <c r="E4" i="2" s="1"/>
  <c r="E3" i="2" s="1"/>
  <c r="E496" i="2"/>
  <c r="E495" i="2" s="1"/>
  <c r="L1129" i="2" l="1"/>
  <c r="A1129" i="2" s="1"/>
  <c r="K878" i="2" l="1"/>
  <c r="K794" i="2" s="1"/>
  <c r="K877" i="2"/>
  <c r="K793" i="2" s="1"/>
  <c r="K876" i="2"/>
  <c r="K792" i="2" s="1"/>
  <c r="K875" i="2"/>
  <c r="K791" i="2" s="1"/>
  <c r="K874" i="2"/>
  <c r="K790" i="2" s="1"/>
  <c r="K873" i="2"/>
  <c r="K789" i="2" s="1"/>
  <c r="K872" i="2"/>
  <c r="K788" i="2" s="1"/>
  <c r="K871" i="2"/>
  <c r="K787" i="2" s="1"/>
  <c r="K870" i="2"/>
  <c r="K786" i="2" s="1"/>
  <c r="K869" i="2"/>
  <c r="K785" i="2" s="1"/>
  <c r="K758" i="2"/>
  <c r="K757" i="2"/>
  <c r="K756" i="2"/>
  <c r="K755" i="2"/>
  <c r="K754" i="2"/>
  <c r="K753" i="2"/>
  <c r="K752" i="2"/>
  <c r="K751" i="2"/>
  <c r="K750" i="2"/>
  <c r="K749" i="2"/>
  <c r="K689" i="2"/>
  <c r="K690" i="2"/>
  <c r="K691" i="2"/>
  <c r="K692" i="2"/>
  <c r="K693" i="2"/>
  <c r="K694" i="2"/>
  <c r="K695" i="2"/>
  <c r="K696" i="2"/>
  <c r="K697" i="2"/>
  <c r="K698" i="2"/>
  <c r="K650" i="2"/>
  <c r="K649" i="2"/>
  <c r="K648" i="2"/>
  <c r="K647" i="2"/>
  <c r="K646" i="2"/>
  <c r="K645" i="2"/>
  <c r="K644" i="2"/>
  <c r="K643" i="2"/>
  <c r="K642" i="2"/>
  <c r="K641" i="2"/>
  <c r="K602" i="2"/>
  <c r="K601" i="2"/>
  <c r="K600" i="2"/>
  <c r="K599" i="2"/>
  <c r="K598" i="2"/>
  <c r="K597" i="2"/>
  <c r="K596" i="2"/>
  <c r="K595" i="2"/>
  <c r="K594" i="2"/>
  <c r="K593" i="2"/>
  <c r="K434" i="2"/>
  <c r="K433" i="2"/>
  <c r="K432" i="2"/>
  <c r="K431" i="2"/>
  <c r="K430" i="2"/>
  <c r="K429" i="2"/>
  <c r="K428" i="2"/>
  <c r="K427" i="2"/>
  <c r="K426" i="2"/>
  <c r="K425" i="2"/>
  <c r="K254" i="2"/>
  <c r="K253" i="2"/>
  <c r="K252" i="2"/>
  <c r="K251" i="2"/>
  <c r="K250" i="2"/>
  <c r="K249" i="2"/>
  <c r="K248" i="2"/>
  <c r="K247" i="2"/>
  <c r="K246" i="2"/>
  <c r="K245" i="2"/>
  <c r="K28" i="2"/>
  <c r="K27" i="2" s="1"/>
  <c r="K210" i="2" l="1"/>
  <c r="K214" i="2"/>
  <c r="K218" i="2"/>
  <c r="K217" i="2"/>
  <c r="K209" i="2"/>
  <c r="K212" i="2"/>
  <c r="K213" i="2"/>
  <c r="K529" i="2"/>
  <c r="K505" i="2" s="1"/>
  <c r="K530" i="2"/>
  <c r="K506" i="2" s="1"/>
  <c r="K521" i="2"/>
  <c r="K497" i="2" s="1"/>
  <c r="K525" i="2"/>
  <c r="K501" i="2" s="1"/>
  <c r="K522" i="2"/>
  <c r="K498" i="2" s="1"/>
  <c r="K526" i="2"/>
  <c r="K502" i="2" s="1"/>
  <c r="K640" i="2"/>
  <c r="K639" i="2" s="1"/>
  <c r="K216" i="2"/>
  <c r="K524" i="2"/>
  <c r="K500" i="2" s="1"/>
  <c r="K528" i="2"/>
  <c r="K504" i="2" s="1"/>
  <c r="K244" i="2"/>
  <c r="K243" i="2" s="1"/>
  <c r="K868" i="2"/>
  <c r="K867" i="2" s="1"/>
  <c r="K592" i="2"/>
  <c r="K591" i="2" s="1"/>
  <c r="K688" i="2"/>
  <c r="K687" i="2" s="1"/>
  <c r="K424" i="2"/>
  <c r="K423" i="2" s="1"/>
  <c r="K523" i="2"/>
  <c r="K499" i="2" s="1"/>
  <c r="K527" i="2"/>
  <c r="K503" i="2" s="1"/>
  <c r="K784" i="2"/>
  <c r="K783" i="2" s="1"/>
  <c r="K748" i="2"/>
  <c r="K747" i="2" s="1"/>
  <c r="K211" i="2"/>
  <c r="K215" i="2"/>
  <c r="L1167" i="2"/>
  <c r="A1167" i="2" s="1"/>
  <c r="L1166" i="2"/>
  <c r="A1166" i="2" s="1"/>
  <c r="L1165" i="2"/>
  <c r="A1165" i="2" s="1"/>
  <c r="L1164" i="2"/>
  <c r="A1164" i="2" s="1"/>
  <c r="L1163" i="2"/>
  <c r="A1163" i="2" s="1"/>
  <c r="L1162" i="2"/>
  <c r="A1162" i="2" s="1"/>
  <c r="L1161" i="2"/>
  <c r="A1161" i="2" s="1"/>
  <c r="L1160" i="2"/>
  <c r="A1160" i="2" s="1"/>
  <c r="L1159" i="2"/>
  <c r="A1159" i="2" s="1"/>
  <c r="L1158" i="2"/>
  <c r="A1158" i="2" s="1"/>
  <c r="K1157" i="2"/>
  <c r="K1156" i="2" s="1"/>
  <c r="I1157" i="2"/>
  <c r="I1156" i="2" s="1"/>
  <c r="H1157" i="2"/>
  <c r="D1157" i="2"/>
  <c r="K1059" i="2"/>
  <c r="I1119" i="2"/>
  <c r="I1059" i="2" s="1"/>
  <c r="H1119" i="2"/>
  <c r="H1059" i="2" s="1"/>
  <c r="K1058" i="2"/>
  <c r="I1118" i="2"/>
  <c r="I1058" i="2" s="1"/>
  <c r="H1118" i="2"/>
  <c r="H1058" i="2" s="1"/>
  <c r="K1057" i="2"/>
  <c r="I1117" i="2"/>
  <c r="I1057" i="2" s="1"/>
  <c r="H1117" i="2"/>
  <c r="K1056" i="2"/>
  <c r="I1116" i="2"/>
  <c r="I1056" i="2" s="1"/>
  <c r="H1116" i="2"/>
  <c r="K1055" i="2"/>
  <c r="I1115" i="2"/>
  <c r="I1055" i="2" s="1"/>
  <c r="H1115" i="2"/>
  <c r="K1054" i="2"/>
  <c r="I1114" i="2"/>
  <c r="I1054" i="2" s="1"/>
  <c r="H1114" i="2"/>
  <c r="H1054" i="2" s="1"/>
  <c r="K1053" i="2"/>
  <c r="I1113" i="2"/>
  <c r="I1053" i="2" s="1"/>
  <c r="H1113" i="2"/>
  <c r="H1053" i="2" s="1"/>
  <c r="K1052" i="2"/>
  <c r="I1112" i="2"/>
  <c r="I1052" i="2" s="1"/>
  <c r="H1112" i="2"/>
  <c r="H1052" i="2" s="1"/>
  <c r="K1051" i="2"/>
  <c r="I1111" i="2"/>
  <c r="I1051" i="2" s="1"/>
  <c r="H1111" i="2"/>
  <c r="K1050" i="2"/>
  <c r="I1110" i="2"/>
  <c r="I1050" i="2" s="1"/>
  <c r="H1110" i="2"/>
  <c r="H1050" i="2" s="1"/>
  <c r="D1119" i="2"/>
  <c r="D1118" i="2"/>
  <c r="D1117" i="2"/>
  <c r="D1116" i="2"/>
  <c r="D1115" i="2"/>
  <c r="D1114" i="2"/>
  <c r="D1113" i="2"/>
  <c r="D1112" i="2"/>
  <c r="D1111" i="2"/>
  <c r="D1110" i="2"/>
  <c r="L1131" i="2"/>
  <c r="A1131" i="2" s="1"/>
  <c r="L1130" i="2"/>
  <c r="A1130" i="2" s="1"/>
  <c r="L1128" i="2"/>
  <c r="A1128" i="2" s="1"/>
  <c r="L1127" i="2"/>
  <c r="A1127" i="2" s="1"/>
  <c r="L1126" i="2"/>
  <c r="A1126" i="2" s="1"/>
  <c r="L1125" i="2"/>
  <c r="A1125" i="2" s="1"/>
  <c r="L1124" i="2"/>
  <c r="A1124" i="2" s="1"/>
  <c r="L1123" i="2"/>
  <c r="A1123" i="2" s="1"/>
  <c r="L1122" i="2"/>
  <c r="A1122" i="2" s="1"/>
  <c r="K1121" i="2"/>
  <c r="K1120" i="2" s="1"/>
  <c r="I1121" i="2"/>
  <c r="I1120" i="2" s="1"/>
  <c r="H1121" i="2"/>
  <c r="D1121" i="2"/>
  <c r="L1083" i="2"/>
  <c r="A1083" i="2" s="1"/>
  <c r="L1082" i="2"/>
  <c r="A1082" i="2" s="1"/>
  <c r="L1081" i="2"/>
  <c r="A1081" i="2" s="1"/>
  <c r="L1080" i="2"/>
  <c r="A1080" i="2" s="1"/>
  <c r="L1079" i="2"/>
  <c r="A1079" i="2" s="1"/>
  <c r="L1078" i="2"/>
  <c r="A1078" i="2" s="1"/>
  <c r="L1077" i="2"/>
  <c r="A1077" i="2" s="1"/>
  <c r="L1076" i="2"/>
  <c r="A1076" i="2" s="1"/>
  <c r="L1075" i="2"/>
  <c r="A1075" i="2" s="1"/>
  <c r="L1074" i="2"/>
  <c r="A1074" i="2" s="1"/>
  <c r="K1073" i="2"/>
  <c r="K1072" i="2" s="1"/>
  <c r="I1073" i="2"/>
  <c r="I1072" i="2" s="1"/>
  <c r="H1073" i="2"/>
  <c r="D1073" i="2"/>
  <c r="L1071" i="2"/>
  <c r="A1071" i="2" s="1"/>
  <c r="L1070" i="2"/>
  <c r="A1070" i="2" s="1"/>
  <c r="L1069" i="2"/>
  <c r="A1069" i="2" s="1"/>
  <c r="L1068" i="2"/>
  <c r="A1068" i="2" s="1"/>
  <c r="L1067" i="2"/>
  <c r="A1067" i="2" s="1"/>
  <c r="L1066" i="2"/>
  <c r="A1066" i="2" s="1"/>
  <c r="L1065" i="2"/>
  <c r="A1065" i="2" s="1"/>
  <c r="L1064" i="2"/>
  <c r="A1064" i="2" s="1"/>
  <c r="L1063" i="2"/>
  <c r="A1063" i="2" s="1"/>
  <c r="L1062" i="2"/>
  <c r="A1062" i="2" s="1"/>
  <c r="K1061" i="2"/>
  <c r="K1060" i="2" s="1"/>
  <c r="I1061" i="2"/>
  <c r="I1060" i="2" s="1"/>
  <c r="H1061" i="2"/>
  <c r="D1061" i="2"/>
  <c r="K1010" i="2"/>
  <c r="I1010" i="2"/>
  <c r="H1010" i="2"/>
  <c r="K1009" i="2"/>
  <c r="I1009" i="2"/>
  <c r="H1009" i="2"/>
  <c r="K1008" i="2"/>
  <c r="I1008" i="2"/>
  <c r="H1008" i="2"/>
  <c r="K1007" i="2"/>
  <c r="I1007" i="2"/>
  <c r="H1007" i="2"/>
  <c r="K1006" i="2"/>
  <c r="I1006" i="2"/>
  <c r="H1006" i="2"/>
  <c r="K1005" i="2"/>
  <c r="I1005" i="2"/>
  <c r="H1005" i="2"/>
  <c r="K1004" i="2"/>
  <c r="I1004" i="2"/>
  <c r="H1004" i="2"/>
  <c r="K1003" i="2"/>
  <c r="I1003" i="2"/>
  <c r="H1003" i="2"/>
  <c r="K1002" i="2"/>
  <c r="I1002" i="2"/>
  <c r="H1002" i="2"/>
  <c r="K1001" i="2"/>
  <c r="I1001" i="2"/>
  <c r="H1001" i="2"/>
  <c r="D1010" i="2"/>
  <c r="D1009" i="2"/>
  <c r="D1008" i="2"/>
  <c r="D1007" i="2"/>
  <c r="D1006" i="2"/>
  <c r="D1005" i="2"/>
  <c r="D1004" i="2"/>
  <c r="D1003" i="2"/>
  <c r="D1002" i="2"/>
  <c r="D1001" i="2"/>
  <c r="H1072" i="2" l="1"/>
  <c r="H1060" i="2"/>
  <c r="H1120" i="2"/>
  <c r="H1056" i="2"/>
  <c r="H1057" i="2"/>
  <c r="H1051" i="2"/>
  <c r="H1055" i="2"/>
  <c r="H1156" i="2"/>
  <c r="D1057" i="2"/>
  <c r="D1050" i="2"/>
  <c r="D1054" i="2"/>
  <c r="D1058" i="2"/>
  <c r="D1052" i="2"/>
  <c r="D1056" i="2"/>
  <c r="D1053" i="2"/>
  <c r="D1051" i="2"/>
  <c r="D1055" i="2"/>
  <c r="D1059" i="2"/>
  <c r="D1060" i="2"/>
  <c r="D1120" i="2"/>
  <c r="D1072" i="2"/>
  <c r="D1156" i="2"/>
  <c r="K496" i="2"/>
  <c r="K495" i="2" s="1"/>
  <c r="K520" i="2"/>
  <c r="K519" i="2" s="1"/>
  <c r="M1063" i="2"/>
  <c r="N1067" i="2"/>
  <c r="N1071" i="2"/>
  <c r="M1076" i="2"/>
  <c r="N1122" i="2"/>
  <c r="N1126" i="2"/>
  <c r="N1130" i="2"/>
  <c r="M1161" i="2"/>
  <c r="M1165" i="2"/>
  <c r="N1070" i="2"/>
  <c r="M1075" i="2"/>
  <c r="N1079" i="2"/>
  <c r="N1083" i="2"/>
  <c r="M1125" i="2"/>
  <c r="N1129" i="2"/>
  <c r="M1160" i="2"/>
  <c r="M1164" i="2"/>
  <c r="K208" i="2"/>
  <c r="K207" i="2" s="1"/>
  <c r="N1062" i="2"/>
  <c r="M1066" i="2"/>
  <c r="N1065" i="2"/>
  <c r="N1069" i="2"/>
  <c r="N1074" i="2"/>
  <c r="M1078" i="2"/>
  <c r="N1082" i="2"/>
  <c r="N1124" i="2"/>
  <c r="N1128" i="2"/>
  <c r="N1159" i="2"/>
  <c r="N1163" i="2"/>
  <c r="N1167" i="2"/>
  <c r="M1064" i="2"/>
  <c r="M1068" i="2"/>
  <c r="N1077" i="2"/>
  <c r="N1081" i="2"/>
  <c r="N1123" i="2"/>
  <c r="N1127" i="2"/>
  <c r="N1131" i="2"/>
  <c r="N1158" i="2"/>
  <c r="N1162" i="2"/>
  <c r="N1166" i="2"/>
  <c r="D1109" i="2"/>
  <c r="L1115" i="2"/>
  <c r="A1115" i="2" s="1"/>
  <c r="L1112" i="2"/>
  <c r="L1052" i="2" s="1"/>
  <c r="L1111" i="2"/>
  <c r="L1051" i="2" s="1"/>
  <c r="L1119" i="2"/>
  <c r="L1059" i="2" s="1"/>
  <c r="L1110" i="2"/>
  <c r="L1050" i="2" s="1"/>
  <c r="L1116" i="2"/>
  <c r="L1056" i="2" s="1"/>
  <c r="N1161" i="2"/>
  <c r="M1162" i="2"/>
  <c r="I1109" i="2"/>
  <c r="I1108" i="2" s="1"/>
  <c r="M1166" i="2"/>
  <c r="M1158" i="2"/>
  <c r="N1165" i="2"/>
  <c r="N1160" i="2"/>
  <c r="N1164" i="2"/>
  <c r="M1159" i="2"/>
  <c r="M1163" i="2"/>
  <c r="M1167" i="2"/>
  <c r="L1157" i="2"/>
  <c r="A1157" i="2" s="1"/>
  <c r="M1130" i="2"/>
  <c r="N1063" i="2"/>
  <c r="N1075" i="2"/>
  <c r="N1080" i="2"/>
  <c r="M1080" i="2"/>
  <c r="L1061" i="2"/>
  <c r="A1061" i="2" s="1"/>
  <c r="M1062" i="2"/>
  <c r="N1066" i="2"/>
  <c r="M1067" i="2"/>
  <c r="L1073" i="2"/>
  <c r="A1073" i="2" s="1"/>
  <c r="M1074" i="2"/>
  <c r="N1078" i="2"/>
  <c r="M1079" i="2"/>
  <c r="M1128" i="2"/>
  <c r="M1124" i="2"/>
  <c r="N1125" i="2"/>
  <c r="M1126" i="2"/>
  <c r="K1109" i="2"/>
  <c r="K1108" i="2" s="1"/>
  <c r="L1114" i="2"/>
  <c r="A1114" i="2" s="1"/>
  <c r="L1118" i="2"/>
  <c r="A1118" i="2" s="1"/>
  <c r="L1121" i="2"/>
  <c r="A1121" i="2" s="1"/>
  <c r="M1122" i="2"/>
  <c r="H1109" i="2"/>
  <c r="L1113" i="2"/>
  <c r="L1053" i="2" s="1"/>
  <c r="L1117" i="2"/>
  <c r="A1117" i="2" s="1"/>
  <c r="M1129" i="2"/>
  <c r="M1123" i="2"/>
  <c r="M1127" i="2"/>
  <c r="M1131" i="2"/>
  <c r="N1076" i="2"/>
  <c r="M1077" i="2"/>
  <c r="M1081" i="2"/>
  <c r="M1082" i="2"/>
  <c r="M1083" i="2"/>
  <c r="N1064" i="2"/>
  <c r="M1065" i="2"/>
  <c r="N1068" i="2"/>
  <c r="M1069" i="2"/>
  <c r="M1070" i="2"/>
  <c r="M1071" i="2"/>
  <c r="N1011" i="2"/>
  <c r="L194" i="2"/>
  <c r="A194" i="2" s="1"/>
  <c r="L193" i="2"/>
  <c r="A193" i="2" s="1"/>
  <c r="L192" i="2"/>
  <c r="A192" i="2" s="1"/>
  <c r="L191" i="2"/>
  <c r="A191" i="2" s="1"/>
  <c r="L190" i="2"/>
  <c r="A190" i="2" s="1"/>
  <c r="L189" i="2"/>
  <c r="A189" i="2" s="1"/>
  <c r="L188" i="2"/>
  <c r="A188" i="2" s="1"/>
  <c r="L187" i="2"/>
  <c r="A187" i="2" s="1"/>
  <c r="L186" i="2"/>
  <c r="A186" i="2" s="1"/>
  <c r="L185" i="2"/>
  <c r="A185" i="2" s="1"/>
  <c r="K184" i="2"/>
  <c r="K183" i="2" s="1"/>
  <c r="I184" i="2"/>
  <c r="I183" i="2" s="1"/>
  <c r="H184" i="2"/>
  <c r="D184" i="2"/>
  <c r="K86" i="2"/>
  <c r="I86" i="2"/>
  <c r="I50" i="2" s="1"/>
  <c r="I26" i="2" s="1"/>
  <c r="H86" i="2"/>
  <c r="H50" i="2" s="1"/>
  <c r="H26" i="2" s="1"/>
  <c r="K85" i="2"/>
  <c r="I85" i="2"/>
  <c r="H85" i="2"/>
  <c r="H49" i="2" s="1"/>
  <c r="H25" i="2" s="1"/>
  <c r="K84" i="2"/>
  <c r="I84" i="2"/>
  <c r="I48" i="2" s="1"/>
  <c r="H84" i="2"/>
  <c r="K83" i="2"/>
  <c r="I47" i="2"/>
  <c r="H83" i="2"/>
  <c r="K82" i="2"/>
  <c r="K46" i="2" s="1"/>
  <c r="K22" i="2" s="1"/>
  <c r="I82" i="2"/>
  <c r="I46" i="2" s="1"/>
  <c r="H82" i="2"/>
  <c r="K81" i="2"/>
  <c r="I81" i="2"/>
  <c r="I45" i="2" s="1"/>
  <c r="I21" i="2" s="1"/>
  <c r="H81" i="2"/>
  <c r="H45" i="2" s="1"/>
  <c r="H21" i="2" s="1"/>
  <c r="K80" i="2"/>
  <c r="I80" i="2"/>
  <c r="I44" i="2" s="1"/>
  <c r="I20" i="2" s="1"/>
  <c r="H80" i="2"/>
  <c r="H44" i="2" s="1"/>
  <c r="H20" i="2" s="1"/>
  <c r="K79" i="2"/>
  <c r="I79" i="2"/>
  <c r="I43" i="2" s="1"/>
  <c r="I19" i="2" s="1"/>
  <c r="H79" i="2"/>
  <c r="H43" i="2" s="1"/>
  <c r="H19" i="2" s="1"/>
  <c r="K78" i="2"/>
  <c r="I42" i="2"/>
  <c r="H78" i="2"/>
  <c r="K77" i="2"/>
  <c r="K41" i="2" s="1"/>
  <c r="K17" i="2" s="1"/>
  <c r="I77" i="2"/>
  <c r="I41" i="2" s="1"/>
  <c r="H77" i="2"/>
  <c r="D86" i="2"/>
  <c r="D85" i="2"/>
  <c r="D84" i="2"/>
  <c r="D83" i="2"/>
  <c r="D82" i="2"/>
  <c r="D81" i="2"/>
  <c r="D80" i="2"/>
  <c r="D79" i="2"/>
  <c r="D78" i="2"/>
  <c r="D77" i="2"/>
  <c r="I49" i="2"/>
  <c r="I25" i="2" s="1"/>
  <c r="L98" i="2"/>
  <c r="A98" i="2" s="1"/>
  <c r="L97" i="2"/>
  <c r="A97" i="2" s="1"/>
  <c r="L96" i="2"/>
  <c r="A96" i="2" s="1"/>
  <c r="L95" i="2"/>
  <c r="A95" i="2" s="1"/>
  <c r="L94" i="2"/>
  <c r="A94" i="2" s="1"/>
  <c r="L93" i="2"/>
  <c r="A93" i="2" s="1"/>
  <c r="L92" i="2"/>
  <c r="A92" i="2" s="1"/>
  <c r="L91" i="2"/>
  <c r="A91" i="2" s="1"/>
  <c r="L89" i="2"/>
  <c r="A89" i="2" s="1"/>
  <c r="K88" i="2"/>
  <c r="K87" i="2" s="1"/>
  <c r="I88" i="2"/>
  <c r="I87" i="2" s="1"/>
  <c r="H88" i="2"/>
  <c r="D88" i="2"/>
  <c r="H1108" i="2" l="1"/>
  <c r="H46" i="2"/>
  <c r="H41" i="2"/>
  <c r="H47" i="2"/>
  <c r="H42" i="2"/>
  <c r="H183" i="2"/>
  <c r="H87" i="2"/>
  <c r="H48" i="2"/>
  <c r="A1110" i="2"/>
  <c r="A1053" i="2"/>
  <c r="A1056" i="2"/>
  <c r="A1119" i="2"/>
  <c r="A1111" i="2"/>
  <c r="A1052" i="2"/>
  <c r="A1050" i="2"/>
  <c r="A1112" i="2"/>
  <c r="A1059" i="2"/>
  <c r="A1051" i="2"/>
  <c r="A1113" i="2"/>
  <c r="A1116" i="2"/>
  <c r="I24" i="2"/>
  <c r="I23" i="2"/>
  <c r="I22" i="2"/>
  <c r="I18" i="2"/>
  <c r="I17" i="2"/>
  <c r="L1055" i="2"/>
  <c r="A1055" i="2" s="1"/>
  <c r="L1054" i="2"/>
  <c r="A1054" i="2" s="1"/>
  <c r="L1057" i="2"/>
  <c r="A1057" i="2" s="1"/>
  <c r="L1058" i="2"/>
  <c r="A1058" i="2" s="1"/>
  <c r="N1111" i="2"/>
  <c r="M1113" i="2"/>
  <c r="M1053" i="2" s="1"/>
  <c r="N1116" i="2"/>
  <c r="N1110" i="2"/>
  <c r="N1119" i="2"/>
  <c r="N1118" i="2"/>
  <c r="N1114" i="2"/>
  <c r="N1115" i="2"/>
  <c r="N1117" i="2"/>
  <c r="M1111" i="2"/>
  <c r="M1051" i="2" s="1"/>
  <c r="K42" i="2"/>
  <c r="K50" i="2"/>
  <c r="K45" i="2"/>
  <c r="K49" i="2"/>
  <c r="K44" i="2"/>
  <c r="K48" i="2"/>
  <c r="K43" i="2"/>
  <c r="K47" i="2"/>
  <c r="D42" i="2"/>
  <c r="D18" i="2" s="1"/>
  <c r="D46" i="2"/>
  <c r="D22" i="2" s="1"/>
  <c r="D50" i="2"/>
  <c r="D87" i="2"/>
  <c r="D1108" i="2"/>
  <c r="D43" i="2"/>
  <c r="D44" i="2"/>
  <c r="D48" i="2"/>
  <c r="D24" i="2" s="1"/>
  <c r="D47" i="2"/>
  <c r="D23" i="2" s="1"/>
  <c r="D41" i="2"/>
  <c r="D17" i="2" s="1"/>
  <c r="D45" i="2"/>
  <c r="D49" i="2"/>
  <c r="D183" i="2"/>
  <c r="M1115" i="2"/>
  <c r="M1055" i="2" s="1"/>
  <c r="M93" i="2"/>
  <c r="N189" i="2"/>
  <c r="M96" i="2"/>
  <c r="M97" i="2"/>
  <c r="N187" i="2"/>
  <c r="N193" i="2"/>
  <c r="M92" i="2"/>
  <c r="N89" i="2"/>
  <c r="M94" i="2"/>
  <c r="M98" i="2"/>
  <c r="M91" i="2"/>
  <c r="M95" i="2"/>
  <c r="L82" i="2"/>
  <c r="A82" i="2" s="1"/>
  <c r="K10" i="2"/>
  <c r="N186" i="2"/>
  <c r="M188" i="2"/>
  <c r="N190" i="2"/>
  <c r="N192" i="2"/>
  <c r="M1112" i="2"/>
  <c r="M1052" i="2" s="1"/>
  <c r="L86" i="2"/>
  <c r="A86" i="2" s="1"/>
  <c r="N1112" i="2"/>
  <c r="L83" i="2"/>
  <c r="A83" i="2" s="1"/>
  <c r="M1119" i="2"/>
  <c r="M1059" i="2" s="1"/>
  <c r="M1116" i="2"/>
  <c r="M1056" i="2" s="1"/>
  <c r="M1110" i="2"/>
  <c r="M1050" i="2" s="1"/>
  <c r="L79" i="2"/>
  <c r="A79" i="2" s="1"/>
  <c r="L84" i="2"/>
  <c r="A84" i="2" s="1"/>
  <c r="L80" i="2"/>
  <c r="A80" i="2" s="1"/>
  <c r="K76" i="2"/>
  <c r="K75" i="2" s="1"/>
  <c r="M1061" i="2"/>
  <c r="M1060" i="2" s="1"/>
  <c r="M1157" i="2"/>
  <c r="M1156" i="2" s="1"/>
  <c r="L1156" i="2"/>
  <c r="N1156" i="2" s="1"/>
  <c r="N1157" i="2"/>
  <c r="L1109" i="2"/>
  <c r="A1109" i="2" s="1"/>
  <c r="D76" i="2"/>
  <c r="M1121" i="2"/>
  <c r="M1120" i="2" s="1"/>
  <c r="M1118" i="2"/>
  <c r="M1058" i="2" s="1"/>
  <c r="N1121" i="2"/>
  <c r="L1120" i="2"/>
  <c r="N1120" i="2" s="1"/>
  <c r="M1117" i="2"/>
  <c r="M1057" i="2" s="1"/>
  <c r="N1073" i="2"/>
  <c r="L1072" i="2"/>
  <c r="N1072" i="2" s="1"/>
  <c r="N1061" i="2"/>
  <c r="L1060" i="2"/>
  <c r="N1060" i="2" s="1"/>
  <c r="M1114" i="2"/>
  <c r="M1054" i="2" s="1"/>
  <c r="M1073" i="2"/>
  <c r="M1072" i="2" s="1"/>
  <c r="N1113" i="2"/>
  <c r="M190" i="2"/>
  <c r="M193" i="2"/>
  <c r="M187" i="2"/>
  <c r="M185" i="2"/>
  <c r="N185" i="2"/>
  <c r="M191" i="2"/>
  <c r="N191" i="2"/>
  <c r="M194" i="2"/>
  <c r="N194" i="2"/>
  <c r="N93" i="2"/>
  <c r="N97" i="2"/>
  <c r="N94" i="2"/>
  <c r="N98" i="2"/>
  <c r="N91" i="2"/>
  <c r="N95" i="2"/>
  <c r="N188" i="2"/>
  <c r="M186" i="2"/>
  <c r="M189" i="2"/>
  <c r="M192" i="2"/>
  <c r="N92" i="2"/>
  <c r="N96" i="2"/>
  <c r="L184" i="2"/>
  <c r="N184" i="2" s="1"/>
  <c r="L85" i="2"/>
  <c r="A85" i="2" s="1"/>
  <c r="H76" i="2"/>
  <c r="L81" i="2"/>
  <c r="A81" i="2" s="1"/>
  <c r="I76" i="2"/>
  <c r="M89" i="2"/>
  <c r="L90" i="2"/>
  <c r="A90" i="2" s="1"/>
  <c r="L77" i="2"/>
  <c r="A77" i="2" s="1"/>
  <c r="L78" i="2"/>
  <c r="A78" i="2" s="1"/>
  <c r="H75" i="2" l="1"/>
  <c r="H18" i="2"/>
  <c r="H23" i="2"/>
  <c r="H22" i="2"/>
  <c r="H24" i="2"/>
  <c r="H17" i="2"/>
  <c r="A184" i="2"/>
  <c r="A1060" i="2"/>
  <c r="K20" i="2"/>
  <c r="K8" i="2" s="1"/>
  <c r="K18" i="2"/>
  <c r="K6" i="2" s="1"/>
  <c r="D25" i="2"/>
  <c r="K23" i="2"/>
  <c r="K11" i="2" s="1"/>
  <c r="K25" i="2"/>
  <c r="K13" i="2" s="1"/>
  <c r="D21" i="2"/>
  <c r="D20" i="2"/>
  <c r="D26" i="2"/>
  <c r="K19" i="2"/>
  <c r="K7" i="2" s="1"/>
  <c r="K21" i="2"/>
  <c r="K9" i="2" s="1"/>
  <c r="A1072" i="2"/>
  <c r="D19" i="2"/>
  <c r="K24" i="2"/>
  <c r="K12" i="2" s="1"/>
  <c r="K26" i="2"/>
  <c r="K14" i="2" s="1"/>
  <c r="A1120" i="2"/>
  <c r="A1156" i="2"/>
  <c r="I75" i="2"/>
  <c r="M84" i="2"/>
  <c r="N78" i="2"/>
  <c r="N79" i="2"/>
  <c r="N83" i="2"/>
  <c r="N77" i="2"/>
  <c r="M86" i="2"/>
  <c r="L1108" i="2"/>
  <c r="A1108" i="2" s="1"/>
  <c r="M83" i="2"/>
  <c r="K40" i="2"/>
  <c r="K39" i="2" s="1"/>
  <c r="N86" i="2"/>
  <c r="D75" i="2"/>
  <c r="M79" i="2"/>
  <c r="M82" i="2"/>
  <c r="N82" i="2"/>
  <c r="N84" i="2"/>
  <c r="N80" i="2"/>
  <c r="M80" i="2"/>
  <c r="K5" i="2"/>
  <c r="N90" i="2"/>
  <c r="N1109" i="2"/>
  <c r="M1109" i="2"/>
  <c r="M1108" i="2" s="1"/>
  <c r="M184" i="2"/>
  <c r="M183" i="2" s="1"/>
  <c r="M85" i="2"/>
  <c r="N85" i="2"/>
  <c r="M81" i="2"/>
  <c r="N81" i="2"/>
  <c r="L183" i="2"/>
  <c r="N183" i="2" s="1"/>
  <c r="M90" i="2"/>
  <c r="M88" i="2" s="1"/>
  <c r="M87" i="2" s="1"/>
  <c r="L88" i="2"/>
  <c r="A88" i="2" s="1"/>
  <c r="M78" i="2"/>
  <c r="L76" i="2"/>
  <c r="A76" i="2" s="1"/>
  <c r="M77" i="2"/>
  <c r="K16" i="2" l="1"/>
  <c r="K15" i="2" s="1"/>
  <c r="K4" i="2"/>
  <c r="K3" i="2" s="1"/>
  <c r="A183" i="2"/>
  <c r="N76" i="2"/>
  <c r="N1108" i="2"/>
  <c r="N88" i="2"/>
  <c r="M76" i="2"/>
  <c r="M75" i="2" s="1"/>
  <c r="L87" i="2"/>
  <c r="A87" i="2" s="1"/>
  <c r="L75" i="2"/>
  <c r="A75" i="2" s="1"/>
  <c r="N75" i="2" l="1"/>
  <c r="N87" i="2"/>
  <c r="D1049" i="2"/>
  <c r="D1037" i="2"/>
  <c r="D1025" i="2"/>
  <c r="D1013" i="2"/>
  <c r="D988" i="2"/>
  <c r="D976" i="2"/>
  <c r="D964" i="2"/>
  <c r="D952" i="2"/>
  <c r="D940" i="2"/>
  <c r="D904" i="2"/>
  <c r="D892" i="2"/>
  <c r="D880" i="2"/>
  <c r="D878" i="2"/>
  <c r="D794" i="2" s="1"/>
  <c r="D877" i="2"/>
  <c r="D793" i="2" s="1"/>
  <c r="D876" i="2"/>
  <c r="D875" i="2"/>
  <c r="D874" i="2"/>
  <c r="D873" i="2"/>
  <c r="D872" i="2"/>
  <c r="D871" i="2"/>
  <c r="D870" i="2"/>
  <c r="D869" i="2"/>
  <c r="D856" i="2"/>
  <c r="D844" i="2"/>
  <c r="D832" i="2"/>
  <c r="D820" i="2"/>
  <c r="D808" i="2"/>
  <c r="D796" i="2"/>
  <c r="D772" i="2"/>
  <c r="D760" i="2"/>
  <c r="D758" i="2"/>
  <c r="D757" i="2"/>
  <c r="D756" i="2"/>
  <c r="D755" i="2"/>
  <c r="D754" i="2"/>
  <c r="D753" i="2"/>
  <c r="D752" i="2"/>
  <c r="D751" i="2"/>
  <c r="D750" i="2"/>
  <c r="D749" i="2"/>
  <c r="D736" i="2"/>
  <c r="D724" i="2"/>
  <c r="D712" i="2"/>
  <c r="D700" i="2"/>
  <c r="D698" i="2"/>
  <c r="D697" i="2"/>
  <c r="D696" i="2"/>
  <c r="D695" i="2"/>
  <c r="D694" i="2"/>
  <c r="D693" i="2"/>
  <c r="D692" i="2"/>
  <c r="D691" i="2"/>
  <c r="D690" i="2"/>
  <c r="D689" i="2"/>
  <c r="D676" i="2"/>
  <c r="D664" i="2"/>
  <c r="D652" i="2"/>
  <c r="D650" i="2"/>
  <c r="D649" i="2"/>
  <c r="D648" i="2"/>
  <c r="D647" i="2"/>
  <c r="D646" i="2"/>
  <c r="D645" i="2"/>
  <c r="D644" i="2"/>
  <c r="D643" i="2"/>
  <c r="D642" i="2"/>
  <c r="D641" i="2"/>
  <c r="D628" i="2"/>
  <c r="D616" i="2"/>
  <c r="D604" i="2"/>
  <c r="D602" i="2"/>
  <c r="D601" i="2"/>
  <c r="D600" i="2"/>
  <c r="D599" i="2"/>
  <c r="D598" i="2"/>
  <c r="D597" i="2"/>
  <c r="D596" i="2"/>
  <c r="D595" i="2"/>
  <c r="D594" i="2"/>
  <c r="D593" i="2"/>
  <c r="D580" i="2"/>
  <c r="D568" i="2"/>
  <c r="D556" i="2"/>
  <c r="D544" i="2"/>
  <c r="D532" i="2"/>
  <c r="D508" i="2"/>
  <c r="D484" i="2"/>
  <c r="D472" i="2"/>
  <c r="D460" i="2"/>
  <c r="D448" i="2"/>
  <c r="D436" i="2"/>
  <c r="D434" i="2"/>
  <c r="D433" i="2"/>
  <c r="D432" i="2"/>
  <c r="D431" i="2"/>
  <c r="D430" i="2"/>
  <c r="D429" i="2"/>
  <c r="D428" i="2"/>
  <c r="D427" i="2"/>
  <c r="D426" i="2"/>
  <c r="D425" i="2"/>
  <c r="D256" i="2"/>
  <c r="D254" i="2"/>
  <c r="D253" i="2"/>
  <c r="D252" i="2"/>
  <c r="D251" i="2"/>
  <c r="D250" i="2"/>
  <c r="D249" i="2"/>
  <c r="D248" i="2"/>
  <c r="D247" i="2"/>
  <c r="D246" i="2"/>
  <c r="D245" i="2"/>
  <c r="D232" i="2"/>
  <c r="D220" i="2"/>
  <c r="D172" i="2"/>
  <c r="D160" i="2"/>
  <c r="D148" i="2"/>
  <c r="D136" i="2"/>
  <c r="D100" i="2"/>
  <c r="D64" i="2"/>
  <c r="D52" i="2"/>
  <c r="D40" i="2"/>
  <c r="D28" i="2"/>
  <c r="I1049" i="2"/>
  <c r="I1048" i="2" s="1"/>
  <c r="I1037" i="2"/>
  <c r="I1036" i="2" s="1"/>
  <c r="I1025" i="2"/>
  <c r="I1024" i="2" s="1"/>
  <c r="I1013" i="2"/>
  <c r="I1012" i="2" s="1"/>
  <c r="I988" i="2"/>
  <c r="I987" i="2" s="1"/>
  <c r="I976" i="2"/>
  <c r="I975" i="2" s="1"/>
  <c r="I964" i="2"/>
  <c r="I963" i="2" s="1"/>
  <c r="I952" i="2"/>
  <c r="I951" i="2" s="1"/>
  <c r="I940" i="2"/>
  <c r="I939" i="2" s="1"/>
  <c r="I904" i="2"/>
  <c r="I903" i="2" s="1"/>
  <c r="I892" i="2"/>
  <c r="I891" i="2" s="1"/>
  <c r="I880" i="2"/>
  <c r="I879" i="2" s="1"/>
  <c r="I878" i="2"/>
  <c r="I794" i="2" s="1"/>
  <c r="I877" i="2"/>
  <c r="I793" i="2" s="1"/>
  <c r="I876" i="2"/>
  <c r="I792" i="2" s="1"/>
  <c r="I875" i="2"/>
  <c r="I791" i="2" s="1"/>
  <c r="I874" i="2"/>
  <c r="I790" i="2" s="1"/>
  <c r="I873" i="2"/>
  <c r="I789" i="2" s="1"/>
  <c r="I872" i="2"/>
  <c r="I788" i="2" s="1"/>
  <c r="I871" i="2"/>
  <c r="I787" i="2" s="1"/>
  <c r="I870" i="2"/>
  <c r="I786" i="2" s="1"/>
  <c r="I869" i="2"/>
  <c r="I856" i="2"/>
  <c r="I855" i="2" s="1"/>
  <c r="I844" i="2"/>
  <c r="I843" i="2" s="1"/>
  <c r="I832" i="2"/>
  <c r="I831" i="2" s="1"/>
  <c r="I820" i="2"/>
  <c r="I819" i="2" s="1"/>
  <c r="I808" i="2"/>
  <c r="I807" i="2" s="1"/>
  <c r="I796" i="2"/>
  <c r="I795" i="2" s="1"/>
  <c r="I772" i="2"/>
  <c r="I771" i="2" s="1"/>
  <c r="I760" i="2"/>
  <c r="I759" i="2" s="1"/>
  <c r="I758" i="2"/>
  <c r="I757" i="2"/>
  <c r="I756" i="2"/>
  <c r="I755" i="2"/>
  <c r="I754" i="2"/>
  <c r="I753" i="2"/>
  <c r="I752" i="2"/>
  <c r="I751" i="2"/>
  <c r="I750" i="2"/>
  <c r="I749" i="2"/>
  <c r="I736" i="2"/>
  <c r="I735" i="2" s="1"/>
  <c r="I724" i="2"/>
  <c r="I723" i="2" s="1"/>
  <c r="I712" i="2"/>
  <c r="I711" i="2" s="1"/>
  <c r="I700" i="2"/>
  <c r="I699" i="2" s="1"/>
  <c r="I698" i="2"/>
  <c r="I697" i="2"/>
  <c r="I696" i="2"/>
  <c r="I695" i="2"/>
  <c r="I694" i="2"/>
  <c r="I693" i="2"/>
  <c r="I692" i="2"/>
  <c r="I691" i="2"/>
  <c r="I690" i="2"/>
  <c r="I689" i="2"/>
  <c r="I676" i="2"/>
  <c r="I675" i="2" s="1"/>
  <c r="I664" i="2"/>
  <c r="I663" i="2" s="1"/>
  <c r="I652" i="2"/>
  <c r="I651" i="2" s="1"/>
  <c r="I650" i="2"/>
  <c r="I649" i="2"/>
  <c r="I648" i="2"/>
  <c r="I647" i="2"/>
  <c r="I646" i="2"/>
  <c r="I645" i="2"/>
  <c r="I644" i="2"/>
  <c r="I643" i="2"/>
  <c r="I642" i="2"/>
  <c r="I641" i="2"/>
  <c r="I628" i="2"/>
  <c r="I627" i="2" s="1"/>
  <c r="I616" i="2"/>
  <c r="I615" i="2" s="1"/>
  <c r="I604" i="2"/>
  <c r="I603" i="2" s="1"/>
  <c r="I602" i="2"/>
  <c r="I601" i="2"/>
  <c r="I600" i="2"/>
  <c r="I599" i="2"/>
  <c r="I598" i="2"/>
  <c r="I597" i="2"/>
  <c r="I596" i="2"/>
  <c r="I595" i="2"/>
  <c r="I594" i="2"/>
  <c r="I593" i="2"/>
  <c r="I580" i="2"/>
  <c r="I579" i="2" s="1"/>
  <c r="I568" i="2"/>
  <c r="I567" i="2" s="1"/>
  <c r="I556" i="2"/>
  <c r="I555" i="2" s="1"/>
  <c r="I544" i="2"/>
  <c r="I543" i="2" s="1"/>
  <c r="I532" i="2"/>
  <c r="I531" i="2" s="1"/>
  <c r="I508" i="2"/>
  <c r="I507" i="2" s="1"/>
  <c r="I484" i="2"/>
  <c r="I483" i="2" s="1"/>
  <c r="I472" i="2"/>
  <c r="I471" i="2" s="1"/>
  <c r="I460" i="2"/>
  <c r="I459" i="2" s="1"/>
  <c r="I448" i="2"/>
  <c r="I447" i="2" s="1"/>
  <c r="I436" i="2"/>
  <c r="I435" i="2" s="1"/>
  <c r="I434" i="2"/>
  <c r="I433" i="2"/>
  <c r="I432" i="2"/>
  <c r="I431" i="2"/>
  <c r="I430" i="2"/>
  <c r="I429" i="2"/>
  <c r="I428" i="2"/>
  <c r="I427" i="2"/>
  <c r="I426" i="2"/>
  <c r="I425" i="2"/>
  <c r="I412" i="2"/>
  <c r="I411" i="2" s="1"/>
  <c r="I400" i="2"/>
  <c r="I399" i="2" s="1"/>
  <c r="I388" i="2"/>
  <c r="I387" i="2" s="1"/>
  <c r="I376" i="2"/>
  <c r="I375" i="2" s="1"/>
  <c r="I364" i="2"/>
  <c r="I363" i="2" s="1"/>
  <c r="I352" i="2"/>
  <c r="I351" i="2" s="1"/>
  <c r="I340" i="2"/>
  <c r="I339" i="2" s="1"/>
  <c r="I328" i="2"/>
  <c r="I327" i="2" s="1"/>
  <c r="I316" i="2"/>
  <c r="I315" i="2" s="1"/>
  <c r="I304" i="2"/>
  <c r="I303" i="2" s="1"/>
  <c r="I292" i="2"/>
  <c r="I291" i="2" s="1"/>
  <c r="I280" i="2"/>
  <c r="I279" i="2" s="1"/>
  <c r="I268" i="2"/>
  <c r="I267" i="2" s="1"/>
  <c r="I256" i="2"/>
  <c r="I255" i="2" s="1"/>
  <c r="I254" i="2"/>
  <c r="I253" i="2"/>
  <c r="I252" i="2"/>
  <c r="I251" i="2"/>
  <c r="I250" i="2"/>
  <c r="I249" i="2"/>
  <c r="I213" i="2" s="1"/>
  <c r="I248" i="2"/>
  <c r="I247" i="2"/>
  <c r="I246" i="2"/>
  <c r="I245" i="2"/>
  <c r="I232" i="2"/>
  <c r="I231" i="2" s="1"/>
  <c r="I219" i="2"/>
  <c r="I172" i="2"/>
  <c r="I171" i="2" s="1"/>
  <c r="I160" i="2"/>
  <c r="I159" i="2" s="1"/>
  <c r="I148" i="2"/>
  <c r="I147" i="2" s="1"/>
  <c r="I136" i="2"/>
  <c r="I135" i="2" s="1"/>
  <c r="I100" i="2"/>
  <c r="I64" i="2"/>
  <c r="I63" i="2" s="1"/>
  <c r="I52" i="2"/>
  <c r="I28" i="2"/>
  <c r="H1049" i="2"/>
  <c r="H1037" i="2"/>
  <c r="H1025" i="2"/>
  <c r="H1013" i="2"/>
  <c r="H988" i="2"/>
  <c r="H976" i="2"/>
  <c r="H964" i="2"/>
  <c r="H952" i="2"/>
  <c r="H940" i="2"/>
  <c r="H904" i="2"/>
  <c r="H892" i="2"/>
  <c r="H880" i="2"/>
  <c r="H878" i="2"/>
  <c r="H794" i="2" s="1"/>
  <c r="H877" i="2"/>
  <c r="H793" i="2" s="1"/>
  <c r="H876" i="2"/>
  <c r="H875" i="2"/>
  <c r="H874" i="2"/>
  <c r="H873" i="2"/>
  <c r="H789" i="2" s="1"/>
  <c r="H872" i="2"/>
  <c r="H788" i="2" s="1"/>
  <c r="H871" i="2"/>
  <c r="H787" i="2" s="1"/>
  <c r="H870" i="2"/>
  <c r="H869" i="2"/>
  <c r="H856" i="2"/>
  <c r="H844" i="2"/>
  <c r="H832" i="2"/>
  <c r="H820" i="2"/>
  <c r="H808" i="2"/>
  <c r="H796" i="2"/>
  <c r="H772" i="2"/>
  <c r="H760" i="2"/>
  <c r="H758" i="2"/>
  <c r="H757" i="2"/>
  <c r="H756" i="2"/>
  <c r="H755" i="2"/>
  <c r="H754" i="2"/>
  <c r="H753" i="2"/>
  <c r="H752" i="2"/>
  <c r="H751" i="2"/>
  <c r="H750" i="2"/>
  <c r="H749" i="2"/>
  <c r="H736" i="2"/>
  <c r="H724" i="2"/>
  <c r="H712" i="2"/>
  <c r="H700" i="2"/>
  <c r="H698" i="2"/>
  <c r="H697" i="2"/>
  <c r="H696" i="2"/>
  <c r="H695" i="2"/>
  <c r="H694" i="2"/>
  <c r="H693" i="2"/>
  <c r="H692" i="2"/>
  <c r="H691" i="2"/>
  <c r="H690" i="2"/>
  <c r="H689" i="2"/>
  <c r="H676" i="2"/>
  <c r="H664" i="2"/>
  <c r="H652" i="2"/>
  <c r="H650" i="2"/>
  <c r="H649" i="2"/>
  <c r="H648" i="2"/>
  <c r="H647" i="2"/>
  <c r="H646" i="2"/>
  <c r="H645" i="2"/>
  <c r="H644" i="2"/>
  <c r="H643" i="2"/>
  <c r="H642" i="2"/>
  <c r="H641" i="2"/>
  <c r="H628" i="2"/>
  <c r="H616" i="2"/>
  <c r="H604" i="2"/>
  <c r="H602" i="2"/>
  <c r="H601" i="2"/>
  <c r="H600" i="2"/>
  <c r="H599" i="2"/>
  <c r="H598" i="2"/>
  <c r="H597" i="2"/>
  <c r="H596" i="2"/>
  <c r="H595" i="2"/>
  <c r="H594" i="2"/>
  <c r="H593" i="2"/>
  <c r="H580" i="2"/>
  <c r="H568" i="2"/>
  <c r="H556" i="2"/>
  <c r="H544" i="2"/>
  <c r="H532" i="2"/>
  <c r="H508" i="2"/>
  <c r="H484" i="2"/>
  <c r="H472" i="2"/>
  <c r="H460" i="2"/>
  <c r="H448" i="2"/>
  <c r="H436" i="2"/>
  <c r="H434" i="2"/>
  <c r="H433" i="2"/>
  <c r="H432" i="2"/>
  <c r="H431" i="2"/>
  <c r="H430" i="2"/>
  <c r="H429" i="2"/>
  <c r="H428" i="2"/>
  <c r="H427" i="2"/>
  <c r="H426" i="2"/>
  <c r="H425" i="2"/>
  <c r="H412" i="2"/>
  <c r="H400" i="2"/>
  <c r="H388" i="2"/>
  <c r="H376" i="2"/>
  <c r="H364" i="2"/>
  <c r="H352" i="2"/>
  <c r="H340" i="2"/>
  <c r="H328" i="2"/>
  <c r="H316" i="2"/>
  <c r="H304" i="2"/>
  <c r="H292" i="2"/>
  <c r="H280" i="2"/>
  <c r="H268" i="2"/>
  <c r="H256" i="2"/>
  <c r="H254" i="2"/>
  <c r="H253" i="2"/>
  <c r="H252" i="2"/>
  <c r="H251" i="2"/>
  <c r="H250" i="2"/>
  <c r="H249" i="2"/>
  <c r="H248" i="2"/>
  <c r="H247" i="2"/>
  <c r="H246" i="2"/>
  <c r="H245" i="2"/>
  <c r="H232" i="2"/>
  <c r="H220" i="2"/>
  <c r="H172" i="2"/>
  <c r="H160" i="2"/>
  <c r="H148" i="2"/>
  <c r="H136" i="2"/>
  <c r="H100" i="2"/>
  <c r="H64" i="2"/>
  <c r="H52" i="2"/>
  <c r="H28" i="2"/>
  <c r="H147" i="2" l="1"/>
  <c r="H507" i="2"/>
  <c r="H819" i="2"/>
  <c r="H975" i="2"/>
  <c r="H1036" i="2"/>
  <c r="H159" i="2"/>
  <c r="H459" i="2"/>
  <c r="H579" i="2"/>
  <c r="H615" i="2"/>
  <c r="H651" i="2"/>
  <c r="H735" i="2"/>
  <c r="H771" i="2"/>
  <c r="H786" i="2"/>
  <c r="H790" i="2"/>
  <c r="H939" i="2"/>
  <c r="H987" i="2"/>
  <c r="H99" i="2"/>
  <c r="H171" i="2"/>
  <c r="H471" i="2"/>
  <c r="H543" i="2"/>
  <c r="H627" i="2"/>
  <c r="H663" i="2"/>
  <c r="H699" i="2"/>
  <c r="H795" i="2"/>
  <c r="H843" i="2"/>
  <c r="H791" i="2"/>
  <c r="H879" i="2"/>
  <c r="H951" i="2"/>
  <c r="H1012" i="2"/>
  <c r="H51" i="2"/>
  <c r="H231" i="2"/>
  <c r="H447" i="2"/>
  <c r="H567" i="2"/>
  <c r="H603" i="2"/>
  <c r="H723" i="2"/>
  <c r="H759" i="2"/>
  <c r="H903" i="2"/>
  <c r="H63" i="2"/>
  <c r="H531" i="2"/>
  <c r="H831" i="2"/>
  <c r="H1048" i="2"/>
  <c r="H27" i="2"/>
  <c r="H135" i="2"/>
  <c r="H219" i="2"/>
  <c r="H255" i="2"/>
  <c r="H435" i="2"/>
  <c r="H483" i="2"/>
  <c r="H555" i="2"/>
  <c r="H675" i="2"/>
  <c r="H711" i="2"/>
  <c r="H807" i="2"/>
  <c r="H855" i="2"/>
  <c r="H792" i="2"/>
  <c r="H891" i="2"/>
  <c r="H963" i="2"/>
  <c r="H1024" i="2"/>
  <c r="I99" i="2"/>
  <c r="I51" i="2"/>
  <c r="I27" i="2"/>
  <c r="D27" i="2"/>
  <c r="D99" i="2"/>
  <c r="D171" i="2"/>
  <c r="D435" i="2"/>
  <c r="D483" i="2"/>
  <c r="D555" i="2"/>
  <c r="D675" i="2"/>
  <c r="D711" i="2"/>
  <c r="D831" i="2"/>
  <c r="D786" i="2"/>
  <c r="D790" i="2"/>
  <c r="D939" i="2"/>
  <c r="D987" i="2"/>
  <c r="D1048" i="2"/>
  <c r="H291" i="2"/>
  <c r="H339" i="2"/>
  <c r="H387" i="2"/>
  <c r="D39" i="2"/>
  <c r="D135" i="2"/>
  <c r="D219" i="2"/>
  <c r="D255" i="2"/>
  <c r="D447" i="2"/>
  <c r="D507" i="2"/>
  <c r="D567" i="2"/>
  <c r="D603" i="2"/>
  <c r="D723" i="2"/>
  <c r="D759" i="2"/>
  <c r="D795" i="2"/>
  <c r="D843" i="2"/>
  <c r="D787" i="2"/>
  <c r="D791" i="2"/>
  <c r="D879" i="2"/>
  <c r="D951" i="2"/>
  <c r="D1012" i="2"/>
  <c r="H279" i="2"/>
  <c r="D51" i="2"/>
  <c r="D147" i="2"/>
  <c r="D231" i="2"/>
  <c r="D459" i="2"/>
  <c r="D531" i="2"/>
  <c r="D579" i="2"/>
  <c r="D615" i="2"/>
  <c r="D651" i="2"/>
  <c r="D735" i="2"/>
  <c r="D771" i="2"/>
  <c r="D807" i="2"/>
  <c r="D855" i="2"/>
  <c r="D788" i="2"/>
  <c r="D792" i="2"/>
  <c r="D891" i="2"/>
  <c r="D963" i="2"/>
  <c r="D1024" i="2"/>
  <c r="H327" i="2"/>
  <c r="H375" i="2"/>
  <c r="H303" i="2"/>
  <c r="H351" i="2"/>
  <c r="H399" i="2"/>
  <c r="H267" i="2"/>
  <c r="H315" i="2"/>
  <c r="H363" i="2"/>
  <c r="H411" i="2"/>
  <c r="D63" i="2"/>
  <c r="D159" i="2"/>
  <c r="D471" i="2"/>
  <c r="D543" i="2"/>
  <c r="D627" i="2"/>
  <c r="D663" i="2"/>
  <c r="D699" i="2"/>
  <c r="D819" i="2"/>
  <c r="D785" i="2"/>
  <c r="D789" i="2"/>
  <c r="D903" i="2"/>
  <c r="D975" i="2"/>
  <c r="D1036" i="2"/>
  <c r="D523" i="2"/>
  <c r="D527" i="2"/>
  <c r="I522" i="2"/>
  <c r="I498" i="2" s="1"/>
  <c r="I526" i="2"/>
  <c r="I502" i="2" s="1"/>
  <c r="D524" i="2"/>
  <c r="I524" i="2"/>
  <c r="I500" i="2" s="1"/>
  <c r="D521" i="2"/>
  <c r="D525" i="2"/>
  <c r="D529" i="2"/>
  <c r="D522" i="2"/>
  <c r="D526" i="2"/>
  <c r="H522" i="2"/>
  <c r="H526" i="2"/>
  <c r="H530" i="2"/>
  <c r="H506" i="2" s="1"/>
  <c r="I523" i="2"/>
  <c r="I499" i="2" s="1"/>
  <c r="I527" i="2"/>
  <c r="I503" i="2" s="1"/>
  <c r="D528" i="2"/>
  <c r="I521" i="2"/>
  <c r="I525" i="2"/>
  <c r="I501" i="2" s="1"/>
  <c r="I9" i="2" s="1"/>
  <c r="I529" i="2"/>
  <c r="I505" i="2" s="1"/>
  <c r="D530" i="2"/>
  <c r="H521" i="2"/>
  <c r="H525" i="2"/>
  <c r="H501" i="2" s="1"/>
  <c r="I530" i="2"/>
  <c r="I506" i="2" s="1"/>
  <c r="H523" i="2"/>
  <c r="H499" i="2" s="1"/>
  <c r="H527" i="2"/>
  <c r="I528" i="2"/>
  <c r="I504" i="2" s="1"/>
  <c r="H524" i="2"/>
  <c r="H500" i="2" s="1"/>
  <c r="H528" i="2"/>
  <c r="H529" i="2"/>
  <c r="H505" i="2" s="1"/>
  <c r="D211" i="2"/>
  <c r="I212" i="2"/>
  <c r="D215" i="2"/>
  <c r="I210" i="2"/>
  <c r="I214" i="2"/>
  <c r="I218" i="2"/>
  <c r="I14" i="2" s="1"/>
  <c r="D212" i="2"/>
  <c r="D216" i="2"/>
  <c r="D424" i="2"/>
  <c r="I211" i="2"/>
  <c r="I215" i="2"/>
  <c r="H216" i="2"/>
  <c r="I209" i="2"/>
  <c r="I217" i="2"/>
  <c r="I216" i="2"/>
  <c r="I592" i="2"/>
  <c r="I591" i="2" s="1"/>
  <c r="D592" i="2"/>
  <c r="D688" i="2"/>
  <c r="D16" i="2"/>
  <c r="D1000" i="2"/>
  <c r="D213" i="2"/>
  <c r="D210" i="2"/>
  <c r="D214" i="2"/>
  <c r="H213" i="2"/>
  <c r="H217" i="2"/>
  <c r="D244" i="2"/>
  <c r="D748" i="2"/>
  <c r="D868" i="2"/>
  <c r="D217" i="2"/>
  <c r="H212" i="2"/>
  <c r="D218" i="2"/>
  <c r="H211" i="2"/>
  <c r="H215" i="2"/>
  <c r="D640" i="2"/>
  <c r="D209" i="2"/>
  <c r="I688" i="2"/>
  <c r="I687" i="2" s="1"/>
  <c r="I868" i="2"/>
  <c r="I867" i="2" s="1"/>
  <c r="H210" i="2"/>
  <c r="H214" i="2"/>
  <c r="H218" i="2"/>
  <c r="H1000" i="2"/>
  <c r="I244" i="2"/>
  <c r="I243" i="2" s="1"/>
  <c r="I785" i="2"/>
  <c r="I784" i="2" s="1"/>
  <c r="I783" i="2" s="1"/>
  <c r="I40" i="2"/>
  <c r="I424" i="2"/>
  <c r="I423" i="2" s="1"/>
  <c r="I748" i="2"/>
  <c r="I747" i="2" s="1"/>
  <c r="I1000" i="2"/>
  <c r="I999" i="2" s="1"/>
  <c r="H748" i="2"/>
  <c r="I640" i="2"/>
  <c r="I639" i="2" s="1"/>
  <c r="H424" i="2"/>
  <c r="H688" i="2"/>
  <c r="H244" i="2"/>
  <c r="H209" i="2"/>
  <c r="H592" i="2"/>
  <c r="H868" i="2"/>
  <c r="H785" i="2"/>
  <c r="H40" i="2"/>
  <c r="H640" i="2"/>
  <c r="I13" i="2" l="1"/>
  <c r="H591" i="2"/>
  <c r="H423" i="2"/>
  <c r="H498" i="2"/>
  <c r="H6" i="2" s="1"/>
  <c r="H784" i="2"/>
  <c r="H243" i="2"/>
  <c r="H747" i="2"/>
  <c r="H503" i="2"/>
  <c r="H11" i="2" s="1"/>
  <c r="H639" i="2"/>
  <c r="H39" i="2"/>
  <c r="H999" i="2"/>
  <c r="H867" i="2"/>
  <c r="H687" i="2"/>
  <c r="H504" i="2"/>
  <c r="H502" i="2"/>
  <c r="I39" i="2"/>
  <c r="D784" i="2"/>
  <c r="D783" i="2" s="1"/>
  <c r="D639" i="2"/>
  <c r="D747" i="2"/>
  <c r="D15" i="2"/>
  <c r="D504" i="2"/>
  <c r="D500" i="2"/>
  <c r="D499" i="2"/>
  <c r="D243" i="2"/>
  <c r="D687" i="2"/>
  <c r="D501" i="2"/>
  <c r="D497" i="2"/>
  <c r="D591" i="2"/>
  <c r="D423" i="2"/>
  <c r="D502" i="2"/>
  <c r="H10" i="2"/>
  <c r="D867" i="2"/>
  <c r="D999" i="2"/>
  <c r="D498" i="2"/>
  <c r="D503" i="2"/>
  <c r="D506" i="2"/>
  <c r="D505" i="2"/>
  <c r="H8" i="2"/>
  <c r="I8" i="2"/>
  <c r="H9" i="2"/>
  <c r="I12" i="2"/>
  <c r="I7" i="2"/>
  <c r="I6" i="2"/>
  <c r="I11" i="2"/>
  <c r="H14" i="2"/>
  <c r="H7" i="2"/>
  <c r="H13" i="2"/>
  <c r="I10" i="2"/>
  <c r="I497" i="2"/>
  <c r="I5" i="2" s="1"/>
  <c r="H497" i="2"/>
  <c r="H5" i="2" s="1"/>
  <c r="I208" i="2"/>
  <c r="I207" i="2" s="1"/>
  <c r="I520" i="2"/>
  <c r="I519" i="2" s="1"/>
  <c r="D520" i="2"/>
  <c r="D208" i="2"/>
  <c r="H208" i="2"/>
  <c r="I16" i="2"/>
  <c r="H520" i="2"/>
  <c r="H16" i="2"/>
  <c r="H12" i="2" l="1"/>
  <c r="H207" i="2"/>
  <c r="H519" i="2"/>
  <c r="H783" i="2"/>
  <c r="H15" i="2"/>
  <c r="D7" i="2"/>
  <c r="D14" i="2"/>
  <c r="D8" i="2"/>
  <c r="D6" i="2"/>
  <c r="D10" i="2"/>
  <c r="D5" i="2"/>
  <c r="D9" i="2"/>
  <c r="D13" i="2"/>
  <c r="D12" i="2"/>
  <c r="D496" i="2"/>
  <c r="D519" i="2"/>
  <c r="D207" i="2"/>
  <c r="D11" i="2"/>
  <c r="I15" i="2"/>
  <c r="I4" i="2"/>
  <c r="I496" i="2"/>
  <c r="I495" i="2" s="1"/>
  <c r="H496" i="2"/>
  <c r="H4" i="2"/>
  <c r="H3" i="2" l="1"/>
  <c r="H495" i="2"/>
  <c r="D495" i="2"/>
  <c r="D4" i="2"/>
  <c r="D3" i="2" s="1"/>
  <c r="I3" i="2"/>
  <c r="K1000" i="2" l="1"/>
  <c r="K64" i="2"/>
  <c r="K100" i="2"/>
  <c r="K136" i="2"/>
  <c r="K148" i="2"/>
  <c r="K160" i="2"/>
  <c r="K172" i="2"/>
  <c r="K220" i="2"/>
  <c r="K232" i="2"/>
  <c r="K256" i="2"/>
  <c r="K268" i="2"/>
  <c r="K280" i="2"/>
  <c r="K292" i="2"/>
  <c r="K304" i="2"/>
  <c r="K316" i="2"/>
  <c r="K328" i="2"/>
  <c r="K340" i="2"/>
  <c r="K352" i="2"/>
  <c r="K364" i="2"/>
  <c r="K376" i="2"/>
  <c r="K388" i="2"/>
  <c r="K400" i="2"/>
  <c r="K412" i="2"/>
  <c r="K436" i="2"/>
  <c r="K448" i="2"/>
  <c r="K460" i="2"/>
  <c r="K472" i="2"/>
  <c r="K484" i="2"/>
  <c r="K508" i="2"/>
  <c r="K532" i="2"/>
  <c r="K544" i="2"/>
  <c r="K556" i="2"/>
  <c r="K568" i="2"/>
  <c r="K580" i="2"/>
  <c r="K604" i="2"/>
  <c r="K616" i="2"/>
  <c r="K628" i="2"/>
  <c r="K652" i="2"/>
  <c r="K664" i="2"/>
  <c r="K676" i="2"/>
  <c r="K700" i="2"/>
  <c r="K712" i="2"/>
  <c r="K724" i="2"/>
  <c r="K736" i="2"/>
  <c r="K760" i="2"/>
  <c r="K772" i="2"/>
  <c r="K796" i="2"/>
  <c r="K808" i="2"/>
  <c r="K820" i="2"/>
  <c r="K832" i="2"/>
  <c r="K844" i="2"/>
  <c r="K856" i="2"/>
  <c r="K880" i="2"/>
  <c r="K892" i="2"/>
  <c r="K904" i="2"/>
  <c r="K940" i="2"/>
  <c r="K952" i="2"/>
  <c r="K964" i="2"/>
  <c r="K976" i="2"/>
  <c r="K988" i="2"/>
  <c r="K1013" i="2"/>
  <c r="K1025" i="2"/>
  <c r="K1037" i="2"/>
  <c r="K1049" i="2"/>
  <c r="N1056" i="2"/>
  <c r="L1043" i="2"/>
  <c r="A1043" i="2" s="1"/>
  <c r="L1039" i="2"/>
  <c r="A1039" i="2" s="1"/>
  <c r="L1031" i="2"/>
  <c r="A1031" i="2" s="1"/>
  <c r="L996" i="2"/>
  <c r="A996" i="2" s="1"/>
  <c r="L995" i="2"/>
  <c r="A995" i="2" s="1"/>
  <c r="L990" i="2"/>
  <c r="A990" i="2" s="1"/>
  <c r="L983" i="2"/>
  <c r="A983" i="2" s="1"/>
  <c r="L978" i="2"/>
  <c r="A978" i="2" s="1"/>
  <c r="L634" i="2"/>
  <c r="A634" i="2" s="1"/>
  <c r="L492" i="2"/>
  <c r="A492" i="2" s="1"/>
  <c r="L491" i="2"/>
  <c r="A491" i="2" s="1"/>
  <c r="L490" i="2"/>
  <c r="A490" i="2" s="1"/>
  <c r="L486" i="2"/>
  <c r="A486" i="2" s="1"/>
  <c r="L258" i="2"/>
  <c r="A258" i="2" s="1"/>
  <c r="L239" i="2"/>
  <c r="A239" i="2" s="1"/>
  <c r="L227" i="2"/>
  <c r="A227" i="2" s="1"/>
  <c r="L225" i="2"/>
  <c r="A225" i="2" s="1"/>
  <c r="L168" i="2"/>
  <c r="A168" i="2" s="1"/>
  <c r="L167" i="2"/>
  <c r="A167" i="2" s="1"/>
  <c r="L166" i="2"/>
  <c r="A166" i="2" s="1"/>
  <c r="L162" i="2"/>
  <c r="A162" i="2" s="1"/>
  <c r="L161" i="2"/>
  <c r="A161" i="2" s="1"/>
  <c r="L144" i="2"/>
  <c r="A144" i="2" s="1"/>
  <c r="L141" i="2"/>
  <c r="A141" i="2" s="1"/>
  <c r="L107" i="2"/>
  <c r="A107" i="2" s="1"/>
  <c r="L102" i="2"/>
  <c r="A102" i="2" s="1"/>
  <c r="L66" i="2"/>
  <c r="A66" i="2" s="1"/>
  <c r="L60" i="2"/>
  <c r="A60" i="2" s="1"/>
  <c r="L59" i="2"/>
  <c r="A59" i="2" s="1"/>
  <c r="L58" i="2"/>
  <c r="A58" i="2" s="1"/>
  <c r="L54" i="2"/>
  <c r="A54" i="2" s="1"/>
  <c r="L36" i="2"/>
  <c r="A36" i="2" s="1"/>
  <c r="L35" i="2"/>
  <c r="A35" i="2" s="1"/>
  <c r="L34" i="2"/>
  <c r="A34" i="2" s="1"/>
  <c r="L33" i="2"/>
  <c r="A33" i="2" s="1"/>
  <c r="L30" i="2"/>
  <c r="A30" i="2" s="1"/>
  <c r="L29" i="2"/>
  <c r="A29" i="2" s="1"/>
  <c r="L179" i="2"/>
  <c r="A179" i="2" s="1"/>
  <c r="L899" i="2"/>
  <c r="A899" i="2" s="1"/>
  <c r="L42" i="2" l="1"/>
  <c r="A42" i="2" s="1"/>
  <c r="K1036" i="2"/>
  <c r="K975" i="2"/>
  <c r="K903" i="2"/>
  <c r="K843" i="2"/>
  <c r="K795" i="2"/>
  <c r="K723" i="2"/>
  <c r="K663" i="2"/>
  <c r="K603" i="2"/>
  <c r="K543" i="2"/>
  <c r="K471" i="2"/>
  <c r="K411" i="2"/>
  <c r="K363" i="2"/>
  <c r="K315" i="2"/>
  <c r="K267" i="2"/>
  <c r="K171" i="2"/>
  <c r="K99" i="2"/>
  <c r="K1024" i="2"/>
  <c r="K963" i="2"/>
  <c r="K891" i="2"/>
  <c r="K831" i="2"/>
  <c r="K771" i="2"/>
  <c r="K711" i="2"/>
  <c r="K651" i="2"/>
  <c r="K579" i="2"/>
  <c r="K531" i="2"/>
  <c r="K459" i="2"/>
  <c r="K399" i="2"/>
  <c r="K351" i="2"/>
  <c r="K303" i="2"/>
  <c r="K255" i="2"/>
  <c r="K159" i="2"/>
  <c r="K63" i="2"/>
  <c r="K1012" i="2"/>
  <c r="K951" i="2"/>
  <c r="K879" i="2"/>
  <c r="K819" i="2"/>
  <c r="K759" i="2"/>
  <c r="K699" i="2"/>
  <c r="K627" i="2"/>
  <c r="K567" i="2"/>
  <c r="K507" i="2"/>
  <c r="K447" i="2"/>
  <c r="K387" i="2"/>
  <c r="K339" i="2"/>
  <c r="K291" i="2"/>
  <c r="K231" i="2"/>
  <c r="K147" i="2"/>
  <c r="K999" i="2"/>
  <c r="K1048" i="2"/>
  <c r="K987" i="2"/>
  <c r="K939" i="2"/>
  <c r="K855" i="2"/>
  <c r="K807" i="2"/>
  <c r="K735" i="2"/>
  <c r="K675" i="2"/>
  <c r="K615" i="2"/>
  <c r="K555" i="2"/>
  <c r="K483" i="2"/>
  <c r="K435" i="2"/>
  <c r="K375" i="2"/>
  <c r="K327" i="2"/>
  <c r="K279" i="2"/>
  <c r="K219" i="2"/>
  <c r="K135" i="2"/>
  <c r="N225" i="2"/>
  <c r="N179" i="2"/>
  <c r="N58" i="2"/>
  <c r="N102" i="2"/>
  <c r="N161" i="2"/>
  <c r="N168" i="2"/>
  <c r="N258" i="2"/>
  <c r="N492" i="2"/>
  <c r="N990" i="2"/>
  <c r="N1031" i="2"/>
  <c r="N162" i="2"/>
  <c r="N995" i="2"/>
  <c r="N59" i="2"/>
  <c r="N486" i="2"/>
  <c r="N1039" i="2"/>
  <c r="N227" i="2"/>
  <c r="N1043" i="2"/>
  <c r="N107" i="2"/>
  <c r="N634" i="2"/>
  <c r="N60" i="2"/>
  <c r="N141" i="2"/>
  <c r="N166" i="2"/>
  <c r="N490" i="2"/>
  <c r="N978" i="2"/>
  <c r="N996" i="2"/>
  <c r="N899" i="2"/>
  <c r="N54" i="2"/>
  <c r="N66" i="2"/>
  <c r="N144" i="2"/>
  <c r="N167" i="2"/>
  <c r="N239" i="2"/>
  <c r="N491" i="2"/>
  <c r="N983" i="2"/>
  <c r="N36" i="2"/>
  <c r="N33" i="2"/>
  <c r="N29" i="2"/>
  <c r="N35" i="2"/>
  <c r="N34" i="2"/>
  <c r="N30" i="2"/>
  <c r="M35" i="2"/>
  <c r="M141" i="2"/>
  <c r="M29" i="2"/>
  <c r="M33" i="2"/>
  <c r="L37" i="2"/>
  <c r="A37" i="2" s="1"/>
  <c r="M107" i="2"/>
  <c r="L139" i="2"/>
  <c r="A139" i="2" s="1"/>
  <c r="L145" i="2"/>
  <c r="A145" i="2" s="1"/>
  <c r="M167" i="2"/>
  <c r="L536" i="2"/>
  <c r="A536" i="2" s="1"/>
  <c r="L540" i="2"/>
  <c r="A540" i="2" s="1"/>
  <c r="L547" i="2"/>
  <c r="A547" i="2" s="1"/>
  <c r="L553" i="2"/>
  <c r="A553" i="2" s="1"/>
  <c r="L560" i="2"/>
  <c r="A560" i="2" s="1"/>
  <c r="L564" i="2"/>
  <c r="A564" i="2" s="1"/>
  <c r="L571" i="2"/>
  <c r="A571" i="2" s="1"/>
  <c r="L575" i="2"/>
  <c r="A575" i="2" s="1"/>
  <c r="L581" i="2"/>
  <c r="A581" i="2" s="1"/>
  <c r="L586" i="2"/>
  <c r="A586" i="2" s="1"/>
  <c r="L590" i="2"/>
  <c r="A590" i="2" s="1"/>
  <c r="L619" i="2"/>
  <c r="A619" i="2" s="1"/>
  <c r="L623" i="2"/>
  <c r="A623" i="2" s="1"/>
  <c r="L629" i="2"/>
  <c r="A629" i="2" s="1"/>
  <c r="M634" i="2"/>
  <c r="L638" i="2"/>
  <c r="A638" i="2" s="1"/>
  <c r="L668" i="2"/>
  <c r="A668" i="2" s="1"/>
  <c r="L672" i="2"/>
  <c r="A672" i="2" s="1"/>
  <c r="L679" i="2"/>
  <c r="A679" i="2" s="1"/>
  <c r="L683" i="2"/>
  <c r="A683" i="2" s="1"/>
  <c r="L713" i="2"/>
  <c r="A713" i="2" s="1"/>
  <c r="L719" i="2"/>
  <c r="A719" i="2" s="1"/>
  <c r="L737" i="2"/>
  <c r="A737" i="2" s="1"/>
  <c r="L742" i="2"/>
  <c r="A742" i="2" s="1"/>
  <c r="L746" i="2"/>
  <c r="A746" i="2" s="1"/>
  <c r="L777" i="2"/>
  <c r="A777" i="2" s="1"/>
  <c r="L781" i="2"/>
  <c r="A781" i="2" s="1"/>
  <c r="L977" i="2"/>
  <c r="A977" i="2" s="1"/>
  <c r="L981" i="2"/>
  <c r="A981" i="2" s="1"/>
  <c r="L985" i="2"/>
  <c r="A985" i="2" s="1"/>
  <c r="L989" i="2"/>
  <c r="A989" i="2" s="1"/>
  <c r="L993" i="2"/>
  <c r="A993" i="2" s="1"/>
  <c r="L997" i="2"/>
  <c r="A997" i="2" s="1"/>
  <c r="L1015" i="2"/>
  <c r="A1015" i="2" s="1"/>
  <c r="L1019" i="2"/>
  <c r="A1019" i="2" s="1"/>
  <c r="L1023" i="2"/>
  <c r="A1023" i="2" s="1"/>
  <c r="L1041" i="2"/>
  <c r="A1041" i="2" s="1"/>
  <c r="L1045" i="2"/>
  <c r="A1045" i="2" s="1"/>
  <c r="M30" i="2"/>
  <c r="L140" i="2"/>
  <c r="A140" i="2" s="1"/>
  <c r="L146" i="2"/>
  <c r="A146" i="2" s="1"/>
  <c r="M168" i="2"/>
  <c r="M225" i="2"/>
  <c r="M486" i="2"/>
  <c r="M490" i="2"/>
  <c r="L537" i="2"/>
  <c r="A537" i="2" s="1"/>
  <c r="L541" i="2"/>
  <c r="A541" i="2" s="1"/>
  <c r="L548" i="2"/>
  <c r="A548" i="2" s="1"/>
  <c r="L554" i="2"/>
  <c r="A554" i="2" s="1"/>
  <c r="L561" i="2"/>
  <c r="A561" i="2" s="1"/>
  <c r="L565" i="2"/>
  <c r="A565" i="2" s="1"/>
  <c r="L572" i="2"/>
  <c r="A572" i="2" s="1"/>
  <c r="L576" i="2"/>
  <c r="A576" i="2" s="1"/>
  <c r="L583" i="2"/>
  <c r="A583" i="2" s="1"/>
  <c r="L587" i="2"/>
  <c r="A587" i="2" s="1"/>
  <c r="L620" i="2"/>
  <c r="A620" i="2" s="1"/>
  <c r="L624" i="2"/>
  <c r="A624" i="2" s="1"/>
  <c r="L631" i="2"/>
  <c r="A631" i="2" s="1"/>
  <c r="L635" i="2"/>
  <c r="A635" i="2" s="1"/>
  <c r="L669" i="2"/>
  <c r="A669" i="2" s="1"/>
  <c r="L673" i="2"/>
  <c r="A673" i="2" s="1"/>
  <c r="L680" i="2"/>
  <c r="A680" i="2" s="1"/>
  <c r="L684" i="2"/>
  <c r="A684" i="2" s="1"/>
  <c r="L715" i="2"/>
  <c r="A715" i="2" s="1"/>
  <c r="L720" i="2"/>
  <c r="A720" i="2" s="1"/>
  <c r="L739" i="2"/>
  <c r="A739" i="2" s="1"/>
  <c r="L743" i="2"/>
  <c r="A743" i="2" s="1"/>
  <c r="L773" i="2"/>
  <c r="A773" i="2" s="1"/>
  <c r="L778" i="2"/>
  <c r="A778" i="2" s="1"/>
  <c r="L782" i="2"/>
  <c r="A782" i="2" s="1"/>
  <c r="M978" i="2"/>
  <c r="L982" i="2"/>
  <c r="A982" i="2" s="1"/>
  <c r="L986" i="2"/>
  <c r="A986" i="2" s="1"/>
  <c r="M990" i="2"/>
  <c r="L994" i="2"/>
  <c r="A994" i="2" s="1"/>
  <c r="L998" i="2"/>
  <c r="A998" i="2" s="1"/>
  <c r="L1016" i="2"/>
  <c r="A1016" i="2" s="1"/>
  <c r="L1020" i="2"/>
  <c r="A1020" i="2" s="1"/>
  <c r="L1038" i="2"/>
  <c r="A1038" i="2" s="1"/>
  <c r="L1042" i="2"/>
  <c r="A1042" i="2" s="1"/>
  <c r="L1046" i="2"/>
  <c r="A1046" i="2" s="1"/>
  <c r="M227" i="2"/>
  <c r="M239" i="2"/>
  <c r="M491" i="2"/>
  <c r="L533" i="2"/>
  <c r="A533" i="2" s="1"/>
  <c r="L538" i="2"/>
  <c r="A538" i="2" s="1"/>
  <c r="L542" i="2"/>
  <c r="A542" i="2" s="1"/>
  <c r="L549" i="2"/>
  <c r="A549" i="2" s="1"/>
  <c r="L557" i="2"/>
  <c r="A557" i="2" s="1"/>
  <c r="L562" i="2"/>
  <c r="A562" i="2" s="1"/>
  <c r="L566" i="2"/>
  <c r="A566" i="2" s="1"/>
  <c r="L573" i="2"/>
  <c r="A573" i="2" s="1"/>
  <c r="L577" i="2"/>
  <c r="A577" i="2" s="1"/>
  <c r="L584" i="2"/>
  <c r="A584" i="2" s="1"/>
  <c r="L588" i="2"/>
  <c r="A588" i="2" s="1"/>
  <c r="L621" i="2"/>
  <c r="A621" i="2" s="1"/>
  <c r="L625" i="2"/>
  <c r="A625" i="2" s="1"/>
  <c r="L632" i="2"/>
  <c r="A632" i="2" s="1"/>
  <c r="L636" i="2"/>
  <c r="A636" i="2" s="1"/>
  <c r="L665" i="2"/>
  <c r="A665" i="2" s="1"/>
  <c r="L670" i="2"/>
  <c r="A670" i="2" s="1"/>
  <c r="L674" i="2"/>
  <c r="A674" i="2" s="1"/>
  <c r="L681" i="2"/>
  <c r="A681" i="2" s="1"/>
  <c r="L685" i="2"/>
  <c r="A685" i="2" s="1"/>
  <c r="L716" i="2"/>
  <c r="A716" i="2" s="1"/>
  <c r="L721" i="2"/>
  <c r="A721" i="2" s="1"/>
  <c r="L740" i="2"/>
  <c r="A740" i="2" s="1"/>
  <c r="L744" i="2"/>
  <c r="A744" i="2" s="1"/>
  <c r="L775" i="2"/>
  <c r="A775" i="2" s="1"/>
  <c r="L779" i="2"/>
  <c r="A779" i="2" s="1"/>
  <c r="L979" i="2"/>
  <c r="A979" i="2" s="1"/>
  <c r="M983" i="2"/>
  <c r="L991" i="2"/>
  <c r="A991" i="2" s="1"/>
  <c r="M995" i="2"/>
  <c r="L1017" i="2"/>
  <c r="A1017" i="2" s="1"/>
  <c r="L1021" i="2"/>
  <c r="A1021" i="2" s="1"/>
  <c r="M1039" i="2"/>
  <c r="M1043" i="2"/>
  <c r="L1047" i="2"/>
  <c r="A1047" i="2" s="1"/>
  <c r="M34" i="2"/>
  <c r="L38" i="2"/>
  <c r="A38" i="2" s="1"/>
  <c r="M66" i="2"/>
  <c r="L31" i="2"/>
  <c r="A31" i="2" s="1"/>
  <c r="M161" i="2"/>
  <c r="M179" i="2"/>
  <c r="L32" i="2"/>
  <c r="A32" i="2" s="1"/>
  <c r="M36" i="2"/>
  <c r="M102" i="2"/>
  <c r="M144" i="2"/>
  <c r="M162" i="2"/>
  <c r="M492" i="2"/>
  <c r="L535" i="2"/>
  <c r="A535" i="2" s="1"/>
  <c r="L539" i="2"/>
  <c r="A539" i="2" s="1"/>
  <c r="L545" i="2"/>
  <c r="A545" i="2" s="1"/>
  <c r="L551" i="2"/>
  <c r="A551" i="2" s="1"/>
  <c r="L559" i="2"/>
  <c r="A559" i="2" s="1"/>
  <c r="L563" i="2"/>
  <c r="A563" i="2" s="1"/>
  <c r="L569" i="2"/>
  <c r="A569" i="2" s="1"/>
  <c r="L574" i="2"/>
  <c r="A574" i="2" s="1"/>
  <c r="L578" i="2"/>
  <c r="A578" i="2" s="1"/>
  <c r="L585" i="2"/>
  <c r="A585" i="2" s="1"/>
  <c r="L589" i="2"/>
  <c r="A589" i="2" s="1"/>
  <c r="L617" i="2"/>
  <c r="A617" i="2" s="1"/>
  <c r="L622" i="2"/>
  <c r="A622" i="2" s="1"/>
  <c r="L626" i="2"/>
  <c r="A626" i="2" s="1"/>
  <c r="L633" i="2"/>
  <c r="A633" i="2" s="1"/>
  <c r="L637" i="2"/>
  <c r="A637" i="2" s="1"/>
  <c r="L667" i="2"/>
  <c r="A667" i="2" s="1"/>
  <c r="L671" i="2"/>
  <c r="A671" i="2" s="1"/>
  <c r="L677" i="2"/>
  <c r="A677" i="2" s="1"/>
  <c r="L682" i="2"/>
  <c r="A682" i="2" s="1"/>
  <c r="L686" i="2"/>
  <c r="A686" i="2" s="1"/>
  <c r="L717" i="2"/>
  <c r="A717" i="2" s="1"/>
  <c r="L722" i="2"/>
  <c r="A722" i="2" s="1"/>
  <c r="L741" i="2"/>
  <c r="A741" i="2" s="1"/>
  <c r="L745" i="2"/>
  <c r="A745" i="2" s="1"/>
  <c r="L776" i="2"/>
  <c r="A776" i="2" s="1"/>
  <c r="L780" i="2"/>
  <c r="A780" i="2" s="1"/>
  <c r="L980" i="2"/>
  <c r="A980" i="2" s="1"/>
  <c r="L984" i="2"/>
  <c r="A984" i="2" s="1"/>
  <c r="L992" i="2"/>
  <c r="A992" i="2" s="1"/>
  <c r="M996" i="2"/>
  <c r="L1014" i="2"/>
  <c r="A1014" i="2" s="1"/>
  <c r="L1018" i="2"/>
  <c r="A1018" i="2" s="1"/>
  <c r="L1022" i="2"/>
  <c r="A1022" i="2" s="1"/>
  <c r="L1040" i="2"/>
  <c r="A1040" i="2" s="1"/>
  <c r="L1044" i="2"/>
  <c r="A1044" i="2" s="1"/>
  <c r="L221" i="2"/>
  <c r="A221" i="2" s="1"/>
  <c r="L230" i="2"/>
  <c r="A230" i="2" s="1"/>
  <c r="L242" i="2"/>
  <c r="A242" i="2" s="1"/>
  <c r="L265" i="2"/>
  <c r="A265" i="2" s="1"/>
  <c r="L271" i="2"/>
  <c r="A271" i="2" s="1"/>
  <c r="L282" i="2"/>
  <c r="A282" i="2" s="1"/>
  <c r="L297" i="2"/>
  <c r="A297" i="2" s="1"/>
  <c r="L308" i="2"/>
  <c r="A308" i="2" s="1"/>
  <c r="L319" i="2"/>
  <c r="A319" i="2" s="1"/>
  <c r="L330" i="2"/>
  <c r="A330" i="2" s="1"/>
  <c r="L341" i="2"/>
  <c r="A341" i="2" s="1"/>
  <c r="L350" i="2"/>
  <c r="A350" i="2" s="1"/>
  <c r="L361" i="2"/>
  <c r="A361" i="2" s="1"/>
  <c r="L367" i="2"/>
  <c r="A367" i="2" s="1"/>
  <c r="L379" i="2"/>
  <c r="A379" i="2" s="1"/>
  <c r="L389" i="2"/>
  <c r="A389" i="2" s="1"/>
  <c r="L398" i="2"/>
  <c r="A398" i="2" s="1"/>
  <c r="L415" i="2"/>
  <c r="A415" i="2" s="1"/>
  <c r="L438" i="2"/>
  <c r="A438" i="2" s="1"/>
  <c r="L449" i="2"/>
  <c r="A449" i="2" s="1"/>
  <c r="L453" i="2"/>
  <c r="A453" i="2" s="1"/>
  <c r="L464" i="2"/>
  <c r="A464" i="2" s="1"/>
  <c r="L518" i="2"/>
  <c r="A518" i="2" s="1"/>
  <c r="L608" i="2"/>
  <c r="A608" i="2" s="1"/>
  <c r="L653" i="2"/>
  <c r="A653" i="2" s="1"/>
  <c r="L662" i="2"/>
  <c r="A662" i="2" s="1"/>
  <c r="L708" i="2"/>
  <c r="A708" i="2" s="1"/>
  <c r="L727" i="2"/>
  <c r="A727" i="2" s="1"/>
  <c r="L761" i="2"/>
  <c r="A761" i="2" s="1"/>
  <c r="L805" i="2"/>
  <c r="A805" i="2" s="1"/>
  <c r="L817" i="2"/>
  <c r="A817" i="2" s="1"/>
  <c r="L828" i="2"/>
  <c r="A828" i="2" s="1"/>
  <c r="L847" i="2"/>
  <c r="A847" i="2" s="1"/>
  <c r="L859" i="2"/>
  <c r="A859" i="2" s="1"/>
  <c r="L882" i="2"/>
  <c r="A882" i="2" s="1"/>
  <c r="L949" i="2"/>
  <c r="A949" i="2" s="1"/>
  <c r="L960" i="2"/>
  <c r="A960" i="2" s="1"/>
  <c r="L967" i="2"/>
  <c r="A967" i="2" s="1"/>
  <c r="L1026" i="2"/>
  <c r="A1026" i="2" s="1"/>
  <c r="N1053" i="2"/>
  <c r="L331" i="2"/>
  <c r="A331" i="2" s="1"/>
  <c r="L336" i="2"/>
  <c r="A336" i="2" s="1"/>
  <c r="L342" i="2"/>
  <c r="A342" i="2" s="1"/>
  <c r="L347" i="2"/>
  <c r="A347" i="2" s="1"/>
  <c r="L353" i="2"/>
  <c r="A353" i="2" s="1"/>
  <c r="L357" i="2"/>
  <c r="A357" i="2" s="1"/>
  <c r="L362" i="2"/>
  <c r="A362" i="2" s="1"/>
  <c r="L368" i="2"/>
  <c r="A368" i="2" s="1"/>
  <c r="L373" i="2"/>
  <c r="A373" i="2" s="1"/>
  <c r="L380" i="2"/>
  <c r="A380" i="2" s="1"/>
  <c r="L384" i="2"/>
  <c r="A384" i="2" s="1"/>
  <c r="L390" i="2"/>
  <c r="A390" i="2" s="1"/>
  <c r="L395" i="2"/>
  <c r="A395" i="2" s="1"/>
  <c r="L401" i="2"/>
  <c r="A401" i="2" s="1"/>
  <c r="L405" i="2"/>
  <c r="A405" i="2" s="1"/>
  <c r="L410" i="2"/>
  <c r="A410" i="2" s="1"/>
  <c r="L416" i="2"/>
  <c r="A416" i="2" s="1"/>
  <c r="L421" i="2"/>
  <c r="A421" i="2" s="1"/>
  <c r="L439" i="2"/>
  <c r="A439" i="2" s="1"/>
  <c r="L444" i="2"/>
  <c r="A444" i="2" s="1"/>
  <c r="L450" i="2"/>
  <c r="A450" i="2" s="1"/>
  <c r="L455" i="2"/>
  <c r="A455" i="2" s="1"/>
  <c r="L461" i="2"/>
  <c r="A461" i="2" s="1"/>
  <c r="L465" i="2"/>
  <c r="A465" i="2" s="1"/>
  <c r="L470" i="2"/>
  <c r="A470" i="2" s="1"/>
  <c r="L476" i="2"/>
  <c r="A476" i="2" s="1"/>
  <c r="L481" i="2"/>
  <c r="A481" i="2" s="1"/>
  <c r="L509" i="2"/>
  <c r="A509" i="2" s="1"/>
  <c r="L515" i="2"/>
  <c r="A515" i="2" s="1"/>
  <c r="L605" i="2"/>
  <c r="A605" i="2" s="1"/>
  <c r="L609" i="2"/>
  <c r="A609" i="2" s="1"/>
  <c r="L614" i="2"/>
  <c r="A614" i="2" s="1"/>
  <c r="L654" i="2"/>
  <c r="A654" i="2" s="1"/>
  <c r="L659" i="2"/>
  <c r="A659" i="2" s="1"/>
  <c r="L704" i="2"/>
  <c r="A704" i="2" s="1"/>
  <c r="L709" i="2"/>
  <c r="A709" i="2" s="1"/>
  <c r="L728" i="2"/>
  <c r="A728" i="2" s="1"/>
  <c r="L733" i="2"/>
  <c r="A733" i="2" s="1"/>
  <c r="L763" i="2"/>
  <c r="A763" i="2" s="1"/>
  <c r="L768" i="2"/>
  <c r="A768" i="2" s="1"/>
  <c r="L797" i="2"/>
  <c r="A797" i="2" s="1"/>
  <c r="L801" i="2"/>
  <c r="A801" i="2" s="1"/>
  <c r="L806" i="2"/>
  <c r="A806" i="2" s="1"/>
  <c r="L813" i="2"/>
  <c r="A813" i="2" s="1"/>
  <c r="L818" i="2"/>
  <c r="A818" i="2" s="1"/>
  <c r="L824" i="2"/>
  <c r="A824" i="2" s="1"/>
  <c r="L829" i="2"/>
  <c r="A829" i="2" s="1"/>
  <c r="L836" i="2"/>
  <c r="A836" i="2" s="1"/>
  <c r="L841" i="2"/>
  <c r="A841" i="2" s="1"/>
  <c r="L848" i="2"/>
  <c r="A848" i="2" s="1"/>
  <c r="L853" i="2"/>
  <c r="A853" i="2" s="1"/>
  <c r="L860" i="2"/>
  <c r="A860" i="2" s="1"/>
  <c r="L865" i="2"/>
  <c r="A865" i="2" s="1"/>
  <c r="L883" i="2"/>
  <c r="A883" i="2" s="1"/>
  <c r="L888" i="2"/>
  <c r="A888" i="2" s="1"/>
  <c r="L945" i="2"/>
  <c r="A945" i="2" s="1"/>
  <c r="L950" i="2"/>
  <c r="A950" i="2" s="1"/>
  <c r="L957" i="2"/>
  <c r="A957" i="2" s="1"/>
  <c r="L961" i="2"/>
  <c r="A961" i="2" s="1"/>
  <c r="L968" i="2"/>
  <c r="A968" i="2" s="1"/>
  <c r="L973" i="2"/>
  <c r="A973" i="2" s="1"/>
  <c r="L1028" i="2"/>
  <c r="A1028" i="2" s="1"/>
  <c r="L1033" i="2"/>
  <c r="A1033" i="2" s="1"/>
  <c r="N1054" i="2"/>
  <c r="N1058" i="2"/>
  <c r="L237" i="2"/>
  <c r="A237" i="2" s="1"/>
  <c r="L260" i="2"/>
  <c r="A260" i="2" s="1"/>
  <c r="L276" i="2"/>
  <c r="A276" i="2" s="1"/>
  <c r="L287" i="2"/>
  <c r="A287" i="2" s="1"/>
  <c r="L293" i="2"/>
  <c r="A293" i="2" s="1"/>
  <c r="L302" i="2"/>
  <c r="A302" i="2" s="1"/>
  <c r="L313" i="2"/>
  <c r="A313" i="2" s="1"/>
  <c r="L324" i="2"/>
  <c r="A324" i="2" s="1"/>
  <c r="L335" i="2"/>
  <c r="A335" i="2" s="1"/>
  <c r="L345" i="2"/>
  <c r="A345" i="2" s="1"/>
  <c r="L356" i="2"/>
  <c r="A356" i="2" s="1"/>
  <c r="L372" i="2"/>
  <c r="A372" i="2" s="1"/>
  <c r="L383" i="2"/>
  <c r="A383" i="2" s="1"/>
  <c r="L393" i="2"/>
  <c r="A393" i="2" s="1"/>
  <c r="L404" i="2"/>
  <c r="A404" i="2" s="1"/>
  <c r="L409" i="2"/>
  <c r="A409" i="2" s="1"/>
  <c r="L420" i="2"/>
  <c r="A420" i="2" s="1"/>
  <c r="L443" i="2"/>
  <c r="A443" i="2" s="1"/>
  <c r="L458" i="2"/>
  <c r="A458" i="2" s="1"/>
  <c r="L469" i="2"/>
  <c r="A469" i="2" s="1"/>
  <c r="L475" i="2"/>
  <c r="A475" i="2" s="1"/>
  <c r="L480" i="2"/>
  <c r="A480" i="2" s="1"/>
  <c r="L513" i="2"/>
  <c r="A513" i="2" s="1"/>
  <c r="L613" i="2"/>
  <c r="A613" i="2" s="1"/>
  <c r="L657" i="2"/>
  <c r="A657" i="2" s="1"/>
  <c r="L703" i="2"/>
  <c r="A703" i="2" s="1"/>
  <c r="L732" i="2"/>
  <c r="A732" i="2" s="1"/>
  <c r="L767" i="2"/>
  <c r="A767" i="2" s="1"/>
  <c r="L800" i="2"/>
  <c r="A800" i="2" s="1"/>
  <c r="L812" i="2"/>
  <c r="A812" i="2" s="1"/>
  <c r="L823" i="2"/>
  <c r="A823" i="2" s="1"/>
  <c r="L835" i="2"/>
  <c r="A835" i="2" s="1"/>
  <c r="L840" i="2"/>
  <c r="A840" i="2" s="1"/>
  <c r="L852" i="2"/>
  <c r="A852" i="2" s="1"/>
  <c r="L864" i="2"/>
  <c r="A864" i="2" s="1"/>
  <c r="L887" i="2"/>
  <c r="A887" i="2" s="1"/>
  <c r="L944" i="2"/>
  <c r="A944" i="2" s="1"/>
  <c r="L956" i="2"/>
  <c r="A956" i="2" s="1"/>
  <c r="L972" i="2"/>
  <c r="A972" i="2" s="1"/>
  <c r="M1031" i="2"/>
  <c r="N1057" i="2"/>
  <c r="L305" i="2"/>
  <c r="A305" i="2" s="1"/>
  <c r="L309" i="2"/>
  <c r="A309" i="2" s="1"/>
  <c r="L314" i="2"/>
  <c r="A314" i="2" s="1"/>
  <c r="L325" i="2"/>
  <c r="A325" i="2" s="1"/>
  <c r="M258" i="2"/>
  <c r="L269" i="2"/>
  <c r="A269" i="2" s="1"/>
  <c r="L278" i="2"/>
  <c r="A278" i="2" s="1"/>
  <c r="L295" i="2"/>
  <c r="A295" i="2" s="1"/>
  <c r="L306" i="2"/>
  <c r="A306" i="2" s="1"/>
  <c r="L317" i="2"/>
  <c r="A317" i="2" s="1"/>
  <c r="L326" i="2"/>
  <c r="A326" i="2" s="1"/>
  <c r="L337" i="2"/>
  <c r="A337" i="2" s="1"/>
  <c r="L348" i="2"/>
  <c r="A348" i="2" s="1"/>
  <c r="L359" i="2"/>
  <c r="A359" i="2" s="1"/>
  <c r="L369" i="2"/>
  <c r="A369" i="2" s="1"/>
  <c r="L385" i="2"/>
  <c r="A385" i="2" s="1"/>
  <c r="L396" i="2"/>
  <c r="A396" i="2" s="1"/>
  <c r="L407" i="2"/>
  <c r="A407" i="2" s="1"/>
  <c r="L422" i="2"/>
  <c r="A422" i="2" s="1"/>
  <c r="L456" i="2"/>
  <c r="A456" i="2" s="1"/>
  <c r="L516" i="2"/>
  <c r="A516" i="2" s="1"/>
  <c r="L606" i="2"/>
  <c r="A606" i="2" s="1"/>
  <c r="L611" i="2"/>
  <c r="A611" i="2" s="1"/>
  <c r="L734" i="2"/>
  <c r="A734" i="2" s="1"/>
  <c r="L798" i="2"/>
  <c r="A798" i="2" s="1"/>
  <c r="L809" i="2"/>
  <c r="A809" i="2" s="1"/>
  <c r="L821" i="2"/>
  <c r="A821" i="2" s="1"/>
  <c r="L830" i="2"/>
  <c r="A830" i="2" s="1"/>
  <c r="L849" i="2"/>
  <c r="A849" i="2" s="1"/>
  <c r="L861" i="2"/>
  <c r="A861" i="2" s="1"/>
  <c r="L884" i="2"/>
  <c r="A884" i="2" s="1"/>
  <c r="L947" i="2"/>
  <c r="A947" i="2" s="1"/>
  <c r="L962" i="2"/>
  <c r="A962" i="2" s="1"/>
  <c r="L1029" i="2"/>
  <c r="A1029" i="2" s="1"/>
  <c r="N1059" i="2"/>
  <c r="L222" i="2"/>
  <c r="A222" i="2" s="1"/>
  <c r="L233" i="2"/>
  <c r="A233" i="2" s="1"/>
  <c r="L257" i="2"/>
  <c r="A257" i="2" s="1"/>
  <c r="L261" i="2"/>
  <c r="A261" i="2" s="1"/>
  <c r="L266" i="2"/>
  <c r="A266" i="2" s="1"/>
  <c r="L272" i="2"/>
  <c r="A272" i="2" s="1"/>
  <c r="L277" i="2"/>
  <c r="A277" i="2" s="1"/>
  <c r="L283" i="2"/>
  <c r="A283" i="2" s="1"/>
  <c r="L288" i="2"/>
  <c r="A288" i="2" s="1"/>
  <c r="L294" i="2"/>
  <c r="A294" i="2" s="1"/>
  <c r="L299" i="2"/>
  <c r="A299" i="2" s="1"/>
  <c r="L320" i="2"/>
  <c r="A320" i="2" s="1"/>
  <c r="L223" i="2"/>
  <c r="A223" i="2" s="1"/>
  <c r="L228" i="2"/>
  <c r="A228" i="2" s="1"/>
  <c r="L235" i="2"/>
  <c r="A235" i="2" s="1"/>
  <c r="L240" i="2"/>
  <c r="A240" i="2" s="1"/>
  <c r="L263" i="2"/>
  <c r="A263" i="2" s="1"/>
  <c r="L273" i="2"/>
  <c r="A273" i="2" s="1"/>
  <c r="L284" i="2"/>
  <c r="A284" i="2" s="1"/>
  <c r="L289" i="2"/>
  <c r="A289" i="2" s="1"/>
  <c r="L300" i="2"/>
  <c r="A300" i="2" s="1"/>
  <c r="L311" i="2"/>
  <c r="A311" i="2" s="1"/>
  <c r="L321" i="2"/>
  <c r="A321" i="2" s="1"/>
  <c r="L332" i="2"/>
  <c r="A332" i="2" s="1"/>
  <c r="L343" i="2"/>
  <c r="A343" i="2" s="1"/>
  <c r="L354" i="2"/>
  <c r="A354" i="2" s="1"/>
  <c r="L365" i="2"/>
  <c r="A365" i="2" s="1"/>
  <c r="L374" i="2"/>
  <c r="A374" i="2" s="1"/>
  <c r="L381" i="2"/>
  <c r="A381" i="2" s="1"/>
  <c r="L391" i="2"/>
  <c r="A391" i="2" s="1"/>
  <c r="L402" i="2"/>
  <c r="A402" i="2" s="1"/>
  <c r="L413" i="2"/>
  <c r="A413" i="2" s="1"/>
  <c r="L417" i="2"/>
  <c r="A417" i="2" s="1"/>
  <c r="L440" i="2"/>
  <c r="A440" i="2" s="1"/>
  <c r="L445" i="2"/>
  <c r="A445" i="2" s="1"/>
  <c r="L451" i="2"/>
  <c r="A451" i="2" s="1"/>
  <c r="L462" i="2"/>
  <c r="A462" i="2" s="1"/>
  <c r="L467" i="2"/>
  <c r="A467" i="2" s="1"/>
  <c r="L473" i="2"/>
  <c r="A473" i="2" s="1"/>
  <c r="L477" i="2"/>
  <c r="A477" i="2" s="1"/>
  <c r="L482" i="2"/>
  <c r="A482" i="2" s="1"/>
  <c r="L511" i="2"/>
  <c r="A511" i="2" s="1"/>
  <c r="L655" i="2"/>
  <c r="A655" i="2" s="1"/>
  <c r="L660" i="2"/>
  <c r="A660" i="2" s="1"/>
  <c r="L705" i="2"/>
  <c r="A705" i="2" s="1"/>
  <c r="L710" i="2"/>
  <c r="A710" i="2" s="1"/>
  <c r="L729" i="2"/>
  <c r="A729" i="2" s="1"/>
  <c r="L764" i="2"/>
  <c r="A764" i="2" s="1"/>
  <c r="L769" i="2"/>
  <c r="A769" i="2" s="1"/>
  <c r="L803" i="2"/>
  <c r="A803" i="2" s="1"/>
  <c r="L815" i="2"/>
  <c r="A815" i="2" s="1"/>
  <c r="L825" i="2"/>
  <c r="A825" i="2" s="1"/>
  <c r="L837" i="2"/>
  <c r="A837" i="2" s="1"/>
  <c r="L842" i="2"/>
  <c r="A842" i="2" s="1"/>
  <c r="L854" i="2"/>
  <c r="A854" i="2" s="1"/>
  <c r="L866" i="2"/>
  <c r="A866" i="2" s="1"/>
  <c r="L889" i="2"/>
  <c r="A889" i="2" s="1"/>
  <c r="L941" i="2"/>
  <c r="A941" i="2" s="1"/>
  <c r="L953" i="2"/>
  <c r="A953" i="2" s="1"/>
  <c r="L958" i="2"/>
  <c r="A958" i="2" s="1"/>
  <c r="L969" i="2"/>
  <c r="A969" i="2" s="1"/>
  <c r="L974" i="2"/>
  <c r="A974" i="2" s="1"/>
  <c r="L1034" i="2"/>
  <c r="A1034" i="2" s="1"/>
  <c r="N1050" i="2"/>
  <c r="N1055" i="2"/>
  <c r="L224" i="2"/>
  <c r="A224" i="2" s="1"/>
  <c r="L229" i="2"/>
  <c r="A229" i="2" s="1"/>
  <c r="L236" i="2"/>
  <c r="A236" i="2" s="1"/>
  <c r="L241" i="2"/>
  <c r="A241" i="2" s="1"/>
  <c r="L259" i="2"/>
  <c r="A259" i="2" s="1"/>
  <c r="L264" i="2"/>
  <c r="A264" i="2" s="1"/>
  <c r="L270" i="2"/>
  <c r="A270" i="2" s="1"/>
  <c r="L275" i="2"/>
  <c r="A275" i="2" s="1"/>
  <c r="L281" i="2"/>
  <c r="A281" i="2" s="1"/>
  <c r="L285" i="2"/>
  <c r="A285" i="2" s="1"/>
  <c r="L290" i="2"/>
  <c r="A290" i="2" s="1"/>
  <c r="L296" i="2"/>
  <c r="A296" i="2" s="1"/>
  <c r="L301" i="2"/>
  <c r="A301" i="2" s="1"/>
  <c r="L307" i="2"/>
  <c r="A307" i="2" s="1"/>
  <c r="L312" i="2"/>
  <c r="A312" i="2" s="1"/>
  <c r="L318" i="2"/>
  <c r="A318" i="2" s="1"/>
  <c r="L322" i="2"/>
  <c r="A322" i="2" s="1"/>
  <c r="L329" i="2"/>
  <c r="A329" i="2" s="1"/>
  <c r="L333" i="2"/>
  <c r="A333" i="2" s="1"/>
  <c r="L338" i="2"/>
  <c r="A338" i="2" s="1"/>
  <c r="L344" i="2"/>
  <c r="A344" i="2" s="1"/>
  <c r="L349" i="2"/>
  <c r="A349" i="2" s="1"/>
  <c r="L355" i="2"/>
  <c r="A355" i="2" s="1"/>
  <c r="L360" i="2"/>
  <c r="A360" i="2" s="1"/>
  <c r="L366" i="2"/>
  <c r="A366" i="2" s="1"/>
  <c r="L371" i="2"/>
  <c r="A371" i="2" s="1"/>
  <c r="L377" i="2"/>
  <c r="A377" i="2" s="1"/>
  <c r="L382" i="2"/>
  <c r="A382" i="2" s="1"/>
  <c r="L386" i="2"/>
  <c r="A386" i="2" s="1"/>
  <c r="L392" i="2"/>
  <c r="A392" i="2" s="1"/>
  <c r="L397" i="2"/>
  <c r="A397" i="2" s="1"/>
  <c r="L403" i="2"/>
  <c r="A403" i="2" s="1"/>
  <c r="L408" i="2"/>
  <c r="A408" i="2" s="1"/>
  <c r="L414" i="2"/>
  <c r="A414" i="2" s="1"/>
  <c r="L419" i="2"/>
  <c r="A419" i="2" s="1"/>
  <c r="L437" i="2"/>
  <c r="A437" i="2" s="1"/>
  <c r="L441" i="2"/>
  <c r="A441" i="2" s="1"/>
  <c r="L446" i="2"/>
  <c r="A446" i="2" s="1"/>
  <c r="L452" i="2"/>
  <c r="A452" i="2" s="1"/>
  <c r="L457" i="2"/>
  <c r="A457" i="2" s="1"/>
  <c r="L463" i="2"/>
  <c r="A463" i="2" s="1"/>
  <c r="L468" i="2"/>
  <c r="A468" i="2" s="1"/>
  <c r="L474" i="2"/>
  <c r="A474" i="2" s="1"/>
  <c r="L479" i="2"/>
  <c r="A479" i="2" s="1"/>
  <c r="L512" i="2"/>
  <c r="A512" i="2" s="1"/>
  <c r="L517" i="2"/>
  <c r="A517" i="2" s="1"/>
  <c r="L607" i="2"/>
  <c r="A607" i="2" s="1"/>
  <c r="L612" i="2"/>
  <c r="A612" i="2" s="1"/>
  <c r="L656" i="2"/>
  <c r="A656" i="2" s="1"/>
  <c r="L661" i="2"/>
  <c r="A661" i="2" s="1"/>
  <c r="L701" i="2"/>
  <c r="A701" i="2" s="1"/>
  <c r="L707" i="2"/>
  <c r="A707" i="2" s="1"/>
  <c r="L725" i="2"/>
  <c r="A725" i="2" s="1"/>
  <c r="L731" i="2"/>
  <c r="A731" i="2" s="1"/>
  <c r="L765" i="2"/>
  <c r="A765" i="2" s="1"/>
  <c r="L770" i="2"/>
  <c r="A770" i="2" s="1"/>
  <c r="L799" i="2"/>
  <c r="A799" i="2" s="1"/>
  <c r="L804" i="2"/>
  <c r="A804" i="2" s="1"/>
  <c r="L811" i="2"/>
  <c r="A811" i="2" s="1"/>
  <c r="L816" i="2"/>
  <c r="A816" i="2" s="1"/>
  <c r="L822" i="2"/>
  <c r="A822" i="2" s="1"/>
  <c r="L827" i="2"/>
  <c r="A827" i="2" s="1"/>
  <c r="L833" i="2"/>
  <c r="A833" i="2" s="1"/>
  <c r="L839" i="2"/>
  <c r="A839" i="2" s="1"/>
  <c r="L845" i="2"/>
  <c r="A845" i="2" s="1"/>
  <c r="L851" i="2"/>
  <c r="A851" i="2" s="1"/>
  <c r="L857" i="2"/>
  <c r="A857" i="2" s="1"/>
  <c r="L863" i="2"/>
  <c r="A863" i="2" s="1"/>
  <c r="L881" i="2"/>
  <c r="A881" i="2" s="1"/>
  <c r="L885" i="2"/>
  <c r="A885" i="2" s="1"/>
  <c r="L890" i="2"/>
  <c r="A890" i="2" s="1"/>
  <c r="L943" i="2"/>
  <c r="A943" i="2" s="1"/>
  <c r="L948" i="2"/>
  <c r="A948" i="2" s="1"/>
  <c r="L955" i="2"/>
  <c r="A955" i="2" s="1"/>
  <c r="L959" i="2"/>
  <c r="A959" i="2" s="1"/>
  <c r="L965" i="2"/>
  <c r="A965" i="2" s="1"/>
  <c r="L971" i="2"/>
  <c r="A971" i="2" s="1"/>
  <c r="L1030" i="2"/>
  <c r="A1030" i="2" s="1"/>
  <c r="L1035" i="2"/>
  <c r="A1035" i="2" s="1"/>
  <c r="N1052" i="2"/>
  <c r="L893" i="2"/>
  <c r="A893" i="2" s="1"/>
  <c r="L176" i="2"/>
  <c r="A176" i="2" s="1"/>
  <c r="L901" i="2"/>
  <c r="A901" i="2" s="1"/>
  <c r="M899" i="2"/>
  <c r="L177" i="2"/>
  <c r="A177" i="2" s="1"/>
  <c r="L895" i="2"/>
  <c r="A895" i="2" s="1"/>
  <c r="L902" i="2"/>
  <c r="A902" i="2" s="1"/>
  <c r="L181" i="2"/>
  <c r="A181" i="2" s="1"/>
  <c r="L896" i="2"/>
  <c r="A896" i="2" s="1"/>
  <c r="L175" i="2"/>
  <c r="A175" i="2" s="1"/>
  <c r="L182" i="2"/>
  <c r="A182" i="2" s="1"/>
  <c r="L897" i="2"/>
  <c r="A897" i="2" s="1"/>
  <c r="L104" i="2"/>
  <c r="A104" i="2" s="1"/>
  <c r="L108" i="2"/>
  <c r="A108" i="2" s="1"/>
  <c r="L70" i="2"/>
  <c r="A70" i="2" s="1"/>
  <c r="L53" i="2"/>
  <c r="A53" i="2" s="1"/>
  <c r="L57" i="2"/>
  <c r="A57" i="2" s="1"/>
  <c r="L61" i="2"/>
  <c r="A61" i="2" s="1"/>
  <c r="L67" i="2"/>
  <c r="A67" i="2" s="1"/>
  <c r="L71" i="2"/>
  <c r="A71" i="2" s="1"/>
  <c r="L101" i="2"/>
  <c r="A101" i="2" s="1"/>
  <c r="L105" i="2"/>
  <c r="A105" i="2" s="1"/>
  <c r="L109" i="2"/>
  <c r="A109" i="2" s="1"/>
  <c r="M60" i="2"/>
  <c r="M58" i="2"/>
  <c r="L56" i="2"/>
  <c r="A56" i="2" s="1"/>
  <c r="L74" i="2"/>
  <c r="A74" i="2" s="1"/>
  <c r="M54" i="2"/>
  <c r="L62" i="2"/>
  <c r="A62" i="2" s="1"/>
  <c r="L68" i="2"/>
  <c r="A68" i="2" s="1"/>
  <c r="L72" i="2"/>
  <c r="A72" i="2" s="1"/>
  <c r="L106" i="2"/>
  <c r="A106" i="2" s="1"/>
  <c r="L110" i="2"/>
  <c r="A110" i="2" s="1"/>
  <c r="L55" i="2"/>
  <c r="A55" i="2" s="1"/>
  <c r="M59" i="2"/>
  <c r="L65" i="2"/>
  <c r="A65" i="2" s="1"/>
  <c r="L69" i="2"/>
  <c r="A69" i="2" s="1"/>
  <c r="L73" i="2"/>
  <c r="A73" i="2" s="1"/>
  <c r="L103" i="2"/>
  <c r="A103" i="2" s="1"/>
  <c r="L165" i="2"/>
  <c r="A165" i="2" s="1"/>
  <c r="L169" i="2"/>
  <c r="A169" i="2" s="1"/>
  <c r="L487" i="2"/>
  <c r="A487" i="2" s="1"/>
  <c r="L488" i="2"/>
  <c r="A488" i="2" s="1"/>
  <c r="L164" i="2"/>
  <c r="A164" i="2" s="1"/>
  <c r="L494" i="2"/>
  <c r="A494" i="2" s="1"/>
  <c r="L170" i="2"/>
  <c r="A170" i="2" s="1"/>
  <c r="L163" i="2"/>
  <c r="A163" i="2" s="1"/>
  <c r="L485" i="2"/>
  <c r="A485" i="2" s="1"/>
  <c r="L489" i="2"/>
  <c r="A489" i="2" s="1"/>
  <c r="L493" i="2"/>
  <c r="A493" i="2" s="1"/>
  <c r="M166" i="2"/>
  <c r="L155" i="2"/>
  <c r="A155" i="2" s="1"/>
  <c r="L143" i="2"/>
  <c r="A143" i="2" s="1"/>
  <c r="M42" i="2" l="1"/>
  <c r="L50" i="2"/>
  <c r="A50" i="2" s="1"/>
  <c r="L44" i="2"/>
  <c r="A44" i="2" s="1"/>
  <c r="L49" i="2"/>
  <c r="A49" i="2" s="1"/>
  <c r="L52" i="2"/>
  <c r="A52" i="2" s="1"/>
  <c r="L41" i="2"/>
  <c r="A41" i="2" s="1"/>
  <c r="L43" i="2"/>
  <c r="A43" i="2" s="1"/>
  <c r="L48" i="2"/>
  <c r="A48" i="2" s="1"/>
  <c r="L46" i="2"/>
  <c r="A46" i="2" s="1"/>
  <c r="L45" i="2"/>
  <c r="A45" i="2" s="1"/>
  <c r="L47" i="2"/>
  <c r="A47" i="2" s="1"/>
  <c r="N493" i="2"/>
  <c r="N485" i="2"/>
  <c r="N170" i="2"/>
  <c r="N164" i="2"/>
  <c r="N487" i="2"/>
  <c r="N165" i="2"/>
  <c r="N73" i="2"/>
  <c r="N65" i="2"/>
  <c r="N55" i="2"/>
  <c r="N106" i="2"/>
  <c r="N68" i="2"/>
  <c r="N42" i="2"/>
  <c r="N56" i="2"/>
  <c r="N109" i="2"/>
  <c r="N101" i="2"/>
  <c r="N67" i="2"/>
  <c r="N57" i="2"/>
  <c r="N70" i="2"/>
  <c r="N104" i="2"/>
  <c r="N182" i="2"/>
  <c r="N896" i="2"/>
  <c r="N902" i="2"/>
  <c r="N177" i="2"/>
  <c r="N1030" i="2"/>
  <c r="N965" i="2"/>
  <c r="N955" i="2"/>
  <c r="N943" i="2"/>
  <c r="N907" i="2"/>
  <c r="N885" i="2"/>
  <c r="N863" i="2"/>
  <c r="N851" i="2"/>
  <c r="N839" i="2"/>
  <c r="N827" i="2"/>
  <c r="N816" i="2"/>
  <c r="N804" i="2"/>
  <c r="N770" i="2"/>
  <c r="N731" i="2"/>
  <c r="N707" i="2"/>
  <c r="N661" i="2"/>
  <c r="N612" i="2"/>
  <c r="N479" i="2"/>
  <c r="N468" i="2"/>
  <c r="N457" i="2"/>
  <c r="N446" i="2"/>
  <c r="N437" i="2"/>
  <c r="N414" i="2"/>
  <c r="N403" i="2"/>
  <c r="N392" i="2"/>
  <c r="N382" i="2"/>
  <c r="N371" i="2"/>
  <c r="N360" i="2"/>
  <c r="N349" i="2"/>
  <c r="N338" i="2"/>
  <c r="N329" i="2"/>
  <c r="N318" i="2"/>
  <c r="N307" i="2"/>
  <c r="N296" i="2"/>
  <c r="N285" i="2"/>
  <c r="N275" i="2"/>
  <c r="N264" i="2"/>
  <c r="N241" i="2"/>
  <c r="N229" i="2"/>
  <c r="N974" i="2"/>
  <c r="N958" i="2"/>
  <c r="N941" i="2"/>
  <c r="N889" i="2"/>
  <c r="N854" i="2"/>
  <c r="N837" i="2"/>
  <c r="N815" i="2"/>
  <c r="N769" i="2"/>
  <c r="N729" i="2"/>
  <c r="N705" i="2"/>
  <c r="N655" i="2"/>
  <c r="N482" i="2"/>
  <c r="N473" i="2"/>
  <c r="N462" i="2"/>
  <c r="N445" i="2"/>
  <c r="N417" i="2"/>
  <c r="N402" i="2"/>
  <c r="N381" i="2"/>
  <c r="N365" i="2"/>
  <c r="N343" i="2"/>
  <c r="N321" i="2"/>
  <c r="N300" i="2"/>
  <c r="N284" i="2"/>
  <c r="N235" i="2"/>
  <c r="N223" i="2"/>
  <c r="N299" i="2"/>
  <c r="N288" i="2"/>
  <c r="N277" i="2"/>
  <c r="N266" i="2"/>
  <c r="N257" i="2"/>
  <c r="N222" i="2"/>
  <c r="N325" i="2"/>
  <c r="N309" i="2"/>
  <c r="N956" i="2"/>
  <c r="N908" i="2"/>
  <c r="N864" i="2"/>
  <c r="N840" i="2"/>
  <c r="N823" i="2"/>
  <c r="N800" i="2"/>
  <c r="N732" i="2"/>
  <c r="N657" i="2"/>
  <c r="N475" i="2"/>
  <c r="N458" i="2"/>
  <c r="N420" i="2"/>
  <c r="N404" i="2"/>
  <c r="N383" i="2"/>
  <c r="N356" i="2"/>
  <c r="N335" i="2"/>
  <c r="N313" i="2"/>
  <c r="N293" i="2"/>
  <c r="N276" i="2"/>
  <c r="N237" i="2"/>
  <c r="N1033" i="2"/>
  <c r="N973" i="2"/>
  <c r="N961" i="2"/>
  <c r="N950" i="2"/>
  <c r="N914" i="2"/>
  <c r="N888" i="2"/>
  <c r="N865" i="2"/>
  <c r="N853" i="2"/>
  <c r="N841" i="2"/>
  <c r="N829" i="2"/>
  <c r="N818" i="2"/>
  <c r="N806" i="2"/>
  <c r="N797" i="2"/>
  <c r="N763" i="2"/>
  <c r="N728" i="2"/>
  <c r="N704" i="2"/>
  <c r="N654" i="2"/>
  <c r="N609" i="2"/>
  <c r="N481" i="2"/>
  <c r="N470" i="2"/>
  <c r="N461" i="2"/>
  <c r="N450" i="2"/>
  <c r="N439" i="2"/>
  <c r="N416" i="2"/>
  <c r="N405" i="2"/>
  <c r="N395" i="2"/>
  <c r="N384" i="2"/>
  <c r="N373" i="2"/>
  <c r="N362" i="2"/>
  <c r="N353" i="2"/>
  <c r="N342" i="2"/>
  <c r="N331" i="2"/>
  <c r="N984" i="2"/>
  <c r="N780" i="2"/>
  <c r="N745" i="2"/>
  <c r="N722" i="2"/>
  <c r="N686" i="2"/>
  <c r="N677" i="2"/>
  <c r="N667" i="2"/>
  <c r="N633" i="2"/>
  <c r="N622" i="2"/>
  <c r="N589" i="2"/>
  <c r="N578" i="2"/>
  <c r="N569" i="2"/>
  <c r="N559" i="2"/>
  <c r="N545" i="2"/>
  <c r="N1042" i="2"/>
  <c r="N998" i="2"/>
  <c r="N778" i="2"/>
  <c r="N743" i="2"/>
  <c r="N720" i="2"/>
  <c r="N684" i="2"/>
  <c r="N673" i="2"/>
  <c r="N635" i="2"/>
  <c r="N624" i="2"/>
  <c r="N587" i="2"/>
  <c r="N576" i="2"/>
  <c r="N565" i="2"/>
  <c r="N554" i="2"/>
  <c r="N146" i="2"/>
  <c r="N629" i="2"/>
  <c r="N619" i="2"/>
  <c r="N586" i="2"/>
  <c r="N575" i="2"/>
  <c r="N564" i="2"/>
  <c r="N553" i="2"/>
  <c r="N911" i="2"/>
  <c r="N861" i="2"/>
  <c r="N830" i="2"/>
  <c r="N809" i="2"/>
  <c r="N734" i="2"/>
  <c r="N606" i="2"/>
  <c r="N456" i="2"/>
  <c r="N407" i="2"/>
  <c r="N385" i="2"/>
  <c r="N359" i="2"/>
  <c r="N337" i="2"/>
  <c r="N317" i="2"/>
  <c r="N295" i="2"/>
  <c r="N269" i="2"/>
  <c r="N967" i="2"/>
  <c r="N949" i="2"/>
  <c r="N882" i="2"/>
  <c r="N847" i="2"/>
  <c r="N817" i="2"/>
  <c r="N761" i="2"/>
  <c r="N708" i="2"/>
  <c r="N653" i="2"/>
  <c r="N453" i="2"/>
  <c r="N438" i="2"/>
  <c r="N398" i="2"/>
  <c r="N379" i="2"/>
  <c r="N361" i="2"/>
  <c r="N341" i="2"/>
  <c r="N319" i="2"/>
  <c r="N297" i="2"/>
  <c r="N271" i="2"/>
  <c r="N242" i="2"/>
  <c r="N221" i="2"/>
  <c r="N1040" i="2"/>
  <c r="N1047" i="2"/>
  <c r="N979" i="2"/>
  <c r="N775" i="2"/>
  <c r="N740" i="2"/>
  <c r="N716" i="2"/>
  <c r="N681" i="2"/>
  <c r="N670" i="2"/>
  <c r="N636" i="2"/>
  <c r="N625" i="2"/>
  <c r="N588" i="2"/>
  <c r="N577" i="2"/>
  <c r="N566" i="2"/>
  <c r="N557" i="2"/>
  <c r="N986" i="2"/>
  <c r="N1045" i="2"/>
  <c r="N993" i="2"/>
  <c r="N985" i="2"/>
  <c r="N977" i="2"/>
  <c r="N777" i="2"/>
  <c r="N742" i="2"/>
  <c r="N719" i="2"/>
  <c r="N683" i="2"/>
  <c r="N672" i="2"/>
  <c r="N638" i="2"/>
  <c r="N145" i="2"/>
  <c r="N143" i="2"/>
  <c r="N494" i="2"/>
  <c r="N69" i="2"/>
  <c r="N62" i="2"/>
  <c r="N61" i="2"/>
  <c r="N895" i="2"/>
  <c r="N959" i="2"/>
  <c r="N890" i="2"/>
  <c r="N857" i="2"/>
  <c r="N845" i="2"/>
  <c r="N833" i="2"/>
  <c r="N822" i="2"/>
  <c r="N811" i="2"/>
  <c r="N765" i="2"/>
  <c r="N725" i="2"/>
  <c r="N701" i="2"/>
  <c r="N656" i="2"/>
  <c r="N607" i="2"/>
  <c r="N474" i="2"/>
  <c r="N463" i="2"/>
  <c r="N452" i="2"/>
  <c r="N441" i="2"/>
  <c r="N419" i="2"/>
  <c r="N408" i="2"/>
  <c r="N397" i="2"/>
  <c r="N386" i="2"/>
  <c r="N377" i="2"/>
  <c r="N366" i="2"/>
  <c r="N355" i="2"/>
  <c r="N344" i="2"/>
  <c r="N333" i="2"/>
  <c r="N322" i="2"/>
  <c r="N312" i="2"/>
  <c r="N301" i="2"/>
  <c r="N290" i="2"/>
  <c r="N281" i="2"/>
  <c r="N270" i="2"/>
  <c r="N259" i="2"/>
  <c r="N236" i="2"/>
  <c r="N224" i="2"/>
  <c r="N1034" i="2"/>
  <c r="N969" i="2"/>
  <c r="N953" i="2"/>
  <c r="N905" i="2"/>
  <c r="N866" i="2"/>
  <c r="N842" i="2"/>
  <c r="N825" i="2"/>
  <c r="N803" i="2"/>
  <c r="N764" i="2"/>
  <c r="N710" i="2"/>
  <c r="N660" i="2"/>
  <c r="N477" i="2"/>
  <c r="N467" i="2"/>
  <c r="N451" i="2"/>
  <c r="N440" i="2"/>
  <c r="N413" i="2"/>
  <c r="N391" i="2"/>
  <c r="N374" i="2"/>
  <c r="N354" i="2"/>
  <c r="N332" i="2"/>
  <c r="N311" i="2"/>
  <c r="N289" i="2"/>
  <c r="N273" i="2"/>
  <c r="N240" i="2"/>
  <c r="N228" i="2"/>
  <c r="N320" i="2"/>
  <c r="N294" i="2"/>
  <c r="N283" i="2"/>
  <c r="N272" i="2"/>
  <c r="N261" i="2"/>
  <c r="N233" i="2"/>
  <c r="N314" i="2"/>
  <c r="N305" i="2"/>
  <c r="N972" i="2"/>
  <c r="N944" i="2"/>
  <c r="N887" i="2"/>
  <c r="N852" i="2"/>
  <c r="N835" i="2"/>
  <c r="N812" i="2"/>
  <c r="N767" i="2"/>
  <c r="N703" i="2"/>
  <c r="N613" i="2"/>
  <c r="N480" i="2"/>
  <c r="N469" i="2"/>
  <c r="N443" i="2"/>
  <c r="N409" i="2"/>
  <c r="N393" i="2"/>
  <c r="N372" i="2"/>
  <c r="N345" i="2"/>
  <c r="N324" i="2"/>
  <c r="N302" i="2"/>
  <c r="N287" i="2"/>
  <c r="N260" i="2"/>
  <c r="N1028" i="2"/>
  <c r="N968" i="2"/>
  <c r="N957" i="2"/>
  <c r="N945" i="2"/>
  <c r="N909" i="2"/>
  <c r="N883" i="2"/>
  <c r="N860" i="2"/>
  <c r="N848" i="2"/>
  <c r="N836" i="2"/>
  <c r="N824" i="2"/>
  <c r="N813" i="2"/>
  <c r="N801" i="2"/>
  <c r="N768" i="2"/>
  <c r="N733" i="2"/>
  <c r="N709" i="2"/>
  <c r="N659" i="2"/>
  <c r="N614" i="2"/>
  <c r="N605" i="2"/>
  <c r="N476" i="2"/>
  <c r="N465" i="2"/>
  <c r="N455" i="2"/>
  <c r="N444" i="2"/>
  <c r="N421" i="2"/>
  <c r="N410" i="2"/>
  <c r="N401" i="2"/>
  <c r="N390" i="2"/>
  <c r="N380" i="2"/>
  <c r="N368" i="2"/>
  <c r="N357" i="2"/>
  <c r="N347" i="2"/>
  <c r="N336" i="2"/>
  <c r="N992" i="2"/>
  <c r="N980" i="2"/>
  <c r="N776" i="2"/>
  <c r="N741" i="2"/>
  <c r="N717" i="2"/>
  <c r="N682" i="2"/>
  <c r="N671" i="2"/>
  <c r="N637" i="2"/>
  <c r="N626" i="2"/>
  <c r="N617" i="2"/>
  <c r="N585" i="2"/>
  <c r="N574" i="2"/>
  <c r="N563" i="2"/>
  <c r="N551" i="2"/>
  <c r="N991" i="2"/>
  <c r="N1046" i="2"/>
  <c r="N1038" i="2"/>
  <c r="N994" i="2"/>
  <c r="N782" i="2"/>
  <c r="N773" i="2"/>
  <c r="N739" i="2"/>
  <c r="N715" i="2"/>
  <c r="N680" i="2"/>
  <c r="N669" i="2"/>
  <c r="N631" i="2"/>
  <c r="N620" i="2"/>
  <c r="N583" i="2"/>
  <c r="N572" i="2"/>
  <c r="N561" i="2"/>
  <c r="N548" i="2"/>
  <c r="N140" i="2"/>
  <c r="N623" i="2"/>
  <c r="N590" i="2"/>
  <c r="N581" i="2"/>
  <c r="N571" i="2"/>
  <c r="N560" i="2"/>
  <c r="N547" i="2"/>
  <c r="N176" i="2"/>
  <c r="N962" i="2"/>
  <c r="N489" i="2"/>
  <c r="N163" i="2"/>
  <c r="N488" i="2"/>
  <c r="N169" i="2"/>
  <c r="N103" i="2"/>
  <c r="N110" i="2"/>
  <c r="N72" i="2"/>
  <c r="N74" i="2"/>
  <c r="N105" i="2"/>
  <c r="N71" i="2"/>
  <c r="N53" i="2"/>
  <c r="N108" i="2"/>
  <c r="N897" i="2"/>
  <c r="N175" i="2"/>
  <c r="N181" i="2"/>
  <c r="N1035" i="2"/>
  <c r="N971" i="2"/>
  <c r="N948" i="2"/>
  <c r="N912" i="2"/>
  <c r="N881" i="2"/>
  <c r="N799" i="2"/>
  <c r="N155" i="2"/>
  <c r="N901" i="2"/>
  <c r="N893" i="2"/>
  <c r="N1029" i="2"/>
  <c r="N947" i="2"/>
  <c r="N884" i="2"/>
  <c r="N849" i="2"/>
  <c r="N821" i="2"/>
  <c r="N798" i="2"/>
  <c r="N611" i="2"/>
  <c r="N422" i="2"/>
  <c r="N396" i="2"/>
  <c r="N369" i="2"/>
  <c r="N348" i="2"/>
  <c r="N326" i="2"/>
  <c r="N306" i="2"/>
  <c r="N278" i="2"/>
  <c r="N1026" i="2"/>
  <c r="N960" i="2"/>
  <c r="N913" i="2"/>
  <c r="N859" i="2"/>
  <c r="N828" i="2"/>
  <c r="N805" i="2"/>
  <c r="N727" i="2"/>
  <c r="N662" i="2"/>
  <c r="N608" i="2"/>
  <c r="N464" i="2"/>
  <c r="N449" i="2"/>
  <c r="N415" i="2"/>
  <c r="N389" i="2"/>
  <c r="N367" i="2"/>
  <c r="N350" i="2"/>
  <c r="N330" i="2"/>
  <c r="N308" i="2"/>
  <c r="N282" i="2"/>
  <c r="N265" i="2"/>
  <c r="N230" i="2"/>
  <c r="N1044" i="2"/>
  <c r="N779" i="2"/>
  <c r="N744" i="2"/>
  <c r="N721" i="2"/>
  <c r="N685" i="2"/>
  <c r="N674" i="2"/>
  <c r="N665" i="2"/>
  <c r="N632" i="2"/>
  <c r="N621" i="2"/>
  <c r="N584" i="2"/>
  <c r="N573" i="2"/>
  <c r="N562" i="2"/>
  <c r="N549" i="2"/>
  <c r="N982" i="2"/>
  <c r="N1041" i="2"/>
  <c r="N997" i="2"/>
  <c r="N989" i="2"/>
  <c r="N981" i="2"/>
  <c r="N781" i="2"/>
  <c r="N746" i="2"/>
  <c r="N737" i="2"/>
  <c r="N713" i="2"/>
  <c r="N679" i="2"/>
  <c r="N668" i="2"/>
  <c r="N139" i="2"/>
  <c r="N517" i="2"/>
  <c r="N511" i="2"/>
  <c r="N513" i="2"/>
  <c r="N509" i="2"/>
  <c r="N518" i="2"/>
  <c r="N1018" i="2"/>
  <c r="L1005" i="2"/>
  <c r="A1005" i="2" s="1"/>
  <c r="N1021" i="2"/>
  <c r="L1008" i="2"/>
  <c r="A1008" i="2" s="1"/>
  <c r="N542" i="2"/>
  <c r="N533" i="2"/>
  <c r="N540" i="2"/>
  <c r="N539" i="2"/>
  <c r="N1016" i="2"/>
  <c r="L1003" i="2"/>
  <c r="A1003" i="2" s="1"/>
  <c r="N537" i="2"/>
  <c r="N1023" i="2"/>
  <c r="L1010" i="2"/>
  <c r="A1010" i="2" s="1"/>
  <c r="N1015" i="2"/>
  <c r="N516" i="2"/>
  <c r="N515" i="2"/>
  <c r="N1022" i="2"/>
  <c r="L1009" i="2"/>
  <c r="A1009" i="2" s="1"/>
  <c r="N1014" i="2"/>
  <c r="L1001" i="2"/>
  <c r="A1001" i="2" s="1"/>
  <c r="N1017" i="2"/>
  <c r="L1004" i="2"/>
  <c r="A1004" i="2" s="1"/>
  <c r="N538" i="2"/>
  <c r="N536" i="2"/>
  <c r="N512" i="2"/>
  <c r="N535" i="2"/>
  <c r="N1020" i="2"/>
  <c r="N541" i="2"/>
  <c r="N1019" i="2"/>
  <c r="L1006" i="2"/>
  <c r="A1006" i="2" s="1"/>
  <c r="N32" i="2"/>
  <c r="N31" i="2"/>
  <c r="N37" i="2"/>
  <c r="N38" i="2"/>
  <c r="M176" i="2"/>
  <c r="M839" i="2"/>
  <c r="M275" i="2"/>
  <c r="M969" i="2"/>
  <c r="M842" i="2"/>
  <c r="M482" i="2"/>
  <c r="M402" i="2"/>
  <c r="M343" i="2"/>
  <c r="M300" i="2"/>
  <c r="M284" i="2"/>
  <c r="M235" i="2"/>
  <c r="M223" i="2"/>
  <c r="M299" i="2"/>
  <c r="M288" i="2"/>
  <c r="M277" i="2"/>
  <c r="M222" i="2"/>
  <c r="M884" i="2"/>
  <c r="M849" i="2"/>
  <c r="M821" i="2"/>
  <c r="M798" i="2"/>
  <c r="M456" i="2"/>
  <c r="M407" i="2"/>
  <c r="M385" i="2"/>
  <c r="M359" i="2"/>
  <c r="M337" i="2"/>
  <c r="M269" i="2"/>
  <c r="M1040" i="2"/>
  <c r="M1018" i="2"/>
  <c r="M980" i="2"/>
  <c r="M776" i="2"/>
  <c r="M741" i="2"/>
  <c r="M717" i="2"/>
  <c r="M682" i="2"/>
  <c r="M671" i="2"/>
  <c r="M637" i="2"/>
  <c r="M626" i="2"/>
  <c r="M617" i="2"/>
  <c r="M585" i="2"/>
  <c r="M574" i="2"/>
  <c r="M563" i="2"/>
  <c r="M551" i="2"/>
  <c r="M539" i="2"/>
  <c r="M31" i="2"/>
  <c r="M38" i="2"/>
  <c r="M1047" i="2"/>
  <c r="M1017" i="2"/>
  <c r="M991" i="2"/>
  <c r="M779" i="2"/>
  <c r="M744" i="2"/>
  <c r="M721" i="2"/>
  <c r="M685" i="2"/>
  <c r="M674" i="2"/>
  <c r="M665" i="2"/>
  <c r="M632" i="2"/>
  <c r="M621" i="2"/>
  <c r="M584" i="2"/>
  <c r="M573" i="2"/>
  <c r="M562" i="2"/>
  <c r="M549" i="2"/>
  <c r="M538" i="2"/>
  <c r="M1042" i="2"/>
  <c r="M1020" i="2"/>
  <c r="M998" i="2"/>
  <c r="M982" i="2"/>
  <c r="M782" i="2"/>
  <c r="M773" i="2"/>
  <c r="M739" i="2"/>
  <c r="M715" i="2"/>
  <c r="M680" i="2"/>
  <c r="M669" i="2"/>
  <c r="M631" i="2"/>
  <c r="M620" i="2"/>
  <c r="M583" i="2"/>
  <c r="M572" i="2"/>
  <c r="M561" i="2"/>
  <c r="M548" i="2"/>
  <c r="M537" i="2"/>
  <c r="M140" i="2"/>
  <c r="M1041" i="2"/>
  <c r="M1019" i="2"/>
  <c r="M1006" i="2" s="1"/>
  <c r="M997" i="2"/>
  <c r="M989" i="2"/>
  <c r="L988" i="2"/>
  <c r="A988" i="2" s="1"/>
  <c r="M981" i="2"/>
  <c r="M781" i="2"/>
  <c r="M746" i="2"/>
  <c r="M737" i="2"/>
  <c r="M713" i="2"/>
  <c r="M679" i="2"/>
  <c r="M668" i="2"/>
  <c r="M623" i="2"/>
  <c r="M590" i="2"/>
  <c r="M581" i="2"/>
  <c r="M571" i="2"/>
  <c r="M560" i="2"/>
  <c r="M547" i="2"/>
  <c r="M536" i="2"/>
  <c r="M145" i="2"/>
  <c r="M955" i="2"/>
  <c r="M907" i="2"/>
  <c r="M851" i="2"/>
  <c r="M816" i="2"/>
  <c r="M731" i="2"/>
  <c r="M468" i="2"/>
  <c r="M414" i="2"/>
  <c r="M371" i="2"/>
  <c r="M338" i="2"/>
  <c r="M307" i="2"/>
  <c r="M825" i="2"/>
  <c r="M381" i="2"/>
  <c r="M295" i="2"/>
  <c r="M143" i="2"/>
  <c r="M103" i="2"/>
  <c r="M69" i="2"/>
  <c r="M110" i="2"/>
  <c r="M72" i="2"/>
  <c r="M48" i="2" s="1"/>
  <c r="M74" i="2"/>
  <c r="M105" i="2"/>
  <c r="M71" i="2"/>
  <c r="M47" i="2" s="1"/>
  <c r="M108" i="2"/>
  <c r="M175" i="2"/>
  <c r="M181" i="2"/>
  <c r="M314" i="2"/>
  <c r="M956" i="2"/>
  <c r="M908" i="2"/>
  <c r="M864" i="2"/>
  <c r="M840" i="2"/>
  <c r="M823" i="2"/>
  <c r="M800" i="2"/>
  <c r="M732" i="2"/>
  <c r="M513" i="2"/>
  <c r="M475" i="2"/>
  <c r="M458" i="2"/>
  <c r="M420" i="2"/>
  <c r="M404" i="2"/>
  <c r="M383" i="2"/>
  <c r="M356" i="2"/>
  <c r="M335" i="2"/>
  <c r="M313" i="2"/>
  <c r="M276" i="2"/>
  <c r="M237" i="2"/>
  <c r="M968" i="2"/>
  <c r="M957" i="2"/>
  <c r="M945" i="2"/>
  <c r="M909" i="2"/>
  <c r="M883" i="2"/>
  <c r="M860" i="2"/>
  <c r="M848" i="2"/>
  <c r="M836" i="2"/>
  <c r="M824" i="2"/>
  <c r="M813" i="2"/>
  <c r="M801" i="2"/>
  <c r="M733" i="2"/>
  <c r="M509" i="2"/>
  <c r="M476" i="2"/>
  <c r="M465" i="2"/>
  <c r="M455" i="2"/>
  <c r="M421" i="2"/>
  <c r="M410" i="2"/>
  <c r="M401" i="2"/>
  <c r="M390" i="2"/>
  <c r="M380" i="2"/>
  <c r="M368" i="2"/>
  <c r="M357" i="2"/>
  <c r="M347" i="2"/>
  <c r="M336" i="2"/>
  <c r="M967" i="2"/>
  <c r="M949" i="2"/>
  <c r="M882" i="2"/>
  <c r="M847" i="2"/>
  <c r="M817" i="2"/>
  <c r="M464" i="2"/>
  <c r="M415" i="2"/>
  <c r="M367" i="2"/>
  <c r="M350" i="2"/>
  <c r="M330" i="2"/>
  <c r="M308" i="2"/>
  <c r="M282" i="2"/>
  <c r="M230" i="2"/>
  <c r="L28" i="2"/>
  <c r="A28" i="2" s="1"/>
  <c r="M863" i="2"/>
  <c r="M804" i="2"/>
  <c r="M479" i="2"/>
  <c r="M392" i="2"/>
  <c r="M360" i="2"/>
  <c r="M296" i="2"/>
  <c r="M229" i="2"/>
  <c r="M155" i="2"/>
  <c r="M971" i="2"/>
  <c r="M959" i="2"/>
  <c r="M948" i="2"/>
  <c r="M912" i="2"/>
  <c r="M890" i="2"/>
  <c r="M822" i="2"/>
  <c r="M811" i="2"/>
  <c r="M799" i="2"/>
  <c r="M512" i="2"/>
  <c r="M474" i="2"/>
  <c r="M463" i="2"/>
  <c r="M452" i="2"/>
  <c r="M419" i="2"/>
  <c r="M408" i="2"/>
  <c r="M397" i="2"/>
  <c r="M386" i="2"/>
  <c r="M366" i="2"/>
  <c r="M355" i="2"/>
  <c r="M344" i="2"/>
  <c r="M333" i="2"/>
  <c r="M322" i="2"/>
  <c r="M312" i="2"/>
  <c r="M301" i="2"/>
  <c r="M290" i="2"/>
  <c r="M270" i="2"/>
  <c r="M236" i="2"/>
  <c r="M224" i="2"/>
  <c r="M974" i="2"/>
  <c r="M958" i="2"/>
  <c r="M889" i="2"/>
  <c r="M854" i="2"/>
  <c r="M837" i="2"/>
  <c r="M815" i="2"/>
  <c r="M729" i="2"/>
  <c r="M511" i="2"/>
  <c r="M477" i="2"/>
  <c r="M467" i="2"/>
  <c r="M451" i="2"/>
  <c r="M391" i="2"/>
  <c r="M374" i="2"/>
  <c r="M354" i="2"/>
  <c r="M332" i="2"/>
  <c r="M311" i="2"/>
  <c r="M289" i="2"/>
  <c r="M273" i="2"/>
  <c r="M240" i="2"/>
  <c r="M228" i="2"/>
  <c r="M320" i="2"/>
  <c r="M294" i="2"/>
  <c r="M283" i="2"/>
  <c r="M272" i="2"/>
  <c r="M962" i="2"/>
  <c r="M911" i="2"/>
  <c r="M861" i="2"/>
  <c r="M830" i="2"/>
  <c r="M734" i="2"/>
  <c r="M516" i="2"/>
  <c r="M422" i="2"/>
  <c r="M396" i="2"/>
  <c r="M369" i="2"/>
  <c r="M348" i="2"/>
  <c r="M326" i="2"/>
  <c r="M306" i="2"/>
  <c r="M278" i="2"/>
  <c r="M1044" i="2"/>
  <c r="M1022" i="2"/>
  <c r="M1014" i="2"/>
  <c r="L1013" i="2"/>
  <c r="A1013" i="2" s="1"/>
  <c r="M992" i="2"/>
  <c r="M984" i="2"/>
  <c r="M780" i="2"/>
  <c r="M745" i="2"/>
  <c r="M722" i="2"/>
  <c r="M686" i="2"/>
  <c r="M677" i="2"/>
  <c r="M667" i="2"/>
  <c r="M633" i="2"/>
  <c r="M622" i="2"/>
  <c r="M589" i="2"/>
  <c r="M578" i="2"/>
  <c r="M569" i="2"/>
  <c r="M559" i="2"/>
  <c r="M545" i="2"/>
  <c r="M535" i="2"/>
  <c r="M32" i="2"/>
  <c r="M1021" i="2"/>
  <c r="M979" i="2"/>
  <c r="M775" i="2"/>
  <c r="M740" i="2"/>
  <c r="M716" i="2"/>
  <c r="M681" i="2"/>
  <c r="M670" i="2"/>
  <c r="M636" i="2"/>
  <c r="M625" i="2"/>
  <c r="M588" i="2"/>
  <c r="M577" i="2"/>
  <c r="M566" i="2"/>
  <c r="M557" i="2"/>
  <c r="M542" i="2"/>
  <c r="M533" i="2"/>
  <c r="M1046" i="2"/>
  <c r="M1038" i="2"/>
  <c r="L1037" i="2"/>
  <c r="A1037" i="2" s="1"/>
  <c r="M1016" i="2"/>
  <c r="M994" i="2"/>
  <c r="M986" i="2"/>
  <c r="M778" i="2"/>
  <c r="M743" i="2"/>
  <c r="M720" i="2"/>
  <c r="M684" i="2"/>
  <c r="M673" i="2"/>
  <c r="M635" i="2"/>
  <c r="M624" i="2"/>
  <c r="M587" i="2"/>
  <c r="M576" i="2"/>
  <c r="M565" i="2"/>
  <c r="M554" i="2"/>
  <c r="M541" i="2"/>
  <c r="M146" i="2"/>
  <c r="M1045" i="2"/>
  <c r="M1023" i="2"/>
  <c r="M1015" i="2"/>
  <c r="M993" i="2"/>
  <c r="M985" i="2"/>
  <c r="M977" i="2"/>
  <c r="L976" i="2"/>
  <c r="A976" i="2" s="1"/>
  <c r="M777" i="2"/>
  <c r="M742" i="2"/>
  <c r="M719" i="2"/>
  <c r="M683" i="2"/>
  <c r="M672" i="2"/>
  <c r="M638" i="2"/>
  <c r="M629" i="2"/>
  <c r="M619" i="2"/>
  <c r="M586" i="2"/>
  <c r="M575" i="2"/>
  <c r="M564" i="2"/>
  <c r="M553" i="2"/>
  <c r="M540" i="2"/>
  <c r="M139" i="2"/>
  <c r="M37" i="2"/>
  <c r="M943" i="2"/>
  <c r="M885" i="2"/>
  <c r="M827" i="2"/>
  <c r="M517" i="2"/>
  <c r="M457" i="2"/>
  <c r="M403" i="2"/>
  <c r="M382" i="2"/>
  <c r="M349" i="2"/>
  <c r="M318" i="2"/>
  <c r="M285" i="2"/>
  <c r="M241" i="2"/>
  <c r="M866" i="2"/>
  <c r="M803" i="2"/>
  <c r="M462" i="2"/>
  <c r="M417" i="2"/>
  <c r="M321" i="2"/>
  <c r="M947" i="2"/>
  <c r="M73" i="2"/>
  <c r="M106" i="2"/>
  <c r="M68" i="2"/>
  <c r="M109" i="2"/>
  <c r="M67" i="2"/>
  <c r="M70" i="2"/>
  <c r="M46" i="2" s="1"/>
  <c r="M104" i="2"/>
  <c r="M182" i="2"/>
  <c r="M177" i="2"/>
  <c r="M325" i="2"/>
  <c r="M309" i="2"/>
  <c r="M972" i="2"/>
  <c r="M944" i="2"/>
  <c r="M887" i="2"/>
  <c r="M875" i="2" s="1"/>
  <c r="M852" i="2"/>
  <c r="M835" i="2"/>
  <c r="M812" i="2"/>
  <c r="M480" i="2"/>
  <c r="M469" i="2"/>
  <c r="M409" i="2"/>
  <c r="M393" i="2"/>
  <c r="M372" i="2"/>
  <c r="M345" i="2"/>
  <c r="M324" i="2"/>
  <c r="M302" i="2"/>
  <c r="M287" i="2"/>
  <c r="M973" i="2"/>
  <c r="M961" i="2"/>
  <c r="M950" i="2"/>
  <c r="M914" i="2"/>
  <c r="M888" i="2"/>
  <c r="M865" i="2"/>
  <c r="M853" i="2"/>
  <c r="M841" i="2"/>
  <c r="M829" i="2"/>
  <c r="M818" i="2"/>
  <c r="M806" i="2"/>
  <c r="M728" i="2"/>
  <c r="M515" i="2"/>
  <c r="M481" i="2"/>
  <c r="M470" i="2"/>
  <c r="M450" i="2"/>
  <c r="M416" i="2"/>
  <c r="M405" i="2"/>
  <c r="M395" i="2"/>
  <c r="M384" i="2"/>
  <c r="M373" i="2"/>
  <c r="M362" i="2"/>
  <c r="M342" i="2"/>
  <c r="M331" i="2"/>
  <c r="M960" i="2"/>
  <c r="M913" i="2"/>
  <c r="M859" i="2"/>
  <c r="M828" i="2"/>
  <c r="M805" i="2"/>
  <c r="M727" i="2"/>
  <c r="M518" i="2"/>
  <c r="M453" i="2"/>
  <c r="M398" i="2"/>
  <c r="M379" i="2"/>
  <c r="M361" i="2"/>
  <c r="M319" i="2"/>
  <c r="M297" i="2"/>
  <c r="M271" i="2"/>
  <c r="M242" i="2"/>
  <c r="M443" i="2"/>
  <c r="L431" i="2"/>
  <c r="A431" i="2" s="1"/>
  <c r="M260" i="2"/>
  <c r="L248" i="2"/>
  <c r="A248" i="2" s="1"/>
  <c r="M1033" i="2"/>
  <c r="M797" i="2"/>
  <c r="M763" i="2"/>
  <c r="L751" i="2"/>
  <c r="A751" i="2" s="1"/>
  <c r="M704" i="2"/>
  <c r="L692" i="2"/>
  <c r="A692" i="2" s="1"/>
  <c r="M654" i="2"/>
  <c r="M609" i="2"/>
  <c r="L597" i="2"/>
  <c r="A597" i="2" s="1"/>
  <c r="M449" i="2"/>
  <c r="M389" i="2"/>
  <c r="M265" i="2"/>
  <c r="L253" i="2"/>
  <c r="A253" i="2" s="1"/>
  <c r="M317" i="2"/>
  <c r="M767" i="2"/>
  <c r="L755" i="2"/>
  <c r="A755" i="2" s="1"/>
  <c r="M703" i="2"/>
  <c r="L691" i="2"/>
  <c r="A691" i="2" s="1"/>
  <c r="M613" i="2"/>
  <c r="L601" i="2"/>
  <c r="A601" i="2" s="1"/>
  <c r="M1035" i="2"/>
  <c r="M881" i="2"/>
  <c r="M857" i="2"/>
  <c r="M845" i="2"/>
  <c r="M833" i="2"/>
  <c r="M765" i="2"/>
  <c r="L753" i="2"/>
  <c r="A753" i="2" s="1"/>
  <c r="M725" i="2"/>
  <c r="M701" i="2"/>
  <c r="L689" i="2"/>
  <c r="A689" i="2" s="1"/>
  <c r="M656" i="2"/>
  <c r="L644" i="2"/>
  <c r="A644" i="2" s="1"/>
  <c r="M607" i="2"/>
  <c r="L595" i="2"/>
  <c r="A595" i="2" s="1"/>
  <c r="M441" i="2"/>
  <c r="L429" i="2"/>
  <c r="A429" i="2" s="1"/>
  <c r="M377" i="2"/>
  <c r="M281" i="2"/>
  <c r="M259" i="2"/>
  <c r="L247" i="2"/>
  <c r="A247" i="2" s="1"/>
  <c r="M941" i="2"/>
  <c r="M769" i="2"/>
  <c r="L757" i="2"/>
  <c r="A757" i="2" s="1"/>
  <c r="M705" i="2"/>
  <c r="L693" i="2"/>
  <c r="A693" i="2" s="1"/>
  <c r="M655" i="2"/>
  <c r="L643" i="2"/>
  <c r="A643" i="2" s="1"/>
  <c r="M440" i="2"/>
  <c r="L428" i="2"/>
  <c r="A428" i="2" s="1"/>
  <c r="M413" i="2"/>
  <c r="M261" i="2"/>
  <c r="L249" i="2"/>
  <c r="A249" i="2" s="1"/>
  <c r="M233" i="2"/>
  <c r="M809" i="2"/>
  <c r="M606" i="2"/>
  <c r="M461" i="2"/>
  <c r="M439" i="2"/>
  <c r="L427" i="2"/>
  <c r="A427" i="2" s="1"/>
  <c r="M353" i="2"/>
  <c r="M1026" i="2"/>
  <c r="M662" i="2"/>
  <c r="L650" i="2"/>
  <c r="A650" i="2" s="1"/>
  <c r="M608" i="2"/>
  <c r="L596" i="2"/>
  <c r="A596" i="2" s="1"/>
  <c r="M305" i="2"/>
  <c r="M657" i="2"/>
  <c r="L645" i="2"/>
  <c r="A645" i="2" s="1"/>
  <c r="M293" i="2"/>
  <c r="M1028" i="2"/>
  <c r="M768" i="2"/>
  <c r="L756" i="2"/>
  <c r="A756" i="2" s="1"/>
  <c r="M709" i="2"/>
  <c r="L697" i="2"/>
  <c r="A697" i="2" s="1"/>
  <c r="M659" i="2"/>
  <c r="L647" i="2"/>
  <c r="A647" i="2" s="1"/>
  <c r="M614" i="2"/>
  <c r="L602" i="2"/>
  <c r="A602" i="2" s="1"/>
  <c r="M605" i="2"/>
  <c r="L593" i="2"/>
  <c r="A593" i="2" s="1"/>
  <c r="M438" i="2"/>
  <c r="L426" i="2"/>
  <c r="A426" i="2" s="1"/>
  <c r="M341" i="2"/>
  <c r="M221" i="2"/>
  <c r="L875" i="2"/>
  <c r="A875" i="2" s="1"/>
  <c r="M1030" i="2"/>
  <c r="M965" i="2"/>
  <c r="M770" i="2"/>
  <c r="L758" i="2"/>
  <c r="A758" i="2" s="1"/>
  <c r="M707" i="2"/>
  <c r="L695" i="2"/>
  <c r="A695" i="2" s="1"/>
  <c r="M661" i="2"/>
  <c r="L649" i="2"/>
  <c r="A649" i="2" s="1"/>
  <c r="M612" i="2"/>
  <c r="L600" i="2"/>
  <c r="A600" i="2" s="1"/>
  <c r="M446" i="2"/>
  <c r="L434" i="2"/>
  <c r="A434" i="2" s="1"/>
  <c r="M437" i="2"/>
  <c r="L425" i="2"/>
  <c r="A425" i="2" s="1"/>
  <c r="M329" i="2"/>
  <c r="M264" i="2"/>
  <c r="L252" i="2"/>
  <c r="A252" i="2" s="1"/>
  <c r="M1034" i="2"/>
  <c r="M953" i="2"/>
  <c r="M905" i="2"/>
  <c r="M764" i="2"/>
  <c r="L752" i="2"/>
  <c r="A752" i="2" s="1"/>
  <c r="M710" i="2"/>
  <c r="L698" i="2"/>
  <c r="A698" i="2" s="1"/>
  <c r="M660" i="2"/>
  <c r="L648" i="2"/>
  <c r="A648" i="2" s="1"/>
  <c r="M473" i="2"/>
  <c r="M445" i="2"/>
  <c r="L433" i="2"/>
  <c r="A433" i="2" s="1"/>
  <c r="M365" i="2"/>
  <c r="M263" i="2"/>
  <c r="M266" i="2"/>
  <c r="L254" i="2"/>
  <c r="A254" i="2" s="1"/>
  <c r="M257" i="2"/>
  <c r="L245" i="2"/>
  <c r="A245" i="2" s="1"/>
  <c r="M1029" i="2"/>
  <c r="M611" i="2"/>
  <c r="L599" i="2"/>
  <c r="A599" i="2" s="1"/>
  <c r="M444" i="2"/>
  <c r="L432" i="2"/>
  <c r="A432" i="2" s="1"/>
  <c r="M761" i="2"/>
  <c r="L749" i="2"/>
  <c r="A749" i="2" s="1"/>
  <c r="M708" i="2"/>
  <c r="L696" i="2"/>
  <c r="A696" i="2" s="1"/>
  <c r="M653" i="2"/>
  <c r="L641" i="2"/>
  <c r="A641" i="2" s="1"/>
  <c r="M896" i="2"/>
  <c r="L872" i="2"/>
  <c r="A872" i="2" s="1"/>
  <c r="M902" i="2"/>
  <c r="L878" i="2"/>
  <c r="A878" i="2" s="1"/>
  <c r="M901" i="2"/>
  <c r="L877" i="2"/>
  <c r="A877" i="2" s="1"/>
  <c r="M897" i="2"/>
  <c r="L873" i="2"/>
  <c r="A873" i="2" s="1"/>
  <c r="M893" i="2"/>
  <c r="L869" i="2"/>
  <c r="A869" i="2" s="1"/>
  <c r="M895" i="2"/>
  <c r="L871" i="2"/>
  <c r="A871" i="2" s="1"/>
  <c r="M61" i="2"/>
  <c r="M53" i="2"/>
  <c r="M65" i="2"/>
  <c r="L64" i="2"/>
  <c r="A64" i="2" s="1"/>
  <c r="M55" i="2"/>
  <c r="M56" i="2"/>
  <c r="L160" i="2"/>
  <c r="A160" i="2" s="1"/>
  <c r="M101" i="2"/>
  <c r="L100" i="2"/>
  <c r="A100" i="2" s="1"/>
  <c r="M57" i="2"/>
  <c r="M62" i="2"/>
  <c r="L484" i="2"/>
  <c r="A484" i="2" s="1"/>
  <c r="M489" i="2"/>
  <c r="M163" i="2"/>
  <c r="M494" i="2"/>
  <c r="M488" i="2"/>
  <c r="M169" i="2"/>
  <c r="M487" i="2"/>
  <c r="M165" i="2"/>
  <c r="M493" i="2"/>
  <c r="M485" i="2"/>
  <c r="M170" i="2"/>
  <c r="M164" i="2"/>
  <c r="L323" i="2"/>
  <c r="A323" i="2" s="1"/>
  <c r="L1032" i="2"/>
  <c r="A1032" i="2" s="1"/>
  <c r="M23" i="2" l="1"/>
  <c r="L23" i="2"/>
  <c r="A23" i="2" s="1"/>
  <c r="M49" i="2"/>
  <c r="L51" i="2"/>
  <c r="A51" i="2" s="1"/>
  <c r="M50" i="2"/>
  <c r="M44" i="2"/>
  <c r="M43" i="2"/>
  <c r="M45" i="2"/>
  <c r="M52" i="2"/>
  <c r="M51" i="2" s="1"/>
  <c r="M41" i="2"/>
  <c r="L40" i="2"/>
  <c r="A40" i="2" s="1"/>
  <c r="N47" i="2"/>
  <c r="N160" i="2"/>
  <c r="N100" i="2"/>
  <c r="N1037" i="2"/>
  <c r="N988" i="2"/>
  <c r="N976" i="2"/>
  <c r="N64" i="2"/>
  <c r="N484" i="2"/>
  <c r="N1001" i="2"/>
  <c r="N1008" i="2"/>
  <c r="N1005" i="2"/>
  <c r="N1003" i="2"/>
  <c r="N875" i="2"/>
  <c r="N873" i="2"/>
  <c r="N749" i="2"/>
  <c r="N648" i="2"/>
  <c r="N425" i="2"/>
  <c r="N756" i="2"/>
  <c r="N253" i="2"/>
  <c r="N50" i="2"/>
  <c r="N49" i="2"/>
  <c r="N433" i="2"/>
  <c r="N252" i="2"/>
  <c r="N645" i="2"/>
  <c r="N249" i="2"/>
  <c r="N429" i="2"/>
  <c r="N644" i="2"/>
  <c r="N755" i="2"/>
  <c r="N1032" i="2"/>
  <c r="N43" i="2"/>
  <c r="N52" i="2"/>
  <c r="N869" i="2"/>
  <c r="N877" i="2"/>
  <c r="N872" i="2"/>
  <c r="N696" i="2"/>
  <c r="N432" i="2"/>
  <c r="N698" i="2"/>
  <c r="N434" i="2"/>
  <c r="N649" i="2"/>
  <c r="N758" i="2"/>
  <c r="N426" i="2"/>
  <c r="N602" i="2"/>
  <c r="N697" i="2"/>
  <c r="N650" i="2"/>
  <c r="N643" i="2"/>
  <c r="N757" i="2"/>
  <c r="N753" i="2"/>
  <c r="N248" i="2"/>
  <c r="N245" i="2"/>
  <c r="N691" i="2"/>
  <c r="N323" i="2"/>
  <c r="N427" i="2"/>
  <c r="N595" i="2"/>
  <c r="N641" i="2"/>
  <c r="N752" i="2"/>
  <c r="N600" i="2"/>
  <c r="N593" i="2"/>
  <c r="N596" i="2"/>
  <c r="N428" i="2"/>
  <c r="N1006" i="2"/>
  <c r="N689" i="2"/>
  <c r="N692" i="2"/>
  <c r="N44" i="2"/>
  <c r="N871" i="2"/>
  <c r="N878" i="2"/>
  <c r="N599" i="2"/>
  <c r="N695" i="2"/>
  <c r="N647" i="2"/>
  <c r="N693" i="2"/>
  <c r="N597" i="2"/>
  <c r="N431" i="2"/>
  <c r="N254" i="2"/>
  <c r="N247" i="2"/>
  <c r="N601" i="2"/>
  <c r="N751" i="2"/>
  <c r="N1013" i="2"/>
  <c r="N28" i="2"/>
  <c r="N1004" i="2"/>
  <c r="N1009" i="2"/>
  <c r="N1010" i="2"/>
  <c r="M695" i="2"/>
  <c r="M872" i="2"/>
  <c r="M788" i="2" s="1"/>
  <c r="M697" i="2"/>
  <c r="M1001" i="2"/>
  <c r="M1005" i="2"/>
  <c r="L530" i="2"/>
  <c r="A530" i="2" s="1"/>
  <c r="M1008" i="2"/>
  <c r="M1009" i="2"/>
  <c r="L529" i="2"/>
  <c r="A529" i="2" s="1"/>
  <c r="L523" i="2"/>
  <c r="A523" i="2" s="1"/>
  <c r="L525" i="2"/>
  <c r="A525" i="2" s="1"/>
  <c r="L527" i="2"/>
  <c r="A527" i="2" s="1"/>
  <c r="M1010" i="2"/>
  <c r="M1004" i="2"/>
  <c r="L524" i="2"/>
  <c r="A524" i="2" s="1"/>
  <c r="L521" i="2"/>
  <c r="A521" i="2" s="1"/>
  <c r="M1003" i="2"/>
  <c r="L1007" i="2"/>
  <c r="A1007" i="2" s="1"/>
  <c r="M691" i="2"/>
  <c r="M649" i="2"/>
  <c r="N45" i="2"/>
  <c r="M28" i="2"/>
  <c r="M27" i="2" s="1"/>
  <c r="N48" i="2"/>
  <c r="N41" i="2"/>
  <c r="N46" i="2"/>
  <c r="M433" i="2"/>
  <c r="M648" i="2"/>
  <c r="M645" i="2"/>
  <c r="M595" i="2"/>
  <c r="M601" i="2"/>
  <c r="M597" i="2"/>
  <c r="M431" i="2"/>
  <c r="M749" i="2"/>
  <c r="M757" i="2"/>
  <c r="M755" i="2"/>
  <c r="M249" i="2"/>
  <c r="M756" i="2"/>
  <c r="M878" i="2"/>
  <c r="M794" i="2" s="1"/>
  <c r="L217" i="2"/>
  <c r="A217" i="2" s="1"/>
  <c r="M650" i="2"/>
  <c r="M644" i="2"/>
  <c r="M698" i="2"/>
  <c r="M600" i="2"/>
  <c r="M871" i="2"/>
  <c r="M787" i="2" s="1"/>
  <c r="M873" i="2"/>
  <c r="M789" i="2" s="1"/>
  <c r="M696" i="2"/>
  <c r="M753" i="2"/>
  <c r="M692" i="2"/>
  <c r="M791" i="2"/>
  <c r="L787" i="2"/>
  <c r="A787" i="2" s="1"/>
  <c r="L794" i="2"/>
  <c r="A794" i="2" s="1"/>
  <c r="M323" i="2"/>
  <c r="M316" i="2" s="1"/>
  <c r="M315" i="2" s="1"/>
  <c r="L213" i="2"/>
  <c r="A213" i="2" s="1"/>
  <c r="L99" i="2"/>
  <c r="A99" i="2" s="1"/>
  <c r="L63" i="2"/>
  <c r="A63" i="2" s="1"/>
  <c r="M432" i="2"/>
  <c r="M245" i="2"/>
  <c r="M252" i="2"/>
  <c r="L218" i="2"/>
  <c r="A218" i="2" s="1"/>
  <c r="M427" i="2"/>
  <c r="M643" i="2"/>
  <c r="M429" i="2"/>
  <c r="M976" i="2"/>
  <c r="M975" i="2" s="1"/>
  <c r="L1036" i="2"/>
  <c r="A1036" i="2" s="1"/>
  <c r="M988" i="2"/>
  <c r="M987" i="2" s="1"/>
  <c r="L789" i="2"/>
  <c r="A789" i="2" s="1"/>
  <c r="L975" i="2"/>
  <c r="A975" i="2" s="1"/>
  <c r="L987" i="2"/>
  <c r="A987" i="2" s="1"/>
  <c r="M599" i="2"/>
  <c r="M647" i="2"/>
  <c r="M247" i="2"/>
  <c r="M100" i="2"/>
  <c r="M99" i="2" s="1"/>
  <c r="M64" i="2"/>
  <c r="M63" i="2" s="1"/>
  <c r="L793" i="2"/>
  <c r="A793" i="2" s="1"/>
  <c r="L788" i="2"/>
  <c r="A788" i="2" s="1"/>
  <c r="M434" i="2"/>
  <c r="M596" i="2"/>
  <c r="L212" i="2"/>
  <c r="A212" i="2" s="1"/>
  <c r="M751" i="2"/>
  <c r="M1037" i="2"/>
  <c r="M1036" i="2" s="1"/>
  <c r="L1012" i="2"/>
  <c r="A1012" i="2" s="1"/>
  <c r="L211" i="2"/>
  <c r="A211" i="2" s="1"/>
  <c r="L483" i="2"/>
  <c r="A483" i="2" s="1"/>
  <c r="L159" i="2"/>
  <c r="A159" i="2" s="1"/>
  <c r="M877" i="2"/>
  <c r="M793" i="2" s="1"/>
  <c r="M254" i="2"/>
  <c r="M752" i="2"/>
  <c r="M758" i="2"/>
  <c r="L791" i="2"/>
  <c r="A791" i="2" s="1"/>
  <c r="M426" i="2"/>
  <c r="M602" i="2"/>
  <c r="M428" i="2"/>
  <c r="M693" i="2"/>
  <c r="M253" i="2"/>
  <c r="M248" i="2"/>
  <c r="M1013" i="2"/>
  <c r="M1012" i="2" s="1"/>
  <c r="L27" i="2"/>
  <c r="A27" i="2" s="1"/>
  <c r="M641" i="2"/>
  <c r="M689" i="2"/>
  <c r="L216" i="2"/>
  <c r="A216" i="2" s="1"/>
  <c r="M593" i="2"/>
  <c r="M1032" i="2"/>
  <c r="M1007" i="2" s="1"/>
  <c r="L209" i="2"/>
  <c r="A209" i="2" s="1"/>
  <c r="L251" i="2"/>
  <c r="A251" i="2" s="1"/>
  <c r="M425" i="2"/>
  <c r="L316" i="2"/>
  <c r="A316" i="2" s="1"/>
  <c r="L785" i="2"/>
  <c r="A785" i="2" s="1"/>
  <c r="M869" i="2"/>
  <c r="M484" i="2"/>
  <c r="M483" i="2" s="1"/>
  <c r="M160" i="2"/>
  <c r="M159" i="2" s="1"/>
  <c r="L39" i="2" l="1"/>
  <c r="A39" i="2" s="1"/>
  <c r="N23" i="2"/>
  <c r="M40" i="2"/>
  <c r="M39" i="2" s="1"/>
  <c r="N1012" i="2"/>
  <c r="N159" i="2"/>
  <c r="N987" i="2"/>
  <c r="N1036" i="2"/>
  <c r="N975" i="2"/>
  <c r="N63" i="2"/>
  <c r="N316" i="2"/>
  <c r="N483" i="2"/>
  <c r="N99" i="2"/>
  <c r="N527" i="2"/>
  <c r="N525" i="2"/>
  <c r="N524" i="2"/>
  <c r="M217" i="2"/>
  <c r="N40" i="2"/>
  <c r="N51" i="2"/>
  <c r="N213" i="2"/>
  <c r="N521" i="2"/>
  <c r="N1007" i="2"/>
  <c r="N785" i="2"/>
  <c r="N788" i="2"/>
  <c r="N794" i="2"/>
  <c r="N217" i="2"/>
  <c r="N523" i="2"/>
  <c r="N530" i="2"/>
  <c r="N251" i="2"/>
  <c r="N216" i="2"/>
  <c r="N209" i="2"/>
  <c r="N218" i="2"/>
  <c r="N27" i="2"/>
  <c r="N791" i="2"/>
  <c r="N211" i="2"/>
  <c r="N212" i="2"/>
  <c r="N793" i="2"/>
  <c r="N789" i="2"/>
  <c r="N787" i="2"/>
  <c r="N529" i="2"/>
  <c r="M524" i="2"/>
  <c r="M500" i="2" s="1"/>
  <c r="M521" i="2"/>
  <c r="M527" i="2"/>
  <c r="M503" i="2" s="1"/>
  <c r="M525" i="2"/>
  <c r="M501" i="2" s="1"/>
  <c r="M213" i="2"/>
  <c r="M529" i="2"/>
  <c r="M505" i="2" s="1"/>
  <c r="M523" i="2"/>
  <c r="M499" i="2" s="1"/>
  <c r="M530" i="2"/>
  <c r="M506" i="2" s="1"/>
  <c r="L505" i="2"/>
  <c r="A505" i="2" s="1"/>
  <c r="L497" i="2"/>
  <c r="A497" i="2" s="1"/>
  <c r="L503" i="2"/>
  <c r="A503" i="2" s="1"/>
  <c r="L500" i="2"/>
  <c r="A500" i="2" s="1"/>
  <c r="L501" i="2"/>
  <c r="A501" i="2" s="1"/>
  <c r="L499" i="2"/>
  <c r="A499" i="2" s="1"/>
  <c r="L506" i="2"/>
  <c r="A506" i="2" s="1"/>
  <c r="M218" i="2"/>
  <c r="M251" i="2"/>
  <c r="M215" i="2" s="1"/>
  <c r="M211" i="2"/>
  <c r="M216" i="2"/>
  <c r="M212" i="2"/>
  <c r="L315" i="2"/>
  <c r="A315" i="2" s="1"/>
  <c r="L215" i="2"/>
  <c r="A215" i="2" s="1"/>
  <c r="M209" i="2"/>
  <c r="M785" i="2"/>
  <c r="N315" i="2" l="1"/>
  <c r="N497" i="2"/>
  <c r="N499" i="2"/>
  <c r="M497" i="2"/>
  <c r="M11" i="2"/>
  <c r="N505" i="2"/>
  <c r="N501" i="2"/>
  <c r="N500" i="2"/>
  <c r="N39" i="2"/>
  <c r="N506" i="2"/>
  <c r="N503" i="2"/>
  <c r="N215" i="2"/>
  <c r="L11" i="2"/>
  <c r="A11" i="2" s="1"/>
  <c r="L900" i="2"/>
  <c r="A900" i="2" s="1"/>
  <c r="L898" i="2"/>
  <c r="A898" i="2" s="1"/>
  <c r="L178" i="2"/>
  <c r="A178" i="2" s="1"/>
  <c r="L174" i="2"/>
  <c r="A174" i="2" s="1"/>
  <c r="L180" i="2"/>
  <c r="A180" i="2" s="1"/>
  <c r="N180" i="2" l="1"/>
  <c r="N178" i="2"/>
  <c r="N900" i="2"/>
  <c r="N174" i="2"/>
  <c r="N898" i="2"/>
  <c r="N11" i="2"/>
  <c r="M174" i="2"/>
  <c r="M178" i="2"/>
  <c r="M900" i="2"/>
  <c r="M876" i="2" s="1"/>
  <c r="M792" i="2" s="1"/>
  <c r="L876" i="2"/>
  <c r="A876" i="2" s="1"/>
  <c r="M180" i="2"/>
  <c r="M898" i="2"/>
  <c r="N876" i="2" l="1"/>
  <c r="L792" i="2"/>
  <c r="A792" i="2" s="1"/>
  <c r="L894" i="2"/>
  <c r="A894" i="2" s="1"/>
  <c r="L173" i="2"/>
  <c r="A173" i="2" s="1"/>
  <c r="L970" i="2"/>
  <c r="A970" i="2" s="1"/>
  <c r="L946" i="2"/>
  <c r="A946" i="2" s="1"/>
  <c r="L862" i="2"/>
  <c r="A862" i="2" s="1"/>
  <c r="L850" i="2"/>
  <c r="A850" i="2" s="1"/>
  <c r="L838" i="2"/>
  <c r="A838" i="2" s="1"/>
  <c r="L814" i="2"/>
  <c r="A814" i="2" s="1"/>
  <c r="L766" i="2"/>
  <c r="A766" i="2" s="1"/>
  <c r="L730" i="2"/>
  <c r="A730" i="2" s="1"/>
  <c r="L706" i="2"/>
  <c r="A706" i="2" s="1"/>
  <c r="L514" i="2"/>
  <c r="A514" i="2" s="1"/>
  <c r="L238" i="2"/>
  <c r="A238" i="2" s="1"/>
  <c r="L156" i="2"/>
  <c r="A156" i="2" s="1"/>
  <c r="L154" i="2"/>
  <c r="A154" i="2" s="1"/>
  <c r="L153" i="2"/>
  <c r="A153" i="2" s="1"/>
  <c r="L150" i="2"/>
  <c r="A150" i="2" s="1"/>
  <c r="L21" i="2" l="1"/>
  <c r="A21" i="2" s="1"/>
  <c r="L24" i="2"/>
  <c r="A24" i="2" s="1"/>
  <c r="N814" i="2"/>
  <c r="N154" i="2"/>
  <c r="N946" i="2"/>
  <c r="N792" i="2"/>
  <c r="N970" i="2"/>
  <c r="N910" i="2"/>
  <c r="N706" i="2"/>
  <c r="N838" i="2"/>
  <c r="N173" i="2"/>
  <c r="N730" i="2"/>
  <c r="N850" i="2"/>
  <c r="N150" i="2"/>
  <c r="N238" i="2"/>
  <c r="N766" i="2"/>
  <c r="N862" i="2"/>
  <c r="N894" i="2"/>
  <c r="N514" i="2"/>
  <c r="N156" i="2"/>
  <c r="N153" i="2"/>
  <c r="M238" i="2"/>
  <c r="M850" i="2"/>
  <c r="M910" i="2"/>
  <c r="M730" i="2"/>
  <c r="M838" i="2"/>
  <c r="M862" i="2"/>
  <c r="M970" i="2"/>
  <c r="M814" i="2"/>
  <c r="M946" i="2"/>
  <c r="M153" i="2"/>
  <c r="M21" i="2" s="1"/>
  <c r="M150" i="2"/>
  <c r="L151" i="2"/>
  <c r="A151" i="2" s="1"/>
  <c r="L158" i="2"/>
  <c r="A158" i="2" s="1"/>
  <c r="M156" i="2"/>
  <c r="M24" i="2" s="1"/>
  <c r="L152" i="2"/>
  <c r="A152" i="2" s="1"/>
  <c r="L157" i="2"/>
  <c r="A157" i="2" s="1"/>
  <c r="M706" i="2"/>
  <c r="M766" i="2"/>
  <c r="M754" i="2" s="1"/>
  <c r="L754" i="2"/>
  <c r="A754" i="2" s="1"/>
  <c r="M514" i="2"/>
  <c r="M154" i="2"/>
  <c r="M173" i="2"/>
  <c r="L172" i="2"/>
  <c r="A172" i="2" s="1"/>
  <c r="M894" i="2"/>
  <c r="L870" i="2"/>
  <c r="A870" i="2" s="1"/>
  <c r="L892" i="2"/>
  <c r="A892" i="2" s="1"/>
  <c r="L718" i="2"/>
  <c r="A718" i="2" s="1"/>
  <c r="L552" i="2"/>
  <c r="A552" i="2" s="1"/>
  <c r="L550" i="2"/>
  <c r="A550" i="2" s="1"/>
  <c r="L20" i="2" l="1"/>
  <c r="A20" i="2" s="1"/>
  <c r="L26" i="2"/>
  <c r="A26" i="2" s="1"/>
  <c r="L25" i="2"/>
  <c r="A25" i="2" s="1"/>
  <c r="L19" i="2"/>
  <c r="A19" i="2" s="1"/>
  <c r="N172" i="2"/>
  <c r="N892" i="2"/>
  <c r="N870" i="2"/>
  <c r="N754" i="2"/>
  <c r="N552" i="2"/>
  <c r="L528" i="2"/>
  <c r="A528" i="2" s="1"/>
  <c r="N24" i="2"/>
  <c r="N21" i="2"/>
  <c r="L9" i="2"/>
  <c r="A9" i="2" s="1"/>
  <c r="N550" i="2"/>
  <c r="N157" i="2"/>
  <c r="N158" i="2"/>
  <c r="N152" i="2"/>
  <c r="M9" i="2"/>
  <c r="L694" i="2"/>
  <c r="A694" i="2" s="1"/>
  <c r="N718" i="2"/>
  <c r="N151" i="2"/>
  <c r="M550" i="2"/>
  <c r="L171" i="2"/>
  <c r="A171" i="2" s="1"/>
  <c r="M552" i="2"/>
  <c r="M528" i="2" s="1"/>
  <c r="M504" i="2" s="1"/>
  <c r="M12" i="2" s="1"/>
  <c r="M718" i="2"/>
  <c r="M694" i="2" s="1"/>
  <c r="L891" i="2"/>
  <c r="A891" i="2" s="1"/>
  <c r="M152" i="2"/>
  <c r="M20" i="2" s="1"/>
  <c r="M158" i="2"/>
  <c r="M26" i="2" s="1"/>
  <c r="L810" i="2"/>
  <c r="A810" i="2" s="1"/>
  <c r="L378" i="2"/>
  <c r="A378" i="2" s="1"/>
  <c r="L346" i="2"/>
  <c r="A346" i="2" s="1"/>
  <c r="L858" i="2"/>
  <c r="A858" i="2" s="1"/>
  <c r="L802" i="2"/>
  <c r="A802" i="2" s="1"/>
  <c r="L610" i="2"/>
  <c r="A610" i="2" s="1"/>
  <c r="L418" i="2"/>
  <c r="A418" i="2" s="1"/>
  <c r="L310" i="2"/>
  <c r="A310" i="2" s="1"/>
  <c r="L702" i="2"/>
  <c r="A702" i="2" s="1"/>
  <c r="L286" i="2"/>
  <c r="A286" i="2" s="1"/>
  <c r="L954" i="2"/>
  <c r="A954" i="2" s="1"/>
  <c r="L466" i="2"/>
  <c r="A466" i="2" s="1"/>
  <c r="L358" i="2"/>
  <c r="A358" i="2" s="1"/>
  <c r="L1027" i="2"/>
  <c r="A1027" i="2" s="1"/>
  <c r="L234" i="2"/>
  <c r="A234" i="2" s="1"/>
  <c r="M157" i="2"/>
  <c r="M25" i="2" s="1"/>
  <c r="M151" i="2"/>
  <c r="M19" i="2" s="1"/>
  <c r="L942" i="2"/>
  <c r="A942" i="2" s="1"/>
  <c r="L658" i="2"/>
  <c r="A658" i="2" s="1"/>
  <c r="L442" i="2"/>
  <c r="A442" i="2" s="1"/>
  <c r="L334" i="2"/>
  <c r="A334" i="2" s="1"/>
  <c r="L226" i="2"/>
  <c r="A226" i="2" s="1"/>
  <c r="L846" i="2"/>
  <c r="A846" i="2" s="1"/>
  <c r="L454" i="2"/>
  <c r="A454" i="2" s="1"/>
  <c r="L966" i="2"/>
  <c r="A966" i="2" s="1"/>
  <c r="L834" i="2"/>
  <c r="A834" i="2" s="1"/>
  <c r="L726" i="2"/>
  <c r="A726" i="2" s="1"/>
  <c r="L478" i="2"/>
  <c r="A478" i="2" s="1"/>
  <c r="L370" i="2"/>
  <c r="A370" i="2" s="1"/>
  <c r="L394" i="2"/>
  <c r="A394" i="2" s="1"/>
  <c r="N1051" i="2"/>
  <c r="L298" i="2"/>
  <c r="A298" i="2" s="1"/>
  <c r="L886" i="2"/>
  <c r="A886" i="2" s="1"/>
  <c r="L826" i="2"/>
  <c r="A826" i="2" s="1"/>
  <c r="L762" i="2"/>
  <c r="A762" i="2" s="1"/>
  <c r="L510" i="2"/>
  <c r="A510" i="2" s="1"/>
  <c r="L406" i="2"/>
  <c r="A406" i="2" s="1"/>
  <c r="L274" i="2"/>
  <c r="A274" i="2" s="1"/>
  <c r="L262" i="2"/>
  <c r="A262" i="2" s="1"/>
  <c r="L149" i="2"/>
  <c r="A149" i="2" s="1"/>
  <c r="M870" i="2"/>
  <c r="M892" i="2"/>
  <c r="M891" i="2" s="1"/>
  <c r="M172" i="2"/>
  <c r="M171" i="2" s="1"/>
  <c r="L142" i="2"/>
  <c r="A142" i="2" s="1"/>
  <c r="L137" i="2"/>
  <c r="A137" i="2" s="1"/>
  <c r="L138" i="2"/>
  <c r="A138" i="2" s="1"/>
  <c r="L18" i="2" l="1"/>
  <c r="A18" i="2" s="1"/>
  <c r="L17" i="2"/>
  <c r="A17" i="2" s="1"/>
  <c r="L22" i="2"/>
  <c r="A22" i="2" s="1"/>
  <c r="N891" i="2"/>
  <c r="N171" i="2"/>
  <c r="N394" i="2"/>
  <c r="N478" i="2"/>
  <c r="N834" i="2"/>
  <c r="N454" i="2"/>
  <c r="N226" i="2"/>
  <c r="N442" i="2"/>
  <c r="N942" i="2"/>
  <c r="N234" i="2"/>
  <c r="N358" i="2"/>
  <c r="N954" i="2"/>
  <c r="N702" i="2"/>
  <c r="N418" i="2"/>
  <c r="N802" i="2"/>
  <c r="N346" i="2"/>
  <c r="N810" i="2"/>
  <c r="N694" i="2"/>
  <c r="L504" i="2"/>
  <c r="A504" i="2" s="1"/>
  <c r="N262" i="2"/>
  <c r="N406" i="2"/>
  <c r="N762" i="2"/>
  <c r="N886" i="2"/>
  <c r="N906" i="2"/>
  <c r="N9" i="2"/>
  <c r="N370" i="2"/>
  <c r="N726" i="2"/>
  <c r="N966" i="2"/>
  <c r="N846" i="2"/>
  <c r="N334" i="2"/>
  <c r="N658" i="2"/>
  <c r="N466" i="2"/>
  <c r="N286" i="2"/>
  <c r="N310" i="2"/>
  <c r="N610" i="2"/>
  <c r="N858" i="2"/>
  <c r="N378" i="2"/>
  <c r="N149" i="2"/>
  <c r="N274" i="2"/>
  <c r="N826" i="2"/>
  <c r="N298" i="2"/>
  <c r="N25" i="2"/>
  <c r="L13" i="2"/>
  <c r="A13" i="2" s="1"/>
  <c r="N20" i="2"/>
  <c r="L8" i="2"/>
  <c r="A8" i="2" s="1"/>
  <c r="N510" i="2"/>
  <c r="N1027" i="2"/>
  <c r="L1002" i="2"/>
  <c r="A1002" i="2" s="1"/>
  <c r="N26" i="2"/>
  <c r="L14" i="2"/>
  <c r="A14" i="2" s="1"/>
  <c r="N528" i="2"/>
  <c r="N19" i="2"/>
  <c r="L7" i="2"/>
  <c r="A7" i="2" s="1"/>
  <c r="N137" i="2"/>
  <c r="N138" i="2"/>
  <c r="M13" i="2"/>
  <c r="M8" i="2"/>
  <c r="N142" i="2"/>
  <c r="M7" i="2"/>
  <c r="M14" i="2"/>
  <c r="M138" i="2"/>
  <c r="M18" i="2" s="1"/>
  <c r="L582" i="2"/>
  <c r="A582" i="2" s="1"/>
  <c r="L678" i="2"/>
  <c r="A678" i="2" s="1"/>
  <c r="L558" i="2"/>
  <c r="A558" i="2" s="1"/>
  <c r="M137" i="2"/>
  <c r="L136" i="2"/>
  <c r="A136" i="2" s="1"/>
  <c r="L630" i="2"/>
  <c r="A630" i="2" s="1"/>
  <c r="L714" i="2"/>
  <c r="A714" i="2" s="1"/>
  <c r="L570" i="2"/>
  <c r="A570" i="2" s="1"/>
  <c r="L666" i="2"/>
  <c r="A666" i="2" s="1"/>
  <c r="L534" i="2"/>
  <c r="A534" i="2" s="1"/>
  <c r="M142" i="2"/>
  <c r="M22" i="2" s="1"/>
  <c r="L546" i="2"/>
  <c r="A546" i="2" s="1"/>
  <c r="L738" i="2"/>
  <c r="A738" i="2" s="1"/>
  <c r="L774" i="2"/>
  <c r="A774" i="2" s="1"/>
  <c r="L618" i="2"/>
  <c r="A618" i="2" s="1"/>
  <c r="M886" i="2"/>
  <c r="L880" i="2"/>
  <c r="A880" i="2" s="1"/>
  <c r="L874" i="2"/>
  <c r="A874" i="2" s="1"/>
  <c r="M906" i="2"/>
  <c r="M904" i="2" s="1"/>
  <c r="M903" i="2" s="1"/>
  <c r="L904" i="2"/>
  <c r="A904" i="2" s="1"/>
  <c r="M394" i="2"/>
  <c r="M388" i="2" s="1"/>
  <c r="M387" i="2" s="1"/>
  <c r="L388" i="2"/>
  <c r="A388" i="2" s="1"/>
  <c r="M478" i="2"/>
  <c r="M472" i="2" s="1"/>
  <c r="M471" i="2" s="1"/>
  <c r="L472" i="2"/>
  <c r="A472" i="2" s="1"/>
  <c r="M834" i="2"/>
  <c r="M832" i="2" s="1"/>
  <c r="M831" i="2" s="1"/>
  <c r="L832" i="2"/>
  <c r="A832" i="2" s="1"/>
  <c r="M454" i="2"/>
  <c r="M448" i="2" s="1"/>
  <c r="M447" i="2" s="1"/>
  <c r="L448" i="2"/>
  <c r="A448" i="2" s="1"/>
  <c r="M226" i="2"/>
  <c r="M220" i="2" s="1"/>
  <c r="M219" i="2" s="1"/>
  <c r="L220" i="2"/>
  <c r="A220" i="2" s="1"/>
  <c r="M442" i="2"/>
  <c r="L430" i="2"/>
  <c r="A430" i="2" s="1"/>
  <c r="L436" i="2"/>
  <c r="A436" i="2" s="1"/>
  <c r="M942" i="2"/>
  <c r="M940" i="2" s="1"/>
  <c r="M939" i="2" s="1"/>
  <c r="L940" i="2"/>
  <c r="A940" i="2" s="1"/>
  <c r="M1027" i="2"/>
  <c r="M1002" i="2" s="1"/>
  <c r="L1025" i="2"/>
  <c r="A1025" i="2" s="1"/>
  <c r="M466" i="2"/>
  <c r="M460" i="2" s="1"/>
  <c r="M459" i="2" s="1"/>
  <c r="L460" i="2"/>
  <c r="A460" i="2" s="1"/>
  <c r="M286" i="2"/>
  <c r="M280" i="2" s="1"/>
  <c r="M279" i="2" s="1"/>
  <c r="L280" i="2"/>
  <c r="A280" i="2" s="1"/>
  <c r="M310" i="2"/>
  <c r="M304" i="2" s="1"/>
  <c r="M303" i="2" s="1"/>
  <c r="L304" i="2"/>
  <c r="A304" i="2" s="1"/>
  <c r="M610" i="2"/>
  <c r="L598" i="2"/>
  <c r="A598" i="2" s="1"/>
  <c r="L604" i="2"/>
  <c r="A604" i="2" s="1"/>
  <c r="M858" i="2"/>
  <c r="M856" i="2" s="1"/>
  <c r="M855" i="2" s="1"/>
  <c r="L856" i="2"/>
  <c r="A856" i="2" s="1"/>
  <c r="M378" i="2"/>
  <c r="L376" i="2"/>
  <c r="A376" i="2" s="1"/>
  <c r="L246" i="2"/>
  <c r="A246" i="2" s="1"/>
  <c r="L786" i="2"/>
  <c r="A786" i="2" s="1"/>
  <c r="M298" i="2"/>
  <c r="M292" i="2" s="1"/>
  <c r="M291" i="2" s="1"/>
  <c r="L292" i="2"/>
  <c r="A292" i="2" s="1"/>
  <c r="M1049" i="2"/>
  <c r="M1048" i="2" s="1"/>
  <c r="L1049" i="2"/>
  <c r="A1049" i="2" s="1"/>
  <c r="M370" i="2"/>
  <c r="M364" i="2" s="1"/>
  <c r="M363" i="2" s="1"/>
  <c r="L364" i="2"/>
  <c r="A364" i="2" s="1"/>
  <c r="M726" i="2"/>
  <c r="M724" i="2" s="1"/>
  <c r="M723" i="2" s="1"/>
  <c r="L724" i="2"/>
  <c r="A724" i="2" s="1"/>
  <c r="M966" i="2"/>
  <c r="M964" i="2" s="1"/>
  <c r="M963" i="2" s="1"/>
  <c r="L964" i="2"/>
  <c r="A964" i="2" s="1"/>
  <c r="M846" i="2"/>
  <c r="M844" i="2" s="1"/>
  <c r="M843" i="2" s="1"/>
  <c r="L844" i="2"/>
  <c r="A844" i="2" s="1"/>
  <c r="M334" i="2"/>
  <c r="M328" i="2" s="1"/>
  <c r="M327" i="2" s="1"/>
  <c r="L328" i="2"/>
  <c r="A328" i="2" s="1"/>
  <c r="M658" i="2"/>
  <c r="L646" i="2"/>
  <c r="A646" i="2" s="1"/>
  <c r="L652" i="2"/>
  <c r="A652" i="2" s="1"/>
  <c r="M234" i="2"/>
  <c r="L232" i="2"/>
  <c r="A232" i="2" s="1"/>
  <c r="M358" i="2"/>
  <c r="M352" i="2" s="1"/>
  <c r="M351" i="2" s="1"/>
  <c r="L352" i="2"/>
  <c r="A352" i="2" s="1"/>
  <c r="M954" i="2"/>
  <c r="M952" i="2" s="1"/>
  <c r="M951" i="2" s="1"/>
  <c r="L952" i="2"/>
  <c r="A952" i="2" s="1"/>
  <c r="M702" i="2"/>
  <c r="L700" i="2"/>
  <c r="A700" i="2" s="1"/>
  <c r="M418" i="2"/>
  <c r="M412" i="2" s="1"/>
  <c r="M411" i="2" s="1"/>
  <c r="L412" i="2"/>
  <c r="A412" i="2" s="1"/>
  <c r="M802" i="2"/>
  <c r="M796" i="2" s="1"/>
  <c r="M795" i="2" s="1"/>
  <c r="L796" i="2"/>
  <c r="A796" i="2" s="1"/>
  <c r="M346" i="2"/>
  <c r="M340" i="2" s="1"/>
  <c r="M339" i="2" s="1"/>
  <c r="L340" i="2"/>
  <c r="A340" i="2" s="1"/>
  <c r="M810" i="2"/>
  <c r="M808" i="2" s="1"/>
  <c r="M807" i="2" s="1"/>
  <c r="L808" i="2"/>
  <c r="A808" i="2" s="1"/>
  <c r="M826" i="2"/>
  <c r="L820" i="2"/>
  <c r="A820" i="2" s="1"/>
  <c r="M762" i="2"/>
  <c r="L760" i="2"/>
  <c r="A760" i="2" s="1"/>
  <c r="M510" i="2"/>
  <c r="L508" i="2"/>
  <c r="A508" i="2" s="1"/>
  <c r="M406" i="2"/>
  <c r="M400" i="2" s="1"/>
  <c r="M399" i="2" s="1"/>
  <c r="L400" i="2"/>
  <c r="A400" i="2" s="1"/>
  <c r="M274" i="2"/>
  <c r="M268" i="2" s="1"/>
  <c r="M267" i="2" s="1"/>
  <c r="L268" i="2"/>
  <c r="A268" i="2" s="1"/>
  <c r="M262" i="2"/>
  <c r="L250" i="2"/>
  <c r="A250" i="2" s="1"/>
  <c r="L256" i="2"/>
  <c r="A256" i="2" s="1"/>
  <c r="M149" i="2"/>
  <c r="L148" i="2"/>
  <c r="A148" i="2" s="1"/>
  <c r="M17" i="2" l="1"/>
  <c r="N13" i="2"/>
  <c r="N148" i="2"/>
  <c r="N328" i="2"/>
  <c r="N364" i="2"/>
  <c r="N292" i="2"/>
  <c r="N400" i="2"/>
  <c r="N760" i="2"/>
  <c r="N808" i="2"/>
  <c r="N796" i="2"/>
  <c r="N700" i="2"/>
  <c r="N352" i="2"/>
  <c r="N652" i="2"/>
  <c r="N280" i="2"/>
  <c r="N1025" i="2"/>
  <c r="N436" i="2"/>
  <c r="N880" i="2"/>
  <c r="N472" i="2"/>
  <c r="N904" i="2"/>
  <c r="N136" i="2"/>
  <c r="N844" i="2"/>
  <c r="N1049" i="2"/>
  <c r="N856" i="2"/>
  <c r="N448" i="2"/>
  <c r="N268" i="2"/>
  <c r="N508" i="2"/>
  <c r="N820" i="2"/>
  <c r="N340" i="2"/>
  <c r="N412" i="2"/>
  <c r="N952" i="2"/>
  <c r="N232" i="2"/>
  <c r="N304" i="2"/>
  <c r="N460" i="2"/>
  <c r="N940" i="2"/>
  <c r="N256" i="2"/>
  <c r="N964" i="2"/>
  <c r="N376" i="2"/>
  <c r="N604" i="2"/>
  <c r="N220" i="2"/>
  <c r="N832" i="2"/>
  <c r="N388" i="2"/>
  <c r="N504" i="2"/>
  <c r="N646" i="2"/>
  <c r="N724" i="2"/>
  <c r="N786" i="2"/>
  <c r="N430" i="2"/>
  <c r="N558" i="2"/>
  <c r="N582" i="2"/>
  <c r="N1002" i="2"/>
  <c r="N246" i="2"/>
  <c r="N618" i="2"/>
  <c r="N738" i="2"/>
  <c r="N666" i="2"/>
  <c r="N714" i="2"/>
  <c r="L12" i="2"/>
  <c r="A12" i="2" s="1"/>
  <c r="N874" i="2"/>
  <c r="N678" i="2"/>
  <c r="N14" i="2"/>
  <c r="N250" i="2"/>
  <c r="N546" i="2"/>
  <c r="N570" i="2"/>
  <c r="N630" i="2"/>
  <c r="N7" i="2"/>
  <c r="N8" i="2"/>
  <c r="N22" i="2"/>
  <c r="N18" i="2"/>
  <c r="M508" i="2"/>
  <c r="M507" i="2" s="1"/>
  <c r="N534" i="2"/>
  <c r="N598" i="2"/>
  <c r="L526" i="2"/>
  <c r="A526" i="2" s="1"/>
  <c r="N17" i="2"/>
  <c r="L5" i="2"/>
  <c r="A5" i="2" s="1"/>
  <c r="L790" i="2"/>
  <c r="A790" i="2" s="1"/>
  <c r="L690" i="2"/>
  <c r="A690" i="2" s="1"/>
  <c r="L750" i="2"/>
  <c r="A750" i="2" s="1"/>
  <c r="N774" i="2"/>
  <c r="M5" i="2"/>
  <c r="L210" i="2"/>
  <c r="A210" i="2" s="1"/>
  <c r="M136" i="2"/>
  <c r="M135" i="2" s="1"/>
  <c r="L399" i="2"/>
  <c r="A399" i="2" s="1"/>
  <c r="L807" i="2"/>
  <c r="A807" i="2" s="1"/>
  <c r="L795" i="2"/>
  <c r="A795" i="2" s="1"/>
  <c r="L699" i="2"/>
  <c r="A699" i="2" s="1"/>
  <c r="L303" i="2"/>
  <c r="A303" i="2" s="1"/>
  <c r="L459" i="2"/>
  <c r="A459" i="2" s="1"/>
  <c r="L424" i="2"/>
  <c r="A424" i="2" s="1"/>
  <c r="L447" i="2"/>
  <c r="A447" i="2" s="1"/>
  <c r="L471" i="2"/>
  <c r="A471" i="2" s="1"/>
  <c r="L903" i="2"/>
  <c r="A903" i="2" s="1"/>
  <c r="M666" i="2"/>
  <c r="L664" i="2"/>
  <c r="A664" i="2" s="1"/>
  <c r="L642" i="2"/>
  <c r="A642" i="2" s="1"/>
  <c r="M714" i="2"/>
  <c r="M712" i="2" s="1"/>
  <c r="M711" i="2" s="1"/>
  <c r="L712" i="2"/>
  <c r="A712" i="2" s="1"/>
  <c r="L135" i="2"/>
  <c r="A135" i="2" s="1"/>
  <c r="L147" i="2"/>
  <c r="A147" i="2" s="1"/>
  <c r="L351" i="2"/>
  <c r="A351" i="2" s="1"/>
  <c r="L327" i="2"/>
  <c r="A327" i="2" s="1"/>
  <c r="L963" i="2"/>
  <c r="A963" i="2" s="1"/>
  <c r="L363" i="2"/>
  <c r="A363" i="2" s="1"/>
  <c r="L291" i="2"/>
  <c r="A291" i="2" s="1"/>
  <c r="L375" i="2"/>
  <c r="A375" i="2" s="1"/>
  <c r="L603" i="2"/>
  <c r="A603" i="2" s="1"/>
  <c r="L939" i="2"/>
  <c r="A939" i="2" s="1"/>
  <c r="M618" i="2"/>
  <c r="L594" i="2"/>
  <c r="A594" i="2" s="1"/>
  <c r="L616" i="2"/>
  <c r="A616" i="2" s="1"/>
  <c r="M738" i="2"/>
  <c r="M736" i="2" s="1"/>
  <c r="M735" i="2" s="1"/>
  <c r="L736" i="2"/>
  <c r="A736" i="2" s="1"/>
  <c r="M678" i="2"/>
  <c r="M676" i="2" s="1"/>
  <c r="M675" i="2" s="1"/>
  <c r="L676" i="2"/>
  <c r="A676" i="2" s="1"/>
  <c r="L267" i="2"/>
  <c r="A267" i="2" s="1"/>
  <c r="L507" i="2"/>
  <c r="A507" i="2" s="1"/>
  <c r="L759" i="2"/>
  <c r="A759" i="2" s="1"/>
  <c r="L819" i="2"/>
  <c r="A819" i="2" s="1"/>
  <c r="L339" i="2"/>
  <c r="A339" i="2" s="1"/>
  <c r="L411" i="2"/>
  <c r="A411" i="2" s="1"/>
  <c r="L651" i="2"/>
  <c r="A651" i="2" s="1"/>
  <c r="L279" i="2"/>
  <c r="A279" i="2" s="1"/>
  <c r="L1024" i="2"/>
  <c r="A1024" i="2" s="1"/>
  <c r="L219" i="2"/>
  <c r="A219" i="2" s="1"/>
  <c r="L831" i="2"/>
  <c r="A831" i="2" s="1"/>
  <c r="L387" i="2"/>
  <c r="A387" i="2" s="1"/>
  <c r="L868" i="2"/>
  <c r="A868" i="2" s="1"/>
  <c r="M534" i="2"/>
  <c r="L532" i="2"/>
  <c r="A532" i="2" s="1"/>
  <c r="M570" i="2"/>
  <c r="M568" i="2" s="1"/>
  <c r="M567" i="2" s="1"/>
  <c r="L568" i="2"/>
  <c r="A568" i="2" s="1"/>
  <c r="M630" i="2"/>
  <c r="M628" i="2" s="1"/>
  <c r="M627" i="2" s="1"/>
  <c r="L628" i="2"/>
  <c r="A628" i="2" s="1"/>
  <c r="L255" i="2"/>
  <c r="A255" i="2" s="1"/>
  <c r="L951" i="2"/>
  <c r="A951" i="2" s="1"/>
  <c r="L231" i="2"/>
  <c r="A231" i="2" s="1"/>
  <c r="L843" i="2"/>
  <c r="A843" i="2" s="1"/>
  <c r="L723" i="2"/>
  <c r="A723" i="2" s="1"/>
  <c r="L1048" i="2"/>
  <c r="A1048" i="2" s="1"/>
  <c r="L855" i="2"/>
  <c r="A855" i="2" s="1"/>
  <c r="L1000" i="2"/>
  <c r="A1000" i="2" s="1"/>
  <c r="L435" i="2"/>
  <c r="A435" i="2" s="1"/>
  <c r="L879" i="2"/>
  <c r="A879" i="2" s="1"/>
  <c r="M774" i="2"/>
  <c r="M772" i="2" s="1"/>
  <c r="M771" i="2" s="1"/>
  <c r="L772" i="2"/>
  <c r="A772" i="2" s="1"/>
  <c r="M546" i="2"/>
  <c r="M544" i="2" s="1"/>
  <c r="M543" i="2" s="1"/>
  <c r="L544" i="2"/>
  <c r="A544" i="2" s="1"/>
  <c r="M558" i="2"/>
  <c r="M556" i="2" s="1"/>
  <c r="M555" i="2" s="1"/>
  <c r="L556" i="2"/>
  <c r="A556" i="2" s="1"/>
  <c r="M582" i="2"/>
  <c r="M580" i="2" s="1"/>
  <c r="M579" i="2" s="1"/>
  <c r="L580" i="2"/>
  <c r="A580" i="2" s="1"/>
  <c r="M232" i="2"/>
  <c r="M231" i="2" s="1"/>
  <c r="M430" i="2"/>
  <c r="M424" i="2" s="1"/>
  <c r="M423" i="2" s="1"/>
  <c r="M436" i="2"/>
  <c r="M435" i="2" s="1"/>
  <c r="M786" i="2"/>
  <c r="M700" i="2"/>
  <c r="M699" i="2" s="1"/>
  <c r="M246" i="2"/>
  <c r="M210" i="2" s="1"/>
  <c r="M376" i="2"/>
  <c r="M375" i="2" s="1"/>
  <c r="M598" i="2"/>
  <c r="M604" i="2"/>
  <c r="M603" i="2" s="1"/>
  <c r="M646" i="2"/>
  <c r="M652" i="2"/>
  <c r="M651" i="2" s="1"/>
  <c r="M1000" i="2"/>
  <c r="M999" i="2" s="1"/>
  <c r="M1025" i="2"/>
  <c r="M1024" i="2" s="1"/>
  <c r="M880" i="2"/>
  <c r="M879" i="2" s="1"/>
  <c r="M874" i="2"/>
  <c r="M868" i="2" s="1"/>
  <c r="M867" i="2" s="1"/>
  <c r="M820" i="2"/>
  <c r="M819" i="2" s="1"/>
  <c r="M760" i="2"/>
  <c r="M759" i="2" s="1"/>
  <c r="L244" i="2"/>
  <c r="A244" i="2" s="1"/>
  <c r="L214" i="2"/>
  <c r="A214" i="2" s="1"/>
  <c r="M250" i="2"/>
  <c r="M256" i="2"/>
  <c r="M255" i="2" s="1"/>
  <c r="L16" i="2"/>
  <c r="A16" i="2" s="1"/>
  <c r="M148" i="2"/>
  <c r="M147" i="2" s="1"/>
  <c r="L688" i="2" l="1"/>
  <c r="A688" i="2" s="1"/>
  <c r="N12" i="2"/>
  <c r="N255" i="2"/>
  <c r="N676" i="2"/>
  <c r="N580" i="2"/>
  <c r="N544" i="2"/>
  <c r="N879" i="2"/>
  <c r="N1048" i="2"/>
  <c r="N951" i="2"/>
  <c r="N568" i="2"/>
  <c r="N1024" i="2"/>
  <c r="N339" i="2"/>
  <c r="N267" i="2"/>
  <c r="N939" i="2"/>
  <c r="N363" i="2"/>
  <c r="N795" i="2"/>
  <c r="N435" i="2"/>
  <c r="N279" i="2"/>
  <c r="N819" i="2"/>
  <c r="N616" i="2"/>
  <c r="N603" i="2"/>
  <c r="N963" i="2"/>
  <c r="N147" i="2"/>
  <c r="L640" i="2"/>
  <c r="A640" i="2" s="1"/>
  <c r="N903" i="2"/>
  <c r="N459" i="2"/>
  <c r="N807" i="2"/>
  <c r="N556" i="2"/>
  <c r="N772" i="2"/>
  <c r="N1000" i="2"/>
  <c r="N843" i="2"/>
  <c r="N628" i="2"/>
  <c r="N532" i="2"/>
  <c r="N831" i="2"/>
  <c r="N651" i="2"/>
  <c r="N759" i="2"/>
  <c r="N375" i="2"/>
  <c r="N327" i="2"/>
  <c r="N135" i="2"/>
  <c r="N664" i="2"/>
  <c r="N471" i="2"/>
  <c r="N303" i="2"/>
  <c r="N399" i="2"/>
  <c r="N387" i="2"/>
  <c r="N855" i="2"/>
  <c r="N231" i="2"/>
  <c r="N219" i="2"/>
  <c r="N411" i="2"/>
  <c r="N507" i="2"/>
  <c r="N736" i="2"/>
  <c r="N291" i="2"/>
  <c r="N351" i="2"/>
  <c r="N712" i="2"/>
  <c r="N447" i="2"/>
  <c r="N699" i="2"/>
  <c r="N16" i="2"/>
  <c r="N244" i="2"/>
  <c r="N642" i="2"/>
  <c r="N750" i="2"/>
  <c r="N790" i="2"/>
  <c r="N594" i="2"/>
  <c r="N5" i="2"/>
  <c r="N214" i="2"/>
  <c r="N723" i="2"/>
  <c r="N868" i="2"/>
  <c r="N424" i="2"/>
  <c r="N210" i="2"/>
  <c r="N690" i="2"/>
  <c r="N526" i="2"/>
  <c r="L784" i="2"/>
  <c r="A784" i="2" s="1"/>
  <c r="M526" i="2"/>
  <c r="L522" i="2"/>
  <c r="A522" i="2" s="1"/>
  <c r="L502" i="2"/>
  <c r="A502" i="2" s="1"/>
  <c r="M532" i="2"/>
  <c r="M531" i="2" s="1"/>
  <c r="L748" i="2"/>
  <c r="A748" i="2" s="1"/>
  <c r="M790" i="2"/>
  <c r="M784" i="2" s="1"/>
  <c r="M783" i="2" s="1"/>
  <c r="M750" i="2"/>
  <c r="M748" i="2" s="1"/>
  <c r="M747" i="2" s="1"/>
  <c r="M690" i="2"/>
  <c r="M688" i="2" s="1"/>
  <c r="M687" i="2" s="1"/>
  <c r="L592" i="2"/>
  <c r="A592" i="2" s="1"/>
  <c r="L579" i="2"/>
  <c r="A579" i="2" s="1"/>
  <c r="L531" i="2"/>
  <c r="A531" i="2" s="1"/>
  <c r="L867" i="2"/>
  <c r="A867" i="2" s="1"/>
  <c r="L15" i="2"/>
  <c r="A15" i="2" s="1"/>
  <c r="L771" i="2"/>
  <c r="A771" i="2" s="1"/>
  <c r="L999" i="2"/>
  <c r="A999" i="2" s="1"/>
  <c r="L567" i="2"/>
  <c r="A567" i="2" s="1"/>
  <c r="L615" i="2"/>
  <c r="A615" i="2" s="1"/>
  <c r="L711" i="2"/>
  <c r="A711" i="2" s="1"/>
  <c r="L663" i="2"/>
  <c r="A663" i="2" s="1"/>
  <c r="L423" i="2"/>
  <c r="A423" i="2" s="1"/>
  <c r="L243" i="2"/>
  <c r="A243" i="2" s="1"/>
  <c r="L543" i="2"/>
  <c r="A543" i="2" s="1"/>
  <c r="L627" i="2"/>
  <c r="A627" i="2" s="1"/>
  <c r="L735" i="2"/>
  <c r="A735" i="2" s="1"/>
  <c r="M642" i="2"/>
  <c r="M640" i="2" s="1"/>
  <c r="M639" i="2" s="1"/>
  <c r="M664" i="2"/>
  <c r="M663" i="2" s="1"/>
  <c r="L555" i="2"/>
  <c r="A555" i="2" s="1"/>
  <c r="L675" i="2"/>
  <c r="A675" i="2" s="1"/>
  <c r="M594" i="2"/>
  <c r="M592" i="2" s="1"/>
  <c r="M591" i="2" s="1"/>
  <c r="M616" i="2"/>
  <c r="M615" i="2" s="1"/>
  <c r="L208" i="2"/>
  <c r="A208" i="2" s="1"/>
  <c r="M244" i="2"/>
  <c r="M243" i="2" s="1"/>
  <c r="M214" i="2"/>
  <c r="M16" i="2"/>
  <c r="M15" i="2" s="1"/>
  <c r="L687" i="2" l="1"/>
  <c r="A687" i="2" s="1"/>
  <c r="N688" i="2"/>
  <c r="L639" i="2"/>
  <c r="A639" i="2" s="1"/>
  <c r="N640" i="2"/>
  <c r="N555" i="2"/>
  <c r="N735" i="2"/>
  <c r="N567" i="2"/>
  <c r="L783" i="2"/>
  <c r="A783" i="2" s="1"/>
  <c r="N627" i="2"/>
  <c r="N663" i="2"/>
  <c r="N999" i="2"/>
  <c r="N531" i="2"/>
  <c r="N615" i="2"/>
  <c r="N675" i="2"/>
  <c r="N543" i="2"/>
  <c r="N711" i="2"/>
  <c r="N771" i="2"/>
  <c r="N579" i="2"/>
  <c r="N867" i="2"/>
  <c r="N784" i="2"/>
  <c r="L10" i="2"/>
  <c r="A10" i="2" s="1"/>
  <c r="N208" i="2"/>
  <c r="N243" i="2"/>
  <c r="N15" i="2"/>
  <c r="L498" i="2"/>
  <c r="A498" i="2" s="1"/>
  <c r="N423" i="2"/>
  <c r="N592" i="2"/>
  <c r="N748" i="2"/>
  <c r="L520" i="2"/>
  <c r="A520" i="2" s="1"/>
  <c r="N502" i="2"/>
  <c r="N522" i="2"/>
  <c r="L747" i="2"/>
  <c r="A747" i="2" s="1"/>
  <c r="M502" i="2"/>
  <c r="M10" i="2" s="1"/>
  <c r="M522" i="2"/>
  <c r="M498" i="2" s="1"/>
  <c r="M6" i="2" s="1"/>
  <c r="L591" i="2"/>
  <c r="A591" i="2" s="1"/>
  <c r="L207" i="2"/>
  <c r="A207" i="2" s="1"/>
  <c r="M208" i="2"/>
  <c r="M207" i="2" s="1"/>
  <c r="N687" i="2" l="1"/>
  <c r="N783" i="2"/>
  <c r="N639" i="2"/>
  <c r="L496" i="2"/>
  <c r="A496" i="2" s="1"/>
  <c r="N498" i="2"/>
  <c r="N10" i="2"/>
  <c r="N520" i="2"/>
  <c r="N207" i="2"/>
  <c r="N591" i="2"/>
  <c r="N747" i="2"/>
  <c r="L6" i="2"/>
  <c r="A6" i="2" s="1"/>
  <c r="L519" i="2"/>
  <c r="A519" i="2" s="1"/>
  <c r="M496" i="2"/>
  <c r="M495" i="2" s="1"/>
  <c r="M520" i="2"/>
  <c r="M519" i="2" s="1"/>
  <c r="M4" i="2"/>
  <c r="M3" i="2" s="1"/>
  <c r="O3" i="2" s="1"/>
  <c r="N496" i="2" l="1"/>
  <c r="L495" i="2"/>
  <c r="A495" i="2" s="1"/>
  <c r="L4" i="2"/>
  <c r="A4" i="2" s="1"/>
  <c r="N6" i="2"/>
  <c r="N519" i="2"/>
  <c r="N495" i="2" l="1"/>
  <c r="L3" i="2"/>
  <c r="A3" i="2" s="1"/>
  <c r="N4" i="2"/>
  <c r="N3" i="2" l="1"/>
</calcChain>
</file>

<file path=xl/comments1.xml><?xml version="1.0" encoding="utf-8"?>
<comments xmlns="http://schemas.openxmlformats.org/spreadsheetml/2006/main">
  <authors>
    <author>Author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75 030 ლარი გამოყენებულია</t>
        </r>
      </text>
    </comment>
    <comment ref="E1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66 600 გამოყენებულია ანუ ჯამში - 141 630 ლარი
</t>
        </r>
      </text>
    </comment>
    <comment ref="D1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E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323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4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1500 გამოყენებულია</t>
        </r>
      </text>
    </comment>
    <comment ref="E6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4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6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8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 მთლიანად გამოყენებულია</t>
        </r>
      </text>
    </comment>
    <comment ref="D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9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</commentList>
</comments>
</file>

<file path=xl/sharedStrings.xml><?xml version="1.0" encoding="utf-8"?>
<sst xmlns="http://schemas.openxmlformats.org/spreadsheetml/2006/main" count="3760" uniqueCount="245">
  <si>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</si>
  <si>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</si>
  <si>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</si>
  <si>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</si>
  <si>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</si>
  <si>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</si>
  <si>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</si>
  <si>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</si>
  <si>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</si>
  <si>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</si>
  <si>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</si>
  <si>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</si>
  <si>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</si>
  <si>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</si>
  <si>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</si>
  <si>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</si>
  <si>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</si>
  <si>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</si>
  <si>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</si>
  <si>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</si>
  <si>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</si>
  <si>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</si>
  <si>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</si>
  <si>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</si>
  <si>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</si>
  <si>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</si>
  <si>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</si>
  <si>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</si>
  <si>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</si>
  <si>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</si>
  <si>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</si>
  <si>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</si>
  <si>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</si>
  <si>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</si>
  <si>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</si>
  <si>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</si>
  <si>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</si>
  <si>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</si>
  <si>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</si>
  <si>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</si>
  <si>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</si>
  <si>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</si>
  <si>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</si>
  <si>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</si>
  <si>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</si>
  <si>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</si>
  <si>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</si>
  <si>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</si>
  <si>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</si>
  <si>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</si>
  <si>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</si>
  <si>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</si>
  <si>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</si>
  <si>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</si>
  <si>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</si>
  <si>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</si>
  <si>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</si>
  <si>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</si>
  <si>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</si>
  <si>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</si>
  <si>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</si>
  <si>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</si>
  <si>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</si>
  <si>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</si>
  <si>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</si>
  <si>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</si>
  <si>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</si>
  <si>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</si>
  <si>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</si>
  <si>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</si>
  <si>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</si>
  <si>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</si>
  <si>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</si>
  <si>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</si>
  <si>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</si>
  <si>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</si>
  <si>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</si>
  <si>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</si>
  <si>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</si>
  <si>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</si>
  <si>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</si>
  <si>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</si>
  <si>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</si>
  <si>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</si>
  <si>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</si>
  <si>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</si>
  <si>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</si>
  <si>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</si>
  <si>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</si>
  <si>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</si>
  <si>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</si>
  <si>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</si>
  <si>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</si>
  <si>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</si>
  <si>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</si>
  <si>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</si>
  <si>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</si>
  <si>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</si>
  <si>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</si>
  <si>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</si>
  <si>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</si>
  <si>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</si>
  <si>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</si>
  <si>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</si>
  <si>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</si>
  <si>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</si>
  <si>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</si>
  <si>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</si>
  <si>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</si>
  <si>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</si>
  <si>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</si>
  <si>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</si>
  <si>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</si>
  <si>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</si>
  <si>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</si>
  <si>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</si>
  <si>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</si>
  <si>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</si>
  <si>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</si>
  <si>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</si>
  <si>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</si>
  <si>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</si>
  <si>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</si>
  <si>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</si>
  <si>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</si>
  <si>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</si>
  <si>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</si>
  <si>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</si>
  <si>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</si>
  <si>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</si>
  <si>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</si>
  <si>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</si>
  <si>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</si>
  <si>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</si>
  <si>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</si>
  <si>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</si>
  <si>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</si>
  <si>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</si>
  <si>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</si>
  <si>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</si>
  <si>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</si>
  <si>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</si>
  <si>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</si>
  <si>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</si>
  <si>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</si>
  <si>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</si>
  <si>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</si>
  <si>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</si>
  <si>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</si>
  <si>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</si>
  <si>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</si>
  <si>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</si>
  <si>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</si>
  <si>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</si>
  <si>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</si>
  <si>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</si>
  <si>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</si>
  <si>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</si>
  <si>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</si>
  <si>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</si>
  <si>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</si>
  <si>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</si>
  <si>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</si>
  <si>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</si>
  <si>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</si>
  <si>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</si>
  <si>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</si>
  <si>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</si>
  <si>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</si>
  <si>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</si>
  <si>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</si>
  <si>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</si>
  <si>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</si>
  <si>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</si>
  <si>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</si>
  <si>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</si>
  <si>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</si>
  <si>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</si>
  <si>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</si>
  <si>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</si>
  <si>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</si>
  <si>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</si>
  <si>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</si>
  <si>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</si>
  <si>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</si>
  <si>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</si>
  <si>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</si>
  <si>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</si>
  <si>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</si>
  <si>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</si>
  <si>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</si>
  <si>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</si>
  <si>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</si>
  <si>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</si>
  <si>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</si>
  <si>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</si>
  <si>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</si>
  <si>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საარსებო წყაროები</t>
  </si>
  <si>
    <t>ტენდერიდან ეკონომია II კვარტალი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</si>
  <si>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</si>
  <si>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</si>
  <si>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წლიური მოსალოდნელი ხარჯი</t>
  </si>
  <si>
    <t>ტენდერიდან ეკონომია III კვარტალი</t>
  </si>
  <si>
    <t>შენიშვნა</t>
  </si>
  <si>
    <t>განმახორციელებელი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</si>
  <si>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</si>
  <si>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</si>
  <si>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</si>
  <si>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 xml:space="preserve">საგანგებო </t>
  </si>
  <si>
    <t>27 01 02 03 02 01</t>
  </si>
  <si>
    <t>27 01 02 03 02 02</t>
  </si>
  <si>
    <t>სამკურნალო საშუალებების ხარისხის სახელმწიფო კონტროლი (სსიპ - სამედიცინო და ფარმაცევტული საქმიანობის რეგულირების სააგენტო)</t>
  </si>
  <si>
    <t>დეკემბრის მოსალოდნელი ხარჯი</t>
  </si>
  <si>
    <t>27 01 08</t>
  </si>
  <si>
    <t>დევნილთა, ეკომიგრანტთა და საარსებო წყაროებით უზრუნველყოფა</t>
  </si>
  <si>
    <t>27 06 02 01</t>
  </si>
  <si>
    <t>27 06 03 01 01</t>
  </si>
  <si>
    <t>27 06 03 01 02</t>
  </si>
  <si>
    <t>იძულებით გადაადგილებულ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უზრუნველყოფის სააგენტო)</t>
  </si>
  <si>
    <t>ეკომიგრანტთა მიგრაციის მართვა  (სსიპ - დევნილთა, ეკომიგრანტთა და საარსებო წყაროებით უზრუნველყოფის სააგენტო)</t>
  </si>
  <si>
    <t>27 06 02 02</t>
  </si>
  <si>
    <t>დევნილები</t>
  </si>
  <si>
    <t>ტენდერიდან ეკონომია IV კვარტალი</t>
  </si>
  <si>
    <t>საკასო</t>
  </si>
  <si>
    <t>160 000 ლარი მანქანებისთვის</t>
  </si>
  <si>
    <t>588 000 საჭიროა სოფლის ექიმებისთვის (დანამატი)</t>
  </si>
  <si>
    <t>რესურსი - 14452934</t>
  </si>
  <si>
    <r>
      <rPr>
        <sz val="12"/>
        <color rgb="FFFF0000"/>
        <rFont val="Sylfaen"/>
        <family val="1"/>
      </rPr>
      <t xml:space="preserve">7 800 000 </t>
    </r>
    <r>
      <rPr>
        <sz val="12"/>
        <rFont val="Sylfaen"/>
        <family val="1"/>
      </rPr>
      <t>-ზე გასაუქმებელია ვალდებულება და გადასატანია დევნილებში, რაც შესაბამისად ასახულია</t>
    </r>
  </si>
  <si>
    <t>1. რეგულირების მანქანები - 86 112 
2. შრომის ინსპექტირება - 611 520
3. სასწრაფოს მანქანები  - 11 802 900
4. სააგენტო - 156 000
სულ - 12 056 532</t>
  </si>
  <si>
    <t>დ ა ნ ა რ თ ი</t>
  </si>
  <si>
    <t>/ლარი/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</si>
  <si>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</si>
  <si>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</si>
  <si>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</si>
  <si>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</si>
  <si>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</si>
  <si>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</si>
  <si>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27 01 04 01</t>
  </si>
  <si>
    <t>სსიპ - სოციალური მომსახურების სააგენტო (აპარატი)</t>
  </si>
  <si>
    <t>კრიზისულ მდგომარეობაში მყოფი ბავშვიანი ოჯახების დახმარება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</si>
  <si>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</si>
  <si>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</si>
  <si>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წერილით</t>
  </si>
  <si>
    <t xml:space="preserve">სულ </t>
  </si>
  <si>
    <t>არ არის რესურსი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</si>
</sst>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_);_(* \(#,##0.0\);_(* &quot;-&quot;?_);_(@_)"/>
  </numFmts>
  <fonts count="5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1"/>
      <name val="Sylfae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b/>
      <sz val="12"/>
      <color theme="3"/>
      <name val="Sylfaen"/>
      <family val="1"/>
    </font>
    <font>
      <b/>
      <sz val="14"/>
      <color theme="3"/>
      <name val="Sylfaen"/>
      <family val="1"/>
    </font>
    <font>
      <b/>
      <sz val="12"/>
      <color theme="1"/>
      <name val="Sylfaen"/>
      <family val="1"/>
    </font>
    <font>
      <b/>
      <sz val="14"/>
      <color theme="1"/>
      <name val="Sylfaen"/>
      <family val="1"/>
    </font>
    <font>
      <sz val="14"/>
      <color theme="1"/>
      <name val="Sylfaen"/>
      <family val="1"/>
    </font>
    <font>
      <sz val="12"/>
      <name val="Sylfaen"/>
      <family val="1"/>
    </font>
    <font>
      <b/>
      <sz val="14"/>
      <color rgb="FFFF0000"/>
      <name val="Sylfaen"/>
      <family val="1"/>
    </font>
    <font>
      <b/>
      <sz val="12"/>
      <color rgb="FFFF0000"/>
      <name val="Sylfaen"/>
      <family val="1"/>
    </font>
    <font>
      <sz val="12"/>
      <color rgb="FFFF0000"/>
      <name val="Sylfaen"/>
      <family val="1"/>
    </font>
    <font>
      <sz val="12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46" fillId="0" borderId="0"/>
    <xf numFmtId="0" fontId="46" fillId="0" borderId="0"/>
    <xf numFmtId="43" fontId="55" fillId="0" borderId="0" applyFont="0" applyFill="0" applyBorder="0" applyAlignment="0" applyProtection="0"/>
  </cellStyleXfs>
  <cellXfs count="134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 applyProtection="1">
      <alignment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0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>
      <alignment vertical="center"/>
    </xf>
    <xf numFmtId="164" fontId="22" fillId="0" borderId="2" xfId="2" applyNumberFormat="1" applyFont="1" applyFill="1" applyBorder="1" applyAlignment="1">
      <alignment vertical="center" wrapText="1"/>
    </xf>
    <xf numFmtId="164" fontId="23" fillId="0" borderId="2" xfId="2" applyNumberFormat="1" applyFont="1" applyFill="1" applyBorder="1" applyAlignment="1">
      <alignment vertical="center" wrapText="1"/>
    </xf>
    <xf numFmtId="164" fontId="22" fillId="2" borderId="2" xfId="2" applyNumberFormat="1" applyFont="1" applyFill="1" applyBorder="1" applyAlignment="1">
      <alignment vertical="center" wrapText="1"/>
    </xf>
    <xf numFmtId="9" fontId="22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4" fillId="0" borderId="0" xfId="4" applyFont="1" applyFill="1" applyBorder="1" applyAlignment="1">
      <alignment vertical="center"/>
    </xf>
    <xf numFmtId="164" fontId="14" fillId="2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0" fontId="26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NumberFormat="1" applyFont="1" applyFill="1" applyBorder="1" applyAlignment="1">
      <alignment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0" fontId="20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0" fillId="3" borderId="2" xfId="1" applyFont="1" applyFill="1" applyBorder="1" applyAlignment="1">
      <alignment horizontal="center" vertical="center" wrapText="1"/>
    </xf>
    <xf numFmtId="164" fontId="31" fillId="3" borderId="2" xfId="2" applyNumberFormat="1" applyFont="1" applyFill="1" applyBorder="1" applyAlignment="1">
      <alignment vertical="center" wrapText="1"/>
    </xf>
    <xf numFmtId="164" fontId="31" fillId="4" borderId="2" xfId="2" applyNumberFormat="1" applyFont="1" applyFill="1" applyBorder="1" applyAlignment="1">
      <alignment vertical="center" wrapText="1"/>
    </xf>
    <xf numFmtId="9" fontId="31" fillId="3" borderId="2" xfId="3" applyNumberFormat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2" fillId="0" borderId="2" xfId="1" applyNumberFormat="1" applyFont="1" applyFill="1" applyBorder="1" applyAlignment="1">
      <alignment horizontal="center" vertical="center" wrapText="1" readingOrder="1"/>
    </xf>
    <xf numFmtId="0" fontId="32" fillId="0" borderId="2" xfId="1" applyFont="1" applyFill="1" applyBorder="1" applyAlignment="1">
      <alignment vertical="center" wrapText="1"/>
    </xf>
    <xf numFmtId="164" fontId="33" fillId="0" borderId="2" xfId="2" applyNumberFormat="1" applyFont="1" applyFill="1" applyBorder="1" applyAlignment="1">
      <alignment vertical="center" wrapText="1"/>
    </xf>
    <xf numFmtId="164" fontId="31" fillId="0" borderId="2" xfId="2" applyNumberFormat="1" applyFont="1" applyFill="1" applyBorder="1" applyAlignment="1">
      <alignment vertical="center" wrapText="1"/>
    </xf>
    <xf numFmtId="164" fontId="33" fillId="2" borderId="2" xfId="2" applyNumberFormat="1" applyFont="1" applyFill="1" applyBorder="1" applyAlignment="1">
      <alignment vertical="center" wrapText="1"/>
    </xf>
    <xf numFmtId="9" fontId="33" fillId="2" borderId="2" xfId="3" applyNumberFormat="1" applyFont="1" applyFill="1" applyBorder="1" applyAlignment="1">
      <alignment vertical="center" wrapText="1"/>
    </xf>
    <xf numFmtId="0" fontId="34" fillId="0" borderId="2" xfId="1" applyNumberFormat="1" applyFont="1" applyFill="1" applyBorder="1" applyAlignment="1">
      <alignment horizontal="center" vertical="center" wrapText="1" readingOrder="1"/>
    </xf>
    <xf numFmtId="164" fontId="31" fillId="2" borderId="2" xfId="2" applyNumberFormat="1" applyFont="1" applyFill="1" applyBorder="1" applyAlignment="1">
      <alignment vertical="center" wrapText="1"/>
    </xf>
    <xf numFmtId="9" fontId="31" fillId="2" borderId="2" xfId="3" applyNumberFormat="1" applyFont="1" applyFill="1" applyBorder="1" applyAlignment="1">
      <alignment vertical="center" wrapText="1"/>
    </xf>
    <xf numFmtId="0" fontId="30" fillId="0" borderId="2" xfId="1" applyFont="1" applyFill="1" applyBorder="1" applyAlignment="1">
      <alignment horizontal="center" vertical="center" wrapText="1"/>
    </xf>
    <xf numFmtId="164" fontId="35" fillId="0" borderId="2" xfId="2" applyNumberFormat="1" applyFont="1" applyFill="1" applyBorder="1" applyAlignment="1" applyProtection="1">
      <alignment vertical="center" wrapText="1"/>
    </xf>
    <xf numFmtId="164" fontId="35" fillId="0" borderId="2" xfId="2" applyNumberFormat="1" applyFont="1" applyFill="1" applyBorder="1" applyAlignment="1">
      <alignment vertical="center" wrapText="1"/>
    </xf>
    <xf numFmtId="164" fontId="31" fillId="5" borderId="2" xfId="2" applyNumberFormat="1" applyFont="1" applyFill="1" applyBorder="1" applyAlignment="1">
      <alignment vertical="center" wrapText="1"/>
    </xf>
    <xf numFmtId="164" fontId="36" fillId="0" borderId="2" xfId="2" applyNumberFormat="1" applyFont="1" applyFill="1" applyBorder="1" applyAlignment="1">
      <alignment vertical="center" wrapText="1"/>
    </xf>
    <xf numFmtId="0" fontId="30" fillId="6" borderId="2" xfId="1" applyFont="1" applyFill="1" applyBorder="1" applyAlignment="1">
      <alignment horizontal="center" vertical="center" wrapText="1"/>
    </xf>
    <xf numFmtId="164" fontId="30" fillId="3" borderId="0" xfId="3" applyNumberFormat="1" applyFont="1" applyFill="1" applyBorder="1" applyAlignment="1">
      <alignment vertical="center" wrapText="1"/>
    </xf>
    <xf numFmtId="164" fontId="35" fillId="6" borderId="2" xfId="2" applyNumberFormat="1" applyFont="1" applyFill="1" applyBorder="1" applyAlignment="1">
      <alignment vertical="center" wrapText="1"/>
    </xf>
    <xf numFmtId="164" fontId="33" fillId="6" borderId="2" xfId="2" applyNumberFormat="1" applyFont="1" applyFill="1" applyBorder="1" applyAlignment="1">
      <alignment vertical="center" wrapText="1"/>
    </xf>
    <xf numFmtId="164" fontId="36" fillId="6" borderId="2" xfId="2" applyNumberFormat="1" applyFont="1" applyFill="1" applyBorder="1" applyAlignment="1">
      <alignment vertical="center" wrapText="1"/>
    </xf>
    <xf numFmtId="164" fontId="37" fillId="3" borderId="0" xfId="3" applyNumberFormat="1" applyFont="1" applyFill="1" applyBorder="1" applyAlignment="1">
      <alignment vertical="center" wrapText="1"/>
    </xf>
    <xf numFmtId="164" fontId="38" fillId="2" borderId="2" xfId="2" applyNumberFormat="1" applyFont="1" applyFill="1" applyBorder="1" applyAlignment="1">
      <alignment vertical="center" wrapText="1"/>
    </xf>
    <xf numFmtId="164" fontId="38" fillId="0" borderId="2" xfId="2" applyNumberFormat="1" applyFont="1" applyFill="1" applyBorder="1" applyAlignment="1">
      <alignment vertical="center" wrapText="1"/>
    </xf>
    <xf numFmtId="164" fontId="31" fillId="6" borderId="2" xfId="2" applyNumberFormat="1" applyFont="1" applyFill="1" applyBorder="1" applyAlignment="1">
      <alignment vertical="center" wrapText="1"/>
    </xf>
    <xf numFmtId="164" fontId="39" fillId="3" borderId="0" xfId="3" applyNumberFormat="1" applyFont="1" applyFill="1" applyBorder="1" applyAlignment="1">
      <alignment vertical="center" wrapText="1"/>
    </xf>
    <xf numFmtId="49" fontId="37" fillId="3" borderId="0" xfId="3" applyNumberFormat="1" applyFont="1" applyFill="1" applyBorder="1" applyAlignment="1">
      <alignment vertical="center" wrapText="1"/>
    </xf>
    <xf numFmtId="3" fontId="39" fillId="0" borderId="0" xfId="1" applyNumberFormat="1" applyFont="1" applyFill="1" applyBorder="1" applyAlignment="1">
      <alignment horizontal="left"/>
    </xf>
    <xf numFmtId="0" fontId="41" fillId="0" borderId="0" xfId="5" applyFont="1" applyAlignment="1">
      <alignment vertical="center" wrapText="1"/>
    </xf>
    <xf numFmtId="4" fontId="41" fillId="0" borderId="0" xfId="5" applyNumberFormat="1" applyFont="1" applyAlignment="1">
      <alignment horizontal="center" vertical="center" wrapText="1"/>
    </xf>
    <xf numFmtId="0" fontId="44" fillId="5" borderId="0" xfId="5" applyFont="1" applyFill="1" applyAlignment="1">
      <alignment vertical="center" wrapText="1"/>
    </xf>
    <xf numFmtId="4" fontId="44" fillId="5" borderId="0" xfId="5" applyNumberFormat="1" applyFont="1" applyFill="1" applyAlignment="1">
      <alignment horizontal="center" vertical="center" wrapText="1"/>
    </xf>
    <xf numFmtId="0" fontId="45" fillId="5" borderId="0" xfId="5" applyFont="1" applyFill="1" applyAlignment="1">
      <alignment horizontal="center" vertical="center" wrapText="1"/>
    </xf>
    <xf numFmtId="0" fontId="45" fillId="0" borderId="5" xfId="5" applyFont="1" applyBorder="1" applyAlignment="1">
      <alignment horizontal="center" vertical="center" wrapText="1"/>
    </xf>
    <xf numFmtId="0" fontId="43" fillId="0" borderId="6" xfId="5" applyFont="1" applyBorder="1" applyAlignment="1">
      <alignment horizontal="center" vertical="center" wrapText="1"/>
    </xf>
    <xf numFmtId="0" fontId="45" fillId="0" borderId="6" xfId="5" applyFont="1" applyBorder="1" applyAlignment="1">
      <alignment horizontal="center" vertical="center" wrapText="1"/>
    </xf>
    <xf numFmtId="0" fontId="45" fillId="0" borderId="7" xfId="5" applyFont="1" applyBorder="1" applyAlignment="1">
      <alignment horizontal="center" vertical="center" wrapText="1"/>
    </xf>
    <xf numFmtId="0" fontId="47" fillId="0" borderId="0" xfId="6" applyFont="1" applyFill="1" applyBorder="1"/>
    <xf numFmtId="0" fontId="45" fillId="0" borderId="8" xfId="5" applyFont="1" applyBorder="1" applyAlignment="1">
      <alignment horizontal="center" vertical="center" wrapText="1"/>
    </xf>
    <xf numFmtId="0" fontId="45" fillId="5" borderId="9" xfId="5" applyFont="1" applyFill="1" applyBorder="1" applyAlignment="1">
      <alignment horizontal="center" vertical="center" wrapText="1"/>
    </xf>
    <xf numFmtId="165" fontId="45" fillId="0" borderId="9" xfId="5" applyNumberFormat="1" applyFont="1" applyBorder="1" applyAlignment="1">
      <alignment horizontal="center" vertical="center" wrapText="1"/>
    </xf>
    <xf numFmtId="165" fontId="45" fillId="0" borderId="10" xfId="5" applyNumberFormat="1" applyFont="1" applyBorder="1" applyAlignment="1">
      <alignment horizontal="center" vertical="center" wrapText="1"/>
    </xf>
    <xf numFmtId="0" fontId="48" fillId="0" borderId="0" xfId="6" applyFont="1" applyFill="1" applyBorder="1"/>
    <xf numFmtId="165" fontId="44" fillId="0" borderId="11" xfId="5" applyNumberFormat="1" applyFont="1" applyBorder="1" applyAlignment="1">
      <alignment vertical="center" wrapText="1"/>
    </xf>
    <xf numFmtId="165" fontId="49" fillId="0" borderId="12" xfId="7" applyNumberFormat="1" applyFont="1" applyFill="1" applyBorder="1" applyAlignment="1" applyProtection="1">
      <alignment horizontal="left" vertical="center" wrapText="1" indent="1"/>
    </xf>
    <xf numFmtId="165" fontId="50" fillId="0" borderId="13" xfId="7" applyNumberFormat="1" applyFont="1" applyFill="1" applyBorder="1" applyAlignment="1" applyProtection="1">
      <alignment horizontal="center" vertical="center" wrapText="1"/>
    </xf>
    <xf numFmtId="165" fontId="50" fillId="0" borderId="14" xfId="7" applyNumberFormat="1" applyFont="1" applyFill="1" applyBorder="1" applyAlignment="1" applyProtection="1">
      <alignment horizontal="center" vertical="center" wrapText="1"/>
    </xf>
    <xf numFmtId="0" fontId="51" fillId="0" borderId="0" xfId="5" applyFont="1" applyAlignment="1">
      <alignment vertical="center" wrapText="1"/>
    </xf>
    <xf numFmtId="165" fontId="45" fillId="0" borderId="12" xfId="7" applyNumberFormat="1" applyFont="1" applyFill="1" applyBorder="1" applyAlignment="1" applyProtection="1">
      <alignment horizontal="left" vertical="center" wrapText="1" indent="1"/>
    </xf>
    <xf numFmtId="165" fontId="45" fillId="0" borderId="13" xfId="7" applyNumberFormat="1" applyFont="1" applyFill="1" applyBorder="1" applyAlignment="1" applyProtection="1">
      <alignment horizontal="center" vertical="center" wrapText="1"/>
    </xf>
    <xf numFmtId="165" fontId="45" fillId="0" borderId="14" xfId="7" applyNumberFormat="1" applyFont="1" applyFill="1" applyBorder="1" applyAlignment="1" applyProtection="1">
      <alignment horizontal="center" vertical="center" wrapText="1"/>
    </xf>
    <xf numFmtId="165" fontId="52" fillId="0" borderId="12" xfId="7" applyNumberFormat="1" applyFont="1" applyFill="1" applyBorder="1" applyAlignment="1" applyProtection="1">
      <alignment horizontal="left" vertical="center" wrapText="1" indent="2"/>
    </xf>
    <xf numFmtId="165" fontId="53" fillId="0" borderId="13" xfId="7" applyNumberFormat="1" applyFont="1" applyFill="1" applyBorder="1" applyAlignment="1" applyProtection="1">
      <alignment horizontal="center" vertical="center" wrapText="1"/>
    </xf>
    <xf numFmtId="165" fontId="53" fillId="0" borderId="14" xfId="7" applyNumberFormat="1" applyFont="1" applyFill="1" applyBorder="1" applyAlignment="1" applyProtection="1">
      <alignment horizontal="center" vertical="center" wrapText="1"/>
    </xf>
    <xf numFmtId="165" fontId="53" fillId="0" borderId="12" xfId="7" applyNumberFormat="1" applyFont="1" applyFill="1" applyBorder="1" applyAlignment="1" applyProtection="1">
      <alignment horizontal="left" vertical="center" wrapText="1" indent="2"/>
    </xf>
    <xf numFmtId="165" fontId="40" fillId="0" borderId="14" xfId="7" applyNumberFormat="1" applyFont="1" applyFill="1" applyBorder="1" applyAlignment="1" applyProtection="1">
      <alignment horizontal="center" vertical="center" wrapText="1"/>
    </xf>
    <xf numFmtId="165" fontId="51" fillId="0" borderId="0" xfId="5" applyNumberFormat="1" applyFont="1" applyAlignment="1">
      <alignment vertical="center" wrapText="1"/>
    </xf>
    <xf numFmtId="165" fontId="54" fillId="0" borderId="12" xfId="7" applyNumberFormat="1" applyFont="1" applyFill="1" applyBorder="1" applyAlignment="1" applyProtection="1">
      <alignment horizontal="left" vertical="center" wrapText="1" indent="1"/>
    </xf>
    <xf numFmtId="165" fontId="44" fillId="0" borderId="15" xfId="5" applyNumberFormat="1" applyFont="1" applyBorder="1" applyAlignment="1">
      <alignment vertical="center" wrapText="1"/>
    </xf>
    <xf numFmtId="165" fontId="54" fillId="0" borderId="16" xfId="7" applyNumberFormat="1" applyFont="1" applyFill="1" applyBorder="1" applyAlignment="1" applyProtection="1">
      <alignment horizontal="left" vertical="center" wrapText="1" indent="1"/>
    </xf>
    <xf numFmtId="165" fontId="45" fillId="0" borderId="17" xfId="7" applyNumberFormat="1" applyFont="1" applyFill="1" applyBorder="1" applyAlignment="1" applyProtection="1">
      <alignment horizontal="center" vertical="center" wrapText="1"/>
    </xf>
    <xf numFmtId="165" fontId="53" fillId="0" borderId="17" xfId="7" applyNumberFormat="1" applyFont="1" applyFill="1" applyBorder="1" applyAlignment="1" applyProtection="1">
      <alignment horizontal="center" vertical="center" wrapText="1"/>
    </xf>
    <xf numFmtId="165" fontId="53" fillId="0" borderId="18" xfId="7" applyNumberFormat="1" applyFont="1" applyFill="1" applyBorder="1" applyAlignment="1" applyProtection="1">
      <alignment horizontal="center" vertical="center" wrapText="1"/>
    </xf>
    <xf numFmtId="3" fontId="53" fillId="0" borderId="14" xfId="7" applyNumberFormat="1" applyFont="1" applyFill="1" applyBorder="1" applyAlignment="1" applyProtection="1">
      <alignment horizontal="center" vertical="center" wrapText="1"/>
    </xf>
    <xf numFmtId="3" fontId="45" fillId="0" borderId="14" xfId="7" applyNumberFormat="1" applyFont="1" applyFill="1" applyBorder="1" applyAlignment="1" applyProtection="1">
      <alignment horizontal="center" vertical="center" wrapText="1"/>
    </xf>
    <xf numFmtId="165" fontId="44" fillId="0" borderId="19" xfId="5" applyNumberFormat="1" applyFont="1" applyBorder="1" applyAlignment="1">
      <alignment vertical="center" wrapText="1"/>
    </xf>
    <xf numFmtId="165" fontId="53" fillId="0" borderId="20" xfId="7" applyNumberFormat="1" applyFont="1" applyFill="1" applyBorder="1" applyAlignment="1" applyProtection="1">
      <alignment horizontal="left" vertical="center" wrapText="1" indent="2"/>
    </xf>
    <xf numFmtId="165" fontId="53" fillId="0" borderId="21" xfId="7" applyNumberFormat="1" applyFont="1" applyFill="1" applyBorder="1" applyAlignment="1" applyProtection="1">
      <alignment horizontal="center" vertical="center" wrapText="1"/>
    </xf>
    <xf numFmtId="165" fontId="53" fillId="0" borderId="22" xfId="7" applyNumberFormat="1" applyFont="1" applyFill="1" applyBorder="1" applyAlignment="1" applyProtection="1">
      <alignment horizontal="center" vertical="center" wrapText="1"/>
    </xf>
    <xf numFmtId="164" fontId="41" fillId="0" borderId="0" xfId="8" applyNumberFormat="1" applyFont="1" applyAlignment="1">
      <alignment horizontal="left" vertical="center" wrapText="1"/>
    </xf>
    <xf numFmtId="0" fontId="41" fillId="0" borderId="0" xfId="5" applyFont="1" applyAlignment="1">
      <alignment horizontal="left" vertical="center" wrapText="1"/>
    </xf>
    <xf numFmtId="0" fontId="51" fillId="0" borderId="0" xfId="5" applyFont="1" applyAlignment="1">
      <alignment horizontal="left" vertical="center" wrapText="1"/>
    </xf>
    <xf numFmtId="165" fontId="51" fillId="0" borderId="0" xfId="5" applyNumberFormat="1" applyFont="1" applyAlignment="1">
      <alignment horizontal="left" vertical="center" wrapText="1"/>
    </xf>
    <xf numFmtId="0" fontId="44" fillId="5" borderId="23" xfId="5" applyFont="1" applyFill="1" applyBorder="1" applyAlignment="1">
      <alignment vertical="center" wrapText="1"/>
    </xf>
    <xf numFmtId="165" fontId="43" fillId="0" borderId="24" xfId="5" applyNumberFormat="1" applyFont="1" applyBorder="1" applyAlignment="1">
      <alignment horizontal="center" vertical="center" wrapText="1"/>
    </xf>
    <xf numFmtId="165" fontId="45" fillId="5" borderId="25" xfId="5" applyNumberFormat="1" applyFont="1" applyFill="1" applyBorder="1" applyAlignment="1">
      <alignment horizontal="center" vertical="center" wrapText="1"/>
    </xf>
    <xf numFmtId="0" fontId="41" fillId="5" borderId="0" xfId="5" applyFont="1" applyFill="1" applyAlignment="1">
      <alignment vertical="center" wrapText="1"/>
    </xf>
    <xf numFmtId="4" fontId="41" fillId="5" borderId="0" xfId="5" applyNumberFormat="1" applyFont="1" applyFill="1" applyAlignment="1">
      <alignment horizontal="center" vertical="center" wrapText="1"/>
    </xf>
    <xf numFmtId="0" fontId="56" fillId="5" borderId="0" xfId="5" applyFont="1" applyFill="1" applyAlignment="1">
      <alignment vertical="center" wrapText="1"/>
    </xf>
    <xf numFmtId="0" fontId="57" fillId="0" borderId="0" xfId="5" applyFont="1" applyAlignment="1">
      <alignment vertical="center" wrapText="1"/>
    </xf>
    <xf numFmtId="0" fontId="58" fillId="0" borderId="0" xfId="5" applyFont="1" applyAlignment="1">
      <alignment vertical="center" wrapText="1"/>
    </xf>
    <xf numFmtId="164" fontId="57" fillId="0" borderId="0" xfId="8" applyNumberFormat="1" applyFont="1" applyAlignment="1">
      <alignment horizontal="left" vertical="center" wrapText="1"/>
    </xf>
    <xf numFmtId="0" fontId="57" fillId="0" borderId="0" xfId="5" applyFont="1" applyAlignment="1">
      <alignment horizontal="left" vertical="center" wrapText="1"/>
    </xf>
    <xf numFmtId="164" fontId="58" fillId="0" borderId="0" xfId="4" applyNumberFormat="1" applyFont="1" applyAlignment="1">
      <alignment vertical="center" wrapText="1"/>
    </xf>
    <xf numFmtId="166" fontId="57" fillId="0" borderId="0" xfId="5" applyNumberFormat="1" applyFont="1" applyAlignment="1">
      <alignment vertical="center" wrapText="1"/>
    </xf>
    <xf numFmtId="3" fontId="31" fillId="3" borderId="0" xfId="3" applyNumberFormat="1" applyFont="1" applyFill="1" applyBorder="1" applyAlignment="1">
      <alignment horizontal="center" vertical="center" wrapText="1"/>
    </xf>
    <xf numFmtId="164" fontId="30" fillId="3" borderId="4" xfId="3" applyNumberFormat="1" applyFont="1" applyFill="1" applyBorder="1" applyAlignment="1">
      <alignment horizontal="center" vertical="center" wrapText="1"/>
    </xf>
    <xf numFmtId="0" fontId="42" fillId="5" borderId="0" xfId="5" applyFont="1" applyFill="1" applyAlignment="1">
      <alignment horizontal="center" vertical="center" wrapText="1"/>
    </xf>
    <xf numFmtId="0" fontId="43" fillId="5" borderId="0" xfId="5" applyFont="1" applyFill="1" applyAlignment="1">
      <alignment horizontal="center" vertical="center" wrapText="1"/>
    </xf>
    <xf numFmtId="0" fontId="56" fillId="5" borderId="0" xfId="5" applyFont="1" applyFill="1" applyAlignment="1">
      <alignment horizontal="center" vertical="center" wrapText="1"/>
    </xf>
  </cellXfs>
  <cellStyles count="9">
    <cellStyle name="Comma" xfId="4" builtinId="3"/>
    <cellStyle name="Comma 2" xfId="2"/>
    <cellStyle name="Comma 3" xfId="8"/>
    <cellStyle name="Normal" xfId="0" builtinId="0"/>
    <cellStyle name="Normal 2" xfId="1"/>
    <cellStyle name="Normal 2 2" xfId="5"/>
    <cellStyle name="Normal_cxrili 2008 20.12.2007" xfId="6"/>
    <cellStyle name="Normal_cxrili 30.12.2008 BOLOOOOO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1183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H658" sqref="H658"/>
    </sheetView>
  </sheetViews>
  <sheetFormatPr defaultColWidth="8.85546875" defaultRowHeight="15.75" x14ac:dyDescent="0.25"/>
  <cols>
    <col min="1" max="1" width="2.85546875" style="11" customWidth="1"/>
    <col min="2" max="2" width="11.140625" style="10" customWidth="1"/>
    <col min="3" max="3" width="56.7109375" style="10" customWidth="1"/>
    <col min="4" max="7" width="16" style="10" customWidth="1"/>
    <col min="8" max="8" width="24.85546875" style="12" customWidth="1"/>
    <col min="9" max="9" width="23.28515625" style="10" bestFit="1" customWidth="1"/>
    <col min="10" max="10" width="21.85546875" style="10" customWidth="1"/>
    <col min="11" max="12" width="23.140625" style="10" customWidth="1"/>
    <col min="13" max="13" width="22.42578125" style="10" customWidth="1"/>
    <col min="14" max="14" width="18.42578125" style="10" customWidth="1"/>
    <col min="15" max="15" width="29.85546875" style="36" customWidth="1"/>
    <col min="16" max="16" width="23.140625" style="10" bestFit="1" customWidth="1"/>
    <col min="17" max="17" width="8.85546875" style="10"/>
    <col min="18" max="18" width="12.7109375" style="10" bestFit="1" customWidth="1"/>
    <col min="19" max="19" width="10.5703125" style="10" bestFit="1" customWidth="1"/>
    <col min="20" max="20" width="10" style="10" bestFit="1" customWidth="1"/>
    <col min="21" max="16384" width="8.85546875" style="10"/>
  </cols>
  <sheetData>
    <row r="1" spans="1:16" ht="18" customHeight="1" x14ac:dyDescent="0.25">
      <c r="A1" s="6"/>
      <c r="B1" s="7"/>
      <c r="C1" s="8"/>
      <c r="H1" s="9"/>
    </row>
    <row r="2" spans="1:16" s="23" customFormat="1" ht="102.75" customHeight="1" x14ac:dyDescent="0.25">
      <c r="A2" s="37"/>
      <c r="B2" s="38" t="s">
        <v>0</v>
      </c>
      <c r="C2" s="38" t="s">
        <v>1</v>
      </c>
      <c r="D2" s="22" t="s">
        <v>87</v>
      </c>
      <c r="E2" s="22" t="s">
        <v>198</v>
      </c>
      <c r="F2" s="22" t="s">
        <v>202</v>
      </c>
      <c r="G2" s="22" t="s">
        <v>222</v>
      </c>
      <c r="H2" s="22" t="s">
        <v>85</v>
      </c>
      <c r="I2" s="22" t="s">
        <v>84</v>
      </c>
      <c r="J2" s="22" t="s">
        <v>223</v>
      </c>
      <c r="K2" s="22" t="s">
        <v>212</v>
      </c>
      <c r="L2" s="22" t="s">
        <v>201</v>
      </c>
      <c r="M2" s="22" t="s">
        <v>86</v>
      </c>
      <c r="N2" s="22" t="s">
        <v>88</v>
      </c>
      <c r="O2" s="35" t="s">
        <v>203</v>
      </c>
      <c r="P2" s="39" t="s">
        <v>204</v>
      </c>
    </row>
    <row r="3" spans="1:16" ht="69" hidden="1" customHeight="1" x14ac:dyDescent="0.35">
      <c r="A3" s="40" t="str">
        <f>IF((D3+J3+H3+I3+K3+L3)&gt;0,"a","b")</f>
        <v>a</v>
      </c>
      <c r="B3" s="41" t="s">
        <v>95</v>
      </c>
      <c r="C3" s="41" t="s">
        <v>96</v>
      </c>
      <c r="D3" s="42">
        <f t="shared" ref="D3" si="0">D4+D12+D13+D14</f>
        <v>1655280</v>
      </c>
      <c r="E3" s="42">
        <f t="shared" ref="E3:F3" si="1">E4+E12+E13+E14</f>
        <v>394150.64</v>
      </c>
      <c r="F3" s="42">
        <f t="shared" si="1"/>
        <v>674211.9</v>
      </c>
      <c r="G3" s="42">
        <f t="shared" ref="G3" si="2">G4+G12+G13+G14</f>
        <v>143468</v>
      </c>
      <c r="H3" s="42">
        <f t="shared" ref="H3:K3" si="3">H4+H12+H13+H14</f>
        <v>3968400000</v>
      </c>
      <c r="I3" s="43">
        <f t="shared" si="3"/>
        <v>3978400000</v>
      </c>
      <c r="J3" s="42">
        <f t="shared" ref="J3" si="4">J4+J12+J13+J14</f>
        <v>3634628454.8839998</v>
      </c>
      <c r="K3" s="42">
        <f t="shared" si="3"/>
        <v>332394580.5</v>
      </c>
      <c r="L3" s="42">
        <f t="shared" ref="L3" si="5">L4+L12+L13+L14</f>
        <v>3967023035.3839998</v>
      </c>
      <c r="M3" s="42">
        <f t="shared" ref="M3" si="6">M4+M12+M13+M14</f>
        <v>11376964.615999999</v>
      </c>
      <c r="N3" s="44">
        <f t="shared" ref="N3:N66" si="7">L3/I3</f>
        <v>0.99714031655539914</v>
      </c>
      <c r="O3" s="129">
        <f>M3+12056532-880374</f>
        <v>22553122.615999997</v>
      </c>
      <c r="P3" s="71"/>
    </row>
    <row r="4" spans="1:16" ht="19.5" hidden="1" x14ac:dyDescent="0.25">
      <c r="A4" s="40" t="str">
        <f t="shared" ref="A4:A67" si="8">IF((D4+J4+H4+I4+K4+L4)&gt;0,"a","b")</f>
        <v>a</v>
      </c>
      <c r="B4" s="46" t="s">
        <v>2</v>
      </c>
      <c r="C4" s="47" t="s">
        <v>3</v>
      </c>
      <c r="D4" s="48">
        <f t="shared" ref="D4:E4" si="9">D5+D6+D7+D8+D9+D10+D11</f>
        <v>1655233</v>
      </c>
      <c r="E4" s="48">
        <f t="shared" si="9"/>
        <v>293135.64</v>
      </c>
      <c r="F4" s="48">
        <f t="shared" ref="F4:G4" si="10">F5+F6+F7+F8+F9+F10+F11</f>
        <v>604400.9</v>
      </c>
      <c r="G4" s="48">
        <f t="shared" si="10"/>
        <v>111013</v>
      </c>
      <c r="H4" s="48">
        <f t="shared" ref="H4:K4" si="11">H5+H6+H7+H8+H9+H10+H11</f>
        <v>3923665000</v>
      </c>
      <c r="I4" s="48">
        <f t="shared" si="11"/>
        <v>3921886417</v>
      </c>
      <c r="J4" s="49">
        <f t="shared" ref="J4" si="12">J5+J6+J7+J8+J9+J10+J11</f>
        <v>3600551987.1539998</v>
      </c>
      <c r="K4" s="48">
        <f t="shared" si="11"/>
        <v>310370794.5</v>
      </c>
      <c r="L4" s="48">
        <f t="shared" ref="L4:M4" si="13">L5+L6+L7+L8+L9+L10+L11</f>
        <v>3910922781.6539998</v>
      </c>
      <c r="M4" s="50">
        <f t="shared" si="13"/>
        <v>10963635.345999999</v>
      </c>
      <c r="N4" s="51">
        <f t="shared" si="7"/>
        <v>0.99720449952388301</v>
      </c>
      <c r="O4" s="130" t="s">
        <v>228</v>
      </c>
      <c r="P4" s="45"/>
    </row>
    <row r="5" spans="1:16" ht="19.5" hidden="1" x14ac:dyDescent="0.25">
      <c r="A5" s="40" t="str">
        <f t="shared" si="8"/>
        <v>a</v>
      </c>
      <c r="B5" s="52" t="s">
        <v>2</v>
      </c>
      <c r="C5" s="4" t="s">
        <v>4</v>
      </c>
      <c r="D5" s="49">
        <f t="shared" ref="D5:E5" si="14">D17+D209+D497+D989+D1001+D1050</f>
        <v>0</v>
      </c>
      <c r="E5" s="49">
        <f t="shared" si="14"/>
        <v>0</v>
      </c>
      <c r="F5" s="49">
        <f t="shared" ref="F5:G5" si="15">F17+F209+F497+F989+F1001+F1050</f>
        <v>0</v>
      </c>
      <c r="G5" s="49">
        <f t="shared" si="15"/>
        <v>0</v>
      </c>
      <c r="H5" s="49">
        <f>H17+H209+H497+H989+H1001+H1050</f>
        <v>33210000</v>
      </c>
      <c r="I5" s="49">
        <f>I17+I209+I497+I989+I1001+I1050</f>
        <v>32317074</v>
      </c>
      <c r="J5" s="49">
        <f t="shared" ref="J5" si="16">J17+J209+J497+J989+J1001+J1050</f>
        <v>26717251</v>
      </c>
      <c r="K5" s="49">
        <f t="shared" ref="K5:K14" si="17">K17+K209+K497+K989+K1001+K1050</f>
        <v>4481553</v>
      </c>
      <c r="L5" s="49">
        <f t="shared" ref="L5:M5" si="18">L17+L209+L497+L989+L1001+L1050</f>
        <v>31198804</v>
      </c>
      <c r="M5" s="53">
        <f t="shared" si="18"/>
        <v>1118270</v>
      </c>
      <c r="N5" s="54">
        <f t="shared" si="7"/>
        <v>0.96539692918981468</v>
      </c>
      <c r="O5" s="130"/>
      <c r="P5" s="45"/>
    </row>
    <row r="6" spans="1:16" ht="19.5" hidden="1" x14ac:dyDescent="0.25">
      <c r="A6" s="40" t="str">
        <f t="shared" si="8"/>
        <v>a</v>
      </c>
      <c r="B6" s="52" t="s">
        <v>2</v>
      </c>
      <c r="C6" s="4" t="s">
        <v>5</v>
      </c>
      <c r="D6" s="49">
        <f t="shared" ref="D6:E6" si="19">D18+D210+D498+D990+D1002+D1051</f>
        <v>481474</v>
      </c>
      <c r="E6" s="49">
        <f t="shared" si="19"/>
        <v>208303.33000000002</v>
      </c>
      <c r="F6" s="49">
        <f t="shared" ref="F6:G6" si="20">F18+F210+F498+F990+F1002+F1051</f>
        <v>397297.8</v>
      </c>
      <c r="G6" s="49">
        <f t="shared" si="20"/>
        <v>101157</v>
      </c>
      <c r="H6" s="49">
        <f t="shared" ref="H6:M6" si="21">H18+H210+H498+H990+H1002+H1051</f>
        <v>119343000</v>
      </c>
      <c r="I6" s="49">
        <f t="shared" si="21"/>
        <v>118949439</v>
      </c>
      <c r="J6" s="49">
        <f t="shared" ref="J6" si="22">J18+J210+J498+J990+J1002+J1051</f>
        <v>95770519.769999996</v>
      </c>
      <c r="K6" s="49">
        <f t="shared" si="17"/>
        <v>22061468</v>
      </c>
      <c r="L6" s="49">
        <f t="shared" si="21"/>
        <v>117831987.77</v>
      </c>
      <c r="M6" s="53">
        <f t="shared" si="21"/>
        <v>1117451.23</v>
      </c>
      <c r="N6" s="54">
        <f t="shared" si="7"/>
        <v>0.99060566204099543</v>
      </c>
      <c r="O6" s="130"/>
      <c r="P6" s="45"/>
    </row>
    <row r="7" spans="1:16" ht="18.75" hidden="1" customHeight="1" x14ac:dyDescent="0.25">
      <c r="A7" s="40" t="str">
        <f t="shared" si="8"/>
        <v>b</v>
      </c>
      <c r="B7" s="3" t="s">
        <v>2</v>
      </c>
      <c r="C7" s="4" t="s">
        <v>6</v>
      </c>
      <c r="D7" s="18">
        <f t="shared" ref="D7:E7" si="23">D19+D211+D499+D991+D1003+D1052</f>
        <v>0</v>
      </c>
      <c r="E7" s="18">
        <f t="shared" si="23"/>
        <v>0</v>
      </c>
      <c r="F7" s="18">
        <f t="shared" ref="F7:G7" si="24">F19+F211+F499+F991+F1003+F1052</f>
        <v>0</v>
      </c>
      <c r="G7" s="18">
        <f t="shared" si="24"/>
        <v>0</v>
      </c>
      <c r="H7" s="18">
        <f t="shared" ref="H7:M7" si="25">H19+H211+H499+H991+H1003+H1052</f>
        <v>0</v>
      </c>
      <c r="I7" s="18">
        <f t="shared" si="25"/>
        <v>0</v>
      </c>
      <c r="J7" s="18">
        <f t="shared" ref="J7" si="26">J19+J211+J499+J991+J1003+J1052</f>
        <v>0</v>
      </c>
      <c r="K7" s="18">
        <f t="shared" si="17"/>
        <v>0</v>
      </c>
      <c r="L7" s="18">
        <f t="shared" si="25"/>
        <v>0</v>
      </c>
      <c r="M7" s="30">
        <f t="shared" si="25"/>
        <v>0</v>
      </c>
      <c r="N7" s="33" t="e">
        <f t="shared" si="7"/>
        <v>#DIV/0!</v>
      </c>
      <c r="O7" s="130"/>
    </row>
    <row r="8" spans="1:16" ht="19.5" hidden="1" x14ac:dyDescent="0.25">
      <c r="A8" s="40" t="str">
        <f t="shared" si="8"/>
        <v>a</v>
      </c>
      <c r="B8" s="52" t="s">
        <v>2</v>
      </c>
      <c r="C8" s="4" t="s">
        <v>7</v>
      </c>
      <c r="D8" s="49">
        <f t="shared" ref="D8:E8" si="27">D20+D212+D500+D992+D1004+D1053</f>
        <v>0</v>
      </c>
      <c r="E8" s="49">
        <f t="shared" si="27"/>
        <v>0</v>
      </c>
      <c r="F8" s="49">
        <f t="shared" ref="F8:G8" si="28">F20+F212+F500+F992+F1004+F1053</f>
        <v>0</v>
      </c>
      <c r="G8" s="49">
        <f t="shared" si="28"/>
        <v>0</v>
      </c>
      <c r="H8" s="49">
        <f t="shared" ref="H8:M8" si="29">H20+H212+H500+H992+H1004+H1053</f>
        <v>0</v>
      </c>
      <c r="I8" s="49">
        <f t="shared" si="29"/>
        <v>930000</v>
      </c>
      <c r="J8" s="49">
        <f t="shared" ref="J8" si="30">J20+J212+J500+J992+J1004+J1053</f>
        <v>475000</v>
      </c>
      <c r="K8" s="49">
        <f t="shared" si="17"/>
        <v>0</v>
      </c>
      <c r="L8" s="49">
        <f t="shared" si="29"/>
        <v>475000</v>
      </c>
      <c r="M8" s="53">
        <f t="shared" si="29"/>
        <v>455000</v>
      </c>
      <c r="N8" s="54">
        <f t="shared" si="7"/>
        <v>0.510752688172043</v>
      </c>
      <c r="O8" s="130"/>
      <c r="P8" s="45"/>
    </row>
    <row r="9" spans="1:16" ht="19.5" hidden="1" x14ac:dyDescent="0.25">
      <c r="A9" s="40" t="str">
        <f t="shared" si="8"/>
        <v>a</v>
      </c>
      <c r="B9" s="52" t="s">
        <v>2</v>
      </c>
      <c r="C9" s="4" t="s">
        <v>8</v>
      </c>
      <c r="D9" s="49">
        <f t="shared" ref="D9:E9" si="31">D21+D213+D501+D993+D1005+D1054</f>
        <v>0</v>
      </c>
      <c r="E9" s="49">
        <f t="shared" si="31"/>
        <v>0</v>
      </c>
      <c r="F9" s="49">
        <f t="shared" ref="F9:G9" si="32">F21+F213+F501+F993+F1005+F1054</f>
        <v>0</v>
      </c>
      <c r="G9" s="49">
        <f t="shared" si="32"/>
        <v>0</v>
      </c>
      <c r="H9" s="49">
        <f t="shared" ref="H9:M9" si="33">H21+H213+H501+H993+H1005+H1054</f>
        <v>2493000</v>
      </c>
      <c r="I9" s="49">
        <f t="shared" si="33"/>
        <v>3055893</v>
      </c>
      <c r="J9" s="49">
        <f t="shared" ref="J9" si="34">J21+J213+J501+J993+J1005+J1054</f>
        <v>3049975.21</v>
      </c>
      <c r="K9" s="49">
        <f t="shared" si="17"/>
        <v>0</v>
      </c>
      <c r="L9" s="49">
        <f t="shared" si="33"/>
        <v>3049975.21</v>
      </c>
      <c r="M9" s="53">
        <f t="shared" si="33"/>
        <v>5917.7900000000373</v>
      </c>
      <c r="N9" s="54">
        <f t="shared" si="7"/>
        <v>0.99806348258921374</v>
      </c>
      <c r="O9" s="130"/>
      <c r="P9" s="45"/>
    </row>
    <row r="10" spans="1:16" ht="19.5" hidden="1" x14ac:dyDescent="0.25">
      <c r="A10" s="40" t="str">
        <f t="shared" si="8"/>
        <v>a</v>
      </c>
      <c r="B10" s="52" t="s">
        <v>2</v>
      </c>
      <c r="C10" s="4" t="s">
        <v>9</v>
      </c>
      <c r="D10" s="49">
        <f t="shared" ref="D10:E10" si="35">D22+D214+D502+D994+D1006+D1055</f>
        <v>1158759</v>
      </c>
      <c r="E10" s="49">
        <f t="shared" si="35"/>
        <v>84832.31</v>
      </c>
      <c r="F10" s="49">
        <f t="shared" ref="F10:G10" si="36">F22+F214+F502+F994+F1006+F1055</f>
        <v>200984</v>
      </c>
      <c r="G10" s="49">
        <f t="shared" si="36"/>
        <v>3188</v>
      </c>
      <c r="H10" s="49">
        <f t="shared" ref="H10:M10" si="37">H22+H214+H502+H994+H1006+H1055</f>
        <v>3728785000</v>
      </c>
      <c r="I10" s="49">
        <f t="shared" si="37"/>
        <v>3725677477</v>
      </c>
      <c r="J10" s="49">
        <f t="shared" ref="J10" si="38">J22+J214+J502+J994+J1006+J1055</f>
        <v>3441321578.934</v>
      </c>
      <c r="K10" s="49">
        <f t="shared" si="17"/>
        <v>279566061.5</v>
      </c>
      <c r="L10" s="49">
        <f t="shared" si="37"/>
        <v>3720887640.434</v>
      </c>
      <c r="M10" s="53">
        <f t="shared" si="37"/>
        <v>4789836.5659999996</v>
      </c>
      <c r="N10" s="54">
        <f t="shared" si="7"/>
        <v>0.99871437165574062</v>
      </c>
      <c r="O10" s="130"/>
      <c r="P10" s="45"/>
    </row>
    <row r="11" spans="1:16" ht="19.5" hidden="1" x14ac:dyDescent="0.25">
      <c r="A11" s="40" t="str">
        <f t="shared" si="8"/>
        <v>a</v>
      </c>
      <c r="B11" s="52" t="s">
        <v>2</v>
      </c>
      <c r="C11" s="4" t="s">
        <v>10</v>
      </c>
      <c r="D11" s="49">
        <f t="shared" ref="D11:E11" si="39">D23+D215+D503+D995+D1007+D1056</f>
        <v>15000</v>
      </c>
      <c r="E11" s="49">
        <f t="shared" si="39"/>
        <v>0</v>
      </c>
      <c r="F11" s="49">
        <f t="shared" ref="F11:G11" si="40">F23+F215+F503+F995+F1007+F1056</f>
        <v>6119.1</v>
      </c>
      <c r="G11" s="49">
        <f t="shared" si="40"/>
        <v>6668</v>
      </c>
      <c r="H11" s="49">
        <f t="shared" ref="H11:M11" si="41">H23+H215+H503+H995+H1007+H1056</f>
        <v>39834000</v>
      </c>
      <c r="I11" s="49">
        <f t="shared" si="41"/>
        <v>40956534</v>
      </c>
      <c r="J11" s="49">
        <f t="shared" ref="J11" si="42">J23+J215+J503+J995+J1007+J1056</f>
        <v>33217662.239999998</v>
      </c>
      <c r="K11" s="49">
        <f t="shared" si="17"/>
        <v>4261712</v>
      </c>
      <c r="L11" s="49">
        <f t="shared" si="41"/>
        <v>37479374.239999995</v>
      </c>
      <c r="M11" s="53">
        <f t="shared" si="41"/>
        <v>3477159.76</v>
      </c>
      <c r="N11" s="54">
        <f t="shared" si="7"/>
        <v>0.91510122023509111</v>
      </c>
      <c r="O11" s="130"/>
      <c r="P11" s="45"/>
    </row>
    <row r="12" spans="1:16" ht="19.5" hidden="1" x14ac:dyDescent="0.25">
      <c r="A12" s="40" t="str">
        <f t="shared" si="8"/>
        <v>a</v>
      </c>
      <c r="B12" s="46" t="s">
        <v>2</v>
      </c>
      <c r="C12" s="47" t="s">
        <v>11</v>
      </c>
      <c r="D12" s="48">
        <f t="shared" ref="D12:E12" si="43">D24+D216+D504+D996+D1008+D1057</f>
        <v>47</v>
      </c>
      <c r="E12" s="48">
        <f t="shared" si="43"/>
        <v>101015</v>
      </c>
      <c r="F12" s="48">
        <f t="shared" ref="F12:G12" si="44">F24+F216+F504+F996+F1008+F1057</f>
        <v>69811</v>
      </c>
      <c r="G12" s="48">
        <f t="shared" si="44"/>
        <v>32455</v>
      </c>
      <c r="H12" s="48">
        <f t="shared" ref="H12:M12" si="45">H24+H216+H504+H996+H1008+H1057</f>
        <v>44735000</v>
      </c>
      <c r="I12" s="48">
        <f t="shared" si="45"/>
        <v>56513583</v>
      </c>
      <c r="J12" s="49">
        <f t="shared" ref="J12" si="46">J24+J216+J504+J996+J1008+J1057</f>
        <v>34076467.729999997</v>
      </c>
      <c r="K12" s="48">
        <f t="shared" si="17"/>
        <v>22023786</v>
      </c>
      <c r="L12" s="48">
        <f t="shared" si="45"/>
        <v>56100253.729999997</v>
      </c>
      <c r="M12" s="50">
        <f t="shared" si="45"/>
        <v>413329.26999999996</v>
      </c>
      <c r="N12" s="51">
        <f t="shared" si="7"/>
        <v>0.99268619598937824</v>
      </c>
      <c r="O12" s="130"/>
      <c r="P12" s="45"/>
    </row>
    <row r="13" spans="1:16" ht="18.75" hidden="1" x14ac:dyDescent="0.25">
      <c r="A13" s="40" t="str">
        <f t="shared" si="8"/>
        <v>b</v>
      </c>
      <c r="B13" s="1" t="s">
        <v>2</v>
      </c>
      <c r="C13" s="2" t="s">
        <v>12</v>
      </c>
      <c r="D13" s="17">
        <f t="shared" ref="D13:E13" si="47">D25+D217+D505+D997+D1009+D1058</f>
        <v>0</v>
      </c>
      <c r="E13" s="17">
        <f t="shared" si="47"/>
        <v>0</v>
      </c>
      <c r="F13" s="17">
        <f t="shared" ref="F13:G13" si="48">F25+F217+F505+F997+F1009+F1058</f>
        <v>0</v>
      </c>
      <c r="G13" s="17">
        <f t="shared" si="48"/>
        <v>0</v>
      </c>
      <c r="H13" s="17">
        <f t="shared" ref="H13:M13" si="49">H25+H217+H505+H997+H1009+H1058</f>
        <v>0</v>
      </c>
      <c r="I13" s="17">
        <f t="shared" si="49"/>
        <v>0</v>
      </c>
      <c r="J13" s="18">
        <f t="shared" ref="J13" si="50">J25+J217+J505+J997+J1009+J1058</f>
        <v>0</v>
      </c>
      <c r="K13" s="17">
        <f t="shared" si="17"/>
        <v>0</v>
      </c>
      <c r="L13" s="17">
        <f t="shared" si="49"/>
        <v>0</v>
      </c>
      <c r="M13" s="31">
        <f t="shared" si="49"/>
        <v>0</v>
      </c>
      <c r="N13" s="32" t="e">
        <f t="shared" si="7"/>
        <v>#DIV/0!</v>
      </c>
      <c r="O13" s="13"/>
    </row>
    <row r="14" spans="1:16" ht="18.75" hidden="1" x14ac:dyDescent="0.25">
      <c r="A14" s="40" t="str">
        <f t="shared" si="8"/>
        <v>b</v>
      </c>
      <c r="B14" s="1" t="s">
        <v>2</v>
      </c>
      <c r="C14" s="2" t="s">
        <v>13</v>
      </c>
      <c r="D14" s="17">
        <f t="shared" ref="D14:E14" si="51">D26+D218+D506+D998+D1010+D1059</f>
        <v>0</v>
      </c>
      <c r="E14" s="17">
        <f t="shared" si="51"/>
        <v>0</v>
      </c>
      <c r="F14" s="17">
        <f t="shared" ref="F14:G14" si="52">F26+F218+F506+F998+F1010+F1059</f>
        <v>0</v>
      </c>
      <c r="G14" s="17">
        <f t="shared" si="52"/>
        <v>0</v>
      </c>
      <c r="H14" s="17">
        <f t="shared" ref="H14:M14" si="53">H26+H218+H506+H998+H1010+H1059</f>
        <v>0</v>
      </c>
      <c r="I14" s="17">
        <f t="shared" si="53"/>
        <v>0</v>
      </c>
      <c r="J14" s="18">
        <f t="shared" ref="J14" si="54">J26+J218+J506+J998+J1010+J1059</f>
        <v>0</v>
      </c>
      <c r="K14" s="17">
        <f t="shared" si="17"/>
        <v>0</v>
      </c>
      <c r="L14" s="17">
        <f t="shared" si="53"/>
        <v>0</v>
      </c>
      <c r="M14" s="31">
        <f t="shared" si="53"/>
        <v>0</v>
      </c>
      <c r="N14" s="32" t="e">
        <f t="shared" si="7"/>
        <v>#DIV/0!</v>
      </c>
      <c r="O14" s="13"/>
    </row>
    <row r="15" spans="1:16" ht="54" hidden="1" x14ac:dyDescent="0.25">
      <c r="A15" s="40" t="str">
        <f t="shared" si="8"/>
        <v>a</v>
      </c>
      <c r="B15" s="55" t="s">
        <v>97</v>
      </c>
      <c r="C15" s="55" t="s">
        <v>98</v>
      </c>
      <c r="D15" s="49">
        <f t="shared" ref="D15" si="55">D16+D24+D25+D26</f>
        <v>184771</v>
      </c>
      <c r="E15" s="49">
        <f t="shared" ref="E15:F15" si="56">E16+E24+E25+E26</f>
        <v>67828</v>
      </c>
      <c r="F15" s="49">
        <f t="shared" si="56"/>
        <v>23417.1</v>
      </c>
      <c r="G15" s="49">
        <f t="shared" ref="G15" si="57">G16+G24+G25+G26</f>
        <v>33781</v>
      </c>
      <c r="H15" s="49">
        <f t="shared" ref="H15:K15" si="58">H16+H24+H25+H26</f>
        <v>57803000</v>
      </c>
      <c r="I15" s="49">
        <f t="shared" si="58"/>
        <v>58335190</v>
      </c>
      <c r="J15" s="49">
        <f t="shared" ref="J15" si="59">J16+J24+J25+J26</f>
        <v>48283747.544</v>
      </c>
      <c r="K15" s="49">
        <f t="shared" si="58"/>
        <v>8778232</v>
      </c>
      <c r="L15" s="49">
        <f t="shared" ref="L15" si="60">L16+L24+L25+L26</f>
        <v>57061979.544</v>
      </c>
      <c r="M15" s="53">
        <f t="shared" ref="M15" si="61">M16+M24+M25+M26</f>
        <v>1273210.4560000002</v>
      </c>
      <c r="N15" s="54">
        <f t="shared" si="7"/>
        <v>0.97817422972308821</v>
      </c>
      <c r="O15" s="61"/>
      <c r="P15" s="45"/>
    </row>
    <row r="16" spans="1:16" ht="19.5" hidden="1" x14ac:dyDescent="0.25">
      <c r="A16" s="40" t="str">
        <f t="shared" si="8"/>
        <v>a</v>
      </c>
      <c r="B16" s="46" t="s">
        <v>2</v>
      </c>
      <c r="C16" s="47" t="s">
        <v>3</v>
      </c>
      <c r="D16" s="48">
        <f t="shared" ref="D16:E16" si="62">D17+D18+D19+D20+D21+D22+D23</f>
        <v>184724</v>
      </c>
      <c r="E16" s="48">
        <f t="shared" si="62"/>
        <v>61453</v>
      </c>
      <c r="F16" s="48">
        <f t="shared" ref="F16:G16" si="63">F17+F18+F19+F20+F21+F22+F23</f>
        <v>16654.099999999999</v>
      </c>
      <c r="G16" s="48">
        <f t="shared" si="63"/>
        <v>32399</v>
      </c>
      <c r="H16" s="48">
        <f t="shared" ref="H16:K16" si="64">H17+H18+H19+H20+H21+H22+H23</f>
        <v>57306000</v>
      </c>
      <c r="I16" s="48">
        <f t="shared" si="64"/>
        <v>57243990</v>
      </c>
      <c r="J16" s="49">
        <f t="shared" ref="J16" si="65">J17+J18+J19+J20+J21+J22+J23</f>
        <v>47618779.144000001</v>
      </c>
      <c r="K16" s="48">
        <f t="shared" si="64"/>
        <v>8270943</v>
      </c>
      <c r="L16" s="48">
        <f t="shared" ref="L16:M16" si="66">L17+L18+L19+L20+L21+L22+L23</f>
        <v>55889722.144000001</v>
      </c>
      <c r="M16" s="50">
        <f t="shared" si="66"/>
        <v>1354267.8560000001</v>
      </c>
      <c r="N16" s="51">
        <f t="shared" si="7"/>
        <v>0.97634218271647388</v>
      </c>
      <c r="O16" s="61"/>
      <c r="P16" s="45"/>
    </row>
    <row r="17" spans="1:16" ht="19.5" hidden="1" x14ac:dyDescent="0.25">
      <c r="A17" s="40" t="str">
        <f t="shared" si="8"/>
        <v>a</v>
      </c>
      <c r="B17" s="52" t="s">
        <v>2</v>
      </c>
      <c r="C17" s="4" t="s">
        <v>4</v>
      </c>
      <c r="D17" s="49">
        <f>D29+D41+D137+D149+D161+D173+D185+D197</f>
        <v>0</v>
      </c>
      <c r="E17" s="49">
        <f t="shared" ref="E17:M17" si="67">E29+E41+E137+E149+E161+E173+E185+E197</f>
        <v>0</v>
      </c>
      <c r="F17" s="49">
        <f t="shared" si="67"/>
        <v>0</v>
      </c>
      <c r="G17" s="49">
        <f t="shared" ref="G17" si="68">G29+G41+G137+G149+G161+G173+G185+G197</f>
        <v>0</v>
      </c>
      <c r="H17" s="49">
        <f t="shared" si="67"/>
        <v>33210000</v>
      </c>
      <c r="I17" s="49">
        <f t="shared" si="67"/>
        <v>32317074</v>
      </c>
      <c r="J17" s="49">
        <f t="shared" si="67"/>
        <v>26717251</v>
      </c>
      <c r="K17" s="49">
        <f t="shared" si="67"/>
        <v>4481553</v>
      </c>
      <c r="L17" s="49">
        <f t="shared" si="67"/>
        <v>31198804</v>
      </c>
      <c r="M17" s="53">
        <f t="shared" si="67"/>
        <v>1118270</v>
      </c>
      <c r="N17" s="54">
        <f t="shared" si="7"/>
        <v>0.96539692918981468</v>
      </c>
      <c r="O17" s="61"/>
      <c r="P17" s="45"/>
    </row>
    <row r="18" spans="1:16" ht="19.5" hidden="1" x14ac:dyDescent="0.25">
      <c r="A18" s="40" t="str">
        <f t="shared" si="8"/>
        <v>a</v>
      </c>
      <c r="B18" s="52" t="s">
        <v>2</v>
      </c>
      <c r="C18" s="4" t="s">
        <v>5</v>
      </c>
      <c r="D18" s="49">
        <f t="shared" ref="D18:J18" si="69">D30+D42+D138+D150+D162+D174+D186+D198</f>
        <v>184724</v>
      </c>
      <c r="E18" s="49">
        <f t="shared" si="69"/>
        <v>61453</v>
      </c>
      <c r="F18" s="49">
        <f t="shared" si="69"/>
        <v>14557</v>
      </c>
      <c r="G18" s="49">
        <f t="shared" ref="G18" si="70">G30+G42+G138+G150+G162+G174+G186+G198</f>
        <v>32324</v>
      </c>
      <c r="H18" s="49">
        <f t="shared" si="69"/>
        <v>20612000</v>
      </c>
      <c r="I18" s="49">
        <f t="shared" si="69"/>
        <v>20202587</v>
      </c>
      <c r="J18" s="49">
        <f t="shared" si="69"/>
        <v>16313966</v>
      </c>
      <c r="K18" s="49">
        <f t="shared" ref="K18:L18" si="71">K30+K42+K138+K150+K162+K174+K186+K198</f>
        <v>3672990</v>
      </c>
      <c r="L18" s="49">
        <f t="shared" si="71"/>
        <v>19986956</v>
      </c>
      <c r="M18" s="53">
        <f t="shared" ref="M18" si="72">M30+M42+M138+M150+M162+M174+M186+M198</f>
        <v>215631</v>
      </c>
      <c r="N18" s="54">
        <f t="shared" si="7"/>
        <v>0.98932656495923021</v>
      </c>
      <c r="O18" s="61"/>
      <c r="P18" s="45"/>
    </row>
    <row r="19" spans="1:16" ht="18.75" hidden="1" x14ac:dyDescent="0.25">
      <c r="A19" s="40" t="str">
        <f t="shared" si="8"/>
        <v>b</v>
      </c>
      <c r="B19" s="3" t="s">
        <v>2</v>
      </c>
      <c r="C19" s="4" t="s">
        <v>6</v>
      </c>
      <c r="D19" s="18">
        <f t="shared" ref="D19:M19" si="73">D31+D43+D139+D151+D163+D175+D187+D199</f>
        <v>0</v>
      </c>
      <c r="E19" s="18">
        <f t="shared" si="73"/>
        <v>0</v>
      </c>
      <c r="F19" s="18">
        <f t="shared" si="73"/>
        <v>0</v>
      </c>
      <c r="G19" s="18">
        <f t="shared" ref="G19" si="74">G31+G43+G139+G151+G163+G175+G187+G199</f>
        <v>0</v>
      </c>
      <c r="H19" s="18">
        <f t="shared" si="73"/>
        <v>0</v>
      </c>
      <c r="I19" s="18">
        <f t="shared" si="73"/>
        <v>0</v>
      </c>
      <c r="J19" s="18">
        <f t="shared" si="73"/>
        <v>0</v>
      </c>
      <c r="K19" s="18">
        <f t="shared" si="73"/>
        <v>0</v>
      </c>
      <c r="L19" s="18">
        <f t="shared" si="73"/>
        <v>0</v>
      </c>
      <c r="M19" s="30">
        <f t="shared" si="73"/>
        <v>0</v>
      </c>
      <c r="N19" s="33" t="e">
        <f t="shared" si="7"/>
        <v>#DIV/0!</v>
      </c>
      <c r="O19" s="14"/>
    </row>
    <row r="20" spans="1:16" ht="19.5" hidden="1" x14ac:dyDescent="0.25">
      <c r="A20" s="40" t="str">
        <f t="shared" si="8"/>
        <v>a</v>
      </c>
      <c r="B20" s="52" t="s">
        <v>2</v>
      </c>
      <c r="C20" s="4" t="s">
        <v>7</v>
      </c>
      <c r="D20" s="49">
        <f t="shared" ref="D20:M20" si="75">D32+D44+D140+D152+D164+D176+D188+D200</f>
        <v>0</v>
      </c>
      <c r="E20" s="49">
        <f t="shared" si="75"/>
        <v>0</v>
      </c>
      <c r="F20" s="49">
        <f t="shared" si="75"/>
        <v>0</v>
      </c>
      <c r="G20" s="49">
        <f t="shared" ref="G20" si="76">G32+G44+G140+G152+G164+G176+G188+G200</f>
        <v>0</v>
      </c>
      <c r="H20" s="49">
        <f t="shared" si="75"/>
        <v>0</v>
      </c>
      <c r="I20" s="49">
        <f t="shared" si="75"/>
        <v>230000</v>
      </c>
      <c r="J20" s="49">
        <f t="shared" si="75"/>
        <v>230000</v>
      </c>
      <c r="K20" s="49">
        <f t="shared" si="75"/>
        <v>0</v>
      </c>
      <c r="L20" s="49">
        <f t="shared" si="75"/>
        <v>230000</v>
      </c>
      <c r="M20" s="53">
        <f t="shared" si="75"/>
        <v>0</v>
      </c>
      <c r="N20" s="54">
        <f t="shared" si="7"/>
        <v>1</v>
      </c>
      <c r="O20" s="61"/>
      <c r="P20" s="45"/>
    </row>
    <row r="21" spans="1:16" ht="19.5" hidden="1" x14ac:dyDescent="0.25">
      <c r="A21" s="40" t="str">
        <f t="shared" si="8"/>
        <v>a</v>
      </c>
      <c r="B21" s="52" t="s">
        <v>2</v>
      </c>
      <c r="C21" s="4" t="s">
        <v>8</v>
      </c>
      <c r="D21" s="49">
        <f t="shared" ref="D21:M21" si="77">D33+D45+D141+D153+D165+D177+D189+D201</f>
        <v>0</v>
      </c>
      <c r="E21" s="49">
        <f t="shared" si="77"/>
        <v>0</v>
      </c>
      <c r="F21" s="49">
        <f t="shared" si="77"/>
        <v>0</v>
      </c>
      <c r="G21" s="49">
        <f t="shared" ref="G21" si="78">G33+G45+G141+G153+G165+G177+G189+G201</f>
        <v>0</v>
      </c>
      <c r="H21" s="49">
        <f t="shared" si="77"/>
        <v>2493000</v>
      </c>
      <c r="I21" s="49">
        <f t="shared" si="77"/>
        <v>3036993</v>
      </c>
      <c r="J21" s="49">
        <f t="shared" si="77"/>
        <v>3031172.21</v>
      </c>
      <c r="K21" s="49">
        <f t="shared" si="77"/>
        <v>0</v>
      </c>
      <c r="L21" s="49">
        <f t="shared" si="77"/>
        <v>3031172.21</v>
      </c>
      <c r="M21" s="53">
        <f t="shared" si="77"/>
        <v>5820.7900000000373</v>
      </c>
      <c r="N21" s="54">
        <f t="shared" si="7"/>
        <v>0.99808337062350816</v>
      </c>
      <c r="O21" s="61"/>
      <c r="P21" s="45"/>
    </row>
    <row r="22" spans="1:16" ht="19.5" hidden="1" x14ac:dyDescent="0.25">
      <c r="A22" s="40" t="str">
        <f t="shared" si="8"/>
        <v>a</v>
      </c>
      <c r="B22" s="52" t="s">
        <v>2</v>
      </c>
      <c r="C22" s="4" t="s">
        <v>9</v>
      </c>
      <c r="D22" s="49">
        <f t="shared" ref="D22:M22" si="79">D34+D46+D142+D154+D166+D178+D190+D202</f>
        <v>0</v>
      </c>
      <c r="E22" s="49">
        <f t="shared" si="79"/>
        <v>0</v>
      </c>
      <c r="F22" s="49">
        <f t="shared" si="79"/>
        <v>0</v>
      </c>
      <c r="G22" s="49">
        <f t="shared" ref="G22" si="80">G34+G46+G142+G154+G166+G178+G190+G202</f>
        <v>0</v>
      </c>
      <c r="H22" s="49">
        <f t="shared" si="79"/>
        <v>390000</v>
      </c>
      <c r="I22" s="49">
        <f t="shared" si="79"/>
        <v>886426</v>
      </c>
      <c r="J22" s="49">
        <f t="shared" si="79"/>
        <v>816444.93400000001</v>
      </c>
      <c r="K22" s="49">
        <f t="shared" si="79"/>
        <v>83703</v>
      </c>
      <c r="L22" s="49">
        <f t="shared" si="79"/>
        <v>900147.93400000001</v>
      </c>
      <c r="M22" s="53">
        <f t="shared" si="79"/>
        <v>-13721.934000000008</v>
      </c>
      <c r="N22" s="54">
        <f t="shared" si="7"/>
        <v>1.0154800671460449</v>
      </c>
      <c r="O22" s="61"/>
      <c r="P22" s="45"/>
    </row>
    <row r="23" spans="1:16" ht="17.25" hidden="1" customHeight="1" x14ac:dyDescent="0.25">
      <c r="A23" s="40" t="str">
        <f t="shared" si="8"/>
        <v>a</v>
      </c>
      <c r="B23" s="52" t="s">
        <v>2</v>
      </c>
      <c r="C23" s="4" t="s">
        <v>10</v>
      </c>
      <c r="D23" s="49">
        <f t="shared" ref="D23:M23" si="81">D35+D47+D143+D155+D167+D179+D191+D203</f>
        <v>0</v>
      </c>
      <c r="E23" s="49">
        <f t="shared" si="81"/>
        <v>0</v>
      </c>
      <c r="F23" s="49">
        <f t="shared" si="81"/>
        <v>2097.1</v>
      </c>
      <c r="G23" s="49">
        <f t="shared" ref="G23" si="82">G35+G47+G143+G155+G167+G179+G191+G203</f>
        <v>75</v>
      </c>
      <c r="H23" s="49">
        <f t="shared" si="81"/>
        <v>601000</v>
      </c>
      <c r="I23" s="49">
        <f t="shared" si="81"/>
        <v>570910</v>
      </c>
      <c r="J23" s="49">
        <f t="shared" si="81"/>
        <v>509945</v>
      </c>
      <c r="K23" s="49">
        <f t="shared" si="81"/>
        <v>32697</v>
      </c>
      <c r="L23" s="49">
        <f t="shared" si="81"/>
        <v>542642</v>
      </c>
      <c r="M23" s="53">
        <f t="shared" si="81"/>
        <v>28268</v>
      </c>
      <c r="N23" s="54">
        <f t="shared" si="7"/>
        <v>0.95048606610499031</v>
      </c>
      <c r="O23" s="61"/>
      <c r="P23" s="45"/>
    </row>
    <row r="24" spans="1:16" ht="19.5" hidden="1" x14ac:dyDescent="0.25">
      <c r="A24" s="40" t="str">
        <f t="shared" si="8"/>
        <v>a</v>
      </c>
      <c r="B24" s="46" t="s">
        <v>2</v>
      </c>
      <c r="C24" s="47" t="s">
        <v>11</v>
      </c>
      <c r="D24" s="48">
        <f t="shared" ref="D24:M24" si="83">D36+D48+D144+D156+D168+D180+D192+D204</f>
        <v>47</v>
      </c>
      <c r="E24" s="48">
        <f t="shared" si="83"/>
        <v>6375</v>
      </c>
      <c r="F24" s="48">
        <f t="shared" si="83"/>
        <v>6763</v>
      </c>
      <c r="G24" s="48">
        <f t="shared" ref="G24" si="84">G36+G48+G144+G156+G168+G180+G192+G204</f>
        <v>1382</v>
      </c>
      <c r="H24" s="48">
        <f t="shared" si="83"/>
        <v>497000</v>
      </c>
      <c r="I24" s="48">
        <f t="shared" si="83"/>
        <v>1091200</v>
      </c>
      <c r="J24" s="49">
        <f t="shared" si="83"/>
        <v>664968.4</v>
      </c>
      <c r="K24" s="48">
        <f t="shared" si="83"/>
        <v>507289</v>
      </c>
      <c r="L24" s="48">
        <f t="shared" si="83"/>
        <v>1172257.3999999999</v>
      </c>
      <c r="M24" s="50">
        <f t="shared" si="83"/>
        <v>-81057.399999999994</v>
      </c>
      <c r="N24" s="51">
        <f t="shared" si="7"/>
        <v>1.0742828079178885</v>
      </c>
      <c r="O24" s="61"/>
      <c r="P24" s="45"/>
    </row>
    <row r="25" spans="1:16" ht="18.75" hidden="1" x14ac:dyDescent="0.25">
      <c r="A25" s="40" t="str">
        <f t="shared" si="8"/>
        <v>b</v>
      </c>
      <c r="B25" s="1" t="s">
        <v>2</v>
      </c>
      <c r="C25" s="2" t="s">
        <v>12</v>
      </c>
      <c r="D25" s="17">
        <f t="shared" ref="D25:M25" si="85">D37+D49+D145+D157+D169+D181+D193+D205</f>
        <v>0</v>
      </c>
      <c r="E25" s="17">
        <f t="shared" si="85"/>
        <v>0</v>
      </c>
      <c r="F25" s="17">
        <f t="shared" si="85"/>
        <v>0</v>
      </c>
      <c r="G25" s="17">
        <f t="shared" ref="G25" si="86">G37+G49+G145+G157+G169+G181+G193+G205</f>
        <v>0</v>
      </c>
      <c r="H25" s="17">
        <f t="shared" si="85"/>
        <v>0</v>
      </c>
      <c r="I25" s="17">
        <f t="shared" si="85"/>
        <v>0</v>
      </c>
      <c r="J25" s="18">
        <f t="shared" si="85"/>
        <v>0</v>
      </c>
      <c r="K25" s="17">
        <f t="shared" si="85"/>
        <v>0</v>
      </c>
      <c r="L25" s="17">
        <f t="shared" si="85"/>
        <v>0</v>
      </c>
      <c r="M25" s="31">
        <f t="shared" si="85"/>
        <v>0</v>
      </c>
      <c r="N25" s="32" t="e">
        <f t="shared" si="7"/>
        <v>#DIV/0!</v>
      </c>
      <c r="O25" s="13"/>
    </row>
    <row r="26" spans="1:16" ht="18.75" hidden="1" x14ac:dyDescent="0.25">
      <c r="A26" s="40" t="str">
        <f t="shared" si="8"/>
        <v>b</v>
      </c>
      <c r="B26" s="1" t="s">
        <v>2</v>
      </c>
      <c r="C26" s="2" t="s">
        <v>13</v>
      </c>
      <c r="D26" s="17">
        <f t="shared" ref="D26:M26" si="87">D38+D50+D146+D158+D170+D182+D194+D206</f>
        <v>0</v>
      </c>
      <c r="E26" s="17">
        <f t="shared" si="87"/>
        <v>0</v>
      </c>
      <c r="F26" s="17">
        <f t="shared" si="87"/>
        <v>0</v>
      </c>
      <c r="G26" s="17">
        <f t="shared" ref="G26" si="88">G38+G50+G146+G158+G170+G182+G194+G206</f>
        <v>0</v>
      </c>
      <c r="H26" s="17">
        <f t="shared" si="87"/>
        <v>0</v>
      </c>
      <c r="I26" s="17">
        <f t="shared" si="87"/>
        <v>0</v>
      </c>
      <c r="J26" s="18">
        <f t="shared" si="87"/>
        <v>0</v>
      </c>
      <c r="K26" s="17">
        <f t="shared" si="87"/>
        <v>0</v>
      </c>
      <c r="L26" s="17">
        <f t="shared" si="87"/>
        <v>0</v>
      </c>
      <c r="M26" s="31">
        <f t="shared" si="87"/>
        <v>0</v>
      </c>
      <c r="N26" s="32" t="e">
        <f t="shared" si="7"/>
        <v>#DIV/0!</v>
      </c>
      <c r="O26" s="13"/>
    </row>
    <row r="27" spans="1:16" ht="72" hidden="1" x14ac:dyDescent="0.25">
      <c r="A27" s="40" t="str">
        <f t="shared" si="8"/>
        <v>a</v>
      </c>
      <c r="B27" s="55" t="s">
        <v>100</v>
      </c>
      <c r="C27" s="55" t="s">
        <v>99</v>
      </c>
      <c r="D27" s="49">
        <f t="shared" ref="D27" si="89">D28+D36+D37+D38</f>
        <v>26585</v>
      </c>
      <c r="E27" s="49">
        <f t="shared" ref="E27:F27" si="90">E28+E36+E37+E38</f>
        <v>15056</v>
      </c>
      <c r="F27" s="49">
        <f t="shared" si="90"/>
        <v>0</v>
      </c>
      <c r="G27" s="49">
        <f t="shared" ref="G27" si="91">G28+G36+G37+G38</f>
        <v>550</v>
      </c>
      <c r="H27" s="56">
        <f t="shared" ref="H27:K27" si="92">H28+H36+H37+H38</f>
        <v>11850000</v>
      </c>
      <c r="I27" s="56">
        <f t="shared" si="92"/>
        <v>12681270</v>
      </c>
      <c r="J27" s="49">
        <f t="shared" ref="J27" si="93">J28+J36+J37+J38</f>
        <v>11220955.574000001</v>
      </c>
      <c r="K27" s="49">
        <f t="shared" si="92"/>
        <v>1449535</v>
      </c>
      <c r="L27" s="49">
        <f t="shared" ref="L27" si="94">L28+L36+L37+L38</f>
        <v>12670490.574000001</v>
      </c>
      <c r="M27" s="53">
        <f t="shared" ref="M27" si="95">M28+M36+M37+M38</f>
        <v>10779.426000000036</v>
      </c>
      <c r="N27" s="54">
        <f t="shared" si="7"/>
        <v>0.99914997267623828</v>
      </c>
      <c r="O27" s="61"/>
      <c r="P27" s="45" t="s">
        <v>91</v>
      </c>
    </row>
    <row r="28" spans="1:16" ht="19.5" hidden="1" x14ac:dyDescent="0.25">
      <c r="A28" s="40" t="str">
        <f t="shared" si="8"/>
        <v>a</v>
      </c>
      <c r="B28" s="46" t="s">
        <v>2</v>
      </c>
      <c r="C28" s="47" t="s">
        <v>3</v>
      </c>
      <c r="D28" s="48">
        <f t="shared" ref="D28" si="96">D29+D30+D31+D32+D33+D34+D35</f>
        <v>26538</v>
      </c>
      <c r="E28" s="48">
        <f t="shared" ref="E28:F28" si="97">E29+E30+E31+E32+E33+E34+E35</f>
        <v>12746</v>
      </c>
      <c r="F28" s="48">
        <f t="shared" si="97"/>
        <v>0</v>
      </c>
      <c r="G28" s="48">
        <f t="shared" ref="G28" si="98">G29+G30+G31+G32+G33+G34+G35</f>
        <v>550</v>
      </c>
      <c r="H28" s="48">
        <f t="shared" ref="H28:K28" si="99">H29+H30+H31+H32+H33+H34+H35</f>
        <v>11755000</v>
      </c>
      <c r="I28" s="48">
        <f t="shared" si="99"/>
        <v>12580978</v>
      </c>
      <c r="J28" s="49">
        <f t="shared" ref="J28" si="100">J29+J30+J31+J32+J33+J34+J35</f>
        <v>11120663.574000001</v>
      </c>
      <c r="K28" s="48">
        <f t="shared" si="99"/>
        <v>1449535</v>
      </c>
      <c r="L28" s="48">
        <f t="shared" ref="L28:M28" si="101">L29+L30+L31+L32+L33+L34+L35</f>
        <v>12570198.574000001</v>
      </c>
      <c r="M28" s="50">
        <f t="shared" si="101"/>
        <v>10779.426000000036</v>
      </c>
      <c r="N28" s="51">
        <f t="shared" si="7"/>
        <v>0.99914319649871419</v>
      </c>
      <c r="O28" s="61"/>
      <c r="P28" s="45" t="s">
        <v>91</v>
      </c>
    </row>
    <row r="29" spans="1:16" ht="19.5" hidden="1" x14ac:dyDescent="0.25">
      <c r="A29" s="40" t="str">
        <f t="shared" si="8"/>
        <v>a</v>
      </c>
      <c r="B29" s="52" t="s">
        <v>2</v>
      </c>
      <c r="C29" s="4" t="s">
        <v>4</v>
      </c>
      <c r="D29" s="49"/>
      <c r="E29" s="49"/>
      <c r="F29" s="49"/>
      <c r="G29" s="49"/>
      <c r="H29" s="57">
        <v>5400000</v>
      </c>
      <c r="I29" s="57">
        <f>5027600</f>
        <v>5027600</v>
      </c>
      <c r="J29" s="49">
        <v>4074643</v>
      </c>
      <c r="K29" s="49">
        <f>262700*2+427557</f>
        <v>952957</v>
      </c>
      <c r="L29" s="49">
        <f t="shared" ref="L29:L38" si="102">J29+K29</f>
        <v>5027600</v>
      </c>
      <c r="M29" s="53">
        <f t="shared" ref="M29:M38" si="103">I29-L29</f>
        <v>0</v>
      </c>
      <c r="N29" s="54">
        <f t="shared" si="7"/>
        <v>1</v>
      </c>
      <c r="O29" s="61"/>
      <c r="P29" s="45" t="s">
        <v>91</v>
      </c>
    </row>
    <row r="30" spans="1:16" ht="19.5" hidden="1" x14ac:dyDescent="0.25">
      <c r="A30" s="40" t="str">
        <f t="shared" si="8"/>
        <v>a</v>
      </c>
      <c r="B30" s="52" t="s">
        <v>2</v>
      </c>
      <c r="C30" s="4" t="s">
        <v>5</v>
      </c>
      <c r="D30" s="49">
        <v>26538</v>
      </c>
      <c r="E30" s="49">
        <v>12746</v>
      </c>
      <c r="F30" s="49"/>
      <c r="G30" s="49">
        <v>550</v>
      </c>
      <c r="H30" s="57">
        <v>3765000</v>
      </c>
      <c r="I30" s="57">
        <f>3881078</f>
        <v>3881078</v>
      </c>
      <c r="J30" s="49">
        <v>3417975</v>
      </c>
      <c r="K30" s="49">
        <f>128900*2+205303</f>
        <v>463103</v>
      </c>
      <c r="L30" s="49">
        <f t="shared" si="102"/>
        <v>3881078</v>
      </c>
      <c r="M30" s="53">
        <f t="shared" si="103"/>
        <v>0</v>
      </c>
      <c r="N30" s="54">
        <f t="shared" si="7"/>
        <v>1</v>
      </c>
      <c r="O30" s="61"/>
      <c r="P30" s="45" t="s">
        <v>91</v>
      </c>
    </row>
    <row r="31" spans="1:16" ht="18.75" hidden="1" x14ac:dyDescent="0.25">
      <c r="A31" s="40" t="str">
        <f t="shared" si="8"/>
        <v>b</v>
      </c>
      <c r="B31" s="3" t="s">
        <v>2</v>
      </c>
      <c r="C31" s="4" t="s">
        <v>6</v>
      </c>
      <c r="D31" s="18"/>
      <c r="E31" s="18"/>
      <c r="F31" s="18"/>
      <c r="G31" s="18"/>
      <c r="H31" s="20"/>
      <c r="I31" s="20"/>
      <c r="J31" s="18"/>
      <c r="K31" s="18"/>
      <c r="L31" s="18">
        <f t="shared" si="102"/>
        <v>0</v>
      </c>
      <c r="M31" s="30">
        <f t="shared" si="103"/>
        <v>0</v>
      </c>
      <c r="N31" s="33" t="e">
        <f t="shared" si="7"/>
        <v>#DIV/0!</v>
      </c>
      <c r="O31" s="14"/>
      <c r="P31" s="10" t="s">
        <v>91</v>
      </c>
    </row>
    <row r="32" spans="1:16" ht="19.5" hidden="1" x14ac:dyDescent="0.25">
      <c r="A32" s="40" t="str">
        <f t="shared" si="8"/>
        <v>a</v>
      </c>
      <c r="B32" s="52" t="s">
        <v>2</v>
      </c>
      <c r="C32" s="4" t="s">
        <v>7</v>
      </c>
      <c r="D32" s="49"/>
      <c r="E32" s="49"/>
      <c r="F32" s="49"/>
      <c r="G32" s="49"/>
      <c r="H32" s="57"/>
      <c r="I32" s="57">
        <v>230000</v>
      </c>
      <c r="J32" s="49">
        <v>230000</v>
      </c>
      <c r="K32" s="49">
        <v>0</v>
      </c>
      <c r="L32" s="49">
        <f t="shared" si="102"/>
        <v>230000</v>
      </c>
      <c r="M32" s="53">
        <f t="shared" si="103"/>
        <v>0</v>
      </c>
      <c r="N32" s="54">
        <f t="shared" si="7"/>
        <v>1</v>
      </c>
      <c r="O32" s="61"/>
      <c r="P32" s="45" t="s">
        <v>91</v>
      </c>
    </row>
    <row r="33" spans="1:18" ht="19.5" hidden="1" x14ac:dyDescent="0.25">
      <c r="A33" s="40" t="str">
        <f t="shared" si="8"/>
        <v>a</v>
      </c>
      <c r="B33" s="52" t="s">
        <v>2</v>
      </c>
      <c r="C33" s="4" t="s">
        <v>8</v>
      </c>
      <c r="D33" s="49"/>
      <c r="E33" s="49"/>
      <c r="F33" s="49"/>
      <c r="G33" s="49"/>
      <c r="H33" s="57">
        <v>2440000</v>
      </c>
      <c r="I33" s="57">
        <v>2987900</v>
      </c>
      <c r="J33" s="49">
        <v>2985281.21</v>
      </c>
      <c r="K33" s="49">
        <v>0</v>
      </c>
      <c r="L33" s="49">
        <f t="shared" si="102"/>
        <v>2985281.21</v>
      </c>
      <c r="M33" s="53">
        <f t="shared" si="103"/>
        <v>2618.7900000000373</v>
      </c>
      <c r="N33" s="54">
        <f t="shared" si="7"/>
        <v>0.99912353492419426</v>
      </c>
      <c r="O33" s="61"/>
      <c r="P33" s="45" t="s">
        <v>91</v>
      </c>
    </row>
    <row r="34" spans="1:18" ht="19.5" hidden="1" x14ac:dyDescent="0.25">
      <c r="A34" s="40" t="str">
        <f t="shared" si="8"/>
        <v>a</v>
      </c>
      <c r="B34" s="52" t="s">
        <v>2</v>
      </c>
      <c r="C34" s="4" t="s">
        <v>9</v>
      </c>
      <c r="D34" s="49"/>
      <c r="E34" s="49"/>
      <c r="F34" s="49"/>
      <c r="G34" s="49"/>
      <c r="H34" s="57">
        <v>110000</v>
      </c>
      <c r="I34" s="57">
        <v>420400</v>
      </c>
      <c r="J34" s="49">
        <v>389239.364</v>
      </c>
      <c r="K34" s="49">
        <v>30000</v>
      </c>
      <c r="L34" s="49">
        <f t="shared" si="102"/>
        <v>419239.364</v>
      </c>
      <c r="M34" s="53">
        <f t="shared" si="103"/>
        <v>1160.6359999999986</v>
      </c>
      <c r="N34" s="54">
        <f t="shared" si="7"/>
        <v>0.99723921027592766</v>
      </c>
      <c r="O34" s="61"/>
      <c r="P34" s="45" t="s">
        <v>91</v>
      </c>
    </row>
    <row r="35" spans="1:18" ht="19.5" hidden="1" x14ac:dyDescent="0.25">
      <c r="A35" s="40" t="str">
        <f t="shared" si="8"/>
        <v>a</v>
      </c>
      <c r="B35" s="52" t="s">
        <v>2</v>
      </c>
      <c r="C35" s="4" t="s">
        <v>10</v>
      </c>
      <c r="D35" s="49"/>
      <c r="E35" s="49"/>
      <c r="F35" s="49"/>
      <c r="G35" s="49"/>
      <c r="H35" s="57">
        <v>40000</v>
      </c>
      <c r="I35" s="57">
        <v>34000</v>
      </c>
      <c r="J35" s="49">
        <v>23525</v>
      </c>
      <c r="K35" s="49">
        <v>3475</v>
      </c>
      <c r="L35" s="49">
        <f t="shared" si="102"/>
        <v>27000</v>
      </c>
      <c r="M35" s="53">
        <f t="shared" si="103"/>
        <v>7000</v>
      </c>
      <c r="N35" s="54">
        <f t="shared" si="7"/>
        <v>0.79411764705882348</v>
      </c>
      <c r="O35" s="61"/>
      <c r="P35" s="45" t="s">
        <v>91</v>
      </c>
    </row>
    <row r="36" spans="1:18" ht="19.5" hidden="1" x14ac:dyDescent="0.25">
      <c r="A36" s="40" t="str">
        <f t="shared" si="8"/>
        <v>a</v>
      </c>
      <c r="B36" s="52" t="s">
        <v>2</v>
      </c>
      <c r="C36" s="47" t="s">
        <v>11</v>
      </c>
      <c r="D36" s="48">
        <v>47</v>
      </c>
      <c r="E36" s="48">
        <v>2310</v>
      </c>
      <c r="F36" s="48"/>
      <c r="G36" s="48"/>
      <c r="H36" s="48">
        <v>95000</v>
      </c>
      <c r="I36" s="48">
        <v>100292</v>
      </c>
      <c r="J36" s="49">
        <v>100292</v>
      </c>
      <c r="K36" s="48"/>
      <c r="L36" s="48">
        <f t="shared" si="102"/>
        <v>100292</v>
      </c>
      <c r="M36" s="50">
        <f t="shared" si="103"/>
        <v>0</v>
      </c>
      <c r="N36" s="51">
        <f t="shared" si="7"/>
        <v>1</v>
      </c>
      <c r="O36" s="61"/>
      <c r="P36" s="45" t="s">
        <v>91</v>
      </c>
    </row>
    <row r="37" spans="1:18" ht="18.75" hidden="1" x14ac:dyDescent="0.25">
      <c r="A37" s="40" t="str">
        <f t="shared" si="8"/>
        <v>b</v>
      </c>
      <c r="B37" s="3" t="s">
        <v>2</v>
      </c>
      <c r="C37" s="2" t="s">
        <v>12</v>
      </c>
      <c r="D37" s="17"/>
      <c r="E37" s="17"/>
      <c r="F37" s="17"/>
      <c r="G37" s="17"/>
      <c r="H37" s="17"/>
      <c r="I37" s="17"/>
      <c r="J37" s="18"/>
      <c r="K37" s="17"/>
      <c r="L37" s="17">
        <f t="shared" si="102"/>
        <v>0</v>
      </c>
      <c r="M37" s="31">
        <f t="shared" si="103"/>
        <v>0</v>
      </c>
      <c r="N37" s="32" t="e">
        <f t="shared" si="7"/>
        <v>#DIV/0!</v>
      </c>
      <c r="O37" s="13"/>
      <c r="P37" s="10" t="s">
        <v>91</v>
      </c>
    </row>
    <row r="38" spans="1:18" ht="18.75" hidden="1" x14ac:dyDescent="0.25">
      <c r="A38" s="40" t="str">
        <f t="shared" si="8"/>
        <v>b</v>
      </c>
      <c r="B38" s="3" t="s">
        <v>2</v>
      </c>
      <c r="C38" s="2" t="s">
        <v>13</v>
      </c>
      <c r="D38" s="17"/>
      <c r="E38" s="17"/>
      <c r="F38" s="17"/>
      <c r="G38" s="17"/>
      <c r="H38" s="17">
        <v>0</v>
      </c>
      <c r="I38" s="17">
        <v>0</v>
      </c>
      <c r="J38" s="18"/>
      <c r="K38" s="17"/>
      <c r="L38" s="17">
        <f t="shared" si="102"/>
        <v>0</v>
      </c>
      <c r="M38" s="31">
        <f t="shared" si="103"/>
        <v>0</v>
      </c>
      <c r="N38" s="32" t="e">
        <f t="shared" si="7"/>
        <v>#DIV/0!</v>
      </c>
      <c r="O38" s="13"/>
      <c r="P38" s="10" t="s">
        <v>91</v>
      </c>
    </row>
    <row r="39" spans="1:18" ht="36" hidden="1" x14ac:dyDescent="0.25">
      <c r="A39" s="40" t="str">
        <f t="shared" si="8"/>
        <v>a</v>
      </c>
      <c r="B39" s="55" t="s">
        <v>101</v>
      </c>
      <c r="C39" s="55" t="s">
        <v>14</v>
      </c>
      <c r="D39" s="49">
        <f t="shared" ref="D39" si="104">D40+D48+D49+D50</f>
        <v>1296</v>
      </c>
      <c r="E39" s="49"/>
      <c r="F39" s="49"/>
      <c r="G39" s="49"/>
      <c r="H39" s="49">
        <f t="shared" ref="H39:I39" si="105">H40+H48+H49+H50</f>
        <v>4020000</v>
      </c>
      <c r="I39" s="49">
        <f t="shared" si="105"/>
        <v>4069200</v>
      </c>
      <c r="J39" s="49">
        <f t="shared" ref="J39" si="106">J40+J48+J49+J50</f>
        <v>2967563.9699999997</v>
      </c>
      <c r="K39" s="49">
        <f t="shared" ref="K39:M39" si="107">K40+K48+K49+K50</f>
        <v>1086735</v>
      </c>
      <c r="L39" s="49">
        <f t="shared" si="107"/>
        <v>4054298.9699999997</v>
      </c>
      <c r="M39" s="53">
        <f t="shared" si="107"/>
        <v>14901.029999999999</v>
      </c>
      <c r="N39" s="54">
        <f t="shared" si="7"/>
        <v>0.99633809348274838</v>
      </c>
      <c r="O39" s="61"/>
      <c r="P39" s="45" t="s">
        <v>92</v>
      </c>
    </row>
    <row r="40" spans="1:18" ht="19.5" hidden="1" x14ac:dyDescent="0.25">
      <c r="A40" s="40" t="str">
        <f t="shared" si="8"/>
        <v>a</v>
      </c>
      <c r="B40" s="46" t="s">
        <v>2</v>
      </c>
      <c r="C40" s="47" t="s">
        <v>3</v>
      </c>
      <c r="D40" s="48">
        <f t="shared" ref="D40" si="108">D41+D42+D43+D44+D45+D46+D47</f>
        <v>1296</v>
      </c>
      <c r="E40" s="48"/>
      <c r="F40" s="48"/>
      <c r="G40" s="48"/>
      <c r="H40" s="48">
        <f t="shared" ref="H40:I40" si="109">H41+H42+H43+H44+H45+H46+H47</f>
        <v>4000000</v>
      </c>
      <c r="I40" s="48">
        <f t="shared" si="109"/>
        <v>4047800</v>
      </c>
      <c r="J40" s="49">
        <f t="shared" ref="J40" si="110">J41+J42+J43+J44+J45+J46+J47</f>
        <v>2960693.57</v>
      </c>
      <c r="K40" s="48">
        <f t="shared" ref="K40:M40" si="111">K41+K42+K43+K44+K45+K46+K47</f>
        <v>966735</v>
      </c>
      <c r="L40" s="48">
        <f t="shared" si="111"/>
        <v>3927428.57</v>
      </c>
      <c r="M40" s="50">
        <f t="shared" si="111"/>
        <v>120371.43</v>
      </c>
      <c r="N40" s="51">
        <f t="shared" si="7"/>
        <v>0.97026250555857496</v>
      </c>
      <c r="O40" s="61"/>
      <c r="P40" s="45" t="s">
        <v>92</v>
      </c>
    </row>
    <row r="41" spans="1:18" ht="19.5" hidden="1" x14ac:dyDescent="0.25">
      <c r="A41" s="40" t="str">
        <f t="shared" si="8"/>
        <v>a</v>
      </c>
      <c r="B41" s="52" t="s">
        <v>2</v>
      </c>
      <c r="C41" s="4" t="s">
        <v>4</v>
      </c>
      <c r="D41" s="49">
        <f t="shared" ref="D41" si="112">D53+D65+D77</f>
        <v>0</v>
      </c>
      <c r="E41" s="49"/>
      <c r="F41" s="49"/>
      <c r="G41" s="49"/>
      <c r="H41" s="49">
        <f t="shared" ref="H41:I41" si="113">H53+H65+H77</f>
        <v>2930000</v>
      </c>
      <c r="I41" s="49">
        <f t="shared" si="113"/>
        <v>2577500</v>
      </c>
      <c r="J41" s="49">
        <f t="shared" ref="J41" si="114">J53+J65+J77</f>
        <v>1940063</v>
      </c>
      <c r="K41" s="49">
        <f t="shared" ref="K41:M41" si="115">K53+K65+K77</f>
        <v>390070</v>
      </c>
      <c r="L41" s="49">
        <f t="shared" si="115"/>
        <v>2330133</v>
      </c>
      <c r="M41" s="53">
        <f t="shared" si="115"/>
        <v>247367</v>
      </c>
      <c r="N41" s="54">
        <f t="shared" si="7"/>
        <v>0.90402832201745875</v>
      </c>
      <c r="O41" s="61"/>
      <c r="P41" s="45" t="s">
        <v>92</v>
      </c>
      <c r="R41" s="28"/>
    </row>
    <row r="42" spans="1:18" ht="19.5" hidden="1" x14ac:dyDescent="0.25">
      <c r="A42" s="40" t="str">
        <f t="shared" si="8"/>
        <v>a</v>
      </c>
      <c r="B42" s="52" t="s">
        <v>2</v>
      </c>
      <c r="C42" s="4" t="s">
        <v>5</v>
      </c>
      <c r="D42" s="49">
        <f t="shared" ref="D42" si="116">D54+D66+D78</f>
        <v>1296</v>
      </c>
      <c r="E42" s="49"/>
      <c r="F42" s="49"/>
      <c r="G42" s="49"/>
      <c r="H42" s="49">
        <f t="shared" ref="H42:I42" si="117">H54+H66+H78</f>
        <v>1043000</v>
      </c>
      <c r="I42" s="49">
        <f t="shared" si="117"/>
        <v>1355100</v>
      </c>
      <c r="J42" s="49">
        <f t="shared" ref="J42" si="118">J54+J66+J78</f>
        <v>914181</v>
      </c>
      <c r="K42" s="49">
        <f t="shared" ref="K42:M42" si="119">K54+K66+K78</f>
        <v>565065</v>
      </c>
      <c r="L42" s="49">
        <f t="shared" si="119"/>
        <v>1479246</v>
      </c>
      <c r="M42" s="53">
        <f t="shared" si="119"/>
        <v>-124146</v>
      </c>
      <c r="N42" s="54">
        <f t="shared" si="7"/>
        <v>1.0916139030329866</v>
      </c>
      <c r="O42" s="61"/>
      <c r="P42" s="45" t="s">
        <v>92</v>
      </c>
    </row>
    <row r="43" spans="1:18" ht="18.75" hidden="1" x14ac:dyDescent="0.25">
      <c r="A43" s="40" t="str">
        <f t="shared" si="8"/>
        <v>b</v>
      </c>
      <c r="B43" s="3" t="s">
        <v>2</v>
      </c>
      <c r="C43" s="4" t="s">
        <v>6</v>
      </c>
      <c r="D43" s="18">
        <f t="shared" ref="D43" si="120">D55+D67+D79</f>
        <v>0</v>
      </c>
      <c r="E43" s="18"/>
      <c r="F43" s="18"/>
      <c r="G43" s="18"/>
      <c r="H43" s="18">
        <f t="shared" ref="H43:I43" si="121">H55+H67+H79</f>
        <v>0</v>
      </c>
      <c r="I43" s="18">
        <f t="shared" si="121"/>
        <v>0</v>
      </c>
      <c r="J43" s="18">
        <f t="shared" ref="J43" si="122">J55+J67+J79</f>
        <v>0</v>
      </c>
      <c r="K43" s="18">
        <f t="shared" ref="K43:M43" si="123">K55+K67+K79</f>
        <v>0</v>
      </c>
      <c r="L43" s="18">
        <f t="shared" si="123"/>
        <v>0</v>
      </c>
      <c r="M43" s="30">
        <f t="shared" si="123"/>
        <v>0</v>
      </c>
      <c r="N43" s="33" t="e">
        <f t="shared" si="7"/>
        <v>#DIV/0!</v>
      </c>
      <c r="O43" s="14"/>
      <c r="P43" s="45" t="s">
        <v>92</v>
      </c>
    </row>
    <row r="44" spans="1:18" ht="18.75" hidden="1" x14ac:dyDescent="0.25">
      <c r="A44" s="40" t="str">
        <f t="shared" si="8"/>
        <v>b</v>
      </c>
      <c r="B44" s="3" t="s">
        <v>2</v>
      </c>
      <c r="C44" s="5" t="s">
        <v>7</v>
      </c>
      <c r="D44" s="18">
        <f t="shared" ref="D44" si="124">D56+D68+D80</f>
        <v>0</v>
      </c>
      <c r="E44" s="18"/>
      <c r="F44" s="18"/>
      <c r="G44" s="18"/>
      <c r="H44" s="18">
        <f t="shared" ref="H44:I44" si="125">H56+H68+H80</f>
        <v>0</v>
      </c>
      <c r="I44" s="18">
        <f t="shared" si="125"/>
        <v>0</v>
      </c>
      <c r="J44" s="18">
        <f t="shared" ref="J44" si="126">J56+J68+J80</f>
        <v>0</v>
      </c>
      <c r="K44" s="18">
        <f t="shared" ref="K44:M44" si="127">K56+K68+K80</f>
        <v>0</v>
      </c>
      <c r="L44" s="18">
        <f t="shared" si="127"/>
        <v>0</v>
      </c>
      <c r="M44" s="30">
        <f t="shared" si="127"/>
        <v>0</v>
      </c>
      <c r="N44" s="33" t="e">
        <f t="shared" si="7"/>
        <v>#DIV/0!</v>
      </c>
      <c r="O44" s="14"/>
      <c r="P44" s="45" t="s">
        <v>92</v>
      </c>
    </row>
    <row r="45" spans="1:18" ht="18.75" hidden="1" x14ac:dyDescent="0.25">
      <c r="A45" s="40" t="str">
        <f t="shared" si="8"/>
        <v>b</v>
      </c>
      <c r="B45" s="3" t="s">
        <v>2</v>
      </c>
      <c r="C45" s="5" t="s">
        <v>8</v>
      </c>
      <c r="D45" s="18">
        <f t="shared" ref="D45" si="128">D57+D69+D81</f>
        <v>0</v>
      </c>
      <c r="E45" s="18"/>
      <c r="F45" s="18"/>
      <c r="G45" s="18"/>
      <c r="H45" s="18">
        <f t="shared" ref="H45:I45" si="129">H57+H69+H81</f>
        <v>0</v>
      </c>
      <c r="I45" s="18">
        <f t="shared" si="129"/>
        <v>0</v>
      </c>
      <c r="J45" s="18">
        <f t="shared" ref="J45" si="130">J57+J69+J81</f>
        <v>0</v>
      </c>
      <c r="K45" s="18">
        <f t="shared" ref="K45:M45" si="131">K57+K69+K81</f>
        <v>0</v>
      </c>
      <c r="L45" s="18">
        <f t="shared" si="131"/>
        <v>0</v>
      </c>
      <c r="M45" s="30">
        <f t="shared" si="131"/>
        <v>0</v>
      </c>
      <c r="N45" s="33" t="e">
        <f t="shared" si="7"/>
        <v>#DIV/0!</v>
      </c>
      <c r="O45" s="14"/>
      <c r="P45" s="45" t="s">
        <v>92</v>
      </c>
    </row>
    <row r="46" spans="1:18" ht="19.5" hidden="1" x14ac:dyDescent="0.25">
      <c r="A46" s="40" t="str">
        <f t="shared" si="8"/>
        <v>a</v>
      </c>
      <c r="B46" s="52" t="s">
        <v>2</v>
      </c>
      <c r="C46" s="4" t="s">
        <v>9</v>
      </c>
      <c r="D46" s="49">
        <f t="shared" ref="D46" si="132">D58+D70+D82</f>
        <v>0</v>
      </c>
      <c r="E46" s="49"/>
      <c r="F46" s="49"/>
      <c r="G46" s="49"/>
      <c r="H46" s="49">
        <f t="shared" ref="H46:I46" si="133">H58+H70+H82</f>
        <v>15000</v>
      </c>
      <c r="I46" s="49">
        <f t="shared" si="133"/>
        <v>102700</v>
      </c>
      <c r="J46" s="49">
        <f t="shared" ref="J46" si="134">J58+J70+J82</f>
        <v>99029.57</v>
      </c>
      <c r="K46" s="49">
        <f t="shared" ref="K46:M46" si="135">K58+K70+K82</f>
        <v>10000</v>
      </c>
      <c r="L46" s="49">
        <f t="shared" si="135"/>
        <v>109029.57</v>
      </c>
      <c r="M46" s="53">
        <f t="shared" si="135"/>
        <v>-6329.570000000007</v>
      </c>
      <c r="N46" s="54">
        <f t="shared" si="7"/>
        <v>1.0616316455696204</v>
      </c>
      <c r="O46" s="61"/>
      <c r="P46" s="45" t="s">
        <v>92</v>
      </c>
      <c r="R46" s="21"/>
    </row>
    <row r="47" spans="1:18" ht="19.5" hidden="1" x14ac:dyDescent="0.25">
      <c r="A47" s="40" t="str">
        <f t="shared" si="8"/>
        <v>a</v>
      </c>
      <c r="B47" s="52" t="s">
        <v>2</v>
      </c>
      <c r="C47" s="4" t="s">
        <v>10</v>
      </c>
      <c r="D47" s="49">
        <f t="shared" ref="D47" si="136">D59+D71+D83</f>
        <v>0</v>
      </c>
      <c r="E47" s="49"/>
      <c r="F47" s="49"/>
      <c r="G47" s="49"/>
      <c r="H47" s="49">
        <f t="shared" ref="H47:I47" si="137">H59+H71+H83</f>
        <v>12000</v>
      </c>
      <c r="I47" s="49">
        <f t="shared" si="137"/>
        <v>12500</v>
      </c>
      <c r="J47" s="49">
        <f t="shared" ref="J47" si="138">J59+J71+J83</f>
        <v>7420</v>
      </c>
      <c r="K47" s="49">
        <f t="shared" ref="K47:M47" si="139">K59+K71+K83</f>
        <v>1600</v>
      </c>
      <c r="L47" s="49">
        <f t="shared" si="139"/>
        <v>9020</v>
      </c>
      <c r="M47" s="53">
        <f t="shared" si="139"/>
        <v>3480</v>
      </c>
      <c r="N47" s="54">
        <f t="shared" si="7"/>
        <v>0.72160000000000002</v>
      </c>
      <c r="O47" s="61"/>
      <c r="P47" s="45" t="s">
        <v>92</v>
      </c>
    </row>
    <row r="48" spans="1:18" ht="19.5" hidden="1" x14ac:dyDescent="0.25">
      <c r="A48" s="40" t="str">
        <f t="shared" si="8"/>
        <v>a</v>
      </c>
      <c r="B48" s="46" t="s">
        <v>2</v>
      </c>
      <c r="C48" s="47" t="s">
        <v>11</v>
      </c>
      <c r="D48" s="48">
        <f t="shared" ref="D48" si="140">D60+D72+D84</f>
        <v>0</v>
      </c>
      <c r="E48" s="48"/>
      <c r="F48" s="48"/>
      <c r="G48" s="48"/>
      <c r="H48" s="48">
        <f t="shared" ref="H48:I48" si="141">H60+H72+H84</f>
        <v>20000</v>
      </c>
      <c r="I48" s="48">
        <f t="shared" si="141"/>
        <v>21400</v>
      </c>
      <c r="J48" s="49">
        <f t="shared" ref="J48" si="142">J60+J72+J84</f>
        <v>6870.4</v>
      </c>
      <c r="K48" s="49">
        <f t="shared" ref="K48:M48" si="143">K60+K72+K84</f>
        <v>120000</v>
      </c>
      <c r="L48" s="49">
        <f t="shared" si="143"/>
        <v>126870.39999999999</v>
      </c>
      <c r="M48" s="53">
        <f t="shared" si="143"/>
        <v>-105470.39999999999</v>
      </c>
      <c r="N48" s="54">
        <f t="shared" si="7"/>
        <v>5.9285233644859812</v>
      </c>
      <c r="O48" s="61"/>
      <c r="P48" s="45" t="s">
        <v>92</v>
      </c>
    </row>
    <row r="49" spans="1:16" ht="18.75" hidden="1" x14ac:dyDescent="0.25">
      <c r="A49" s="40" t="str">
        <f t="shared" si="8"/>
        <v>b</v>
      </c>
      <c r="B49" s="1" t="s">
        <v>2</v>
      </c>
      <c r="C49" s="2" t="s">
        <v>12</v>
      </c>
      <c r="D49" s="17">
        <f t="shared" ref="D49" si="144">D61+D73+D85</f>
        <v>0</v>
      </c>
      <c r="E49" s="17"/>
      <c r="F49" s="17"/>
      <c r="G49" s="17"/>
      <c r="H49" s="17">
        <f t="shared" ref="H49:I49" si="145">H61+H73+H85</f>
        <v>0</v>
      </c>
      <c r="I49" s="17">
        <f t="shared" si="145"/>
        <v>0</v>
      </c>
      <c r="J49" s="18">
        <f t="shared" ref="J49" si="146">J61+J73+J85</f>
        <v>0</v>
      </c>
      <c r="K49" s="17">
        <f t="shared" ref="K49:M49" si="147">K61+K73+K85</f>
        <v>0</v>
      </c>
      <c r="L49" s="17">
        <f t="shared" si="147"/>
        <v>0</v>
      </c>
      <c r="M49" s="31">
        <f t="shared" si="147"/>
        <v>0</v>
      </c>
      <c r="N49" s="32" t="e">
        <f t="shared" si="7"/>
        <v>#DIV/0!</v>
      </c>
      <c r="O49" s="13"/>
      <c r="P49" s="45" t="s">
        <v>92</v>
      </c>
    </row>
    <row r="50" spans="1:16" ht="18.75" hidden="1" x14ac:dyDescent="0.25">
      <c r="A50" s="40" t="str">
        <f t="shared" si="8"/>
        <v>b</v>
      </c>
      <c r="B50" s="1" t="s">
        <v>2</v>
      </c>
      <c r="C50" s="2" t="s">
        <v>13</v>
      </c>
      <c r="D50" s="17">
        <f t="shared" ref="D50" si="148">D62+D74+D86</f>
        <v>0</v>
      </c>
      <c r="E50" s="17"/>
      <c r="F50" s="17"/>
      <c r="G50" s="17"/>
      <c r="H50" s="17">
        <f t="shared" ref="H50:I50" si="149">H62+H74+H86</f>
        <v>0</v>
      </c>
      <c r="I50" s="17">
        <f t="shared" si="149"/>
        <v>0</v>
      </c>
      <c r="J50" s="18">
        <f t="shared" ref="J50" si="150">J62+J74+J86</f>
        <v>0</v>
      </c>
      <c r="K50" s="17">
        <f t="shared" ref="K50:M50" si="151">K62+K74+K86</f>
        <v>0</v>
      </c>
      <c r="L50" s="17">
        <f t="shared" si="151"/>
        <v>0</v>
      </c>
      <c r="M50" s="31">
        <f t="shared" si="151"/>
        <v>0</v>
      </c>
      <c r="N50" s="32" t="e">
        <f t="shared" si="7"/>
        <v>#DIV/0!</v>
      </c>
      <c r="O50" s="13"/>
      <c r="P50" s="45" t="s">
        <v>92</v>
      </c>
    </row>
    <row r="51" spans="1:16" ht="36" hidden="1" x14ac:dyDescent="0.25">
      <c r="A51" s="40" t="str">
        <f t="shared" si="8"/>
        <v>a</v>
      </c>
      <c r="B51" s="55" t="s">
        <v>102</v>
      </c>
      <c r="C51" s="55" t="s">
        <v>15</v>
      </c>
      <c r="D51" s="49">
        <f t="shared" ref="D51" si="152">D52+D60+D61+D62</f>
        <v>1296</v>
      </c>
      <c r="E51" s="49"/>
      <c r="F51" s="49"/>
      <c r="G51" s="49"/>
      <c r="H51" s="56">
        <f t="shared" ref="H51:I51" si="153">H52+H60+H61+H62</f>
        <v>2705000</v>
      </c>
      <c r="I51" s="56">
        <f t="shared" si="153"/>
        <v>2888884</v>
      </c>
      <c r="J51" s="49">
        <f t="shared" ref="J51" si="154">J52+J60+J61+J62</f>
        <v>2024365.97</v>
      </c>
      <c r="K51" s="49">
        <f t="shared" ref="K51:M51" si="155">K52+K60+K61+K62</f>
        <v>860135</v>
      </c>
      <c r="L51" s="49">
        <f t="shared" si="155"/>
        <v>2884500.9699999997</v>
      </c>
      <c r="M51" s="53">
        <f t="shared" si="155"/>
        <v>4383.0299999999988</v>
      </c>
      <c r="N51" s="54">
        <f t="shared" si="7"/>
        <v>0.99848279474011403</v>
      </c>
      <c r="O51" s="61"/>
      <c r="P51" s="45" t="s">
        <v>92</v>
      </c>
    </row>
    <row r="52" spans="1:16" ht="19.5" hidden="1" x14ac:dyDescent="0.25">
      <c r="A52" s="40" t="str">
        <f t="shared" si="8"/>
        <v>a</v>
      </c>
      <c r="B52" s="46" t="s">
        <v>2</v>
      </c>
      <c r="C52" s="47" t="s">
        <v>3</v>
      </c>
      <c r="D52" s="48">
        <f t="shared" ref="D52" si="156">D53+D54+D55+D56+D57+D58+D59</f>
        <v>1296</v>
      </c>
      <c r="E52" s="48"/>
      <c r="F52" s="48"/>
      <c r="G52" s="48"/>
      <c r="H52" s="48">
        <f t="shared" ref="H52:I52" si="157">H53+H54+H55+H56+H57+H58+H59</f>
        <v>2685000</v>
      </c>
      <c r="I52" s="48">
        <f t="shared" si="157"/>
        <v>2868814</v>
      </c>
      <c r="J52" s="49">
        <f t="shared" ref="J52" si="158">J53+J54+J55+J56+J57+J58+J59</f>
        <v>2018825.57</v>
      </c>
      <c r="K52" s="48">
        <f t="shared" ref="K52:M52" si="159">K53+K54+K55+K56+K57+K58+K59</f>
        <v>740135</v>
      </c>
      <c r="L52" s="48">
        <f t="shared" si="159"/>
        <v>2758960.57</v>
      </c>
      <c r="M52" s="50">
        <f t="shared" si="159"/>
        <v>109853.43</v>
      </c>
      <c r="N52" s="51">
        <f t="shared" si="7"/>
        <v>0.96170771963605861</v>
      </c>
      <c r="O52" s="61"/>
      <c r="P52" s="45" t="s">
        <v>92</v>
      </c>
    </row>
    <row r="53" spans="1:16" ht="19.5" hidden="1" x14ac:dyDescent="0.25">
      <c r="A53" s="40" t="str">
        <f t="shared" si="8"/>
        <v>a</v>
      </c>
      <c r="B53" s="52" t="s">
        <v>2</v>
      </c>
      <c r="C53" s="4" t="s">
        <v>4</v>
      </c>
      <c r="D53" s="49"/>
      <c r="E53" s="49"/>
      <c r="F53" s="49"/>
      <c r="G53" s="49"/>
      <c r="H53" s="57">
        <v>2285000</v>
      </c>
      <c r="I53" s="57">
        <v>2016997</v>
      </c>
      <c r="J53" s="49">
        <v>1433560</v>
      </c>
      <c r="K53" s="49">
        <v>390070</v>
      </c>
      <c r="L53" s="49">
        <f t="shared" ref="L53:L62" si="160">J53+K53</f>
        <v>1823630</v>
      </c>
      <c r="M53" s="53">
        <f t="shared" ref="M53:M62" si="161">I53-L53</f>
        <v>193367</v>
      </c>
      <c r="N53" s="54">
        <f t="shared" si="7"/>
        <v>0.90413124065132466</v>
      </c>
      <c r="O53" s="61"/>
      <c r="P53" s="45" t="s">
        <v>92</v>
      </c>
    </row>
    <row r="54" spans="1:16" ht="19.5" hidden="1" x14ac:dyDescent="0.25">
      <c r="A54" s="40" t="str">
        <f t="shared" si="8"/>
        <v>a</v>
      </c>
      <c r="B54" s="52" t="s">
        <v>2</v>
      </c>
      <c r="C54" s="4" t="s">
        <v>5</v>
      </c>
      <c r="D54" s="49">
        <v>1296</v>
      </c>
      <c r="E54" s="49"/>
      <c r="F54" s="49"/>
      <c r="G54" s="49"/>
      <c r="H54" s="57">
        <v>380000</v>
      </c>
      <c r="I54" s="57">
        <v>761314</v>
      </c>
      <c r="J54" s="49">
        <v>503513</v>
      </c>
      <c r="K54" s="49">
        <v>340065</v>
      </c>
      <c r="L54" s="49">
        <f t="shared" si="160"/>
        <v>843578</v>
      </c>
      <c r="M54" s="53">
        <f t="shared" si="161"/>
        <v>-82264</v>
      </c>
      <c r="N54" s="54">
        <f t="shared" si="7"/>
        <v>1.1080552833653394</v>
      </c>
      <c r="O54" s="61"/>
      <c r="P54" s="45" t="s">
        <v>92</v>
      </c>
    </row>
    <row r="55" spans="1:16" ht="18.75" hidden="1" x14ac:dyDescent="0.25">
      <c r="A55" s="40" t="str">
        <f t="shared" si="8"/>
        <v>b</v>
      </c>
      <c r="B55" s="3" t="s">
        <v>2</v>
      </c>
      <c r="C55" s="4" t="s">
        <v>6</v>
      </c>
      <c r="D55" s="18"/>
      <c r="E55" s="18"/>
      <c r="F55" s="18"/>
      <c r="G55" s="18"/>
      <c r="H55" s="20"/>
      <c r="I55" s="20"/>
      <c r="J55" s="18"/>
      <c r="K55" s="18"/>
      <c r="L55" s="18">
        <f t="shared" si="160"/>
        <v>0</v>
      </c>
      <c r="M55" s="30">
        <f t="shared" si="161"/>
        <v>0</v>
      </c>
      <c r="N55" s="33" t="e">
        <f t="shared" si="7"/>
        <v>#DIV/0!</v>
      </c>
      <c r="O55" s="14"/>
      <c r="P55" s="45" t="s">
        <v>92</v>
      </c>
    </row>
    <row r="56" spans="1:16" ht="18.75" hidden="1" x14ac:dyDescent="0.25">
      <c r="A56" s="40" t="str">
        <f t="shared" si="8"/>
        <v>b</v>
      </c>
      <c r="B56" s="3" t="s">
        <v>2</v>
      </c>
      <c r="C56" s="5" t="s">
        <v>7</v>
      </c>
      <c r="D56" s="18"/>
      <c r="E56" s="18"/>
      <c r="F56" s="18"/>
      <c r="G56" s="18"/>
      <c r="H56" s="20"/>
      <c r="I56" s="20"/>
      <c r="J56" s="18"/>
      <c r="K56" s="18"/>
      <c r="L56" s="18">
        <f t="shared" si="160"/>
        <v>0</v>
      </c>
      <c r="M56" s="30">
        <f t="shared" si="161"/>
        <v>0</v>
      </c>
      <c r="N56" s="33" t="e">
        <f t="shared" si="7"/>
        <v>#DIV/0!</v>
      </c>
      <c r="O56" s="14"/>
      <c r="P56" s="45" t="s">
        <v>92</v>
      </c>
    </row>
    <row r="57" spans="1:16" ht="18.75" hidden="1" x14ac:dyDescent="0.25">
      <c r="A57" s="40" t="str">
        <f t="shared" si="8"/>
        <v>b</v>
      </c>
      <c r="B57" s="3" t="s">
        <v>2</v>
      </c>
      <c r="C57" s="5" t="s">
        <v>8</v>
      </c>
      <c r="D57" s="18"/>
      <c r="E57" s="18"/>
      <c r="F57" s="18"/>
      <c r="G57" s="18"/>
      <c r="H57" s="20"/>
      <c r="I57" s="20"/>
      <c r="J57" s="18"/>
      <c r="K57" s="18"/>
      <c r="L57" s="18">
        <f t="shared" si="160"/>
        <v>0</v>
      </c>
      <c r="M57" s="30">
        <f t="shared" si="161"/>
        <v>0</v>
      </c>
      <c r="N57" s="33" t="e">
        <f t="shared" si="7"/>
        <v>#DIV/0!</v>
      </c>
      <c r="O57" s="14"/>
      <c r="P57" s="45" t="s">
        <v>92</v>
      </c>
    </row>
    <row r="58" spans="1:16" ht="19.5" hidden="1" x14ac:dyDescent="0.25">
      <c r="A58" s="40" t="str">
        <f t="shared" si="8"/>
        <v>a</v>
      </c>
      <c r="B58" s="52" t="s">
        <v>2</v>
      </c>
      <c r="C58" s="4" t="s">
        <v>9</v>
      </c>
      <c r="D58" s="49"/>
      <c r="E58" s="49"/>
      <c r="F58" s="49"/>
      <c r="G58" s="49"/>
      <c r="H58" s="57">
        <v>15000</v>
      </c>
      <c r="I58" s="57">
        <v>85223</v>
      </c>
      <c r="J58" s="49">
        <v>81552.570000000007</v>
      </c>
      <c r="K58" s="49">
        <v>10000</v>
      </c>
      <c r="L58" s="49">
        <f t="shared" si="160"/>
        <v>91552.57</v>
      </c>
      <c r="M58" s="53">
        <f t="shared" si="161"/>
        <v>-6329.570000000007</v>
      </c>
      <c r="N58" s="54">
        <f t="shared" si="7"/>
        <v>1.0742706781033291</v>
      </c>
      <c r="O58" s="61"/>
      <c r="P58" s="45" t="s">
        <v>92</v>
      </c>
    </row>
    <row r="59" spans="1:16" ht="19.5" hidden="1" x14ac:dyDescent="0.25">
      <c r="A59" s="40" t="str">
        <f t="shared" si="8"/>
        <v>a</v>
      </c>
      <c r="B59" s="52" t="s">
        <v>2</v>
      </c>
      <c r="C59" s="4" t="s">
        <v>10</v>
      </c>
      <c r="D59" s="49"/>
      <c r="E59" s="49"/>
      <c r="F59" s="49"/>
      <c r="G59" s="49"/>
      <c r="H59" s="57">
        <v>5000</v>
      </c>
      <c r="I59" s="57">
        <v>5280</v>
      </c>
      <c r="J59" s="49">
        <v>200</v>
      </c>
      <c r="K59" s="49"/>
      <c r="L59" s="49">
        <f t="shared" si="160"/>
        <v>200</v>
      </c>
      <c r="M59" s="53">
        <f t="shared" si="161"/>
        <v>5080</v>
      </c>
      <c r="N59" s="54">
        <f t="shared" si="7"/>
        <v>3.787878787878788E-2</v>
      </c>
      <c r="O59" s="61"/>
      <c r="P59" s="45" t="s">
        <v>92</v>
      </c>
    </row>
    <row r="60" spans="1:16" ht="19.5" hidden="1" x14ac:dyDescent="0.25">
      <c r="A60" s="40" t="str">
        <f t="shared" si="8"/>
        <v>a</v>
      </c>
      <c r="B60" s="52" t="s">
        <v>2</v>
      </c>
      <c r="C60" s="47" t="s">
        <v>11</v>
      </c>
      <c r="D60" s="48"/>
      <c r="E60" s="48"/>
      <c r="F60" s="48"/>
      <c r="G60" s="48"/>
      <c r="H60" s="48">
        <v>20000</v>
      </c>
      <c r="I60" s="48">
        <f>20000+70</f>
        <v>20070</v>
      </c>
      <c r="J60" s="49">
        <v>5540.4</v>
      </c>
      <c r="K60" s="48">
        <v>120000</v>
      </c>
      <c r="L60" s="48">
        <f t="shared" si="160"/>
        <v>125540.4</v>
      </c>
      <c r="M60" s="50">
        <f t="shared" si="161"/>
        <v>-105470.39999999999</v>
      </c>
      <c r="N60" s="51">
        <f t="shared" si="7"/>
        <v>6.2551270553064269</v>
      </c>
      <c r="O60" s="61"/>
      <c r="P60" s="45" t="s">
        <v>92</v>
      </c>
    </row>
    <row r="61" spans="1:16" ht="18.75" hidden="1" x14ac:dyDescent="0.25">
      <c r="A61" s="40" t="str">
        <f t="shared" si="8"/>
        <v>b</v>
      </c>
      <c r="B61" s="3" t="s">
        <v>2</v>
      </c>
      <c r="C61" s="2" t="s">
        <v>12</v>
      </c>
      <c r="D61" s="17"/>
      <c r="E61" s="17"/>
      <c r="F61" s="17"/>
      <c r="G61" s="17"/>
      <c r="H61" s="17">
        <v>0</v>
      </c>
      <c r="I61" s="17">
        <v>0</v>
      </c>
      <c r="J61" s="18"/>
      <c r="K61" s="17"/>
      <c r="L61" s="17">
        <f t="shared" si="160"/>
        <v>0</v>
      </c>
      <c r="M61" s="31">
        <f t="shared" si="161"/>
        <v>0</v>
      </c>
      <c r="N61" s="32" t="e">
        <f t="shared" si="7"/>
        <v>#DIV/0!</v>
      </c>
      <c r="O61" s="13"/>
      <c r="P61" s="45" t="s">
        <v>92</v>
      </c>
    </row>
    <row r="62" spans="1:16" ht="18.75" hidden="1" x14ac:dyDescent="0.25">
      <c r="A62" s="40" t="str">
        <f t="shared" si="8"/>
        <v>b</v>
      </c>
      <c r="B62" s="3" t="s">
        <v>2</v>
      </c>
      <c r="C62" s="2" t="s">
        <v>13</v>
      </c>
      <c r="D62" s="17"/>
      <c r="E62" s="17"/>
      <c r="F62" s="17"/>
      <c r="G62" s="17"/>
      <c r="H62" s="17">
        <v>0</v>
      </c>
      <c r="I62" s="17">
        <v>0</v>
      </c>
      <c r="J62" s="18"/>
      <c r="K62" s="17"/>
      <c r="L62" s="17">
        <f t="shared" si="160"/>
        <v>0</v>
      </c>
      <c r="M62" s="31">
        <f t="shared" si="161"/>
        <v>0</v>
      </c>
      <c r="N62" s="32" t="e">
        <f t="shared" si="7"/>
        <v>#DIV/0!</v>
      </c>
      <c r="O62" s="13"/>
      <c r="P62" s="45" t="s">
        <v>92</v>
      </c>
    </row>
    <row r="63" spans="1:16" ht="36" hidden="1" x14ac:dyDescent="0.25">
      <c r="A63" s="40" t="str">
        <f t="shared" si="8"/>
        <v>a</v>
      </c>
      <c r="B63" s="55" t="s">
        <v>103</v>
      </c>
      <c r="C63" s="55" t="s">
        <v>16</v>
      </c>
      <c r="D63" s="49">
        <f t="shared" ref="D63" si="162">D64+D72+D73+D74</f>
        <v>0</v>
      </c>
      <c r="E63" s="49"/>
      <c r="F63" s="49"/>
      <c r="G63" s="49"/>
      <c r="H63" s="56">
        <f t="shared" ref="H63:I63" si="163">H64+H72+H73+H74</f>
        <v>100000</v>
      </c>
      <c r="I63" s="56">
        <f t="shared" si="163"/>
        <v>100000</v>
      </c>
      <c r="J63" s="49">
        <f t="shared" ref="J63" si="164">J64+J72+J73+J74</f>
        <v>58082</v>
      </c>
      <c r="K63" s="49">
        <f t="shared" ref="K63" si="165">K64+K72+K73+K74</f>
        <v>95000</v>
      </c>
      <c r="L63" s="49">
        <f t="shared" ref="L63" si="166">L64+L72+L73+L74</f>
        <v>153082</v>
      </c>
      <c r="M63" s="53">
        <f t="shared" ref="M63" si="167">M64+M72+M73+M74</f>
        <v>-53082</v>
      </c>
      <c r="N63" s="54">
        <f t="shared" si="7"/>
        <v>1.5308200000000001</v>
      </c>
      <c r="O63" s="61"/>
      <c r="P63" s="45" t="s">
        <v>92</v>
      </c>
    </row>
    <row r="64" spans="1:16" ht="19.5" hidden="1" x14ac:dyDescent="0.25">
      <c r="A64" s="40" t="str">
        <f t="shared" si="8"/>
        <v>a</v>
      </c>
      <c r="B64" s="46" t="s">
        <v>2</v>
      </c>
      <c r="C64" s="47" t="s">
        <v>3</v>
      </c>
      <c r="D64" s="48">
        <f t="shared" ref="D64" si="168">D65+D66+D67+D68+D69+D70+D71</f>
        <v>0</v>
      </c>
      <c r="E64" s="48"/>
      <c r="F64" s="48"/>
      <c r="G64" s="48"/>
      <c r="H64" s="48">
        <f t="shared" ref="H64:I64" si="169">H65+H66+H67+H68+H69+H70+H71</f>
        <v>100000</v>
      </c>
      <c r="I64" s="48">
        <f t="shared" si="169"/>
        <v>100000</v>
      </c>
      <c r="J64" s="49">
        <f t="shared" ref="J64" si="170">J65+J66+J67+J68+J69+J70+J71</f>
        <v>58082</v>
      </c>
      <c r="K64" s="48">
        <f t="shared" ref="K64:M64" si="171">K65+K66+K67+K68+K69+K70+K71</f>
        <v>95000</v>
      </c>
      <c r="L64" s="48">
        <f t="shared" si="171"/>
        <v>153082</v>
      </c>
      <c r="M64" s="50">
        <f t="shared" si="171"/>
        <v>-53082</v>
      </c>
      <c r="N64" s="51">
        <f t="shared" si="7"/>
        <v>1.5308200000000001</v>
      </c>
      <c r="O64" s="61"/>
      <c r="P64" s="45" t="s">
        <v>92</v>
      </c>
    </row>
    <row r="65" spans="1:16" ht="18.75" hidden="1" x14ac:dyDescent="0.25">
      <c r="A65" s="40" t="str">
        <f t="shared" si="8"/>
        <v>b</v>
      </c>
      <c r="B65" s="3" t="s">
        <v>2</v>
      </c>
      <c r="C65" s="4" t="s">
        <v>4</v>
      </c>
      <c r="D65" s="18"/>
      <c r="E65" s="18"/>
      <c r="F65" s="18"/>
      <c r="G65" s="18"/>
      <c r="H65" s="20">
        <v>0</v>
      </c>
      <c r="I65" s="20">
        <v>0</v>
      </c>
      <c r="J65" s="18"/>
      <c r="K65" s="18"/>
      <c r="L65" s="18">
        <f t="shared" ref="L65:L74" si="172">J65+K65</f>
        <v>0</v>
      </c>
      <c r="M65" s="30">
        <f t="shared" ref="M65:M74" si="173">I65-L65</f>
        <v>0</v>
      </c>
      <c r="N65" s="33" t="e">
        <f t="shared" si="7"/>
        <v>#DIV/0!</v>
      </c>
      <c r="O65" s="14"/>
      <c r="P65" s="45" t="s">
        <v>92</v>
      </c>
    </row>
    <row r="66" spans="1:16" ht="19.5" hidden="1" x14ac:dyDescent="0.25">
      <c r="A66" s="40" t="str">
        <f t="shared" si="8"/>
        <v>a</v>
      </c>
      <c r="B66" s="52" t="s">
        <v>2</v>
      </c>
      <c r="C66" s="4" t="s">
        <v>5</v>
      </c>
      <c r="D66" s="49"/>
      <c r="E66" s="49"/>
      <c r="F66" s="49"/>
      <c r="G66" s="49"/>
      <c r="H66" s="57">
        <v>100000</v>
      </c>
      <c r="I66" s="57">
        <v>100000</v>
      </c>
      <c r="J66" s="49">
        <v>58082</v>
      </c>
      <c r="K66" s="49">
        <v>95000</v>
      </c>
      <c r="L66" s="49">
        <f t="shared" si="172"/>
        <v>153082</v>
      </c>
      <c r="M66" s="53">
        <f t="shared" si="173"/>
        <v>-53082</v>
      </c>
      <c r="N66" s="54">
        <f t="shared" si="7"/>
        <v>1.5308200000000001</v>
      </c>
      <c r="O66" s="61"/>
      <c r="P66" s="45" t="s">
        <v>92</v>
      </c>
    </row>
    <row r="67" spans="1:16" ht="18.75" hidden="1" x14ac:dyDescent="0.25">
      <c r="A67" s="40" t="str">
        <f t="shared" si="8"/>
        <v>b</v>
      </c>
      <c r="B67" s="3" t="s">
        <v>2</v>
      </c>
      <c r="C67" s="4" t="s">
        <v>6</v>
      </c>
      <c r="D67" s="18"/>
      <c r="E67" s="18"/>
      <c r="F67" s="18"/>
      <c r="G67" s="18"/>
      <c r="H67" s="20"/>
      <c r="I67" s="20"/>
      <c r="J67" s="18"/>
      <c r="K67" s="18"/>
      <c r="L67" s="18">
        <f t="shared" si="172"/>
        <v>0</v>
      </c>
      <c r="M67" s="30">
        <f t="shared" si="173"/>
        <v>0</v>
      </c>
      <c r="N67" s="33" t="e">
        <f t="shared" ref="N67:N154" si="174">L67/I67</f>
        <v>#DIV/0!</v>
      </c>
      <c r="O67" s="14"/>
      <c r="P67" s="45" t="s">
        <v>92</v>
      </c>
    </row>
    <row r="68" spans="1:16" ht="18.75" hidden="1" x14ac:dyDescent="0.25">
      <c r="A68" s="40" t="str">
        <f t="shared" ref="A68:A131" si="175">IF((D68+J68+H68+I68+K68+L68)&gt;0,"a","b")</f>
        <v>b</v>
      </c>
      <c r="B68" s="3" t="s">
        <v>2</v>
      </c>
      <c r="C68" s="5" t="s">
        <v>7</v>
      </c>
      <c r="D68" s="18"/>
      <c r="E68" s="18"/>
      <c r="F68" s="18"/>
      <c r="G68" s="18"/>
      <c r="H68" s="20">
        <v>0</v>
      </c>
      <c r="I68" s="20">
        <v>0</v>
      </c>
      <c r="J68" s="18"/>
      <c r="K68" s="18"/>
      <c r="L68" s="18">
        <f t="shared" si="172"/>
        <v>0</v>
      </c>
      <c r="M68" s="30">
        <f t="shared" si="173"/>
        <v>0</v>
      </c>
      <c r="N68" s="33" t="e">
        <f t="shared" si="174"/>
        <v>#DIV/0!</v>
      </c>
      <c r="O68" s="14"/>
      <c r="P68" s="45" t="s">
        <v>92</v>
      </c>
    </row>
    <row r="69" spans="1:16" ht="18.75" hidden="1" x14ac:dyDescent="0.25">
      <c r="A69" s="40" t="str">
        <f t="shared" si="175"/>
        <v>b</v>
      </c>
      <c r="B69" s="3" t="s">
        <v>2</v>
      </c>
      <c r="C69" s="5" t="s">
        <v>8</v>
      </c>
      <c r="D69" s="18"/>
      <c r="E69" s="18"/>
      <c r="F69" s="18"/>
      <c r="G69" s="18"/>
      <c r="H69" s="20">
        <v>0</v>
      </c>
      <c r="I69" s="20">
        <v>0</v>
      </c>
      <c r="J69" s="18"/>
      <c r="K69" s="18"/>
      <c r="L69" s="18">
        <f t="shared" si="172"/>
        <v>0</v>
      </c>
      <c r="M69" s="30">
        <f t="shared" si="173"/>
        <v>0</v>
      </c>
      <c r="N69" s="33" t="e">
        <f t="shared" si="174"/>
        <v>#DIV/0!</v>
      </c>
      <c r="O69" s="14"/>
      <c r="P69" s="45" t="s">
        <v>92</v>
      </c>
    </row>
    <row r="70" spans="1:16" ht="18.75" hidden="1" x14ac:dyDescent="0.25">
      <c r="A70" s="40" t="str">
        <f t="shared" si="175"/>
        <v>b</v>
      </c>
      <c r="B70" s="3" t="s">
        <v>2</v>
      </c>
      <c r="C70" s="5" t="s">
        <v>9</v>
      </c>
      <c r="D70" s="18"/>
      <c r="E70" s="18"/>
      <c r="F70" s="18"/>
      <c r="G70" s="18"/>
      <c r="H70" s="20">
        <v>0</v>
      </c>
      <c r="I70" s="20">
        <v>0</v>
      </c>
      <c r="J70" s="18"/>
      <c r="K70" s="18"/>
      <c r="L70" s="18">
        <f t="shared" si="172"/>
        <v>0</v>
      </c>
      <c r="M70" s="30">
        <f t="shared" si="173"/>
        <v>0</v>
      </c>
      <c r="N70" s="33" t="e">
        <f t="shared" si="174"/>
        <v>#DIV/0!</v>
      </c>
      <c r="O70" s="14"/>
      <c r="P70" s="45" t="s">
        <v>92</v>
      </c>
    </row>
    <row r="71" spans="1:16" ht="18.75" hidden="1" x14ac:dyDescent="0.25">
      <c r="A71" s="40" t="str">
        <f t="shared" si="175"/>
        <v>b</v>
      </c>
      <c r="B71" s="3" t="s">
        <v>2</v>
      </c>
      <c r="C71" s="5" t="s">
        <v>10</v>
      </c>
      <c r="D71" s="18"/>
      <c r="E71" s="18"/>
      <c r="F71" s="18"/>
      <c r="G71" s="18"/>
      <c r="H71" s="20">
        <v>0</v>
      </c>
      <c r="I71" s="20">
        <v>0</v>
      </c>
      <c r="J71" s="18"/>
      <c r="K71" s="18"/>
      <c r="L71" s="18">
        <f t="shared" si="172"/>
        <v>0</v>
      </c>
      <c r="M71" s="30">
        <f t="shared" si="173"/>
        <v>0</v>
      </c>
      <c r="N71" s="33" t="e">
        <f t="shared" si="174"/>
        <v>#DIV/0!</v>
      </c>
      <c r="O71" s="14"/>
      <c r="P71" s="45" t="s">
        <v>92</v>
      </c>
    </row>
    <row r="72" spans="1:16" ht="18.75" hidden="1" x14ac:dyDescent="0.25">
      <c r="A72" s="40" t="str">
        <f t="shared" si="175"/>
        <v>b</v>
      </c>
      <c r="B72" s="3" t="s">
        <v>2</v>
      </c>
      <c r="C72" s="2" t="s">
        <v>11</v>
      </c>
      <c r="D72" s="17"/>
      <c r="E72" s="17"/>
      <c r="F72" s="17"/>
      <c r="G72" s="17"/>
      <c r="H72" s="17">
        <v>0</v>
      </c>
      <c r="I72" s="17">
        <v>0</v>
      </c>
      <c r="J72" s="18"/>
      <c r="K72" s="17"/>
      <c r="L72" s="17">
        <f t="shared" si="172"/>
        <v>0</v>
      </c>
      <c r="M72" s="31">
        <f t="shared" si="173"/>
        <v>0</v>
      </c>
      <c r="N72" s="32" t="e">
        <f t="shared" si="174"/>
        <v>#DIV/0!</v>
      </c>
      <c r="O72" s="13"/>
      <c r="P72" s="45" t="s">
        <v>92</v>
      </c>
    </row>
    <row r="73" spans="1:16" ht="18.75" hidden="1" x14ac:dyDescent="0.25">
      <c r="A73" s="40" t="str">
        <f t="shared" si="175"/>
        <v>b</v>
      </c>
      <c r="B73" s="3" t="s">
        <v>2</v>
      </c>
      <c r="C73" s="2" t="s">
        <v>12</v>
      </c>
      <c r="D73" s="17"/>
      <c r="E73" s="17"/>
      <c r="F73" s="17"/>
      <c r="G73" s="17"/>
      <c r="H73" s="17">
        <v>0</v>
      </c>
      <c r="I73" s="17">
        <v>0</v>
      </c>
      <c r="J73" s="18"/>
      <c r="K73" s="17"/>
      <c r="L73" s="17">
        <f t="shared" si="172"/>
        <v>0</v>
      </c>
      <c r="M73" s="31">
        <f t="shared" si="173"/>
        <v>0</v>
      </c>
      <c r="N73" s="32" t="e">
        <f t="shared" si="174"/>
        <v>#DIV/0!</v>
      </c>
      <c r="O73" s="13"/>
      <c r="P73" s="45" t="s">
        <v>92</v>
      </c>
    </row>
    <row r="74" spans="1:16" ht="18.75" hidden="1" x14ac:dyDescent="0.25">
      <c r="A74" s="40" t="str">
        <f t="shared" si="175"/>
        <v>b</v>
      </c>
      <c r="B74" s="3" t="s">
        <v>2</v>
      </c>
      <c r="C74" s="2" t="s">
        <v>13</v>
      </c>
      <c r="D74" s="17"/>
      <c r="E74" s="17"/>
      <c r="F74" s="17"/>
      <c r="G74" s="17"/>
      <c r="H74" s="17">
        <v>0</v>
      </c>
      <c r="I74" s="17">
        <v>0</v>
      </c>
      <c r="J74" s="18"/>
      <c r="K74" s="17"/>
      <c r="L74" s="17">
        <f t="shared" si="172"/>
        <v>0</v>
      </c>
      <c r="M74" s="31">
        <f t="shared" si="173"/>
        <v>0</v>
      </c>
      <c r="N74" s="32" t="e">
        <f t="shared" si="174"/>
        <v>#DIV/0!</v>
      </c>
      <c r="O74" s="13"/>
      <c r="P74" s="45" t="s">
        <v>92</v>
      </c>
    </row>
    <row r="75" spans="1:16" ht="36" hidden="1" x14ac:dyDescent="0.25">
      <c r="A75" s="40" t="str">
        <f t="shared" si="175"/>
        <v>a</v>
      </c>
      <c r="B75" s="55" t="s">
        <v>104</v>
      </c>
      <c r="C75" s="55" t="s">
        <v>17</v>
      </c>
      <c r="D75" s="49">
        <f t="shared" ref="D75" si="176">D76+D84+D85+D86</f>
        <v>0</v>
      </c>
      <c r="E75" s="49"/>
      <c r="F75" s="49"/>
      <c r="G75" s="49"/>
      <c r="H75" s="56">
        <f t="shared" ref="H75:M75" si="177">H76+H84+H85+H86</f>
        <v>1215000</v>
      </c>
      <c r="I75" s="56">
        <f t="shared" si="177"/>
        <v>1080316</v>
      </c>
      <c r="J75" s="49">
        <f t="shared" ref="J75" si="178">J76+J84+J85+J86</f>
        <v>885116</v>
      </c>
      <c r="K75" s="49">
        <f t="shared" si="177"/>
        <v>131600</v>
      </c>
      <c r="L75" s="49">
        <f t="shared" si="177"/>
        <v>1016716</v>
      </c>
      <c r="M75" s="53">
        <f t="shared" si="177"/>
        <v>63600</v>
      </c>
      <c r="N75" s="54">
        <f t="shared" si="174"/>
        <v>0.94112833652375782</v>
      </c>
      <c r="O75" s="61"/>
      <c r="P75" s="45" t="s">
        <v>92</v>
      </c>
    </row>
    <row r="76" spans="1:16" ht="19.5" hidden="1" x14ac:dyDescent="0.25">
      <c r="A76" s="40" t="str">
        <f t="shared" si="175"/>
        <v>a</v>
      </c>
      <c r="B76" s="46" t="s">
        <v>2</v>
      </c>
      <c r="C76" s="47" t="s">
        <v>3</v>
      </c>
      <c r="D76" s="48">
        <f t="shared" ref="D76" si="179">D77+D78+D79+D80+D81+D82+D83</f>
        <v>0</v>
      </c>
      <c r="E76" s="48"/>
      <c r="F76" s="48"/>
      <c r="G76" s="48"/>
      <c r="H76" s="48">
        <f t="shared" ref="H76:M76" si="180">H77+H78+H79+H80+H81+H82+H83</f>
        <v>1215000</v>
      </c>
      <c r="I76" s="48">
        <f t="shared" si="180"/>
        <v>1078986</v>
      </c>
      <c r="J76" s="49">
        <f t="shared" ref="J76" si="181">J77+J78+J79+J80+J81+J82+J83</f>
        <v>883786</v>
      </c>
      <c r="K76" s="48">
        <f t="shared" si="180"/>
        <v>131600</v>
      </c>
      <c r="L76" s="48">
        <f t="shared" si="180"/>
        <v>1015386</v>
      </c>
      <c r="M76" s="50">
        <f t="shared" si="180"/>
        <v>63600</v>
      </c>
      <c r="N76" s="51">
        <f t="shared" si="174"/>
        <v>0.94105576902758703</v>
      </c>
      <c r="O76" s="61"/>
      <c r="P76" s="45" t="s">
        <v>92</v>
      </c>
    </row>
    <row r="77" spans="1:16" ht="19.5" hidden="1" x14ac:dyDescent="0.25">
      <c r="A77" s="40" t="str">
        <f t="shared" si="175"/>
        <v>a</v>
      </c>
      <c r="B77" s="52" t="s">
        <v>2</v>
      </c>
      <c r="C77" s="4" t="s">
        <v>4</v>
      </c>
      <c r="D77" s="49">
        <f t="shared" ref="D77" si="182">D89+D101</f>
        <v>0</v>
      </c>
      <c r="E77" s="49"/>
      <c r="F77" s="49"/>
      <c r="G77" s="49"/>
      <c r="H77" s="57">
        <f t="shared" ref="H77:K77" si="183">H89+H101</f>
        <v>645000</v>
      </c>
      <c r="I77" s="57">
        <f t="shared" si="183"/>
        <v>560503</v>
      </c>
      <c r="J77" s="49">
        <f t="shared" ref="J77" si="184">J89+J101</f>
        <v>506503</v>
      </c>
      <c r="K77" s="49">
        <f t="shared" si="183"/>
        <v>0</v>
      </c>
      <c r="L77" s="49">
        <f t="shared" ref="L77:L86" si="185">J77+K77</f>
        <v>506503</v>
      </c>
      <c r="M77" s="53">
        <f t="shared" ref="M77:M86" si="186">I77-L77</f>
        <v>54000</v>
      </c>
      <c r="N77" s="54">
        <f t="shared" si="174"/>
        <v>0.90365796436415147</v>
      </c>
      <c r="O77" s="61"/>
      <c r="P77" s="45" t="s">
        <v>92</v>
      </c>
    </row>
    <row r="78" spans="1:16" ht="19.5" hidden="1" x14ac:dyDescent="0.25">
      <c r="A78" s="40" t="str">
        <f t="shared" si="175"/>
        <v>a</v>
      </c>
      <c r="B78" s="52" t="s">
        <v>2</v>
      </c>
      <c r="C78" s="4" t="s">
        <v>5</v>
      </c>
      <c r="D78" s="49">
        <f t="shared" ref="D78" si="187">D90+D102</f>
        <v>0</v>
      </c>
      <c r="E78" s="49"/>
      <c r="F78" s="49"/>
      <c r="G78" s="49"/>
      <c r="H78" s="57">
        <f t="shared" ref="H78:K78" si="188">H90+H102</f>
        <v>563000</v>
      </c>
      <c r="I78" s="57">
        <f t="shared" si="188"/>
        <v>493786</v>
      </c>
      <c r="J78" s="49">
        <f t="shared" ref="J78" si="189">J90+J102</f>
        <v>352586</v>
      </c>
      <c r="K78" s="49">
        <f t="shared" si="188"/>
        <v>130000</v>
      </c>
      <c r="L78" s="49">
        <f t="shared" si="185"/>
        <v>482586</v>
      </c>
      <c r="M78" s="53">
        <f t="shared" si="186"/>
        <v>11200</v>
      </c>
      <c r="N78" s="54">
        <f t="shared" si="174"/>
        <v>0.97731810946442388</v>
      </c>
      <c r="O78" s="61"/>
      <c r="P78" s="45" t="s">
        <v>92</v>
      </c>
    </row>
    <row r="79" spans="1:16" ht="18.75" hidden="1" x14ac:dyDescent="0.25">
      <c r="A79" s="40" t="str">
        <f t="shared" si="175"/>
        <v>b</v>
      </c>
      <c r="B79" s="3" t="s">
        <v>2</v>
      </c>
      <c r="C79" s="4" t="s">
        <v>6</v>
      </c>
      <c r="D79" s="18">
        <f t="shared" ref="D79" si="190">D91+D103</f>
        <v>0</v>
      </c>
      <c r="E79" s="18"/>
      <c r="F79" s="18"/>
      <c r="G79" s="18"/>
      <c r="H79" s="20">
        <f t="shared" ref="H79:K79" si="191">H91+H103</f>
        <v>0</v>
      </c>
      <c r="I79" s="20">
        <f t="shared" si="191"/>
        <v>0</v>
      </c>
      <c r="J79" s="18">
        <f t="shared" ref="J79" si="192">J91+J103</f>
        <v>0</v>
      </c>
      <c r="K79" s="18">
        <f t="shared" si="191"/>
        <v>0</v>
      </c>
      <c r="L79" s="18">
        <f t="shared" si="185"/>
        <v>0</v>
      </c>
      <c r="M79" s="30">
        <f t="shared" si="186"/>
        <v>0</v>
      </c>
      <c r="N79" s="33" t="e">
        <f t="shared" si="174"/>
        <v>#DIV/0!</v>
      </c>
      <c r="O79" s="14"/>
      <c r="P79" s="45" t="s">
        <v>92</v>
      </c>
    </row>
    <row r="80" spans="1:16" ht="18.75" hidden="1" x14ac:dyDescent="0.25">
      <c r="A80" s="40" t="str">
        <f t="shared" si="175"/>
        <v>b</v>
      </c>
      <c r="B80" s="3" t="s">
        <v>2</v>
      </c>
      <c r="C80" s="5" t="s">
        <v>7</v>
      </c>
      <c r="D80" s="18">
        <f t="shared" ref="D80" si="193">D92+D104</f>
        <v>0</v>
      </c>
      <c r="E80" s="18"/>
      <c r="F80" s="18"/>
      <c r="G80" s="18"/>
      <c r="H80" s="20">
        <f t="shared" ref="H80:K80" si="194">H92+H104</f>
        <v>0</v>
      </c>
      <c r="I80" s="20">
        <f t="shared" si="194"/>
        <v>0</v>
      </c>
      <c r="J80" s="18">
        <f t="shared" ref="J80" si="195">J92+J104</f>
        <v>0</v>
      </c>
      <c r="K80" s="18">
        <f t="shared" si="194"/>
        <v>0</v>
      </c>
      <c r="L80" s="18">
        <f t="shared" si="185"/>
        <v>0</v>
      </c>
      <c r="M80" s="30">
        <f t="shared" si="186"/>
        <v>0</v>
      </c>
      <c r="N80" s="33" t="e">
        <f t="shared" si="174"/>
        <v>#DIV/0!</v>
      </c>
      <c r="O80" s="14"/>
      <c r="P80" s="45" t="s">
        <v>92</v>
      </c>
    </row>
    <row r="81" spans="1:16" ht="18.75" hidden="1" x14ac:dyDescent="0.25">
      <c r="A81" s="40" t="str">
        <f t="shared" si="175"/>
        <v>b</v>
      </c>
      <c r="B81" s="3" t="s">
        <v>2</v>
      </c>
      <c r="C81" s="5" t="s">
        <v>8</v>
      </c>
      <c r="D81" s="18">
        <f t="shared" ref="D81" si="196">D93+D105</f>
        <v>0</v>
      </c>
      <c r="E81" s="18"/>
      <c r="F81" s="18"/>
      <c r="G81" s="18"/>
      <c r="H81" s="20">
        <f t="shared" ref="H81:K81" si="197">H93+H105</f>
        <v>0</v>
      </c>
      <c r="I81" s="20">
        <f t="shared" si="197"/>
        <v>0</v>
      </c>
      <c r="J81" s="18">
        <f t="shared" ref="J81" si="198">J93+J105</f>
        <v>0</v>
      </c>
      <c r="K81" s="18">
        <f t="shared" si="197"/>
        <v>0</v>
      </c>
      <c r="L81" s="18">
        <f t="shared" si="185"/>
        <v>0</v>
      </c>
      <c r="M81" s="30">
        <f t="shared" si="186"/>
        <v>0</v>
      </c>
      <c r="N81" s="33" t="e">
        <f t="shared" si="174"/>
        <v>#DIV/0!</v>
      </c>
      <c r="O81" s="14"/>
      <c r="P81" s="45" t="s">
        <v>92</v>
      </c>
    </row>
    <row r="82" spans="1:16" ht="19.5" hidden="1" x14ac:dyDescent="0.25">
      <c r="A82" s="40" t="str">
        <f t="shared" si="175"/>
        <v>a</v>
      </c>
      <c r="B82" s="52" t="s">
        <v>2</v>
      </c>
      <c r="C82" s="4" t="s">
        <v>9</v>
      </c>
      <c r="D82" s="49">
        <f t="shared" ref="D82" si="199">D94+D106</f>
        <v>0</v>
      </c>
      <c r="E82" s="49"/>
      <c r="F82" s="49"/>
      <c r="G82" s="49"/>
      <c r="H82" s="57">
        <f t="shared" ref="H82:K82" si="200">H94+H106</f>
        <v>0</v>
      </c>
      <c r="I82" s="57">
        <f t="shared" si="200"/>
        <v>17477</v>
      </c>
      <c r="J82" s="49">
        <f t="shared" ref="J82" si="201">J94+J106</f>
        <v>17477</v>
      </c>
      <c r="K82" s="49">
        <f t="shared" si="200"/>
        <v>0</v>
      </c>
      <c r="L82" s="49">
        <f t="shared" si="185"/>
        <v>17477</v>
      </c>
      <c r="M82" s="53">
        <f t="shared" si="186"/>
        <v>0</v>
      </c>
      <c r="N82" s="54">
        <f t="shared" si="174"/>
        <v>1</v>
      </c>
      <c r="O82" s="61"/>
      <c r="P82" s="45" t="s">
        <v>92</v>
      </c>
    </row>
    <row r="83" spans="1:16" ht="19.5" hidden="1" x14ac:dyDescent="0.25">
      <c r="A83" s="40" t="str">
        <f t="shared" si="175"/>
        <v>a</v>
      </c>
      <c r="B83" s="52" t="s">
        <v>2</v>
      </c>
      <c r="C83" s="4" t="s">
        <v>10</v>
      </c>
      <c r="D83" s="49">
        <f t="shared" ref="D83" si="202">D95+D107</f>
        <v>0</v>
      </c>
      <c r="E83" s="49"/>
      <c r="F83" s="49"/>
      <c r="G83" s="49"/>
      <c r="H83" s="57">
        <f t="shared" ref="H83:K83" si="203">H95+H107</f>
        <v>7000</v>
      </c>
      <c r="I83" s="57">
        <f t="shared" si="203"/>
        <v>7220</v>
      </c>
      <c r="J83" s="49">
        <f t="shared" ref="J83" si="204">J95+J107</f>
        <v>7220</v>
      </c>
      <c r="K83" s="49">
        <f t="shared" si="203"/>
        <v>1600</v>
      </c>
      <c r="L83" s="49">
        <f t="shared" si="185"/>
        <v>8820</v>
      </c>
      <c r="M83" s="53">
        <f t="shared" si="186"/>
        <v>-1600</v>
      </c>
      <c r="N83" s="54">
        <f t="shared" si="174"/>
        <v>1.2216066481994461</v>
      </c>
      <c r="O83" s="61"/>
      <c r="P83" s="45" t="s">
        <v>92</v>
      </c>
    </row>
    <row r="84" spans="1:16" ht="19.5" hidden="1" x14ac:dyDescent="0.25">
      <c r="A84" s="40" t="str">
        <f t="shared" si="175"/>
        <v>a</v>
      </c>
      <c r="B84" s="52" t="s">
        <v>2</v>
      </c>
      <c r="C84" s="47" t="s">
        <v>11</v>
      </c>
      <c r="D84" s="48">
        <f t="shared" ref="D84" si="205">D96+D108</f>
        <v>0</v>
      </c>
      <c r="E84" s="48"/>
      <c r="F84" s="48"/>
      <c r="G84" s="48"/>
      <c r="H84" s="48">
        <f t="shared" ref="H84:K84" si="206">H96+H108</f>
        <v>0</v>
      </c>
      <c r="I84" s="48">
        <f t="shared" si="206"/>
        <v>1330</v>
      </c>
      <c r="J84" s="49">
        <f t="shared" ref="J84" si="207">J96+J108</f>
        <v>1330</v>
      </c>
      <c r="K84" s="48">
        <f t="shared" si="206"/>
        <v>0</v>
      </c>
      <c r="L84" s="48">
        <f t="shared" si="185"/>
        <v>1330</v>
      </c>
      <c r="M84" s="50">
        <f t="shared" si="186"/>
        <v>0</v>
      </c>
      <c r="N84" s="51">
        <f t="shared" si="174"/>
        <v>1</v>
      </c>
      <c r="O84" s="61"/>
      <c r="P84" s="45" t="s">
        <v>92</v>
      </c>
    </row>
    <row r="85" spans="1:16" ht="18.75" hidden="1" x14ac:dyDescent="0.25">
      <c r="A85" s="40" t="str">
        <f t="shared" si="175"/>
        <v>b</v>
      </c>
      <c r="B85" s="3" t="s">
        <v>2</v>
      </c>
      <c r="C85" s="2" t="s">
        <v>12</v>
      </c>
      <c r="D85" s="17">
        <f t="shared" ref="D85" si="208">D97+D109</f>
        <v>0</v>
      </c>
      <c r="E85" s="17"/>
      <c r="F85" s="17"/>
      <c r="G85" s="17"/>
      <c r="H85" s="17">
        <f t="shared" ref="H85:K85" si="209">H97+H109</f>
        <v>0</v>
      </c>
      <c r="I85" s="17">
        <f t="shared" si="209"/>
        <v>0</v>
      </c>
      <c r="J85" s="18">
        <f t="shared" ref="J85" si="210">J97+J109</f>
        <v>0</v>
      </c>
      <c r="K85" s="17">
        <f t="shared" si="209"/>
        <v>0</v>
      </c>
      <c r="L85" s="17">
        <f t="shared" si="185"/>
        <v>0</v>
      </c>
      <c r="M85" s="31">
        <f t="shared" si="186"/>
        <v>0</v>
      </c>
      <c r="N85" s="32" t="e">
        <f t="shared" si="174"/>
        <v>#DIV/0!</v>
      </c>
      <c r="O85" s="13"/>
      <c r="P85" s="45" t="s">
        <v>92</v>
      </c>
    </row>
    <row r="86" spans="1:16" ht="18.75" hidden="1" x14ac:dyDescent="0.25">
      <c r="A86" s="40" t="str">
        <f t="shared" si="175"/>
        <v>b</v>
      </c>
      <c r="B86" s="3" t="s">
        <v>2</v>
      </c>
      <c r="C86" s="2" t="s">
        <v>13</v>
      </c>
      <c r="D86" s="17">
        <f t="shared" ref="D86" si="211">D98+D110</f>
        <v>0</v>
      </c>
      <c r="E86" s="17"/>
      <c r="F86" s="17"/>
      <c r="G86" s="17"/>
      <c r="H86" s="17">
        <f t="shared" ref="H86:K86" si="212">H98+H110</f>
        <v>0</v>
      </c>
      <c r="I86" s="17">
        <f t="shared" si="212"/>
        <v>0</v>
      </c>
      <c r="J86" s="18">
        <f t="shared" ref="J86" si="213">J98+J110</f>
        <v>0</v>
      </c>
      <c r="K86" s="17">
        <f t="shared" si="212"/>
        <v>0</v>
      </c>
      <c r="L86" s="17">
        <f t="shared" si="185"/>
        <v>0</v>
      </c>
      <c r="M86" s="31">
        <f t="shared" si="186"/>
        <v>0</v>
      </c>
      <c r="N86" s="32" t="e">
        <f t="shared" si="174"/>
        <v>#DIV/0!</v>
      </c>
      <c r="O86" s="13"/>
      <c r="P86" s="45" t="s">
        <v>92</v>
      </c>
    </row>
    <row r="87" spans="1:16" ht="36" hidden="1" x14ac:dyDescent="0.25">
      <c r="A87" s="40" t="str">
        <f t="shared" si="175"/>
        <v>a</v>
      </c>
      <c r="B87" s="55" t="s">
        <v>105</v>
      </c>
      <c r="C87" s="55" t="s">
        <v>107</v>
      </c>
      <c r="D87" s="49">
        <f t="shared" ref="D87" si="214">D88+D96+D97+D98</f>
        <v>0</v>
      </c>
      <c r="E87" s="49"/>
      <c r="F87" s="49"/>
      <c r="G87" s="49"/>
      <c r="H87" s="56">
        <f t="shared" ref="H87:M87" si="215">H88+H96+H97+H98</f>
        <v>1065000</v>
      </c>
      <c r="I87" s="56">
        <f t="shared" si="215"/>
        <v>930316</v>
      </c>
      <c r="J87" s="49">
        <f t="shared" ref="J87" si="216">J88+J96+J97+J98</f>
        <v>876316</v>
      </c>
      <c r="K87" s="49">
        <f t="shared" si="215"/>
        <v>0</v>
      </c>
      <c r="L87" s="49">
        <f t="shared" si="215"/>
        <v>876316</v>
      </c>
      <c r="M87" s="53">
        <f t="shared" si="215"/>
        <v>54000</v>
      </c>
      <c r="N87" s="54">
        <f t="shared" si="174"/>
        <v>0.94195520661796639</v>
      </c>
      <c r="O87" s="61"/>
      <c r="P87" s="45" t="s">
        <v>92</v>
      </c>
    </row>
    <row r="88" spans="1:16" ht="19.5" hidden="1" x14ac:dyDescent="0.25">
      <c r="A88" s="40" t="str">
        <f t="shared" si="175"/>
        <v>a</v>
      </c>
      <c r="B88" s="46" t="s">
        <v>2</v>
      </c>
      <c r="C88" s="47" t="s">
        <v>3</v>
      </c>
      <c r="D88" s="48">
        <f t="shared" ref="D88" si="217">D89+D90+D91+D92+D93+D94+D95</f>
        <v>0</v>
      </c>
      <c r="E88" s="48"/>
      <c r="F88" s="48"/>
      <c r="G88" s="48"/>
      <c r="H88" s="48">
        <f t="shared" ref="H88:M88" si="218">H89+H90+H91+H92+H93+H94+H95</f>
        <v>1065000</v>
      </c>
      <c r="I88" s="48">
        <f t="shared" si="218"/>
        <v>928986</v>
      </c>
      <c r="J88" s="49">
        <f t="shared" ref="J88" si="219">J89+J90+J91+J92+J93+J94+J95</f>
        <v>874986</v>
      </c>
      <c r="K88" s="48">
        <f t="shared" si="218"/>
        <v>0</v>
      </c>
      <c r="L88" s="48">
        <f t="shared" si="218"/>
        <v>874986</v>
      </c>
      <c r="M88" s="50">
        <f t="shared" si="218"/>
        <v>54000</v>
      </c>
      <c r="N88" s="51">
        <f t="shared" si="174"/>
        <v>0.9418721057152637</v>
      </c>
      <c r="O88" s="61"/>
      <c r="P88" s="45" t="s">
        <v>92</v>
      </c>
    </row>
    <row r="89" spans="1:16" ht="19.5" hidden="1" x14ac:dyDescent="0.25">
      <c r="A89" s="40" t="str">
        <f t="shared" si="175"/>
        <v>a</v>
      </c>
      <c r="B89" s="52" t="s">
        <v>2</v>
      </c>
      <c r="C89" s="4" t="s">
        <v>4</v>
      </c>
      <c r="D89" s="49"/>
      <c r="E89" s="49"/>
      <c r="F89" s="49"/>
      <c r="G89" s="49"/>
      <c r="H89" s="57">
        <v>645000</v>
      </c>
      <c r="I89" s="57">
        <f>652800-92297</f>
        <v>560503</v>
      </c>
      <c r="J89" s="49">
        <v>506503</v>
      </c>
      <c r="K89" s="49"/>
      <c r="L89" s="49">
        <f t="shared" ref="L89:L98" si="220">J89+K89</f>
        <v>506503</v>
      </c>
      <c r="M89" s="53">
        <f t="shared" ref="M89:M98" si="221">I89-L89</f>
        <v>54000</v>
      </c>
      <c r="N89" s="54">
        <f t="shared" si="174"/>
        <v>0.90365796436415147</v>
      </c>
      <c r="O89" s="61"/>
      <c r="P89" s="45" t="s">
        <v>92</v>
      </c>
    </row>
    <row r="90" spans="1:16" ht="19.5" hidden="1" x14ac:dyDescent="0.25">
      <c r="A90" s="40" t="str">
        <f t="shared" si="175"/>
        <v>a</v>
      </c>
      <c r="B90" s="52" t="s">
        <v>2</v>
      </c>
      <c r="C90" s="4" t="s">
        <v>5</v>
      </c>
      <c r="D90" s="49"/>
      <c r="E90" s="49"/>
      <c r="F90" s="49"/>
      <c r="G90" s="49"/>
      <c r="H90" s="57">
        <v>420000</v>
      </c>
      <c r="I90" s="57">
        <f>432600-81814</f>
        <v>350786</v>
      </c>
      <c r="J90" s="49">
        <v>350786</v>
      </c>
      <c r="K90" s="49"/>
      <c r="L90" s="49">
        <f t="shared" si="220"/>
        <v>350786</v>
      </c>
      <c r="M90" s="53">
        <f t="shared" si="221"/>
        <v>0</v>
      </c>
      <c r="N90" s="54">
        <f t="shared" si="174"/>
        <v>1</v>
      </c>
      <c r="O90" s="61"/>
      <c r="P90" s="45" t="s">
        <v>92</v>
      </c>
    </row>
    <row r="91" spans="1:16" ht="18.75" hidden="1" x14ac:dyDescent="0.25">
      <c r="A91" s="40" t="str">
        <f t="shared" si="175"/>
        <v>b</v>
      </c>
      <c r="B91" s="3" t="s">
        <v>2</v>
      </c>
      <c r="C91" s="4" t="s">
        <v>6</v>
      </c>
      <c r="D91" s="18"/>
      <c r="E91" s="18"/>
      <c r="F91" s="18"/>
      <c r="G91" s="18"/>
      <c r="H91" s="20"/>
      <c r="I91" s="20"/>
      <c r="J91" s="18"/>
      <c r="K91" s="18"/>
      <c r="L91" s="18">
        <f t="shared" si="220"/>
        <v>0</v>
      </c>
      <c r="M91" s="30">
        <f t="shared" si="221"/>
        <v>0</v>
      </c>
      <c r="N91" s="33" t="e">
        <f t="shared" si="174"/>
        <v>#DIV/0!</v>
      </c>
      <c r="O91" s="14"/>
      <c r="P91" s="45" t="s">
        <v>92</v>
      </c>
    </row>
    <row r="92" spans="1:16" ht="18.75" hidden="1" x14ac:dyDescent="0.25">
      <c r="A92" s="40" t="str">
        <f t="shared" si="175"/>
        <v>b</v>
      </c>
      <c r="B92" s="3" t="s">
        <v>2</v>
      </c>
      <c r="C92" s="5" t="s">
        <v>7</v>
      </c>
      <c r="D92" s="18"/>
      <c r="E92" s="18"/>
      <c r="F92" s="18"/>
      <c r="G92" s="18"/>
      <c r="H92" s="20">
        <v>0</v>
      </c>
      <c r="I92" s="20">
        <v>0</v>
      </c>
      <c r="J92" s="18"/>
      <c r="K92" s="18"/>
      <c r="L92" s="18">
        <f t="shared" si="220"/>
        <v>0</v>
      </c>
      <c r="M92" s="30">
        <f t="shared" si="221"/>
        <v>0</v>
      </c>
      <c r="N92" s="33" t="e">
        <f t="shared" si="174"/>
        <v>#DIV/0!</v>
      </c>
      <c r="O92" s="14"/>
      <c r="P92" s="45" t="s">
        <v>92</v>
      </c>
    </row>
    <row r="93" spans="1:16" ht="18.75" hidden="1" x14ac:dyDescent="0.25">
      <c r="A93" s="40" t="str">
        <f t="shared" si="175"/>
        <v>b</v>
      </c>
      <c r="B93" s="3" t="s">
        <v>2</v>
      </c>
      <c r="C93" s="5" t="s">
        <v>8</v>
      </c>
      <c r="D93" s="18"/>
      <c r="E93" s="18"/>
      <c r="F93" s="18"/>
      <c r="G93" s="18"/>
      <c r="H93" s="20">
        <v>0</v>
      </c>
      <c r="I93" s="20">
        <v>0</v>
      </c>
      <c r="J93" s="18"/>
      <c r="K93" s="18"/>
      <c r="L93" s="18">
        <f t="shared" si="220"/>
        <v>0</v>
      </c>
      <c r="M93" s="30">
        <f t="shared" si="221"/>
        <v>0</v>
      </c>
      <c r="N93" s="33" t="e">
        <f t="shared" si="174"/>
        <v>#DIV/0!</v>
      </c>
      <c r="O93" s="14"/>
      <c r="P93" s="45" t="s">
        <v>92</v>
      </c>
    </row>
    <row r="94" spans="1:16" ht="19.5" hidden="1" x14ac:dyDescent="0.25">
      <c r="A94" s="40" t="str">
        <f t="shared" si="175"/>
        <v>a</v>
      </c>
      <c r="B94" s="52" t="s">
        <v>2</v>
      </c>
      <c r="C94" s="4" t="s">
        <v>9</v>
      </c>
      <c r="D94" s="49"/>
      <c r="E94" s="49"/>
      <c r="F94" s="49"/>
      <c r="G94" s="49"/>
      <c r="H94" s="57">
        <v>0</v>
      </c>
      <c r="I94" s="57">
        <f>17700-223</f>
        <v>17477</v>
      </c>
      <c r="J94" s="49">
        <v>17477</v>
      </c>
      <c r="K94" s="49">
        <v>0</v>
      </c>
      <c r="L94" s="49">
        <f t="shared" si="220"/>
        <v>17477</v>
      </c>
      <c r="M94" s="53">
        <f t="shared" si="221"/>
        <v>0</v>
      </c>
      <c r="N94" s="54">
        <f t="shared" si="174"/>
        <v>1</v>
      </c>
      <c r="O94" s="61"/>
      <c r="P94" s="45" t="s">
        <v>92</v>
      </c>
    </row>
    <row r="95" spans="1:16" ht="19.5" hidden="1" x14ac:dyDescent="0.25">
      <c r="A95" s="40" t="str">
        <f t="shared" si="175"/>
        <v>a</v>
      </c>
      <c r="B95" s="52" t="s">
        <v>2</v>
      </c>
      <c r="C95" s="4" t="s">
        <v>10</v>
      </c>
      <c r="D95" s="49"/>
      <c r="E95" s="49"/>
      <c r="F95" s="49"/>
      <c r="G95" s="49"/>
      <c r="H95" s="57">
        <v>0</v>
      </c>
      <c r="I95" s="57">
        <f>500-280</f>
        <v>220</v>
      </c>
      <c r="J95" s="49">
        <v>220</v>
      </c>
      <c r="K95" s="49"/>
      <c r="L95" s="49">
        <f t="shared" si="220"/>
        <v>220</v>
      </c>
      <c r="M95" s="53">
        <f t="shared" si="221"/>
        <v>0</v>
      </c>
      <c r="N95" s="54">
        <f t="shared" si="174"/>
        <v>1</v>
      </c>
      <c r="O95" s="61"/>
      <c r="P95" s="45" t="s">
        <v>92</v>
      </c>
    </row>
    <row r="96" spans="1:16" ht="19.5" hidden="1" x14ac:dyDescent="0.25">
      <c r="A96" s="40" t="str">
        <f t="shared" si="175"/>
        <v>a</v>
      </c>
      <c r="B96" s="52" t="s">
        <v>2</v>
      </c>
      <c r="C96" s="47" t="s">
        <v>11</v>
      </c>
      <c r="D96" s="48"/>
      <c r="E96" s="48"/>
      <c r="F96" s="48"/>
      <c r="G96" s="48"/>
      <c r="H96" s="48">
        <v>0</v>
      </c>
      <c r="I96" s="48">
        <f>1400-70</f>
        <v>1330</v>
      </c>
      <c r="J96" s="49">
        <v>1330</v>
      </c>
      <c r="K96" s="48"/>
      <c r="L96" s="48">
        <f t="shared" si="220"/>
        <v>1330</v>
      </c>
      <c r="M96" s="50">
        <f t="shared" si="221"/>
        <v>0</v>
      </c>
      <c r="N96" s="51">
        <f t="shared" si="174"/>
        <v>1</v>
      </c>
      <c r="O96" s="61"/>
      <c r="P96" s="45" t="s">
        <v>92</v>
      </c>
    </row>
    <row r="97" spans="1:16" ht="18.75" hidden="1" x14ac:dyDescent="0.25">
      <c r="A97" s="40" t="str">
        <f t="shared" si="175"/>
        <v>b</v>
      </c>
      <c r="B97" s="3" t="s">
        <v>2</v>
      </c>
      <c r="C97" s="2" t="s">
        <v>12</v>
      </c>
      <c r="D97" s="17"/>
      <c r="E97" s="17"/>
      <c r="F97" s="17"/>
      <c r="G97" s="17"/>
      <c r="H97" s="17">
        <v>0</v>
      </c>
      <c r="I97" s="17">
        <v>0</v>
      </c>
      <c r="J97" s="18"/>
      <c r="K97" s="17"/>
      <c r="L97" s="17">
        <f t="shared" si="220"/>
        <v>0</v>
      </c>
      <c r="M97" s="31">
        <f t="shared" si="221"/>
        <v>0</v>
      </c>
      <c r="N97" s="32" t="e">
        <f t="shared" si="174"/>
        <v>#DIV/0!</v>
      </c>
      <c r="O97" s="13"/>
      <c r="P97" s="45" t="s">
        <v>92</v>
      </c>
    </row>
    <row r="98" spans="1:16" ht="18.75" hidden="1" x14ac:dyDescent="0.25">
      <c r="A98" s="40" t="str">
        <f t="shared" si="175"/>
        <v>b</v>
      </c>
      <c r="B98" s="3" t="s">
        <v>2</v>
      </c>
      <c r="C98" s="2" t="s">
        <v>13</v>
      </c>
      <c r="D98" s="17"/>
      <c r="E98" s="17"/>
      <c r="F98" s="17"/>
      <c r="G98" s="17"/>
      <c r="H98" s="17">
        <v>0</v>
      </c>
      <c r="I98" s="17">
        <v>0</v>
      </c>
      <c r="J98" s="18"/>
      <c r="K98" s="17"/>
      <c r="L98" s="17">
        <f t="shared" si="220"/>
        <v>0</v>
      </c>
      <c r="M98" s="31">
        <f t="shared" si="221"/>
        <v>0</v>
      </c>
      <c r="N98" s="32" t="e">
        <f t="shared" si="174"/>
        <v>#DIV/0!</v>
      </c>
      <c r="O98" s="13"/>
      <c r="P98" s="45" t="s">
        <v>92</v>
      </c>
    </row>
    <row r="99" spans="1:16" ht="36" hidden="1" x14ac:dyDescent="0.25">
      <c r="A99" s="40" t="str">
        <f t="shared" si="175"/>
        <v>a</v>
      </c>
      <c r="B99" s="55" t="s">
        <v>106</v>
      </c>
      <c r="C99" s="55" t="s">
        <v>17</v>
      </c>
      <c r="D99" s="49">
        <f t="shared" ref="D99" si="222">D100+D108+D109+D110</f>
        <v>0</v>
      </c>
      <c r="E99" s="49"/>
      <c r="F99" s="49"/>
      <c r="G99" s="49"/>
      <c r="H99" s="56">
        <f t="shared" ref="H99:I99" si="223">H100+H108+H109+H110</f>
        <v>150000</v>
      </c>
      <c r="I99" s="56">
        <f t="shared" si="223"/>
        <v>150000</v>
      </c>
      <c r="J99" s="49">
        <f t="shared" ref="J99" si="224">J100+J108+J109+J110</f>
        <v>8800</v>
      </c>
      <c r="K99" s="49">
        <f t="shared" ref="K99" si="225">K100+K108+K109+K110</f>
        <v>131600</v>
      </c>
      <c r="L99" s="49">
        <f t="shared" ref="L99" si="226">L100+L108+L109+L110</f>
        <v>140400</v>
      </c>
      <c r="M99" s="53">
        <f t="shared" ref="M99" si="227">M100+M108+M109+M110</f>
        <v>9600</v>
      </c>
      <c r="N99" s="54">
        <f t="shared" si="174"/>
        <v>0.93600000000000005</v>
      </c>
      <c r="O99" s="61"/>
      <c r="P99" s="45" t="s">
        <v>92</v>
      </c>
    </row>
    <row r="100" spans="1:16" ht="19.5" hidden="1" x14ac:dyDescent="0.25">
      <c r="A100" s="40" t="str">
        <f t="shared" si="175"/>
        <v>a</v>
      </c>
      <c r="B100" s="46" t="s">
        <v>2</v>
      </c>
      <c r="C100" s="47" t="s">
        <v>3</v>
      </c>
      <c r="D100" s="48">
        <f t="shared" ref="D100" si="228">D101+D102+D103+D104+D105+D106+D107</f>
        <v>0</v>
      </c>
      <c r="E100" s="48"/>
      <c r="F100" s="48"/>
      <c r="G100" s="48"/>
      <c r="H100" s="48">
        <f t="shared" ref="H100:I100" si="229">H101+H102+H103+H104+H105+H106+H107</f>
        <v>150000</v>
      </c>
      <c r="I100" s="48">
        <f t="shared" si="229"/>
        <v>150000</v>
      </c>
      <c r="J100" s="49">
        <f t="shared" ref="J100" si="230">J101+J102+J103+J104+J105+J106+J107</f>
        <v>8800</v>
      </c>
      <c r="K100" s="48">
        <f t="shared" ref="K100:M100" si="231">K101+K102+K103+K104+K105+K106+K107</f>
        <v>131600</v>
      </c>
      <c r="L100" s="48">
        <f t="shared" si="231"/>
        <v>140400</v>
      </c>
      <c r="M100" s="50">
        <f t="shared" si="231"/>
        <v>9600</v>
      </c>
      <c r="N100" s="51">
        <f t="shared" si="174"/>
        <v>0.93600000000000005</v>
      </c>
      <c r="O100" s="61"/>
      <c r="P100" s="45" t="s">
        <v>92</v>
      </c>
    </row>
    <row r="101" spans="1:16" ht="18.75" hidden="1" x14ac:dyDescent="0.25">
      <c r="A101" s="40" t="str">
        <f t="shared" si="175"/>
        <v>b</v>
      </c>
      <c r="B101" s="3" t="s">
        <v>2</v>
      </c>
      <c r="C101" s="4" t="s">
        <v>4</v>
      </c>
      <c r="D101" s="18">
        <f>D113+D125</f>
        <v>0</v>
      </c>
      <c r="E101" s="18">
        <f t="shared" ref="E101:K101" si="232">E113+E125</f>
        <v>0</v>
      </c>
      <c r="F101" s="18">
        <f t="shared" si="232"/>
        <v>0</v>
      </c>
      <c r="G101" s="18"/>
      <c r="H101" s="20">
        <f t="shared" si="232"/>
        <v>0</v>
      </c>
      <c r="I101" s="20">
        <f t="shared" si="232"/>
        <v>0</v>
      </c>
      <c r="J101" s="18">
        <f t="shared" si="232"/>
        <v>0</v>
      </c>
      <c r="K101" s="18">
        <f t="shared" si="232"/>
        <v>0</v>
      </c>
      <c r="L101" s="18">
        <f t="shared" ref="L101:L110" si="233">J101+K101</f>
        <v>0</v>
      </c>
      <c r="M101" s="30">
        <f t="shared" ref="M101:M110" si="234">I101-L101</f>
        <v>0</v>
      </c>
      <c r="N101" s="33" t="e">
        <f t="shared" si="174"/>
        <v>#DIV/0!</v>
      </c>
      <c r="O101" s="14"/>
      <c r="P101" s="45" t="s">
        <v>92</v>
      </c>
    </row>
    <row r="102" spans="1:16" ht="19.5" hidden="1" x14ac:dyDescent="0.25">
      <c r="A102" s="40" t="str">
        <f t="shared" si="175"/>
        <v>a</v>
      </c>
      <c r="B102" s="52" t="s">
        <v>2</v>
      </c>
      <c r="C102" s="4" t="s">
        <v>5</v>
      </c>
      <c r="D102" s="49">
        <f t="shared" ref="D102:K102" si="235">D114+D126</f>
        <v>0</v>
      </c>
      <c r="E102" s="49">
        <f t="shared" si="235"/>
        <v>0</v>
      </c>
      <c r="F102" s="49">
        <f t="shared" si="235"/>
        <v>0</v>
      </c>
      <c r="G102" s="49"/>
      <c r="H102" s="57">
        <f t="shared" si="235"/>
        <v>143000</v>
      </c>
      <c r="I102" s="57">
        <f t="shared" si="235"/>
        <v>143000</v>
      </c>
      <c r="J102" s="49">
        <f t="shared" si="235"/>
        <v>1800</v>
      </c>
      <c r="K102" s="49">
        <f t="shared" si="235"/>
        <v>130000</v>
      </c>
      <c r="L102" s="49">
        <f t="shared" si="233"/>
        <v>131800</v>
      </c>
      <c r="M102" s="53">
        <f t="shared" si="234"/>
        <v>11200</v>
      </c>
      <c r="N102" s="54">
        <f t="shared" si="174"/>
        <v>0.92167832167832164</v>
      </c>
      <c r="O102" s="61"/>
      <c r="P102" s="45" t="s">
        <v>92</v>
      </c>
    </row>
    <row r="103" spans="1:16" ht="18.75" hidden="1" x14ac:dyDescent="0.25">
      <c r="A103" s="40" t="str">
        <f t="shared" si="175"/>
        <v>b</v>
      </c>
      <c r="B103" s="3" t="s">
        <v>2</v>
      </c>
      <c r="C103" s="4" t="s">
        <v>6</v>
      </c>
      <c r="D103" s="18">
        <f t="shared" ref="D103:K103" si="236">D115+D127</f>
        <v>0</v>
      </c>
      <c r="E103" s="18">
        <f t="shared" si="236"/>
        <v>0</v>
      </c>
      <c r="F103" s="18">
        <f t="shared" si="236"/>
        <v>0</v>
      </c>
      <c r="G103" s="18"/>
      <c r="H103" s="20">
        <f t="shared" si="236"/>
        <v>0</v>
      </c>
      <c r="I103" s="20">
        <f t="shared" si="236"/>
        <v>0</v>
      </c>
      <c r="J103" s="18">
        <f t="shared" si="236"/>
        <v>0</v>
      </c>
      <c r="K103" s="18">
        <f t="shared" si="236"/>
        <v>0</v>
      </c>
      <c r="L103" s="18">
        <f t="shared" si="233"/>
        <v>0</v>
      </c>
      <c r="M103" s="30">
        <f t="shared" si="234"/>
        <v>0</v>
      </c>
      <c r="N103" s="33" t="e">
        <f t="shared" si="174"/>
        <v>#DIV/0!</v>
      </c>
      <c r="O103" s="14"/>
      <c r="P103" s="45" t="s">
        <v>92</v>
      </c>
    </row>
    <row r="104" spans="1:16" ht="18.75" hidden="1" x14ac:dyDescent="0.25">
      <c r="A104" s="40" t="str">
        <f t="shared" si="175"/>
        <v>b</v>
      </c>
      <c r="B104" s="3" t="s">
        <v>2</v>
      </c>
      <c r="C104" s="5" t="s">
        <v>7</v>
      </c>
      <c r="D104" s="18">
        <f t="shared" ref="D104:K104" si="237">D116+D128</f>
        <v>0</v>
      </c>
      <c r="E104" s="18">
        <f t="shared" si="237"/>
        <v>0</v>
      </c>
      <c r="F104" s="18">
        <f t="shared" si="237"/>
        <v>0</v>
      </c>
      <c r="G104" s="18"/>
      <c r="H104" s="20">
        <f t="shared" si="237"/>
        <v>0</v>
      </c>
      <c r="I104" s="20">
        <f t="shared" si="237"/>
        <v>0</v>
      </c>
      <c r="J104" s="18">
        <f t="shared" si="237"/>
        <v>0</v>
      </c>
      <c r="K104" s="18">
        <f t="shared" si="237"/>
        <v>0</v>
      </c>
      <c r="L104" s="18">
        <f t="shared" si="233"/>
        <v>0</v>
      </c>
      <c r="M104" s="30">
        <f t="shared" si="234"/>
        <v>0</v>
      </c>
      <c r="N104" s="33" t="e">
        <f t="shared" si="174"/>
        <v>#DIV/0!</v>
      </c>
      <c r="O104" s="14"/>
      <c r="P104" s="45" t="s">
        <v>92</v>
      </c>
    </row>
    <row r="105" spans="1:16" ht="18.75" hidden="1" x14ac:dyDescent="0.25">
      <c r="A105" s="40" t="str">
        <f t="shared" si="175"/>
        <v>b</v>
      </c>
      <c r="B105" s="3" t="s">
        <v>2</v>
      </c>
      <c r="C105" s="5" t="s">
        <v>8</v>
      </c>
      <c r="D105" s="18">
        <f t="shared" ref="D105:K105" si="238">D117+D129</f>
        <v>0</v>
      </c>
      <c r="E105" s="18">
        <f t="shared" si="238"/>
        <v>0</v>
      </c>
      <c r="F105" s="18">
        <f t="shared" si="238"/>
        <v>0</v>
      </c>
      <c r="G105" s="18"/>
      <c r="H105" s="20">
        <f t="shared" si="238"/>
        <v>0</v>
      </c>
      <c r="I105" s="20">
        <f t="shared" si="238"/>
        <v>0</v>
      </c>
      <c r="J105" s="18">
        <f t="shared" si="238"/>
        <v>0</v>
      </c>
      <c r="K105" s="18">
        <f t="shared" si="238"/>
        <v>0</v>
      </c>
      <c r="L105" s="18">
        <f t="shared" si="233"/>
        <v>0</v>
      </c>
      <c r="M105" s="30">
        <f t="shared" si="234"/>
        <v>0</v>
      </c>
      <c r="N105" s="33" t="e">
        <f t="shared" si="174"/>
        <v>#DIV/0!</v>
      </c>
      <c r="O105" s="14"/>
      <c r="P105" s="45" t="s">
        <v>92</v>
      </c>
    </row>
    <row r="106" spans="1:16" ht="18.75" hidden="1" x14ac:dyDescent="0.25">
      <c r="A106" s="40" t="str">
        <f t="shared" si="175"/>
        <v>b</v>
      </c>
      <c r="B106" s="3" t="s">
        <v>2</v>
      </c>
      <c r="C106" s="5" t="s">
        <v>9</v>
      </c>
      <c r="D106" s="18">
        <f t="shared" ref="D106:K106" si="239">D118+D130</f>
        <v>0</v>
      </c>
      <c r="E106" s="18">
        <f t="shared" si="239"/>
        <v>0</v>
      </c>
      <c r="F106" s="18">
        <f t="shared" si="239"/>
        <v>0</v>
      </c>
      <c r="G106" s="18"/>
      <c r="H106" s="20">
        <f t="shared" si="239"/>
        <v>0</v>
      </c>
      <c r="I106" s="20">
        <f t="shared" si="239"/>
        <v>0</v>
      </c>
      <c r="J106" s="18">
        <f t="shared" si="239"/>
        <v>0</v>
      </c>
      <c r="K106" s="18">
        <f t="shared" si="239"/>
        <v>0</v>
      </c>
      <c r="L106" s="18">
        <f t="shared" si="233"/>
        <v>0</v>
      </c>
      <c r="M106" s="30">
        <f t="shared" si="234"/>
        <v>0</v>
      </c>
      <c r="N106" s="33" t="e">
        <f t="shared" si="174"/>
        <v>#DIV/0!</v>
      </c>
      <c r="O106" s="14"/>
      <c r="P106" s="45" t="s">
        <v>92</v>
      </c>
    </row>
    <row r="107" spans="1:16" ht="19.5" hidden="1" x14ac:dyDescent="0.25">
      <c r="A107" s="40" t="str">
        <f t="shared" si="175"/>
        <v>a</v>
      </c>
      <c r="B107" s="52" t="s">
        <v>2</v>
      </c>
      <c r="C107" s="4" t="s">
        <v>10</v>
      </c>
      <c r="D107" s="49">
        <f t="shared" ref="D107:K107" si="240">D119+D131</f>
        <v>0</v>
      </c>
      <c r="E107" s="49">
        <f t="shared" si="240"/>
        <v>0</v>
      </c>
      <c r="F107" s="49">
        <f t="shared" si="240"/>
        <v>0</v>
      </c>
      <c r="G107" s="49"/>
      <c r="H107" s="57">
        <f t="shared" si="240"/>
        <v>7000</v>
      </c>
      <c r="I107" s="57">
        <f t="shared" si="240"/>
        <v>7000</v>
      </c>
      <c r="J107" s="49">
        <f t="shared" si="240"/>
        <v>7000</v>
      </c>
      <c r="K107" s="49">
        <f t="shared" si="240"/>
        <v>1600</v>
      </c>
      <c r="L107" s="49">
        <f t="shared" si="233"/>
        <v>8600</v>
      </c>
      <c r="M107" s="53">
        <f t="shared" si="234"/>
        <v>-1600</v>
      </c>
      <c r="N107" s="54">
        <f t="shared" si="174"/>
        <v>1.2285714285714286</v>
      </c>
      <c r="O107" s="61"/>
      <c r="P107" s="45" t="s">
        <v>92</v>
      </c>
    </row>
    <row r="108" spans="1:16" ht="18.75" hidden="1" x14ac:dyDescent="0.25">
      <c r="A108" s="40" t="str">
        <f t="shared" si="175"/>
        <v>b</v>
      </c>
      <c r="B108" s="3" t="s">
        <v>2</v>
      </c>
      <c r="C108" s="2" t="s">
        <v>11</v>
      </c>
      <c r="D108" s="17">
        <f t="shared" ref="D108:K108" si="241">D120+D132</f>
        <v>0</v>
      </c>
      <c r="E108" s="17">
        <f t="shared" si="241"/>
        <v>0</v>
      </c>
      <c r="F108" s="17">
        <f t="shared" si="241"/>
        <v>0</v>
      </c>
      <c r="G108" s="17"/>
      <c r="H108" s="17">
        <f t="shared" si="241"/>
        <v>0</v>
      </c>
      <c r="I108" s="17">
        <f t="shared" si="241"/>
        <v>0</v>
      </c>
      <c r="J108" s="18">
        <f t="shared" si="241"/>
        <v>0</v>
      </c>
      <c r="K108" s="17">
        <f t="shared" si="241"/>
        <v>0</v>
      </c>
      <c r="L108" s="17">
        <f t="shared" si="233"/>
        <v>0</v>
      </c>
      <c r="M108" s="31">
        <f t="shared" si="234"/>
        <v>0</v>
      </c>
      <c r="N108" s="32" t="e">
        <f t="shared" si="174"/>
        <v>#DIV/0!</v>
      </c>
      <c r="O108" s="13"/>
      <c r="P108" s="45" t="s">
        <v>92</v>
      </c>
    </row>
    <row r="109" spans="1:16" ht="18.75" hidden="1" x14ac:dyDescent="0.25">
      <c r="A109" s="40" t="str">
        <f t="shared" si="175"/>
        <v>b</v>
      </c>
      <c r="B109" s="3" t="s">
        <v>2</v>
      </c>
      <c r="C109" s="2" t="s">
        <v>12</v>
      </c>
      <c r="D109" s="17">
        <f t="shared" ref="D109:K109" si="242">D121+D133</f>
        <v>0</v>
      </c>
      <c r="E109" s="17">
        <f t="shared" si="242"/>
        <v>0</v>
      </c>
      <c r="F109" s="17">
        <f t="shared" si="242"/>
        <v>0</v>
      </c>
      <c r="G109" s="17"/>
      <c r="H109" s="17">
        <f t="shared" si="242"/>
        <v>0</v>
      </c>
      <c r="I109" s="17">
        <f t="shared" si="242"/>
        <v>0</v>
      </c>
      <c r="J109" s="18">
        <f t="shared" si="242"/>
        <v>0</v>
      </c>
      <c r="K109" s="17">
        <f t="shared" si="242"/>
        <v>0</v>
      </c>
      <c r="L109" s="17">
        <f t="shared" si="233"/>
        <v>0</v>
      </c>
      <c r="M109" s="31">
        <f t="shared" si="234"/>
        <v>0</v>
      </c>
      <c r="N109" s="32" t="e">
        <f t="shared" si="174"/>
        <v>#DIV/0!</v>
      </c>
      <c r="O109" s="13"/>
      <c r="P109" s="45" t="s">
        <v>92</v>
      </c>
    </row>
    <row r="110" spans="1:16" ht="18.75" hidden="1" x14ac:dyDescent="0.25">
      <c r="A110" s="40" t="str">
        <f t="shared" si="175"/>
        <v>b</v>
      </c>
      <c r="B110" s="3" t="s">
        <v>2</v>
      </c>
      <c r="C110" s="2" t="s">
        <v>13</v>
      </c>
      <c r="D110" s="17">
        <f t="shared" ref="D110:K110" si="243">D122+D134</f>
        <v>0</v>
      </c>
      <c r="E110" s="17">
        <f t="shared" si="243"/>
        <v>0</v>
      </c>
      <c r="F110" s="17">
        <f t="shared" si="243"/>
        <v>0</v>
      </c>
      <c r="G110" s="17"/>
      <c r="H110" s="17">
        <f t="shared" si="243"/>
        <v>0</v>
      </c>
      <c r="I110" s="17">
        <f t="shared" si="243"/>
        <v>0</v>
      </c>
      <c r="J110" s="18">
        <f t="shared" si="243"/>
        <v>0</v>
      </c>
      <c r="K110" s="17">
        <f t="shared" si="243"/>
        <v>0</v>
      </c>
      <c r="L110" s="17">
        <f t="shared" si="233"/>
        <v>0</v>
      </c>
      <c r="M110" s="31">
        <f t="shared" si="234"/>
        <v>0</v>
      </c>
      <c r="N110" s="32" t="e">
        <f t="shared" si="174"/>
        <v>#DIV/0!</v>
      </c>
      <c r="O110" s="13"/>
      <c r="P110" s="45" t="s">
        <v>92</v>
      </c>
    </row>
    <row r="111" spans="1:16" ht="36" hidden="1" x14ac:dyDescent="0.25">
      <c r="A111" s="40" t="str">
        <f t="shared" si="175"/>
        <v>a</v>
      </c>
      <c r="B111" s="55" t="s">
        <v>209</v>
      </c>
      <c r="C111" s="55" t="s">
        <v>17</v>
      </c>
      <c r="D111" s="49">
        <f t="shared" ref="D111" si="244">D112+D120+D121+D122</f>
        <v>0</v>
      </c>
      <c r="E111" s="49"/>
      <c r="F111" s="49"/>
      <c r="G111" s="49"/>
      <c r="H111" s="56">
        <f t="shared" ref="H111:M111" si="245">H112+H120+H121+H122</f>
        <v>150000</v>
      </c>
      <c r="I111" s="56">
        <f t="shared" si="245"/>
        <v>7200</v>
      </c>
      <c r="J111" s="49">
        <f t="shared" si="245"/>
        <v>7200</v>
      </c>
      <c r="K111" s="49">
        <f t="shared" si="245"/>
        <v>0</v>
      </c>
      <c r="L111" s="49">
        <f t="shared" si="245"/>
        <v>7200</v>
      </c>
      <c r="M111" s="53">
        <f t="shared" si="245"/>
        <v>0</v>
      </c>
      <c r="N111" s="54">
        <f t="shared" ref="N111:N122" si="246">L111/I111</f>
        <v>1</v>
      </c>
      <c r="O111" s="61"/>
      <c r="P111" s="45" t="s">
        <v>92</v>
      </c>
    </row>
    <row r="112" spans="1:16" ht="19.5" hidden="1" x14ac:dyDescent="0.25">
      <c r="A112" s="40" t="str">
        <f t="shared" si="175"/>
        <v>a</v>
      </c>
      <c r="B112" s="46" t="s">
        <v>2</v>
      </c>
      <c r="C112" s="47" t="s">
        <v>3</v>
      </c>
      <c r="D112" s="48">
        <f t="shared" ref="D112" si="247">D113+D114+D115+D116+D117+D118+D119</f>
        <v>0</v>
      </c>
      <c r="E112" s="48"/>
      <c r="F112" s="48"/>
      <c r="G112" s="48"/>
      <c r="H112" s="48">
        <f t="shared" ref="H112:M112" si="248">H113+H114+H115+H116+H117+H118+H119</f>
        <v>150000</v>
      </c>
      <c r="I112" s="48">
        <f t="shared" si="248"/>
        <v>7200</v>
      </c>
      <c r="J112" s="49">
        <f t="shared" si="248"/>
        <v>7200</v>
      </c>
      <c r="K112" s="48">
        <f t="shared" si="248"/>
        <v>0</v>
      </c>
      <c r="L112" s="48">
        <f t="shared" si="248"/>
        <v>7200</v>
      </c>
      <c r="M112" s="50">
        <f t="shared" si="248"/>
        <v>0</v>
      </c>
      <c r="N112" s="51">
        <f t="shared" si="246"/>
        <v>1</v>
      </c>
      <c r="O112" s="61"/>
      <c r="P112" s="45" t="s">
        <v>92</v>
      </c>
    </row>
    <row r="113" spans="1:16" ht="18.75" hidden="1" x14ac:dyDescent="0.25">
      <c r="A113" s="40" t="str">
        <f t="shared" si="175"/>
        <v>b</v>
      </c>
      <c r="B113" s="3" t="s">
        <v>2</v>
      </c>
      <c r="C113" s="4" t="s">
        <v>4</v>
      </c>
      <c r="D113" s="18"/>
      <c r="E113" s="18"/>
      <c r="F113" s="18"/>
      <c r="G113" s="18"/>
      <c r="H113" s="20">
        <v>0</v>
      </c>
      <c r="I113" s="20">
        <v>0</v>
      </c>
      <c r="J113" s="18"/>
      <c r="K113" s="18"/>
      <c r="L113" s="18">
        <f t="shared" ref="L113:L122" si="249">J113+K113</f>
        <v>0</v>
      </c>
      <c r="M113" s="30">
        <f t="shared" ref="M113:M122" si="250">I113-L113</f>
        <v>0</v>
      </c>
      <c r="N113" s="33" t="e">
        <f t="shared" si="246"/>
        <v>#DIV/0!</v>
      </c>
      <c r="O113" s="14"/>
      <c r="P113" s="45" t="s">
        <v>92</v>
      </c>
    </row>
    <row r="114" spans="1:16" ht="19.5" hidden="1" x14ac:dyDescent="0.25">
      <c r="A114" s="40" t="str">
        <f t="shared" si="175"/>
        <v>a</v>
      </c>
      <c r="B114" s="52" t="s">
        <v>2</v>
      </c>
      <c r="C114" s="4" t="s">
        <v>5</v>
      </c>
      <c r="D114" s="49"/>
      <c r="E114" s="49"/>
      <c r="F114" s="49"/>
      <c r="G114" s="49"/>
      <c r="H114" s="57">
        <v>143000</v>
      </c>
      <c r="I114" s="57">
        <v>1800</v>
      </c>
      <c r="J114" s="49">
        <v>1800</v>
      </c>
      <c r="K114" s="49"/>
      <c r="L114" s="49">
        <f t="shared" si="249"/>
        <v>1800</v>
      </c>
      <c r="M114" s="53">
        <f t="shared" si="250"/>
        <v>0</v>
      </c>
      <c r="N114" s="54">
        <f t="shared" si="246"/>
        <v>1</v>
      </c>
      <c r="O114" s="61"/>
      <c r="P114" s="45" t="s">
        <v>92</v>
      </c>
    </row>
    <row r="115" spans="1:16" ht="18.75" hidden="1" x14ac:dyDescent="0.25">
      <c r="A115" s="40" t="str">
        <f t="shared" si="175"/>
        <v>b</v>
      </c>
      <c r="B115" s="3" t="s">
        <v>2</v>
      </c>
      <c r="C115" s="4" t="s">
        <v>6</v>
      </c>
      <c r="D115" s="18"/>
      <c r="E115" s="18"/>
      <c r="F115" s="18"/>
      <c r="G115" s="18"/>
      <c r="H115" s="20"/>
      <c r="I115" s="20"/>
      <c r="J115" s="18"/>
      <c r="K115" s="18"/>
      <c r="L115" s="18">
        <f t="shared" si="249"/>
        <v>0</v>
      </c>
      <c r="M115" s="30">
        <f t="shared" si="250"/>
        <v>0</v>
      </c>
      <c r="N115" s="33" t="e">
        <f t="shared" si="246"/>
        <v>#DIV/0!</v>
      </c>
      <c r="O115" s="14"/>
      <c r="P115" s="45" t="s">
        <v>92</v>
      </c>
    </row>
    <row r="116" spans="1:16" ht="18.75" hidden="1" x14ac:dyDescent="0.25">
      <c r="A116" s="40" t="str">
        <f t="shared" si="175"/>
        <v>b</v>
      </c>
      <c r="B116" s="3" t="s">
        <v>2</v>
      </c>
      <c r="C116" s="5" t="s">
        <v>7</v>
      </c>
      <c r="D116" s="18"/>
      <c r="E116" s="18"/>
      <c r="F116" s="18"/>
      <c r="G116" s="18"/>
      <c r="H116" s="20"/>
      <c r="I116" s="20"/>
      <c r="J116" s="18"/>
      <c r="K116" s="18"/>
      <c r="L116" s="18">
        <f t="shared" si="249"/>
        <v>0</v>
      </c>
      <c r="M116" s="30">
        <f t="shared" si="250"/>
        <v>0</v>
      </c>
      <c r="N116" s="33" t="e">
        <f t="shared" si="246"/>
        <v>#DIV/0!</v>
      </c>
      <c r="O116" s="14"/>
      <c r="P116" s="45" t="s">
        <v>92</v>
      </c>
    </row>
    <row r="117" spans="1:16" ht="18.75" hidden="1" x14ac:dyDescent="0.25">
      <c r="A117" s="40" t="str">
        <f t="shared" si="175"/>
        <v>b</v>
      </c>
      <c r="B117" s="3" t="s">
        <v>2</v>
      </c>
      <c r="C117" s="5" t="s">
        <v>8</v>
      </c>
      <c r="D117" s="18"/>
      <c r="E117" s="18"/>
      <c r="F117" s="18"/>
      <c r="G117" s="18"/>
      <c r="H117" s="20"/>
      <c r="I117" s="20"/>
      <c r="J117" s="18"/>
      <c r="K117" s="18"/>
      <c r="L117" s="18">
        <f t="shared" si="249"/>
        <v>0</v>
      </c>
      <c r="M117" s="30">
        <f t="shared" si="250"/>
        <v>0</v>
      </c>
      <c r="N117" s="33" t="e">
        <f t="shared" si="246"/>
        <v>#DIV/0!</v>
      </c>
      <c r="O117" s="14"/>
      <c r="P117" s="45" t="s">
        <v>92</v>
      </c>
    </row>
    <row r="118" spans="1:16" ht="18.75" hidden="1" x14ac:dyDescent="0.25">
      <c r="A118" s="40" t="str">
        <f t="shared" si="175"/>
        <v>b</v>
      </c>
      <c r="B118" s="3" t="s">
        <v>2</v>
      </c>
      <c r="C118" s="5" t="s">
        <v>9</v>
      </c>
      <c r="D118" s="18"/>
      <c r="E118" s="18"/>
      <c r="F118" s="18"/>
      <c r="G118" s="18"/>
      <c r="H118" s="20"/>
      <c r="I118" s="20"/>
      <c r="J118" s="18"/>
      <c r="K118" s="18"/>
      <c r="L118" s="18">
        <f t="shared" si="249"/>
        <v>0</v>
      </c>
      <c r="M118" s="30">
        <f t="shared" si="250"/>
        <v>0</v>
      </c>
      <c r="N118" s="33" t="e">
        <f t="shared" si="246"/>
        <v>#DIV/0!</v>
      </c>
      <c r="O118" s="14"/>
      <c r="P118" s="45" t="s">
        <v>92</v>
      </c>
    </row>
    <row r="119" spans="1:16" ht="19.5" hidden="1" x14ac:dyDescent="0.25">
      <c r="A119" s="40" t="str">
        <f t="shared" si="175"/>
        <v>a</v>
      </c>
      <c r="B119" s="52" t="s">
        <v>2</v>
      </c>
      <c r="C119" s="4" t="s">
        <v>10</v>
      </c>
      <c r="D119" s="49"/>
      <c r="E119" s="49"/>
      <c r="F119" s="49"/>
      <c r="G119" s="49"/>
      <c r="H119" s="57">
        <v>7000</v>
      </c>
      <c r="I119" s="57">
        <v>5400</v>
      </c>
      <c r="J119" s="49">
        <v>5400</v>
      </c>
      <c r="K119" s="49"/>
      <c r="L119" s="49">
        <f t="shared" si="249"/>
        <v>5400</v>
      </c>
      <c r="M119" s="53">
        <f t="shared" si="250"/>
        <v>0</v>
      </c>
      <c r="N119" s="54">
        <f t="shared" si="246"/>
        <v>1</v>
      </c>
      <c r="O119" s="61"/>
      <c r="P119" s="45" t="s">
        <v>92</v>
      </c>
    </row>
    <row r="120" spans="1:16" ht="18.75" hidden="1" x14ac:dyDescent="0.25">
      <c r="A120" s="40" t="str">
        <f t="shared" si="175"/>
        <v>b</v>
      </c>
      <c r="B120" s="3" t="s">
        <v>2</v>
      </c>
      <c r="C120" s="2" t="s">
        <v>11</v>
      </c>
      <c r="D120" s="17"/>
      <c r="E120" s="17"/>
      <c r="F120" s="17"/>
      <c r="G120" s="17"/>
      <c r="H120" s="17">
        <v>0</v>
      </c>
      <c r="I120" s="17">
        <v>0</v>
      </c>
      <c r="J120" s="18"/>
      <c r="K120" s="17"/>
      <c r="L120" s="17">
        <f t="shared" si="249"/>
        <v>0</v>
      </c>
      <c r="M120" s="31">
        <f t="shared" si="250"/>
        <v>0</v>
      </c>
      <c r="N120" s="32" t="e">
        <f t="shared" si="246"/>
        <v>#DIV/0!</v>
      </c>
      <c r="O120" s="13"/>
      <c r="P120" s="45" t="s">
        <v>92</v>
      </c>
    </row>
    <row r="121" spans="1:16" ht="18.75" hidden="1" x14ac:dyDescent="0.25">
      <c r="A121" s="40" t="str">
        <f t="shared" si="175"/>
        <v>b</v>
      </c>
      <c r="B121" s="3" t="s">
        <v>2</v>
      </c>
      <c r="C121" s="2" t="s">
        <v>12</v>
      </c>
      <c r="D121" s="17"/>
      <c r="E121" s="17"/>
      <c r="F121" s="17"/>
      <c r="G121" s="17"/>
      <c r="H121" s="17">
        <v>0</v>
      </c>
      <c r="I121" s="17">
        <v>0</v>
      </c>
      <c r="J121" s="18"/>
      <c r="K121" s="17"/>
      <c r="L121" s="17">
        <f t="shared" si="249"/>
        <v>0</v>
      </c>
      <c r="M121" s="31">
        <f t="shared" si="250"/>
        <v>0</v>
      </c>
      <c r="N121" s="32" t="e">
        <f t="shared" si="246"/>
        <v>#DIV/0!</v>
      </c>
      <c r="O121" s="13"/>
      <c r="P121" s="45" t="s">
        <v>92</v>
      </c>
    </row>
    <row r="122" spans="1:16" ht="18.75" hidden="1" x14ac:dyDescent="0.25">
      <c r="A122" s="40" t="str">
        <f t="shared" si="175"/>
        <v>b</v>
      </c>
      <c r="B122" s="3" t="s">
        <v>2</v>
      </c>
      <c r="C122" s="2" t="s">
        <v>13</v>
      </c>
      <c r="D122" s="17"/>
      <c r="E122" s="17"/>
      <c r="F122" s="17"/>
      <c r="G122" s="17"/>
      <c r="H122" s="17">
        <v>0</v>
      </c>
      <c r="I122" s="17">
        <v>0</v>
      </c>
      <c r="J122" s="18"/>
      <c r="K122" s="17"/>
      <c r="L122" s="17">
        <f t="shared" si="249"/>
        <v>0</v>
      </c>
      <c r="M122" s="31">
        <f t="shared" si="250"/>
        <v>0</v>
      </c>
      <c r="N122" s="32" t="e">
        <f t="shared" si="246"/>
        <v>#DIV/0!</v>
      </c>
      <c r="O122" s="13"/>
      <c r="P122" s="45" t="s">
        <v>92</v>
      </c>
    </row>
    <row r="123" spans="1:16" ht="72" hidden="1" x14ac:dyDescent="0.25">
      <c r="A123" s="40" t="str">
        <f t="shared" si="175"/>
        <v>a</v>
      </c>
      <c r="B123" s="55" t="s">
        <v>210</v>
      </c>
      <c r="C123" s="55" t="s">
        <v>211</v>
      </c>
      <c r="D123" s="49">
        <f t="shared" ref="D123" si="251">D124+D132+D133+D134</f>
        <v>0</v>
      </c>
      <c r="E123" s="49"/>
      <c r="F123" s="49"/>
      <c r="G123" s="49"/>
      <c r="H123" s="56">
        <f t="shared" ref="H123:M123" si="252">H124+H132+H133+H134</f>
        <v>0</v>
      </c>
      <c r="I123" s="56">
        <f t="shared" si="252"/>
        <v>142800</v>
      </c>
      <c r="J123" s="49">
        <f t="shared" si="252"/>
        <v>1600</v>
      </c>
      <c r="K123" s="49">
        <f t="shared" si="252"/>
        <v>131600</v>
      </c>
      <c r="L123" s="49">
        <f t="shared" si="252"/>
        <v>133200</v>
      </c>
      <c r="M123" s="53">
        <f t="shared" si="252"/>
        <v>9600</v>
      </c>
      <c r="N123" s="54">
        <f t="shared" ref="N123:N134" si="253">L123/I123</f>
        <v>0.9327731092436975</v>
      </c>
      <c r="O123" s="61"/>
      <c r="P123" s="45" t="s">
        <v>92</v>
      </c>
    </row>
    <row r="124" spans="1:16" ht="19.5" hidden="1" x14ac:dyDescent="0.25">
      <c r="A124" s="40" t="str">
        <f t="shared" si="175"/>
        <v>a</v>
      </c>
      <c r="B124" s="46" t="s">
        <v>2</v>
      </c>
      <c r="C124" s="47" t="s">
        <v>3</v>
      </c>
      <c r="D124" s="48">
        <f t="shared" ref="D124" si="254">D125+D126+D127+D128+D129+D130+D131</f>
        <v>0</v>
      </c>
      <c r="E124" s="48"/>
      <c r="F124" s="48"/>
      <c r="G124" s="48"/>
      <c r="H124" s="48">
        <f t="shared" ref="H124:M124" si="255">H125+H126+H127+H128+H129+H130+H131</f>
        <v>0</v>
      </c>
      <c r="I124" s="48">
        <f t="shared" si="255"/>
        <v>142800</v>
      </c>
      <c r="J124" s="49">
        <f t="shared" si="255"/>
        <v>1600</v>
      </c>
      <c r="K124" s="48">
        <f t="shared" si="255"/>
        <v>131600</v>
      </c>
      <c r="L124" s="48">
        <f t="shared" si="255"/>
        <v>133200</v>
      </c>
      <c r="M124" s="50">
        <f t="shared" si="255"/>
        <v>9600</v>
      </c>
      <c r="N124" s="51">
        <f t="shared" si="253"/>
        <v>0.9327731092436975</v>
      </c>
      <c r="O124" s="61"/>
      <c r="P124" s="45" t="s">
        <v>92</v>
      </c>
    </row>
    <row r="125" spans="1:16" ht="18.75" hidden="1" x14ac:dyDescent="0.25">
      <c r="A125" s="40" t="str">
        <f t="shared" si="175"/>
        <v>b</v>
      </c>
      <c r="B125" s="3" t="s">
        <v>2</v>
      </c>
      <c r="C125" s="4" t="s">
        <v>4</v>
      </c>
      <c r="D125" s="18"/>
      <c r="E125" s="18"/>
      <c r="F125" s="18"/>
      <c r="G125" s="18"/>
      <c r="H125" s="20"/>
      <c r="I125" s="20">
        <v>0</v>
      </c>
      <c r="J125" s="18"/>
      <c r="K125" s="18"/>
      <c r="L125" s="18">
        <f t="shared" ref="L125:L134" si="256">J125+K125</f>
        <v>0</v>
      </c>
      <c r="M125" s="30">
        <f t="shared" ref="M125:M134" si="257">I125-L125</f>
        <v>0</v>
      </c>
      <c r="N125" s="33" t="e">
        <f t="shared" si="253"/>
        <v>#DIV/0!</v>
      </c>
      <c r="O125" s="14"/>
      <c r="P125" s="45" t="s">
        <v>92</v>
      </c>
    </row>
    <row r="126" spans="1:16" ht="19.5" hidden="1" x14ac:dyDescent="0.25">
      <c r="A126" s="40" t="str">
        <f t="shared" si="175"/>
        <v>a</v>
      </c>
      <c r="B126" s="52" t="s">
        <v>2</v>
      </c>
      <c r="C126" s="4" t="s">
        <v>5</v>
      </c>
      <c r="D126" s="49"/>
      <c r="E126" s="49"/>
      <c r="F126" s="49"/>
      <c r="G126" s="49"/>
      <c r="H126" s="57"/>
      <c r="I126" s="57">
        <v>141200</v>
      </c>
      <c r="J126" s="49"/>
      <c r="K126" s="49">
        <v>130000</v>
      </c>
      <c r="L126" s="49">
        <f t="shared" si="256"/>
        <v>130000</v>
      </c>
      <c r="M126" s="53">
        <f t="shared" si="257"/>
        <v>11200</v>
      </c>
      <c r="N126" s="54">
        <f t="shared" si="253"/>
        <v>0.92067988668555245</v>
      </c>
      <c r="O126" s="61"/>
      <c r="P126" s="45" t="s">
        <v>92</v>
      </c>
    </row>
    <row r="127" spans="1:16" ht="18.75" hidden="1" x14ac:dyDescent="0.25">
      <c r="A127" s="40" t="str">
        <f t="shared" si="175"/>
        <v>b</v>
      </c>
      <c r="B127" s="3" t="s">
        <v>2</v>
      </c>
      <c r="C127" s="4" t="s">
        <v>6</v>
      </c>
      <c r="D127" s="18"/>
      <c r="E127" s="18"/>
      <c r="F127" s="18"/>
      <c r="G127" s="18"/>
      <c r="H127" s="20"/>
      <c r="I127" s="20"/>
      <c r="J127" s="18"/>
      <c r="K127" s="18"/>
      <c r="L127" s="18">
        <f t="shared" si="256"/>
        <v>0</v>
      </c>
      <c r="M127" s="30">
        <f t="shared" si="257"/>
        <v>0</v>
      </c>
      <c r="N127" s="33" t="e">
        <f t="shared" si="253"/>
        <v>#DIV/0!</v>
      </c>
      <c r="O127" s="14"/>
      <c r="P127" s="45" t="s">
        <v>92</v>
      </c>
    </row>
    <row r="128" spans="1:16" ht="18.75" hidden="1" x14ac:dyDescent="0.25">
      <c r="A128" s="40" t="str">
        <f t="shared" si="175"/>
        <v>b</v>
      </c>
      <c r="B128" s="3" t="s">
        <v>2</v>
      </c>
      <c r="C128" s="5" t="s">
        <v>7</v>
      </c>
      <c r="D128" s="18"/>
      <c r="E128" s="18"/>
      <c r="F128" s="18"/>
      <c r="G128" s="18"/>
      <c r="H128" s="20"/>
      <c r="I128" s="20"/>
      <c r="J128" s="18"/>
      <c r="K128" s="18"/>
      <c r="L128" s="18">
        <f t="shared" si="256"/>
        <v>0</v>
      </c>
      <c r="M128" s="30">
        <f t="shared" si="257"/>
        <v>0</v>
      </c>
      <c r="N128" s="33" t="e">
        <f t="shared" si="253"/>
        <v>#DIV/0!</v>
      </c>
      <c r="O128" s="14"/>
      <c r="P128" s="45" t="s">
        <v>92</v>
      </c>
    </row>
    <row r="129" spans="1:16" ht="18.75" hidden="1" x14ac:dyDescent="0.25">
      <c r="A129" s="40" t="str">
        <f t="shared" si="175"/>
        <v>b</v>
      </c>
      <c r="B129" s="3" t="s">
        <v>2</v>
      </c>
      <c r="C129" s="5" t="s">
        <v>8</v>
      </c>
      <c r="D129" s="18"/>
      <c r="E129" s="18"/>
      <c r="F129" s="18"/>
      <c r="G129" s="18"/>
      <c r="H129" s="20"/>
      <c r="I129" s="20"/>
      <c r="J129" s="18"/>
      <c r="K129" s="18"/>
      <c r="L129" s="18">
        <f t="shared" si="256"/>
        <v>0</v>
      </c>
      <c r="M129" s="30">
        <f t="shared" si="257"/>
        <v>0</v>
      </c>
      <c r="N129" s="33" t="e">
        <f t="shared" si="253"/>
        <v>#DIV/0!</v>
      </c>
      <c r="O129" s="14"/>
      <c r="P129" s="45" t="s">
        <v>92</v>
      </c>
    </row>
    <row r="130" spans="1:16" ht="18.75" hidden="1" x14ac:dyDescent="0.25">
      <c r="A130" s="40" t="str">
        <f t="shared" si="175"/>
        <v>b</v>
      </c>
      <c r="B130" s="3" t="s">
        <v>2</v>
      </c>
      <c r="C130" s="5" t="s">
        <v>9</v>
      </c>
      <c r="D130" s="18"/>
      <c r="E130" s="18"/>
      <c r="F130" s="18"/>
      <c r="G130" s="18"/>
      <c r="H130" s="20"/>
      <c r="I130" s="20"/>
      <c r="J130" s="18"/>
      <c r="K130" s="18"/>
      <c r="L130" s="18">
        <f t="shared" si="256"/>
        <v>0</v>
      </c>
      <c r="M130" s="30">
        <f t="shared" si="257"/>
        <v>0</v>
      </c>
      <c r="N130" s="33" t="e">
        <f t="shared" si="253"/>
        <v>#DIV/0!</v>
      </c>
      <c r="O130" s="14"/>
      <c r="P130" s="45" t="s">
        <v>92</v>
      </c>
    </row>
    <row r="131" spans="1:16" ht="19.5" hidden="1" x14ac:dyDescent="0.25">
      <c r="A131" s="40" t="str">
        <f t="shared" si="175"/>
        <v>a</v>
      </c>
      <c r="B131" s="52" t="s">
        <v>2</v>
      </c>
      <c r="C131" s="4" t="s">
        <v>10</v>
      </c>
      <c r="D131" s="49"/>
      <c r="E131" s="49"/>
      <c r="F131" s="49"/>
      <c r="G131" s="49"/>
      <c r="H131" s="57"/>
      <c r="I131" s="57">
        <v>1600</v>
      </c>
      <c r="J131" s="49">
        <v>1600</v>
      </c>
      <c r="K131" s="49">
        <v>1600</v>
      </c>
      <c r="L131" s="49">
        <f t="shared" si="256"/>
        <v>3200</v>
      </c>
      <c r="M131" s="53">
        <f t="shared" si="257"/>
        <v>-1600</v>
      </c>
      <c r="N131" s="54">
        <f t="shared" si="253"/>
        <v>2</v>
      </c>
      <c r="O131" s="61"/>
      <c r="P131" s="45" t="s">
        <v>92</v>
      </c>
    </row>
    <row r="132" spans="1:16" ht="18.75" hidden="1" x14ac:dyDescent="0.25">
      <c r="A132" s="40" t="str">
        <f t="shared" ref="A132:A195" si="258">IF((D132+J132+H132+I132+K132+L132)&gt;0,"a","b")</f>
        <v>b</v>
      </c>
      <c r="B132" s="3" t="s">
        <v>2</v>
      </c>
      <c r="C132" s="2" t="s">
        <v>11</v>
      </c>
      <c r="D132" s="17"/>
      <c r="E132" s="17"/>
      <c r="F132" s="17"/>
      <c r="G132" s="17"/>
      <c r="H132" s="17"/>
      <c r="I132" s="17">
        <v>0</v>
      </c>
      <c r="J132" s="18"/>
      <c r="K132" s="17"/>
      <c r="L132" s="17">
        <f t="shared" si="256"/>
        <v>0</v>
      </c>
      <c r="M132" s="31">
        <f t="shared" si="257"/>
        <v>0</v>
      </c>
      <c r="N132" s="32" t="e">
        <f t="shared" si="253"/>
        <v>#DIV/0!</v>
      </c>
      <c r="O132" s="13"/>
      <c r="P132" s="45" t="s">
        <v>92</v>
      </c>
    </row>
    <row r="133" spans="1:16" ht="18.75" hidden="1" x14ac:dyDescent="0.25">
      <c r="A133" s="40" t="str">
        <f t="shared" si="258"/>
        <v>b</v>
      </c>
      <c r="B133" s="3" t="s">
        <v>2</v>
      </c>
      <c r="C133" s="2" t="s">
        <v>12</v>
      </c>
      <c r="D133" s="17"/>
      <c r="E133" s="17"/>
      <c r="F133" s="17"/>
      <c r="G133" s="17"/>
      <c r="H133" s="17"/>
      <c r="I133" s="17">
        <v>0</v>
      </c>
      <c r="J133" s="18"/>
      <c r="K133" s="17"/>
      <c r="L133" s="17">
        <f t="shared" si="256"/>
        <v>0</v>
      </c>
      <c r="M133" s="31">
        <f t="shared" si="257"/>
        <v>0</v>
      </c>
      <c r="N133" s="32" t="e">
        <f t="shared" si="253"/>
        <v>#DIV/0!</v>
      </c>
      <c r="O133" s="13"/>
      <c r="P133" s="45" t="s">
        <v>92</v>
      </c>
    </row>
    <row r="134" spans="1:16" ht="18.75" hidden="1" x14ac:dyDescent="0.25">
      <c r="A134" s="40" t="str">
        <f t="shared" si="258"/>
        <v>b</v>
      </c>
      <c r="B134" s="3" t="s">
        <v>2</v>
      </c>
      <c r="C134" s="2" t="s">
        <v>13</v>
      </c>
      <c r="D134" s="17"/>
      <c r="E134" s="17"/>
      <c r="F134" s="17"/>
      <c r="G134" s="17"/>
      <c r="H134" s="17"/>
      <c r="I134" s="17">
        <v>0</v>
      </c>
      <c r="J134" s="18"/>
      <c r="K134" s="17"/>
      <c r="L134" s="17">
        <f t="shared" si="256"/>
        <v>0</v>
      </c>
      <c r="M134" s="31">
        <f t="shared" si="257"/>
        <v>0</v>
      </c>
      <c r="N134" s="32" t="e">
        <f t="shared" si="253"/>
        <v>#DIV/0!</v>
      </c>
      <c r="O134" s="13"/>
      <c r="P134" s="45" t="s">
        <v>92</v>
      </c>
    </row>
    <row r="135" spans="1:16" ht="54" hidden="1" x14ac:dyDescent="0.25">
      <c r="A135" s="40" t="str">
        <f t="shared" si="258"/>
        <v>a</v>
      </c>
      <c r="B135" s="55" t="s">
        <v>108</v>
      </c>
      <c r="C135" s="55" t="s">
        <v>18</v>
      </c>
      <c r="D135" s="49">
        <f t="shared" ref="D135" si="259">D136+D144+D145+D146</f>
        <v>56151</v>
      </c>
      <c r="E135" s="49">
        <f t="shared" ref="E135:F135" si="260">E136+E144+E145+E146</f>
        <v>8321</v>
      </c>
      <c r="F135" s="49">
        <f t="shared" si="260"/>
        <v>18831</v>
      </c>
      <c r="G135" s="49">
        <f t="shared" ref="G135" si="261">G136+G144+G145+G146</f>
        <v>18534</v>
      </c>
      <c r="H135" s="56">
        <f t="shared" ref="H135:I135" si="262">H136+H144+H145+H146</f>
        <v>11258000</v>
      </c>
      <c r="I135" s="56">
        <f t="shared" si="262"/>
        <v>11197600</v>
      </c>
      <c r="J135" s="49">
        <f t="shared" ref="J135" si="263">J136+J144+J145+J146</f>
        <v>9656791</v>
      </c>
      <c r="K135" s="49">
        <f t="shared" ref="K135" si="264">K136+K144+K145+K146</f>
        <v>1500673</v>
      </c>
      <c r="L135" s="49">
        <f t="shared" ref="L135" si="265">L136+L144+L145+L146</f>
        <v>11157464</v>
      </c>
      <c r="M135" s="53">
        <f t="shared" ref="M135" si="266">M136+M144+M145+M146</f>
        <v>40136</v>
      </c>
      <c r="N135" s="54">
        <f t="shared" si="174"/>
        <v>0.99641566049867825</v>
      </c>
      <c r="O135" s="61"/>
      <c r="P135" s="45" t="s">
        <v>89</v>
      </c>
    </row>
    <row r="136" spans="1:16" ht="19.5" hidden="1" x14ac:dyDescent="0.25">
      <c r="A136" s="40" t="str">
        <f t="shared" si="258"/>
        <v>a</v>
      </c>
      <c r="B136" s="46" t="s">
        <v>2</v>
      </c>
      <c r="C136" s="47" t="s">
        <v>3</v>
      </c>
      <c r="D136" s="48">
        <f t="shared" ref="D136" si="267">D137+D138+D139+D140+D141+D142+D143</f>
        <v>56151</v>
      </c>
      <c r="E136" s="48">
        <f t="shared" ref="E136:F136" si="268">E137+E138+E139+E140+E141+E142+E143</f>
        <v>4256</v>
      </c>
      <c r="F136" s="48">
        <f t="shared" si="268"/>
        <v>12068</v>
      </c>
      <c r="G136" s="48">
        <f t="shared" ref="G136" si="269">G137+G138+G139+G140+G141+G142+G143</f>
        <v>17152</v>
      </c>
      <c r="H136" s="48">
        <f t="shared" ref="H136:I136" si="270">H137+H138+H139+H140+H141+H142+H143</f>
        <v>11228000</v>
      </c>
      <c r="I136" s="48">
        <f t="shared" si="270"/>
        <v>10570092</v>
      </c>
      <c r="J136" s="49">
        <f t="shared" ref="J136" si="271">J137+J138+J139+J140+J141+J142+J143</f>
        <v>9245044</v>
      </c>
      <c r="K136" s="48">
        <f t="shared" ref="K136:M136" si="272">K137+K138+K139+K140+K141+K142+K143</f>
        <v>1294912</v>
      </c>
      <c r="L136" s="48">
        <f t="shared" si="272"/>
        <v>10539956</v>
      </c>
      <c r="M136" s="50">
        <f t="shared" si="272"/>
        <v>30136</v>
      </c>
      <c r="N136" s="51">
        <f t="shared" si="174"/>
        <v>0.9971489368304457</v>
      </c>
      <c r="O136" s="61"/>
      <c r="P136" s="45" t="s">
        <v>89</v>
      </c>
    </row>
    <row r="137" spans="1:16" ht="19.5" hidden="1" x14ac:dyDescent="0.25">
      <c r="A137" s="40" t="str">
        <f t="shared" si="258"/>
        <v>a</v>
      </c>
      <c r="B137" s="52" t="s">
        <v>2</v>
      </c>
      <c r="C137" s="4" t="s">
        <v>4</v>
      </c>
      <c r="D137" s="49"/>
      <c r="E137" s="49"/>
      <c r="F137" s="49"/>
      <c r="G137" s="49"/>
      <c r="H137" s="57">
        <v>3508000</v>
      </c>
      <c r="I137" s="57">
        <v>3508000</v>
      </c>
      <c r="J137" s="49">
        <v>3125604</v>
      </c>
      <c r="K137" s="49">
        <v>382396</v>
      </c>
      <c r="L137" s="49">
        <f t="shared" ref="L137:L146" si="273">J137+K137</f>
        <v>3508000</v>
      </c>
      <c r="M137" s="53">
        <f t="shared" ref="M137:M146" si="274">I137-L137</f>
        <v>0</v>
      </c>
      <c r="N137" s="54">
        <f t="shared" si="174"/>
        <v>1</v>
      </c>
      <c r="O137" s="61"/>
      <c r="P137" s="45" t="s">
        <v>89</v>
      </c>
    </row>
    <row r="138" spans="1:16" ht="19.5" hidden="1" x14ac:dyDescent="0.25">
      <c r="A138" s="40" t="str">
        <f t="shared" si="258"/>
        <v>a</v>
      </c>
      <c r="B138" s="52" t="s">
        <v>2</v>
      </c>
      <c r="C138" s="4" t="s">
        <v>5</v>
      </c>
      <c r="D138" s="49">
        <v>56151</v>
      </c>
      <c r="E138" s="49">
        <v>4256</v>
      </c>
      <c r="F138" s="49">
        <v>12068</v>
      </c>
      <c r="G138" s="49">
        <v>17077</v>
      </c>
      <c r="H138" s="57">
        <v>7550000</v>
      </c>
      <c r="I138" s="62">
        <v>6995789</v>
      </c>
      <c r="J138" s="49">
        <v>6066410</v>
      </c>
      <c r="K138" s="49">
        <v>899379</v>
      </c>
      <c r="L138" s="49">
        <f t="shared" si="273"/>
        <v>6965789</v>
      </c>
      <c r="M138" s="53">
        <f t="shared" si="274"/>
        <v>30000</v>
      </c>
      <c r="N138" s="54">
        <f t="shared" si="174"/>
        <v>0.9957117059991375</v>
      </c>
      <c r="O138" s="61"/>
      <c r="P138" s="45" t="s">
        <v>89</v>
      </c>
    </row>
    <row r="139" spans="1:16" ht="18.75" hidden="1" x14ac:dyDescent="0.25">
      <c r="A139" s="40" t="str">
        <f t="shared" si="258"/>
        <v>b</v>
      </c>
      <c r="B139" s="3" t="s">
        <v>2</v>
      </c>
      <c r="C139" s="4" t="s">
        <v>6</v>
      </c>
      <c r="D139" s="18"/>
      <c r="E139" s="18"/>
      <c r="F139" s="18"/>
      <c r="G139" s="18"/>
      <c r="H139" s="20"/>
      <c r="I139" s="20"/>
      <c r="J139" s="18"/>
      <c r="K139" s="18"/>
      <c r="L139" s="18">
        <f t="shared" si="273"/>
        <v>0</v>
      </c>
      <c r="M139" s="30">
        <f t="shared" si="274"/>
        <v>0</v>
      </c>
      <c r="N139" s="33" t="e">
        <f t="shared" si="174"/>
        <v>#DIV/0!</v>
      </c>
      <c r="O139" s="14"/>
      <c r="P139" s="10" t="s">
        <v>89</v>
      </c>
    </row>
    <row r="140" spans="1:16" ht="18.75" hidden="1" x14ac:dyDescent="0.25">
      <c r="A140" s="40" t="str">
        <f t="shared" si="258"/>
        <v>b</v>
      </c>
      <c r="B140" s="3" t="s">
        <v>2</v>
      </c>
      <c r="C140" s="5" t="s">
        <v>7</v>
      </c>
      <c r="D140" s="18"/>
      <c r="E140" s="18"/>
      <c r="F140" s="18"/>
      <c r="G140" s="18"/>
      <c r="H140" s="20"/>
      <c r="I140" s="20"/>
      <c r="J140" s="18"/>
      <c r="K140" s="18"/>
      <c r="L140" s="18">
        <f t="shared" si="273"/>
        <v>0</v>
      </c>
      <c r="M140" s="30">
        <f t="shared" si="274"/>
        <v>0</v>
      </c>
      <c r="N140" s="33" t="e">
        <f t="shared" si="174"/>
        <v>#DIV/0!</v>
      </c>
      <c r="O140" s="14"/>
      <c r="P140" s="10" t="s">
        <v>89</v>
      </c>
    </row>
    <row r="141" spans="1:16" ht="19.5" hidden="1" x14ac:dyDescent="0.25">
      <c r="A141" s="40" t="str">
        <f t="shared" si="258"/>
        <v>a</v>
      </c>
      <c r="B141" s="52" t="s">
        <v>2</v>
      </c>
      <c r="C141" s="4" t="s">
        <v>8</v>
      </c>
      <c r="D141" s="49"/>
      <c r="E141" s="49"/>
      <c r="F141" s="49"/>
      <c r="G141" s="49"/>
      <c r="H141" s="57">
        <v>50000</v>
      </c>
      <c r="I141" s="57">
        <v>5893</v>
      </c>
      <c r="J141" s="49">
        <v>5893</v>
      </c>
      <c r="K141" s="49"/>
      <c r="L141" s="49">
        <f t="shared" si="273"/>
        <v>5893</v>
      </c>
      <c r="M141" s="53">
        <f t="shared" si="274"/>
        <v>0</v>
      </c>
      <c r="N141" s="54">
        <f t="shared" si="174"/>
        <v>1</v>
      </c>
      <c r="O141" s="61"/>
      <c r="P141" s="45" t="s">
        <v>89</v>
      </c>
    </row>
    <row r="142" spans="1:16" ht="19.5" hidden="1" x14ac:dyDescent="0.25">
      <c r="A142" s="40" t="str">
        <f t="shared" si="258"/>
        <v>a</v>
      </c>
      <c r="B142" s="52" t="s">
        <v>2</v>
      </c>
      <c r="C142" s="4" t="s">
        <v>9</v>
      </c>
      <c r="D142" s="49"/>
      <c r="E142" s="49"/>
      <c r="F142" s="49"/>
      <c r="G142" s="49"/>
      <c r="H142" s="57">
        <v>70000</v>
      </c>
      <c r="I142" s="57">
        <v>35000</v>
      </c>
      <c r="J142" s="49">
        <v>27463</v>
      </c>
      <c r="K142" s="49">
        <v>7537</v>
      </c>
      <c r="L142" s="49">
        <f t="shared" si="273"/>
        <v>35000</v>
      </c>
      <c r="M142" s="53">
        <f t="shared" si="274"/>
        <v>0</v>
      </c>
      <c r="N142" s="54">
        <f t="shared" si="174"/>
        <v>1</v>
      </c>
      <c r="O142" s="61"/>
      <c r="P142" s="45" t="s">
        <v>89</v>
      </c>
    </row>
    <row r="143" spans="1:16" ht="19.5" hidden="1" x14ac:dyDescent="0.25">
      <c r="A143" s="40" t="str">
        <f t="shared" si="258"/>
        <v>a</v>
      </c>
      <c r="B143" s="52" t="s">
        <v>2</v>
      </c>
      <c r="C143" s="4" t="s">
        <v>10</v>
      </c>
      <c r="D143" s="49"/>
      <c r="E143" s="49"/>
      <c r="F143" s="49"/>
      <c r="G143" s="49">
        <v>75</v>
      </c>
      <c r="H143" s="57">
        <v>50000</v>
      </c>
      <c r="I143" s="57">
        <v>25410</v>
      </c>
      <c r="J143" s="49">
        <v>19674</v>
      </c>
      <c r="K143" s="49">
        <v>5600</v>
      </c>
      <c r="L143" s="49">
        <f t="shared" si="273"/>
        <v>25274</v>
      </c>
      <c r="M143" s="53">
        <f t="shared" si="274"/>
        <v>136</v>
      </c>
      <c r="N143" s="54">
        <f t="shared" si="174"/>
        <v>0.99464777646595826</v>
      </c>
      <c r="O143" s="61"/>
      <c r="P143" s="45" t="s">
        <v>89</v>
      </c>
    </row>
    <row r="144" spans="1:16" ht="19.5" hidden="1" x14ac:dyDescent="0.25">
      <c r="A144" s="40" t="str">
        <f t="shared" si="258"/>
        <v>a</v>
      </c>
      <c r="B144" s="52" t="s">
        <v>2</v>
      </c>
      <c r="C144" s="47" t="s">
        <v>11</v>
      </c>
      <c r="D144" s="48"/>
      <c r="E144" s="48">
        <v>4065</v>
      </c>
      <c r="F144" s="48">
        <v>6763</v>
      </c>
      <c r="G144" s="48">
        <v>1382</v>
      </c>
      <c r="H144" s="48">
        <v>30000</v>
      </c>
      <c r="I144" s="63">
        <v>627508</v>
      </c>
      <c r="J144" s="49">
        <v>411747</v>
      </c>
      <c r="K144" s="48">
        <v>205761</v>
      </c>
      <c r="L144" s="48">
        <f t="shared" si="273"/>
        <v>617508</v>
      </c>
      <c r="M144" s="50">
        <f t="shared" si="274"/>
        <v>10000</v>
      </c>
      <c r="N144" s="51">
        <f t="shared" si="174"/>
        <v>0.98406394818870835</v>
      </c>
      <c r="O144" s="61"/>
      <c r="P144" s="45" t="s">
        <v>89</v>
      </c>
    </row>
    <row r="145" spans="1:16" ht="18.75" hidden="1" x14ac:dyDescent="0.25">
      <c r="A145" s="40" t="str">
        <f t="shared" si="258"/>
        <v>b</v>
      </c>
      <c r="B145" s="3" t="s">
        <v>2</v>
      </c>
      <c r="C145" s="2" t="s">
        <v>12</v>
      </c>
      <c r="D145" s="17"/>
      <c r="E145" s="17"/>
      <c r="F145" s="17"/>
      <c r="G145" s="17"/>
      <c r="H145" s="17">
        <v>0</v>
      </c>
      <c r="I145" s="17">
        <v>0</v>
      </c>
      <c r="J145" s="18"/>
      <c r="K145" s="17"/>
      <c r="L145" s="17">
        <f t="shared" si="273"/>
        <v>0</v>
      </c>
      <c r="M145" s="31">
        <f t="shared" si="274"/>
        <v>0</v>
      </c>
      <c r="N145" s="32" t="e">
        <f t="shared" si="174"/>
        <v>#DIV/0!</v>
      </c>
      <c r="O145" s="13"/>
      <c r="P145" s="10" t="s">
        <v>89</v>
      </c>
    </row>
    <row r="146" spans="1:16" ht="18.75" hidden="1" x14ac:dyDescent="0.25">
      <c r="A146" s="40" t="str">
        <f t="shared" si="258"/>
        <v>b</v>
      </c>
      <c r="B146" s="3" t="s">
        <v>2</v>
      </c>
      <c r="C146" s="2" t="s">
        <v>13</v>
      </c>
      <c r="D146" s="17"/>
      <c r="E146" s="17"/>
      <c r="F146" s="17"/>
      <c r="G146" s="17"/>
      <c r="H146" s="17">
        <v>0</v>
      </c>
      <c r="I146" s="17">
        <v>0</v>
      </c>
      <c r="J146" s="18"/>
      <c r="K146" s="17"/>
      <c r="L146" s="17">
        <f t="shared" si="273"/>
        <v>0</v>
      </c>
      <c r="M146" s="31">
        <f t="shared" si="274"/>
        <v>0</v>
      </c>
      <c r="N146" s="32" t="e">
        <f t="shared" si="174"/>
        <v>#DIV/0!</v>
      </c>
      <c r="O146" s="13"/>
      <c r="P146" s="10" t="s">
        <v>89</v>
      </c>
    </row>
    <row r="147" spans="1:16" ht="36" x14ac:dyDescent="0.25">
      <c r="A147" s="40" t="str">
        <f t="shared" si="258"/>
        <v>a</v>
      </c>
      <c r="B147" s="55" t="s">
        <v>109</v>
      </c>
      <c r="C147" s="55" t="s">
        <v>19</v>
      </c>
      <c r="D147" s="49">
        <f t="shared" ref="D147" si="275">D148+D156+D157+D158</f>
        <v>97194</v>
      </c>
      <c r="E147" s="49">
        <f t="shared" ref="E147:F147" si="276">E148+E156+E157+E158</f>
        <v>44451</v>
      </c>
      <c r="F147" s="49">
        <f t="shared" si="276"/>
        <v>2489</v>
      </c>
      <c r="G147" s="49">
        <f t="shared" ref="G147" si="277">G148+G156+G157+G158</f>
        <v>14697</v>
      </c>
      <c r="H147" s="49">
        <f t="shared" ref="H147:I147" si="278">H148+H156+H157+H158</f>
        <v>26290000</v>
      </c>
      <c r="I147" s="49">
        <f t="shared" si="278"/>
        <v>25889170</v>
      </c>
      <c r="J147" s="49">
        <f t="shared" ref="J147" si="279">J148+J156+J157+J158</f>
        <v>20530341</v>
      </c>
      <c r="K147" s="49">
        <f t="shared" ref="K147" si="280">K148+K156+K157+K158</f>
        <v>4194528</v>
      </c>
      <c r="L147" s="49">
        <f t="shared" ref="L147" si="281">L148+L156+L157+L158</f>
        <v>24724869</v>
      </c>
      <c r="M147" s="53">
        <f t="shared" ref="M147" si="282">M148+M156+M157+M158</f>
        <v>1164301</v>
      </c>
      <c r="N147" s="54">
        <f t="shared" si="174"/>
        <v>0.955027488328131</v>
      </c>
      <c r="O147" s="61"/>
      <c r="P147" s="45" t="s">
        <v>90</v>
      </c>
    </row>
    <row r="148" spans="1:16" ht="19.5" x14ac:dyDescent="0.25">
      <c r="A148" s="40" t="str">
        <f t="shared" si="258"/>
        <v>a</v>
      </c>
      <c r="B148" s="46" t="s">
        <v>2</v>
      </c>
      <c r="C148" s="47" t="s">
        <v>3</v>
      </c>
      <c r="D148" s="48">
        <f t="shared" ref="D148" si="283">D149+D150+D151+D152+D153+D154+D155</f>
        <v>97194</v>
      </c>
      <c r="E148" s="48">
        <f t="shared" ref="E148:F148" si="284">E149+E150+E151+E152+E153+E154+E155</f>
        <v>44451</v>
      </c>
      <c r="F148" s="48">
        <f t="shared" si="284"/>
        <v>2489</v>
      </c>
      <c r="G148" s="48">
        <f t="shared" ref="G148" si="285">G149+G150+G151+G152+G153+G154+G155</f>
        <v>14697</v>
      </c>
      <c r="H148" s="48">
        <f t="shared" ref="H148:I148" si="286">H149+H150+H151+H152+H153+H154+H155</f>
        <v>25970000</v>
      </c>
      <c r="I148" s="48">
        <f t="shared" si="286"/>
        <v>25569170</v>
      </c>
      <c r="J148" s="49">
        <f t="shared" ref="J148" si="287">J149+J150+J151+J152+J153+J154+J155</f>
        <v>20391869</v>
      </c>
      <c r="K148" s="48">
        <f t="shared" ref="K148:M148" si="288">K149+K150+K151+K152+K153+K154+K155</f>
        <v>4013000</v>
      </c>
      <c r="L148" s="48">
        <f t="shared" si="288"/>
        <v>24404869</v>
      </c>
      <c r="M148" s="50">
        <f t="shared" si="288"/>
        <v>1164301</v>
      </c>
      <c r="N148" s="51">
        <f t="shared" si="174"/>
        <v>0.95446465411274595</v>
      </c>
      <c r="O148" s="61"/>
      <c r="P148" s="45" t="s">
        <v>90</v>
      </c>
    </row>
    <row r="149" spans="1:16" ht="19.5" x14ac:dyDescent="0.25">
      <c r="A149" s="40" t="str">
        <f t="shared" si="258"/>
        <v>a</v>
      </c>
      <c r="B149" s="52" t="s">
        <v>2</v>
      </c>
      <c r="C149" s="4" t="s">
        <v>4</v>
      </c>
      <c r="D149" s="49"/>
      <c r="E149" s="49"/>
      <c r="F149" s="49"/>
      <c r="G149" s="49"/>
      <c r="H149" s="49">
        <v>18976000</v>
      </c>
      <c r="I149" s="49">
        <v>18714000</v>
      </c>
      <c r="J149" s="49">
        <v>15461584</v>
      </c>
      <c r="K149" s="49">
        <v>2411000</v>
      </c>
      <c r="L149" s="49">
        <f t="shared" ref="L149:L158" si="289">J149+K149</f>
        <v>17872584</v>
      </c>
      <c r="M149" s="53">
        <f t="shared" ref="M149:M158" si="290">I149-L149</f>
        <v>841416</v>
      </c>
      <c r="N149" s="54">
        <f t="shared" si="174"/>
        <v>0.95503815325424812</v>
      </c>
      <c r="O149" s="61"/>
      <c r="P149" s="45" t="s">
        <v>90</v>
      </c>
    </row>
    <row r="150" spans="1:16" ht="19.5" x14ac:dyDescent="0.25">
      <c r="A150" s="40" t="str">
        <f t="shared" si="258"/>
        <v>a</v>
      </c>
      <c r="B150" s="52" t="s">
        <v>2</v>
      </c>
      <c r="C150" s="4" t="s">
        <v>5</v>
      </c>
      <c r="D150" s="49">
        <v>97194</v>
      </c>
      <c r="E150" s="49">
        <v>44451</v>
      </c>
      <c r="F150" s="49">
        <v>2489</v>
      </c>
      <c r="G150" s="49">
        <v>14697</v>
      </c>
      <c r="H150" s="49">
        <v>6759000</v>
      </c>
      <c r="I150" s="49">
        <v>6464670</v>
      </c>
      <c r="J150" s="49">
        <v>4593343</v>
      </c>
      <c r="K150" s="49">
        <v>1550000</v>
      </c>
      <c r="L150" s="49">
        <f t="shared" si="289"/>
        <v>6143343</v>
      </c>
      <c r="M150" s="53">
        <f t="shared" si="290"/>
        <v>321327</v>
      </c>
      <c r="N150" s="54">
        <f t="shared" si="174"/>
        <v>0.95029491064509097</v>
      </c>
      <c r="O150" s="61"/>
      <c r="P150" s="45" t="s">
        <v>90</v>
      </c>
    </row>
    <row r="151" spans="1:16" ht="18.75" hidden="1" x14ac:dyDescent="0.25">
      <c r="A151" s="40" t="str">
        <f t="shared" si="258"/>
        <v>b</v>
      </c>
      <c r="B151" s="3" t="s">
        <v>2</v>
      </c>
      <c r="C151" s="4" t="s">
        <v>6</v>
      </c>
      <c r="D151" s="18"/>
      <c r="E151" s="18"/>
      <c r="F151" s="18"/>
      <c r="G151" s="18"/>
      <c r="H151" s="18"/>
      <c r="I151" s="18"/>
      <c r="J151" s="18"/>
      <c r="K151" s="18"/>
      <c r="L151" s="18">
        <f t="shared" si="289"/>
        <v>0</v>
      </c>
      <c r="M151" s="30">
        <f t="shared" si="290"/>
        <v>0</v>
      </c>
      <c r="N151" s="33" t="e">
        <f t="shared" si="174"/>
        <v>#DIV/0!</v>
      </c>
      <c r="O151" s="14"/>
      <c r="P151" s="10" t="s">
        <v>90</v>
      </c>
    </row>
    <row r="152" spans="1:16" ht="18.75" hidden="1" x14ac:dyDescent="0.25">
      <c r="A152" s="40" t="str">
        <f t="shared" si="258"/>
        <v>b</v>
      </c>
      <c r="B152" s="3" t="s">
        <v>2</v>
      </c>
      <c r="C152" s="5" t="s">
        <v>7</v>
      </c>
      <c r="D152" s="18"/>
      <c r="E152" s="18"/>
      <c r="F152" s="18"/>
      <c r="G152" s="18"/>
      <c r="H152" s="18"/>
      <c r="I152" s="18"/>
      <c r="J152" s="18"/>
      <c r="K152" s="18"/>
      <c r="L152" s="18">
        <f t="shared" si="289"/>
        <v>0</v>
      </c>
      <c r="M152" s="30">
        <f t="shared" si="290"/>
        <v>0</v>
      </c>
      <c r="N152" s="33" t="e">
        <f t="shared" si="174"/>
        <v>#DIV/0!</v>
      </c>
      <c r="O152" s="14"/>
      <c r="P152" s="10" t="s">
        <v>90</v>
      </c>
    </row>
    <row r="153" spans="1:16" ht="19.5" x14ac:dyDescent="0.25">
      <c r="A153" s="40" t="str">
        <f t="shared" si="258"/>
        <v>a</v>
      </c>
      <c r="B153" s="52" t="s">
        <v>2</v>
      </c>
      <c r="C153" s="4" t="s">
        <v>8</v>
      </c>
      <c r="D153" s="49"/>
      <c r="E153" s="49"/>
      <c r="F153" s="49"/>
      <c r="G153" s="49"/>
      <c r="H153" s="49">
        <v>3000</v>
      </c>
      <c r="I153" s="49">
        <v>43200</v>
      </c>
      <c r="J153" s="49">
        <v>39998</v>
      </c>
      <c r="K153" s="49"/>
      <c r="L153" s="49">
        <f t="shared" si="289"/>
        <v>39998</v>
      </c>
      <c r="M153" s="53">
        <f t="shared" si="290"/>
        <v>3202</v>
      </c>
      <c r="N153" s="54">
        <f t="shared" si="174"/>
        <v>0.92587962962962966</v>
      </c>
      <c r="O153" s="61"/>
      <c r="P153" s="45" t="s">
        <v>90</v>
      </c>
    </row>
    <row r="154" spans="1:16" ht="19.5" x14ac:dyDescent="0.25">
      <c r="A154" s="40" t="str">
        <f t="shared" si="258"/>
        <v>a</v>
      </c>
      <c r="B154" s="52" t="s">
        <v>2</v>
      </c>
      <c r="C154" s="4" t="s">
        <v>9</v>
      </c>
      <c r="D154" s="49"/>
      <c r="E154" s="49"/>
      <c r="F154" s="49"/>
      <c r="G154" s="49"/>
      <c r="H154" s="49">
        <v>153000</v>
      </c>
      <c r="I154" s="49">
        <v>268300</v>
      </c>
      <c r="J154" s="49">
        <v>247911</v>
      </c>
      <c r="K154" s="49">
        <v>32000</v>
      </c>
      <c r="L154" s="49">
        <f t="shared" si="289"/>
        <v>279911</v>
      </c>
      <c r="M154" s="53">
        <f t="shared" si="290"/>
        <v>-11611</v>
      </c>
      <c r="N154" s="54">
        <f t="shared" si="174"/>
        <v>1.0432761833768169</v>
      </c>
      <c r="O154" s="61"/>
      <c r="P154" s="45" t="s">
        <v>90</v>
      </c>
    </row>
    <row r="155" spans="1:16" ht="19.5" x14ac:dyDescent="0.25">
      <c r="A155" s="40" t="str">
        <f t="shared" si="258"/>
        <v>a</v>
      </c>
      <c r="B155" s="52" t="s">
        <v>2</v>
      </c>
      <c r="C155" s="4" t="s">
        <v>10</v>
      </c>
      <c r="D155" s="49"/>
      <c r="E155" s="49"/>
      <c r="F155" s="49"/>
      <c r="G155" s="49"/>
      <c r="H155" s="49">
        <v>79000</v>
      </c>
      <c r="I155" s="49">
        <v>79000</v>
      </c>
      <c r="J155" s="49">
        <v>49033</v>
      </c>
      <c r="K155" s="49">
        <v>20000</v>
      </c>
      <c r="L155" s="49">
        <f t="shared" si="289"/>
        <v>69033</v>
      </c>
      <c r="M155" s="53">
        <f t="shared" si="290"/>
        <v>9967</v>
      </c>
      <c r="N155" s="54">
        <f t="shared" ref="N155:N230" si="291">L155/I155</f>
        <v>0.87383544303797467</v>
      </c>
      <c r="O155" s="61"/>
      <c r="P155" s="45" t="s">
        <v>90</v>
      </c>
    </row>
    <row r="156" spans="1:16" ht="36" x14ac:dyDescent="0.25">
      <c r="A156" s="40" t="str">
        <f t="shared" si="258"/>
        <v>a</v>
      </c>
      <c r="B156" s="46" t="s">
        <v>2</v>
      </c>
      <c r="C156" s="47" t="s">
        <v>11</v>
      </c>
      <c r="D156" s="48"/>
      <c r="E156" s="48"/>
      <c r="F156" s="48"/>
      <c r="G156" s="48"/>
      <c r="H156" s="48">
        <v>320000</v>
      </c>
      <c r="I156" s="48">
        <v>320000</v>
      </c>
      <c r="J156" s="49">
        <v>138472</v>
      </c>
      <c r="K156" s="48">
        <v>181528</v>
      </c>
      <c r="L156" s="48">
        <f t="shared" si="289"/>
        <v>320000</v>
      </c>
      <c r="M156" s="50">
        <f t="shared" si="290"/>
        <v>0</v>
      </c>
      <c r="N156" s="51">
        <f t="shared" si="291"/>
        <v>1</v>
      </c>
      <c r="O156" s="65" t="s">
        <v>224</v>
      </c>
      <c r="P156" s="45" t="s">
        <v>90</v>
      </c>
    </row>
    <row r="157" spans="1:16" ht="18.75" hidden="1" x14ac:dyDescent="0.25">
      <c r="A157" s="40" t="str">
        <f t="shared" si="258"/>
        <v>b</v>
      </c>
      <c r="B157" s="1" t="s">
        <v>2</v>
      </c>
      <c r="C157" s="2" t="s">
        <v>12</v>
      </c>
      <c r="D157" s="17"/>
      <c r="E157" s="17"/>
      <c r="F157" s="17"/>
      <c r="G157" s="17"/>
      <c r="H157" s="17">
        <v>0</v>
      </c>
      <c r="I157" s="17">
        <v>0</v>
      </c>
      <c r="J157" s="18"/>
      <c r="K157" s="17"/>
      <c r="L157" s="17">
        <f t="shared" si="289"/>
        <v>0</v>
      </c>
      <c r="M157" s="31">
        <f t="shared" si="290"/>
        <v>0</v>
      </c>
      <c r="N157" s="32" t="e">
        <f t="shared" si="291"/>
        <v>#DIV/0!</v>
      </c>
      <c r="O157" s="13"/>
      <c r="P157" s="10" t="s">
        <v>90</v>
      </c>
    </row>
    <row r="158" spans="1:16" ht="18.75" hidden="1" x14ac:dyDescent="0.25">
      <c r="A158" s="40" t="str">
        <f t="shared" si="258"/>
        <v>b</v>
      </c>
      <c r="B158" s="1" t="s">
        <v>2</v>
      </c>
      <c r="C158" s="2" t="s">
        <v>13</v>
      </c>
      <c r="D158" s="17"/>
      <c r="E158" s="17"/>
      <c r="F158" s="17"/>
      <c r="G158" s="17"/>
      <c r="H158" s="17">
        <v>0</v>
      </c>
      <c r="I158" s="17">
        <v>0</v>
      </c>
      <c r="J158" s="18"/>
      <c r="K158" s="17"/>
      <c r="L158" s="17">
        <f t="shared" si="289"/>
        <v>0</v>
      </c>
      <c r="M158" s="31">
        <f t="shared" si="290"/>
        <v>0</v>
      </c>
      <c r="N158" s="32" t="e">
        <f t="shared" si="291"/>
        <v>#DIV/0!</v>
      </c>
      <c r="O158" s="13"/>
      <c r="P158" s="10" t="s">
        <v>90</v>
      </c>
    </row>
    <row r="159" spans="1:16" ht="72" hidden="1" customHeight="1" x14ac:dyDescent="0.25">
      <c r="A159" s="40" t="str">
        <f t="shared" si="258"/>
        <v>a</v>
      </c>
      <c r="B159" s="55" t="s">
        <v>110</v>
      </c>
      <c r="C159" s="55" t="s">
        <v>20</v>
      </c>
      <c r="D159" s="49">
        <f t="shared" ref="D159" si="292">D160+D168+D169+D170</f>
        <v>495</v>
      </c>
      <c r="E159" s="49"/>
      <c r="F159" s="49"/>
      <c r="G159" s="49"/>
      <c r="H159" s="56">
        <f t="shared" ref="H159:I159" si="293">H160+H168+H169+H170</f>
        <v>1100000</v>
      </c>
      <c r="I159" s="56">
        <f t="shared" si="293"/>
        <v>1006000</v>
      </c>
      <c r="J159" s="49">
        <f t="shared" ref="J159" si="294">J160+J168+J169+J170</f>
        <v>813153</v>
      </c>
      <c r="K159" s="49">
        <f t="shared" ref="K159" si="295">K160+K168+K169+K170</f>
        <v>152645</v>
      </c>
      <c r="L159" s="49">
        <f t="shared" ref="L159" si="296">L160+L168+L169+L170</f>
        <v>965798</v>
      </c>
      <c r="M159" s="53">
        <f t="shared" ref="M159" si="297">M160+M168+M169+M170</f>
        <v>40202</v>
      </c>
      <c r="N159" s="54">
        <f t="shared" si="291"/>
        <v>0.96003777335984097</v>
      </c>
      <c r="O159" s="61"/>
      <c r="P159" s="45" t="s">
        <v>93</v>
      </c>
    </row>
    <row r="160" spans="1:16" ht="19.5" hidden="1" x14ac:dyDescent="0.25">
      <c r="A160" s="40" t="str">
        <f t="shared" si="258"/>
        <v>a</v>
      </c>
      <c r="B160" s="46" t="s">
        <v>2</v>
      </c>
      <c r="C160" s="47" t="s">
        <v>3</v>
      </c>
      <c r="D160" s="48">
        <f t="shared" ref="D160" si="298">D161+D162+D163+D164+D165+D166+D167</f>
        <v>495</v>
      </c>
      <c r="E160" s="48"/>
      <c r="F160" s="48"/>
      <c r="G160" s="48"/>
      <c r="H160" s="48">
        <f t="shared" ref="H160:I160" si="299">H161+H162+H163+H164+H165+H166+H167</f>
        <v>1088000</v>
      </c>
      <c r="I160" s="48">
        <f t="shared" si="299"/>
        <v>1004000</v>
      </c>
      <c r="J160" s="49">
        <f t="shared" ref="J160" si="300">J161+J162+J163+J164+J165+J166+J167</f>
        <v>811360</v>
      </c>
      <c r="K160" s="48">
        <f t="shared" ref="K160:M160" si="301">K161+K162+K163+K164+K165+K166+K167</f>
        <v>152645</v>
      </c>
      <c r="L160" s="48">
        <f t="shared" si="301"/>
        <v>964005</v>
      </c>
      <c r="M160" s="50">
        <f t="shared" si="301"/>
        <v>39995</v>
      </c>
      <c r="N160" s="51">
        <f t="shared" si="291"/>
        <v>0.96016434262948203</v>
      </c>
      <c r="O160" s="61"/>
      <c r="P160" s="45" t="s">
        <v>93</v>
      </c>
    </row>
    <row r="161" spans="1:16" ht="19.5" hidden="1" x14ac:dyDescent="0.25">
      <c r="A161" s="40" t="str">
        <f t="shared" si="258"/>
        <v>a</v>
      </c>
      <c r="B161" s="52" t="s">
        <v>2</v>
      </c>
      <c r="C161" s="4" t="s">
        <v>4</v>
      </c>
      <c r="D161" s="49"/>
      <c r="E161" s="49"/>
      <c r="F161" s="49"/>
      <c r="G161" s="49"/>
      <c r="H161" s="57">
        <v>806000</v>
      </c>
      <c r="I161" s="57">
        <v>745800</v>
      </c>
      <c r="J161" s="49">
        <v>630670</v>
      </c>
      <c r="K161" s="49">
        <v>115130</v>
      </c>
      <c r="L161" s="49">
        <f t="shared" ref="L161:L170" si="302">J161+K161</f>
        <v>745800</v>
      </c>
      <c r="M161" s="53">
        <f t="shared" ref="M161:M170" si="303">I161-L161</f>
        <v>0</v>
      </c>
      <c r="N161" s="54">
        <f t="shared" si="291"/>
        <v>1</v>
      </c>
      <c r="O161" s="61"/>
      <c r="P161" s="45" t="s">
        <v>93</v>
      </c>
    </row>
    <row r="162" spans="1:16" ht="19.5" hidden="1" x14ac:dyDescent="0.25">
      <c r="A162" s="40" t="str">
        <f t="shared" si="258"/>
        <v>a</v>
      </c>
      <c r="B162" s="52" t="s">
        <v>2</v>
      </c>
      <c r="C162" s="4" t="s">
        <v>5</v>
      </c>
      <c r="D162" s="49">
        <v>495</v>
      </c>
      <c r="E162" s="49"/>
      <c r="F162" s="49"/>
      <c r="G162" s="49"/>
      <c r="H162" s="57">
        <v>261000</v>
      </c>
      <c r="I162" s="57">
        <v>221000</v>
      </c>
      <c r="J162" s="49">
        <v>148678</v>
      </c>
      <c r="K162" s="49">
        <v>34827</v>
      </c>
      <c r="L162" s="49">
        <f t="shared" si="302"/>
        <v>183505</v>
      </c>
      <c r="M162" s="53">
        <f t="shared" si="303"/>
        <v>37495</v>
      </c>
      <c r="N162" s="54">
        <f t="shared" si="291"/>
        <v>0.83033936651583706</v>
      </c>
      <c r="O162" s="61"/>
      <c r="P162" s="45" t="s">
        <v>93</v>
      </c>
    </row>
    <row r="163" spans="1:16" ht="18.75" hidden="1" x14ac:dyDescent="0.25">
      <c r="A163" s="40" t="str">
        <f t="shared" si="258"/>
        <v>b</v>
      </c>
      <c r="B163" s="3" t="s">
        <v>2</v>
      </c>
      <c r="C163" s="4" t="s">
        <v>6</v>
      </c>
      <c r="D163" s="18"/>
      <c r="E163" s="18"/>
      <c r="F163" s="18"/>
      <c r="G163" s="18"/>
      <c r="H163" s="20">
        <v>0</v>
      </c>
      <c r="I163" s="20">
        <v>0</v>
      </c>
      <c r="J163" s="18"/>
      <c r="K163" s="18"/>
      <c r="L163" s="18">
        <f t="shared" si="302"/>
        <v>0</v>
      </c>
      <c r="M163" s="30">
        <f t="shared" si="303"/>
        <v>0</v>
      </c>
      <c r="N163" s="33" t="e">
        <f t="shared" si="291"/>
        <v>#DIV/0!</v>
      </c>
      <c r="O163" s="14"/>
      <c r="P163" s="10" t="s">
        <v>93</v>
      </c>
    </row>
    <row r="164" spans="1:16" ht="18.75" hidden="1" x14ac:dyDescent="0.25">
      <c r="A164" s="40" t="str">
        <f t="shared" si="258"/>
        <v>b</v>
      </c>
      <c r="B164" s="3" t="s">
        <v>2</v>
      </c>
      <c r="C164" s="5" t="s">
        <v>7</v>
      </c>
      <c r="D164" s="18"/>
      <c r="E164" s="18"/>
      <c r="F164" s="18"/>
      <c r="G164" s="18"/>
      <c r="H164" s="20">
        <v>0</v>
      </c>
      <c r="I164" s="20">
        <v>0</v>
      </c>
      <c r="J164" s="18"/>
      <c r="K164" s="18"/>
      <c r="L164" s="18">
        <f t="shared" si="302"/>
        <v>0</v>
      </c>
      <c r="M164" s="30">
        <f t="shared" si="303"/>
        <v>0</v>
      </c>
      <c r="N164" s="33" t="e">
        <f t="shared" si="291"/>
        <v>#DIV/0!</v>
      </c>
      <c r="O164" s="14"/>
      <c r="P164" s="10" t="s">
        <v>93</v>
      </c>
    </row>
    <row r="165" spans="1:16" ht="18.75" hidden="1" x14ac:dyDescent="0.25">
      <c r="A165" s="40" t="str">
        <f t="shared" si="258"/>
        <v>b</v>
      </c>
      <c r="B165" s="3" t="s">
        <v>2</v>
      </c>
      <c r="C165" s="5" t="s">
        <v>8</v>
      </c>
      <c r="D165" s="18"/>
      <c r="E165" s="18"/>
      <c r="F165" s="18"/>
      <c r="G165" s="18"/>
      <c r="H165" s="20">
        <v>0</v>
      </c>
      <c r="I165" s="20">
        <v>0</v>
      </c>
      <c r="J165" s="18"/>
      <c r="K165" s="18"/>
      <c r="L165" s="18">
        <f t="shared" si="302"/>
        <v>0</v>
      </c>
      <c r="M165" s="30">
        <f t="shared" si="303"/>
        <v>0</v>
      </c>
      <c r="N165" s="33" t="e">
        <f t="shared" si="291"/>
        <v>#DIV/0!</v>
      </c>
      <c r="O165" s="14"/>
      <c r="P165" s="10" t="s">
        <v>93</v>
      </c>
    </row>
    <row r="166" spans="1:16" ht="19.5" hidden="1" x14ac:dyDescent="0.25">
      <c r="A166" s="40" t="str">
        <f t="shared" si="258"/>
        <v>a</v>
      </c>
      <c r="B166" s="52" t="s">
        <v>2</v>
      </c>
      <c r="C166" s="4" t="s">
        <v>9</v>
      </c>
      <c r="D166" s="49"/>
      <c r="E166" s="49"/>
      <c r="F166" s="49"/>
      <c r="G166" s="49"/>
      <c r="H166" s="57">
        <v>13000</v>
      </c>
      <c r="I166" s="57">
        <v>29200</v>
      </c>
      <c r="J166" s="49">
        <v>28034</v>
      </c>
      <c r="K166" s="49">
        <v>1166</v>
      </c>
      <c r="L166" s="49">
        <f t="shared" si="302"/>
        <v>29200</v>
      </c>
      <c r="M166" s="53">
        <f t="shared" si="303"/>
        <v>0</v>
      </c>
      <c r="N166" s="54">
        <f t="shared" si="291"/>
        <v>1</v>
      </c>
      <c r="O166" s="61"/>
      <c r="P166" s="45" t="s">
        <v>93</v>
      </c>
    </row>
    <row r="167" spans="1:16" ht="19.5" hidden="1" x14ac:dyDescent="0.25">
      <c r="A167" s="40" t="str">
        <f t="shared" si="258"/>
        <v>a</v>
      </c>
      <c r="B167" s="52" t="s">
        <v>2</v>
      </c>
      <c r="C167" s="4" t="s">
        <v>10</v>
      </c>
      <c r="D167" s="49"/>
      <c r="E167" s="49"/>
      <c r="F167" s="49"/>
      <c r="G167" s="49"/>
      <c r="H167" s="57">
        <v>8000</v>
      </c>
      <c r="I167" s="57">
        <v>8000</v>
      </c>
      <c r="J167" s="49">
        <v>3978</v>
      </c>
      <c r="K167" s="49">
        <v>1522</v>
      </c>
      <c r="L167" s="49">
        <f t="shared" si="302"/>
        <v>5500</v>
      </c>
      <c r="M167" s="53">
        <f t="shared" si="303"/>
        <v>2500</v>
      </c>
      <c r="N167" s="54">
        <f t="shared" si="291"/>
        <v>0.6875</v>
      </c>
      <c r="O167" s="61"/>
      <c r="P167" s="45" t="s">
        <v>93</v>
      </c>
    </row>
    <row r="168" spans="1:16" ht="19.5" hidden="1" x14ac:dyDescent="0.25">
      <c r="A168" s="40" t="str">
        <f t="shared" si="258"/>
        <v>a</v>
      </c>
      <c r="B168" s="52" t="s">
        <v>2</v>
      </c>
      <c r="C168" s="47" t="s">
        <v>11</v>
      </c>
      <c r="D168" s="48"/>
      <c r="E168" s="48"/>
      <c r="F168" s="48"/>
      <c r="G168" s="48"/>
      <c r="H168" s="48">
        <v>12000</v>
      </c>
      <c r="I168" s="48">
        <v>2000</v>
      </c>
      <c r="J168" s="49">
        <v>1793</v>
      </c>
      <c r="K168" s="48"/>
      <c r="L168" s="48">
        <f t="shared" si="302"/>
        <v>1793</v>
      </c>
      <c r="M168" s="50">
        <f t="shared" si="303"/>
        <v>207</v>
      </c>
      <c r="N168" s="51">
        <f t="shared" si="291"/>
        <v>0.89649999999999996</v>
      </c>
      <c r="O168" s="61"/>
      <c r="P168" s="45" t="s">
        <v>93</v>
      </c>
    </row>
    <row r="169" spans="1:16" ht="18.75" hidden="1" x14ac:dyDescent="0.25">
      <c r="A169" s="40" t="str">
        <f t="shared" si="258"/>
        <v>b</v>
      </c>
      <c r="B169" s="3" t="s">
        <v>2</v>
      </c>
      <c r="C169" s="2" t="s">
        <v>12</v>
      </c>
      <c r="D169" s="17"/>
      <c r="E169" s="17"/>
      <c r="F169" s="17"/>
      <c r="G169" s="17"/>
      <c r="H169" s="17">
        <v>0</v>
      </c>
      <c r="I169" s="17">
        <v>0</v>
      </c>
      <c r="J169" s="18"/>
      <c r="K169" s="17"/>
      <c r="L169" s="17">
        <f t="shared" si="302"/>
        <v>0</v>
      </c>
      <c r="M169" s="31">
        <f t="shared" si="303"/>
        <v>0</v>
      </c>
      <c r="N169" s="32" t="e">
        <f t="shared" si="291"/>
        <v>#DIV/0!</v>
      </c>
      <c r="O169" s="13"/>
      <c r="P169" s="10" t="s">
        <v>93</v>
      </c>
    </row>
    <row r="170" spans="1:16" ht="18.75" hidden="1" x14ac:dyDescent="0.25">
      <c r="A170" s="40" t="str">
        <f t="shared" si="258"/>
        <v>b</v>
      </c>
      <c r="B170" s="3" t="s">
        <v>2</v>
      </c>
      <c r="C170" s="2" t="s">
        <v>13</v>
      </c>
      <c r="D170" s="17"/>
      <c r="E170" s="17"/>
      <c r="F170" s="17"/>
      <c r="G170" s="17"/>
      <c r="H170" s="17">
        <v>0</v>
      </c>
      <c r="I170" s="17">
        <v>0</v>
      </c>
      <c r="J170" s="18"/>
      <c r="K170" s="17"/>
      <c r="L170" s="17">
        <f t="shared" si="302"/>
        <v>0</v>
      </c>
      <c r="M170" s="31">
        <f t="shared" si="303"/>
        <v>0</v>
      </c>
      <c r="N170" s="32" t="e">
        <f t="shared" si="291"/>
        <v>#DIV/0!</v>
      </c>
      <c r="O170" s="13"/>
      <c r="P170" s="10" t="s">
        <v>93</v>
      </c>
    </row>
    <row r="171" spans="1:16" ht="36" hidden="1" x14ac:dyDescent="0.25">
      <c r="A171" s="40" t="str">
        <f t="shared" si="258"/>
        <v>a</v>
      </c>
      <c r="B171" s="55" t="s">
        <v>111</v>
      </c>
      <c r="C171" s="55" t="s">
        <v>21</v>
      </c>
      <c r="D171" s="49">
        <f t="shared" ref="D171" si="304">D172+D180+D181+D182</f>
        <v>900</v>
      </c>
      <c r="E171" s="49"/>
      <c r="F171" s="49"/>
      <c r="G171" s="49"/>
      <c r="H171" s="56">
        <f t="shared" ref="H171:I171" si="305">H172+H180+H181+H182</f>
        <v>2600000</v>
      </c>
      <c r="I171" s="56">
        <f t="shared" si="305"/>
        <v>2599100</v>
      </c>
      <c r="J171" s="49">
        <f t="shared" ref="J171" si="306">J172+J180+J181+J182</f>
        <v>2202093</v>
      </c>
      <c r="K171" s="49">
        <f t="shared" ref="K171" si="307">K172+K180+K181+K182</f>
        <v>394116</v>
      </c>
      <c r="L171" s="49">
        <f t="shared" ref="L171" si="308">L172+L180+L181+L182</f>
        <v>2596209</v>
      </c>
      <c r="M171" s="53">
        <f t="shared" ref="M171" si="309">M172+M180+M181+M182</f>
        <v>2891</v>
      </c>
      <c r="N171" s="54">
        <f t="shared" si="291"/>
        <v>0.9988876918933477</v>
      </c>
      <c r="O171" s="61"/>
      <c r="P171" s="45" t="s">
        <v>94</v>
      </c>
    </row>
    <row r="172" spans="1:16" ht="19.5" hidden="1" x14ac:dyDescent="0.25">
      <c r="A172" s="40" t="str">
        <f t="shared" si="258"/>
        <v>a</v>
      </c>
      <c r="B172" s="46" t="s">
        <v>2</v>
      </c>
      <c r="C172" s="47" t="s">
        <v>3</v>
      </c>
      <c r="D172" s="48">
        <f t="shared" ref="D172" si="310">D173+D174+D175+D176+D177+D178+D179</f>
        <v>900</v>
      </c>
      <c r="E172" s="48"/>
      <c r="F172" s="48"/>
      <c r="G172" s="48"/>
      <c r="H172" s="48">
        <f t="shared" ref="H172:I172" si="311">H173+H174+H175+H176+H177+H178+H179</f>
        <v>2585000</v>
      </c>
      <c r="I172" s="48">
        <f t="shared" si="311"/>
        <v>2584100</v>
      </c>
      <c r="J172" s="49">
        <f t="shared" ref="J172" si="312">J173+J174+J175+J176+J177+J178+J179</f>
        <v>2201299</v>
      </c>
      <c r="K172" s="48">
        <f t="shared" ref="K172:M172" si="313">K173+K174+K175+K176+K177+K178+K179</f>
        <v>394116</v>
      </c>
      <c r="L172" s="48">
        <f t="shared" si="313"/>
        <v>2595415</v>
      </c>
      <c r="M172" s="50">
        <f t="shared" si="313"/>
        <v>-11315</v>
      </c>
      <c r="N172" s="51">
        <f t="shared" si="291"/>
        <v>1.004378700514686</v>
      </c>
      <c r="O172" s="61"/>
      <c r="P172" s="45" t="s">
        <v>94</v>
      </c>
    </row>
    <row r="173" spans="1:16" ht="19.5" hidden="1" x14ac:dyDescent="0.25">
      <c r="A173" s="40" t="str">
        <f t="shared" si="258"/>
        <v>a</v>
      </c>
      <c r="B173" s="52" t="s">
        <v>2</v>
      </c>
      <c r="C173" s="4" t="s">
        <v>4</v>
      </c>
      <c r="D173" s="49"/>
      <c r="E173" s="49"/>
      <c r="F173" s="49"/>
      <c r="G173" s="49"/>
      <c r="H173" s="57">
        <v>1440000</v>
      </c>
      <c r="I173" s="57">
        <v>1440000</v>
      </c>
      <c r="J173" s="49">
        <v>1180513</v>
      </c>
      <c r="K173" s="49">
        <f>115000*2</f>
        <v>230000</v>
      </c>
      <c r="L173" s="49">
        <f t="shared" ref="L173:L182" si="314">J173+K173</f>
        <v>1410513</v>
      </c>
      <c r="M173" s="53">
        <f t="shared" ref="M173:M182" si="315">I173-L173</f>
        <v>29487</v>
      </c>
      <c r="N173" s="54">
        <f t="shared" si="291"/>
        <v>0.97952291666666669</v>
      </c>
      <c r="O173" s="61"/>
      <c r="P173" s="45" t="s">
        <v>94</v>
      </c>
    </row>
    <row r="174" spans="1:16" ht="19.5" hidden="1" x14ac:dyDescent="0.25">
      <c r="A174" s="40" t="str">
        <f t="shared" si="258"/>
        <v>a</v>
      </c>
      <c r="B174" s="52" t="s">
        <v>2</v>
      </c>
      <c r="C174" s="4" t="s">
        <v>5</v>
      </c>
      <c r="D174" s="49">
        <v>900</v>
      </c>
      <c r="E174" s="49"/>
      <c r="F174" s="49"/>
      <c r="G174" s="49"/>
      <c r="H174" s="57">
        <v>1109000</v>
      </c>
      <c r="I174" s="57">
        <v>1108100</v>
      </c>
      <c r="J174" s="49">
        <v>996529</v>
      </c>
      <c r="K174" s="49">
        <v>160616</v>
      </c>
      <c r="L174" s="49">
        <f t="shared" si="314"/>
        <v>1157145</v>
      </c>
      <c r="M174" s="53">
        <f t="shared" si="315"/>
        <v>-49045</v>
      </c>
      <c r="N174" s="54">
        <f t="shared" si="291"/>
        <v>1.0442604458081401</v>
      </c>
      <c r="O174" s="61"/>
      <c r="P174" s="45" t="s">
        <v>94</v>
      </c>
    </row>
    <row r="175" spans="1:16" ht="18.75" hidden="1" x14ac:dyDescent="0.25">
      <c r="A175" s="40" t="str">
        <f t="shared" si="258"/>
        <v>b</v>
      </c>
      <c r="B175" s="3" t="s">
        <v>2</v>
      </c>
      <c r="C175" s="4" t="s">
        <v>6</v>
      </c>
      <c r="D175" s="18"/>
      <c r="E175" s="18"/>
      <c r="F175" s="18"/>
      <c r="G175" s="18"/>
      <c r="H175" s="20">
        <v>0</v>
      </c>
      <c r="I175" s="20">
        <v>0</v>
      </c>
      <c r="J175" s="18"/>
      <c r="K175" s="18"/>
      <c r="L175" s="18">
        <f t="shared" si="314"/>
        <v>0</v>
      </c>
      <c r="M175" s="30">
        <f t="shared" si="315"/>
        <v>0</v>
      </c>
      <c r="N175" s="33" t="e">
        <f t="shared" si="291"/>
        <v>#DIV/0!</v>
      </c>
      <c r="O175" s="14"/>
      <c r="P175" s="10" t="s">
        <v>94</v>
      </c>
    </row>
    <row r="176" spans="1:16" ht="18.75" hidden="1" x14ac:dyDescent="0.25">
      <c r="A176" s="40" t="str">
        <f t="shared" si="258"/>
        <v>b</v>
      </c>
      <c r="B176" s="3" t="s">
        <v>2</v>
      </c>
      <c r="C176" s="5" t="s">
        <v>7</v>
      </c>
      <c r="D176" s="18"/>
      <c r="E176" s="18"/>
      <c r="F176" s="18"/>
      <c r="G176" s="18"/>
      <c r="H176" s="20">
        <v>0</v>
      </c>
      <c r="I176" s="20">
        <v>0</v>
      </c>
      <c r="J176" s="18"/>
      <c r="K176" s="18"/>
      <c r="L176" s="18">
        <f t="shared" si="314"/>
        <v>0</v>
      </c>
      <c r="M176" s="30">
        <f t="shared" si="315"/>
        <v>0</v>
      </c>
      <c r="N176" s="33" t="e">
        <f t="shared" si="291"/>
        <v>#DIV/0!</v>
      </c>
      <c r="O176" s="14"/>
      <c r="P176" s="10" t="s">
        <v>94</v>
      </c>
    </row>
    <row r="177" spans="1:16" ht="18.75" hidden="1" x14ac:dyDescent="0.25">
      <c r="A177" s="40" t="str">
        <f t="shared" si="258"/>
        <v>b</v>
      </c>
      <c r="B177" s="3" t="s">
        <v>2</v>
      </c>
      <c r="C177" s="5" t="s">
        <v>8</v>
      </c>
      <c r="D177" s="18"/>
      <c r="E177" s="18"/>
      <c r="F177" s="18"/>
      <c r="G177" s="18"/>
      <c r="H177" s="20">
        <v>0</v>
      </c>
      <c r="I177" s="20">
        <v>0</v>
      </c>
      <c r="J177" s="18"/>
      <c r="K177" s="18"/>
      <c r="L177" s="18">
        <f t="shared" si="314"/>
        <v>0</v>
      </c>
      <c r="M177" s="30">
        <f t="shared" si="315"/>
        <v>0</v>
      </c>
      <c r="N177" s="33" t="e">
        <f t="shared" si="291"/>
        <v>#DIV/0!</v>
      </c>
      <c r="O177" s="14"/>
      <c r="P177" s="10" t="s">
        <v>94</v>
      </c>
    </row>
    <row r="178" spans="1:16" ht="19.5" hidden="1" x14ac:dyDescent="0.25">
      <c r="A178" s="40" t="str">
        <f t="shared" si="258"/>
        <v>a</v>
      </c>
      <c r="B178" s="52" t="s">
        <v>2</v>
      </c>
      <c r="C178" s="4" t="s">
        <v>9</v>
      </c>
      <c r="D178" s="49"/>
      <c r="E178" s="49"/>
      <c r="F178" s="49"/>
      <c r="G178" s="49"/>
      <c r="H178" s="57">
        <v>24000</v>
      </c>
      <c r="I178" s="57">
        <v>24000</v>
      </c>
      <c r="J178" s="49">
        <v>17942</v>
      </c>
      <c r="K178" s="49">
        <v>3000</v>
      </c>
      <c r="L178" s="49">
        <f t="shared" si="314"/>
        <v>20942</v>
      </c>
      <c r="M178" s="53">
        <f t="shared" si="315"/>
        <v>3058</v>
      </c>
      <c r="N178" s="54">
        <f t="shared" si="291"/>
        <v>0.87258333333333338</v>
      </c>
      <c r="O178" s="61"/>
      <c r="P178" s="45" t="s">
        <v>94</v>
      </c>
    </row>
    <row r="179" spans="1:16" ht="19.5" hidden="1" x14ac:dyDescent="0.25">
      <c r="A179" s="40" t="str">
        <f t="shared" si="258"/>
        <v>a</v>
      </c>
      <c r="B179" s="52" t="s">
        <v>2</v>
      </c>
      <c r="C179" s="4" t="s">
        <v>10</v>
      </c>
      <c r="D179" s="49"/>
      <c r="E179" s="49"/>
      <c r="F179" s="49"/>
      <c r="G179" s="49"/>
      <c r="H179" s="57">
        <v>12000</v>
      </c>
      <c r="I179" s="57">
        <v>12000</v>
      </c>
      <c r="J179" s="49">
        <v>6315</v>
      </c>
      <c r="K179" s="49">
        <v>500</v>
      </c>
      <c r="L179" s="49">
        <f t="shared" si="314"/>
        <v>6815</v>
      </c>
      <c r="M179" s="53">
        <f t="shared" si="315"/>
        <v>5185</v>
      </c>
      <c r="N179" s="54">
        <f t="shared" si="291"/>
        <v>0.56791666666666663</v>
      </c>
      <c r="O179" s="61"/>
      <c r="P179" s="45" t="s">
        <v>94</v>
      </c>
    </row>
    <row r="180" spans="1:16" ht="19.5" hidden="1" x14ac:dyDescent="0.25">
      <c r="A180" s="40" t="str">
        <f t="shared" si="258"/>
        <v>a</v>
      </c>
      <c r="B180" s="52" t="s">
        <v>2</v>
      </c>
      <c r="C180" s="47" t="s">
        <v>11</v>
      </c>
      <c r="D180" s="48"/>
      <c r="E180" s="48"/>
      <c r="F180" s="48"/>
      <c r="G180" s="48"/>
      <c r="H180" s="48">
        <v>15000</v>
      </c>
      <c r="I180" s="48">
        <v>15000</v>
      </c>
      <c r="J180" s="49">
        <v>794</v>
      </c>
      <c r="K180" s="48"/>
      <c r="L180" s="48">
        <f t="shared" si="314"/>
        <v>794</v>
      </c>
      <c r="M180" s="50">
        <f t="shared" si="315"/>
        <v>14206</v>
      </c>
      <c r="N180" s="51">
        <f t="shared" si="291"/>
        <v>5.2933333333333332E-2</v>
      </c>
      <c r="O180" s="61"/>
      <c r="P180" s="45" t="s">
        <v>94</v>
      </c>
    </row>
    <row r="181" spans="1:16" ht="18.75" hidden="1" x14ac:dyDescent="0.25">
      <c r="A181" s="40" t="str">
        <f t="shared" si="258"/>
        <v>b</v>
      </c>
      <c r="B181" s="3" t="s">
        <v>2</v>
      </c>
      <c r="C181" s="2" t="s">
        <v>12</v>
      </c>
      <c r="D181" s="17"/>
      <c r="E181" s="17"/>
      <c r="F181" s="17"/>
      <c r="G181" s="17"/>
      <c r="H181" s="17">
        <v>0</v>
      </c>
      <c r="I181" s="17">
        <v>0</v>
      </c>
      <c r="J181" s="18"/>
      <c r="K181" s="17"/>
      <c r="L181" s="17">
        <f t="shared" si="314"/>
        <v>0</v>
      </c>
      <c r="M181" s="31">
        <f t="shared" si="315"/>
        <v>0</v>
      </c>
      <c r="N181" s="32" t="e">
        <f t="shared" si="291"/>
        <v>#DIV/0!</v>
      </c>
      <c r="O181" s="13"/>
      <c r="P181" s="10" t="s">
        <v>94</v>
      </c>
    </row>
    <row r="182" spans="1:16" ht="18.75" hidden="1" x14ac:dyDescent="0.25">
      <c r="A182" s="40" t="str">
        <f t="shared" si="258"/>
        <v>b</v>
      </c>
      <c r="B182" s="3" t="s">
        <v>2</v>
      </c>
      <c r="C182" s="2" t="s">
        <v>13</v>
      </c>
      <c r="D182" s="17"/>
      <c r="E182" s="17"/>
      <c r="F182" s="17"/>
      <c r="G182" s="17"/>
      <c r="H182" s="17">
        <v>0</v>
      </c>
      <c r="I182" s="17">
        <v>0</v>
      </c>
      <c r="J182" s="18"/>
      <c r="K182" s="17"/>
      <c r="L182" s="17">
        <f t="shared" si="314"/>
        <v>0</v>
      </c>
      <c r="M182" s="31">
        <f t="shared" si="315"/>
        <v>0</v>
      </c>
      <c r="N182" s="32" t="e">
        <f t="shared" si="291"/>
        <v>#DIV/0!</v>
      </c>
      <c r="O182" s="13"/>
      <c r="P182" s="10" t="s">
        <v>94</v>
      </c>
    </row>
    <row r="183" spans="1:16" ht="19.5" hidden="1" x14ac:dyDescent="0.25">
      <c r="A183" s="40" t="str">
        <f t="shared" si="258"/>
        <v>a</v>
      </c>
      <c r="B183" s="55" t="s">
        <v>113</v>
      </c>
      <c r="C183" s="55" t="s">
        <v>112</v>
      </c>
      <c r="D183" s="49">
        <f t="shared" ref="D183" si="316">D184+D192+D193+D194</f>
        <v>2150</v>
      </c>
      <c r="E183" s="49"/>
      <c r="F183" s="49"/>
      <c r="G183" s="49"/>
      <c r="H183" s="56">
        <f t="shared" ref="H183:M183" si="317">H184+H192+H193+H194</f>
        <v>685000</v>
      </c>
      <c r="I183" s="56">
        <f t="shared" si="317"/>
        <v>332006</v>
      </c>
      <c r="J183" s="49">
        <f t="shared" ref="J183" si="318">J184+J192+J193+J194</f>
        <v>332006</v>
      </c>
      <c r="K183" s="49">
        <f t="shared" si="317"/>
        <v>0</v>
      </c>
      <c r="L183" s="49">
        <f t="shared" si="317"/>
        <v>332006</v>
      </c>
      <c r="M183" s="53">
        <f t="shared" si="317"/>
        <v>0</v>
      </c>
      <c r="N183" s="54">
        <f t="shared" si="291"/>
        <v>1</v>
      </c>
      <c r="O183" s="61"/>
      <c r="P183" s="45" t="s">
        <v>197</v>
      </c>
    </row>
    <row r="184" spans="1:16" ht="19.5" hidden="1" x14ac:dyDescent="0.25">
      <c r="A184" s="40" t="str">
        <f t="shared" si="258"/>
        <v>a</v>
      </c>
      <c r="B184" s="46" t="s">
        <v>2</v>
      </c>
      <c r="C184" s="47" t="s">
        <v>3</v>
      </c>
      <c r="D184" s="48">
        <f t="shared" ref="D184" si="319">D185+D186+D187+D188+D189+D190+D191</f>
        <v>2150</v>
      </c>
      <c r="E184" s="48"/>
      <c r="F184" s="48"/>
      <c r="G184" s="48"/>
      <c r="H184" s="48">
        <f t="shared" ref="H184:M184" si="320">H185+H186+H187+H188+H189+H190+H191</f>
        <v>680000</v>
      </c>
      <c r="I184" s="48">
        <f t="shared" si="320"/>
        <v>332006</v>
      </c>
      <c r="J184" s="49">
        <f t="shared" ref="J184" si="321">J185+J186+J187+J188+J189+J190+J191</f>
        <v>332006</v>
      </c>
      <c r="K184" s="48">
        <f t="shared" si="320"/>
        <v>0</v>
      </c>
      <c r="L184" s="48">
        <f t="shared" si="320"/>
        <v>332006</v>
      </c>
      <c r="M184" s="50">
        <f t="shared" si="320"/>
        <v>0</v>
      </c>
      <c r="N184" s="51">
        <f t="shared" si="291"/>
        <v>1</v>
      </c>
      <c r="O184" s="61"/>
      <c r="P184" s="45" t="s">
        <v>197</v>
      </c>
    </row>
    <row r="185" spans="1:16" ht="19.5" hidden="1" x14ac:dyDescent="0.25">
      <c r="A185" s="40" t="str">
        <f t="shared" si="258"/>
        <v>a</v>
      </c>
      <c r="B185" s="52" t="s">
        <v>2</v>
      </c>
      <c r="C185" s="4" t="s">
        <v>4</v>
      </c>
      <c r="D185" s="49"/>
      <c r="E185" s="49"/>
      <c r="F185" s="49"/>
      <c r="G185" s="49"/>
      <c r="H185" s="57">
        <v>150000</v>
      </c>
      <c r="I185" s="57">
        <v>107332</v>
      </c>
      <c r="J185" s="49">
        <v>107332</v>
      </c>
      <c r="K185" s="49"/>
      <c r="L185" s="49">
        <f t="shared" ref="L185:L194" si="322">J185+K185</f>
        <v>107332</v>
      </c>
      <c r="M185" s="53">
        <f t="shared" ref="M185:M194" si="323">I185-L185</f>
        <v>0</v>
      </c>
      <c r="N185" s="54">
        <f t="shared" si="291"/>
        <v>1</v>
      </c>
      <c r="O185" s="61"/>
      <c r="P185" s="45" t="s">
        <v>197</v>
      </c>
    </row>
    <row r="186" spans="1:16" ht="19.5" hidden="1" x14ac:dyDescent="0.25">
      <c r="A186" s="40" t="str">
        <f t="shared" si="258"/>
        <v>a</v>
      </c>
      <c r="B186" s="52" t="s">
        <v>2</v>
      </c>
      <c r="C186" s="4" t="s">
        <v>5</v>
      </c>
      <c r="D186" s="49">
        <v>2150</v>
      </c>
      <c r="E186" s="49"/>
      <c r="F186" s="49"/>
      <c r="G186" s="49"/>
      <c r="H186" s="57">
        <v>125000</v>
      </c>
      <c r="I186" s="62">
        <f>84528-423</f>
        <v>84105</v>
      </c>
      <c r="J186" s="49">
        <v>84105</v>
      </c>
      <c r="K186" s="49"/>
      <c r="L186" s="49">
        <f t="shared" si="322"/>
        <v>84105</v>
      </c>
      <c r="M186" s="53">
        <f t="shared" si="323"/>
        <v>0</v>
      </c>
      <c r="N186" s="54">
        <f t="shared" si="291"/>
        <v>1</v>
      </c>
      <c r="O186" s="61"/>
      <c r="P186" s="45" t="s">
        <v>197</v>
      </c>
    </row>
    <row r="187" spans="1:16" ht="18.75" hidden="1" x14ac:dyDescent="0.25">
      <c r="A187" s="40" t="str">
        <f t="shared" si="258"/>
        <v>b</v>
      </c>
      <c r="B187" s="3" t="s">
        <v>2</v>
      </c>
      <c r="C187" s="4" t="s">
        <v>6</v>
      </c>
      <c r="D187" s="18"/>
      <c r="E187" s="18"/>
      <c r="F187" s="18"/>
      <c r="G187" s="18"/>
      <c r="H187" s="20">
        <v>0</v>
      </c>
      <c r="I187" s="20">
        <v>0</v>
      </c>
      <c r="J187" s="18"/>
      <c r="K187" s="18"/>
      <c r="L187" s="18">
        <f t="shared" si="322"/>
        <v>0</v>
      </c>
      <c r="M187" s="30">
        <f t="shared" si="323"/>
        <v>0</v>
      </c>
      <c r="N187" s="33" t="e">
        <f t="shared" si="291"/>
        <v>#DIV/0!</v>
      </c>
      <c r="O187" s="14"/>
      <c r="P187" s="10" t="s">
        <v>197</v>
      </c>
    </row>
    <row r="188" spans="1:16" ht="18.75" hidden="1" x14ac:dyDescent="0.25">
      <c r="A188" s="40" t="str">
        <f t="shared" si="258"/>
        <v>b</v>
      </c>
      <c r="B188" s="3" t="s">
        <v>2</v>
      </c>
      <c r="C188" s="5" t="s">
        <v>7</v>
      </c>
      <c r="D188" s="18"/>
      <c r="E188" s="18"/>
      <c r="F188" s="18"/>
      <c r="G188" s="18"/>
      <c r="H188" s="20">
        <v>0</v>
      </c>
      <c r="I188" s="20">
        <v>0</v>
      </c>
      <c r="J188" s="18"/>
      <c r="K188" s="18"/>
      <c r="L188" s="18">
        <f t="shared" si="322"/>
        <v>0</v>
      </c>
      <c r="M188" s="30">
        <f t="shared" si="323"/>
        <v>0</v>
      </c>
      <c r="N188" s="33" t="e">
        <f t="shared" si="291"/>
        <v>#DIV/0!</v>
      </c>
      <c r="O188" s="14"/>
      <c r="P188" s="10" t="s">
        <v>197</v>
      </c>
    </row>
    <row r="189" spans="1:16" ht="18.75" hidden="1" x14ac:dyDescent="0.25">
      <c r="A189" s="40" t="str">
        <f t="shared" si="258"/>
        <v>b</v>
      </c>
      <c r="B189" s="3" t="s">
        <v>2</v>
      </c>
      <c r="C189" s="5" t="s">
        <v>8</v>
      </c>
      <c r="D189" s="18"/>
      <c r="E189" s="18"/>
      <c r="F189" s="18"/>
      <c r="G189" s="18"/>
      <c r="H189" s="20">
        <v>0</v>
      </c>
      <c r="I189" s="20">
        <v>0</v>
      </c>
      <c r="J189" s="18"/>
      <c r="K189" s="18"/>
      <c r="L189" s="18">
        <f t="shared" si="322"/>
        <v>0</v>
      </c>
      <c r="M189" s="30">
        <f t="shared" si="323"/>
        <v>0</v>
      </c>
      <c r="N189" s="33" t="e">
        <f t="shared" si="291"/>
        <v>#DIV/0!</v>
      </c>
      <c r="O189" s="14"/>
      <c r="P189" s="10" t="s">
        <v>197</v>
      </c>
    </row>
    <row r="190" spans="1:16" ht="19.5" hidden="1" x14ac:dyDescent="0.25">
      <c r="A190" s="40" t="str">
        <f t="shared" si="258"/>
        <v>a</v>
      </c>
      <c r="B190" s="52" t="s">
        <v>2</v>
      </c>
      <c r="C190" s="4" t="s">
        <v>9</v>
      </c>
      <c r="D190" s="49"/>
      <c r="E190" s="49"/>
      <c r="F190" s="49"/>
      <c r="G190" s="49"/>
      <c r="H190" s="57">
        <v>5000</v>
      </c>
      <c r="I190" s="57">
        <v>6826</v>
      </c>
      <c r="J190" s="49">
        <v>6826</v>
      </c>
      <c r="K190" s="49"/>
      <c r="L190" s="49">
        <f t="shared" si="322"/>
        <v>6826</v>
      </c>
      <c r="M190" s="53">
        <f t="shared" si="323"/>
        <v>0</v>
      </c>
      <c r="N190" s="54">
        <f t="shared" si="291"/>
        <v>1</v>
      </c>
      <c r="O190" s="61"/>
      <c r="P190" s="45" t="s">
        <v>197</v>
      </c>
    </row>
    <row r="191" spans="1:16" ht="19.5" hidden="1" x14ac:dyDescent="0.25">
      <c r="A191" s="40" t="str">
        <f t="shared" si="258"/>
        <v>a</v>
      </c>
      <c r="B191" s="52" t="s">
        <v>2</v>
      </c>
      <c r="C191" s="4" t="s">
        <v>10</v>
      </c>
      <c r="D191" s="49"/>
      <c r="E191" s="49"/>
      <c r="F191" s="49">
        <v>2097.1</v>
      </c>
      <c r="G191" s="49"/>
      <c r="H191" s="57">
        <v>400000</v>
      </c>
      <c r="I191" s="62">
        <f>134993-1250</f>
        <v>133743</v>
      </c>
      <c r="J191" s="49">
        <v>133743</v>
      </c>
      <c r="K191" s="58"/>
      <c r="L191" s="49">
        <f t="shared" si="322"/>
        <v>133743</v>
      </c>
      <c r="M191" s="53">
        <f t="shared" si="323"/>
        <v>0</v>
      </c>
      <c r="N191" s="54">
        <f t="shared" si="291"/>
        <v>1</v>
      </c>
      <c r="O191" s="61"/>
      <c r="P191" s="45" t="s">
        <v>197</v>
      </c>
    </row>
    <row r="192" spans="1:16" ht="19.5" hidden="1" x14ac:dyDescent="0.25">
      <c r="A192" s="40" t="str">
        <f t="shared" si="258"/>
        <v>a</v>
      </c>
      <c r="B192" s="52" t="s">
        <v>2</v>
      </c>
      <c r="C192" s="47" t="s">
        <v>11</v>
      </c>
      <c r="D192" s="48"/>
      <c r="E192" s="48"/>
      <c r="F192" s="48"/>
      <c r="G192" s="48"/>
      <c r="H192" s="48">
        <v>5000</v>
      </c>
      <c r="I192" s="48"/>
      <c r="J192" s="49"/>
      <c r="K192" s="48"/>
      <c r="L192" s="48">
        <f t="shared" si="322"/>
        <v>0</v>
      </c>
      <c r="M192" s="50">
        <f t="shared" si="323"/>
        <v>0</v>
      </c>
      <c r="N192" s="51" t="e">
        <f t="shared" si="291"/>
        <v>#DIV/0!</v>
      </c>
      <c r="O192" s="61"/>
      <c r="P192" s="45" t="s">
        <v>197</v>
      </c>
    </row>
    <row r="193" spans="1:16" ht="18.75" hidden="1" x14ac:dyDescent="0.25">
      <c r="A193" s="40" t="str">
        <f t="shared" si="258"/>
        <v>b</v>
      </c>
      <c r="B193" s="3" t="s">
        <v>2</v>
      </c>
      <c r="C193" s="2" t="s">
        <v>12</v>
      </c>
      <c r="D193" s="17"/>
      <c r="E193" s="17"/>
      <c r="F193" s="17"/>
      <c r="G193" s="17"/>
      <c r="H193" s="17">
        <v>0</v>
      </c>
      <c r="I193" s="17">
        <v>0</v>
      </c>
      <c r="J193" s="18"/>
      <c r="K193" s="17"/>
      <c r="L193" s="17">
        <f t="shared" si="322"/>
        <v>0</v>
      </c>
      <c r="M193" s="31">
        <f t="shared" si="323"/>
        <v>0</v>
      </c>
      <c r="N193" s="32" t="e">
        <f t="shared" si="291"/>
        <v>#DIV/0!</v>
      </c>
      <c r="O193" s="13"/>
      <c r="P193" s="10" t="s">
        <v>197</v>
      </c>
    </row>
    <row r="194" spans="1:16" ht="18.75" hidden="1" x14ac:dyDescent="0.25">
      <c r="A194" s="40" t="str">
        <f t="shared" si="258"/>
        <v>b</v>
      </c>
      <c r="B194" s="3" t="s">
        <v>2</v>
      </c>
      <c r="C194" s="2" t="s">
        <v>13</v>
      </c>
      <c r="D194" s="17"/>
      <c r="E194" s="17"/>
      <c r="F194" s="17"/>
      <c r="G194" s="17"/>
      <c r="H194" s="17">
        <v>0</v>
      </c>
      <c r="I194" s="17">
        <v>0</v>
      </c>
      <c r="J194" s="18"/>
      <c r="K194" s="17"/>
      <c r="L194" s="17">
        <f t="shared" si="322"/>
        <v>0</v>
      </c>
      <c r="M194" s="31">
        <f t="shared" si="323"/>
        <v>0</v>
      </c>
      <c r="N194" s="32" t="e">
        <f t="shared" si="291"/>
        <v>#DIV/0!</v>
      </c>
      <c r="O194" s="13"/>
      <c r="P194" s="10" t="s">
        <v>197</v>
      </c>
    </row>
    <row r="195" spans="1:16" ht="36" hidden="1" x14ac:dyDescent="0.25">
      <c r="A195" s="40" t="str">
        <f t="shared" si="258"/>
        <v>a</v>
      </c>
      <c r="B195" s="55" t="s">
        <v>213</v>
      </c>
      <c r="C195" s="55" t="s">
        <v>214</v>
      </c>
      <c r="D195" s="49">
        <f t="shared" ref="D195" si="324">D196+D204+D205+D206</f>
        <v>0</v>
      </c>
      <c r="E195" s="49"/>
      <c r="F195" s="49"/>
      <c r="G195" s="49"/>
      <c r="H195" s="56">
        <f t="shared" ref="H195:M195" si="325">H196+H204+H205+H206</f>
        <v>0</v>
      </c>
      <c r="I195" s="56">
        <f t="shared" si="325"/>
        <v>560844</v>
      </c>
      <c r="J195" s="49">
        <f t="shared" si="325"/>
        <v>560844</v>
      </c>
      <c r="K195" s="49">
        <f t="shared" si="325"/>
        <v>0</v>
      </c>
      <c r="L195" s="49">
        <f t="shared" si="325"/>
        <v>560844</v>
      </c>
      <c r="M195" s="53">
        <f t="shared" si="325"/>
        <v>0</v>
      </c>
      <c r="N195" s="54">
        <f t="shared" ref="N195:N206" si="326">L195/I195</f>
        <v>1</v>
      </c>
      <c r="O195" s="61"/>
      <c r="P195" s="45" t="s">
        <v>221</v>
      </c>
    </row>
    <row r="196" spans="1:16" ht="19.5" hidden="1" x14ac:dyDescent="0.25">
      <c r="A196" s="40" t="str">
        <f t="shared" ref="A196:A259" si="327">IF((D196+J196+H196+I196+K196+L196)&gt;0,"a","b")</f>
        <v>a</v>
      </c>
      <c r="B196" s="46" t="s">
        <v>2</v>
      </c>
      <c r="C196" s="47" t="s">
        <v>3</v>
      </c>
      <c r="D196" s="48">
        <f t="shared" ref="D196" si="328">D197+D198+D199+D200+D201+D202+D203</f>
        <v>0</v>
      </c>
      <c r="E196" s="48"/>
      <c r="F196" s="48"/>
      <c r="G196" s="48"/>
      <c r="H196" s="48">
        <f t="shared" ref="H196:M196" si="329">H197+H198+H199+H200+H201+H202+H203</f>
        <v>0</v>
      </c>
      <c r="I196" s="48">
        <f t="shared" si="329"/>
        <v>555844</v>
      </c>
      <c r="J196" s="49">
        <f t="shared" si="329"/>
        <v>555844</v>
      </c>
      <c r="K196" s="48">
        <f t="shared" si="329"/>
        <v>0</v>
      </c>
      <c r="L196" s="48">
        <f t="shared" si="329"/>
        <v>555844</v>
      </c>
      <c r="M196" s="50">
        <f t="shared" si="329"/>
        <v>0</v>
      </c>
      <c r="N196" s="51">
        <f t="shared" si="326"/>
        <v>1</v>
      </c>
      <c r="O196" s="61"/>
      <c r="P196" s="45" t="s">
        <v>221</v>
      </c>
    </row>
    <row r="197" spans="1:16" ht="19.5" hidden="1" x14ac:dyDescent="0.25">
      <c r="A197" s="40" t="str">
        <f t="shared" si="327"/>
        <v>a</v>
      </c>
      <c r="B197" s="52" t="s">
        <v>2</v>
      </c>
      <c r="C197" s="4" t="s">
        <v>4</v>
      </c>
      <c r="D197" s="49"/>
      <c r="E197" s="49"/>
      <c r="F197" s="49"/>
      <c r="G197" s="49"/>
      <c r="H197" s="57"/>
      <c r="I197" s="57">
        <v>196842</v>
      </c>
      <c r="J197" s="49">
        <v>196842</v>
      </c>
      <c r="K197" s="49"/>
      <c r="L197" s="49">
        <f t="shared" ref="L197:L206" si="330">J197+K197</f>
        <v>196842</v>
      </c>
      <c r="M197" s="53">
        <f t="shared" ref="M197:M206" si="331">I197-L197</f>
        <v>0</v>
      </c>
      <c r="N197" s="54">
        <f t="shared" si="326"/>
        <v>1</v>
      </c>
      <c r="O197" s="61"/>
      <c r="P197" s="45" t="s">
        <v>221</v>
      </c>
    </row>
    <row r="198" spans="1:16" ht="19.5" hidden="1" x14ac:dyDescent="0.25">
      <c r="A198" s="40" t="str">
        <f t="shared" si="327"/>
        <v>a</v>
      </c>
      <c r="B198" s="52" t="s">
        <v>2</v>
      </c>
      <c r="C198" s="4" t="s">
        <v>5</v>
      </c>
      <c r="D198" s="49"/>
      <c r="E198" s="49"/>
      <c r="F198" s="49"/>
      <c r="G198" s="49"/>
      <c r="H198" s="57"/>
      <c r="I198" s="62">
        <f>92322+423</f>
        <v>92745</v>
      </c>
      <c r="J198" s="49">
        <v>92745</v>
      </c>
      <c r="K198" s="49"/>
      <c r="L198" s="49">
        <f t="shared" si="330"/>
        <v>92745</v>
      </c>
      <c r="M198" s="53">
        <f t="shared" si="331"/>
        <v>0</v>
      </c>
      <c r="N198" s="54">
        <f t="shared" si="326"/>
        <v>1</v>
      </c>
      <c r="O198" s="61"/>
      <c r="P198" s="45" t="s">
        <v>221</v>
      </c>
    </row>
    <row r="199" spans="1:16" ht="18.75" hidden="1" x14ac:dyDescent="0.25">
      <c r="A199" s="40" t="str">
        <f t="shared" si="327"/>
        <v>b</v>
      </c>
      <c r="B199" s="3" t="s">
        <v>2</v>
      </c>
      <c r="C199" s="4" t="s">
        <v>6</v>
      </c>
      <c r="D199" s="18"/>
      <c r="E199" s="18"/>
      <c r="F199" s="18"/>
      <c r="G199" s="18"/>
      <c r="H199" s="20"/>
      <c r="I199" s="20">
        <v>0</v>
      </c>
      <c r="J199" s="18"/>
      <c r="K199" s="18"/>
      <c r="L199" s="18">
        <f t="shared" si="330"/>
        <v>0</v>
      </c>
      <c r="M199" s="30">
        <f t="shared" si="331"/>
        <v>0</v>
      </c>
      <c r="N199" s="33" t="e">
        <f t="shared" si="326"/>
        <v>#DIV/0!</v>
      </c>
      <c r="O199" s="14"/>
      <c r="P199" s="45" t="s">
        <v>221</v>
      </c>
    </row>
    <row r="200" spans="1:16" ht="18.75" hidden="1" x14ac:dyDescent="0.25">
      <c r="A200" s="40" t="str">
        <f t="shared" si="327"/>
        <v>b</v>
      </c>
      <c r="B200" s="3" t="s">
        <v>2</v>
      </c>
      <c r="C200" s="5" t="s">
        <v>7</v>
      </c>
      <c r="D200" s="18"/>
      <c r="E200" s="18"/>
      <c r="F200" s="18"/>
      <c r="G200" s="18"/>
      <c r="H200" s="20"/>
      <c r="I200" s="20">
        <v>0</v>
      </c>
      <c r="J200" s="18"/>
      <c r="K200" s="18"/>
      <c r="L200" s="18">
        <f t="shared" si="330"/>
        <v>0</v>
      </c>
      <c r="M200" s="30">
        <f t="shared" si="331"/>
        <v>0</v>
      </c>
      <c r="N200" s="33" t="e">
        <f t="shared" si="326"/>
        <v>#DIV/0!</v>
      </c>
      <c r="O200" s="14"/>
      <c r="P200" s="45" t="s">
        <v>221</v>
      </c>
    </row>
    <row r="201" spans="1:16" ht="18.75" hidden="1" x14ac:dyDescent="0.25">
      <c r="A201" s="40" t="str">
        <f t="shared" si="327"/>
        <v>b</v>
      </c>
      <c r="B201" s="3" t="s">
        <v>2</v>
      </c>
      <c r="C201" s="5" t="s">
        <v>8</v>
      </c>
      <c r="D201" s="18"/>
      <c r="E201" s="18"/>
      <c r="F201" s="18"/>
      <c r="G201" s="18"/>
      <c r="H201" s="20"/>
      <c r="I201" s="20">
        <v>0</v>
      </c>
      <c r="J201" s="18"/>
      <c r="K201" s="18"/>
      <c r="L201" s="18">
        <f t="shared" si="330"/>
        <v>0</v>
      </c>
      <c r="M201" s="30">
        <f t="shared" si="331"/>
        <v>0</v>
      </c>
      <c r="N201" s="33" t="e">
        <f t="shared" si="326"/>
        <v>#DIV/0!</v>
      </c>
      <c r="O201" s="14"/>
      <c r="P201" s="45" t="s">
        <v>221</v>
      </c>
    </row>
    <row r="202" spans="1:16" ht="19.5" hidden="1" x14ac:dyDescent="0.25">
      <c r="A202" s="40" t="str">
        <f t="shared" si="327"/>
        <v>b</v>
      </c>
      <c r="B202" s="52" t="s">
        <v>2</v>
      </c>
      <c r="C202" s="4" t="s">
        <v>9</v>
      </c>
      <c r="D202" s="49"/>
      <c r="E202" s="49"/>
      <c r="F202" s="49"/>
      <c r="G202" s="49"/>
      <c r="H202" s="57"/>
      <c r="I202" s="57"/>
      <c r="J202" s="49"/>
      <c r="K202" s="49"/>
      <c r="L202" s="49">
        <f t="shared" si="330"/>
        <v>0</v>
      </c>
      <c r="M202" s="53">
        <f t="shared" si="331"/>
        <v>0</v>
      </c>
      <c r="N202" s="54" t="e">
        <f t="shared" si="326"/>
        <v>#DIV/0!</v>
      </c>
      <c r="O202" s="61"/>
      <c r="P202" s="45" t="s">
        <v>221</v>
      </c>
    </row>
    <row r="203" spans="1:16" ht="19.5" hidden="1" x14ac:dyDescent="0.25">
      <c r="A203" s="40" t="str">
        <f t="shared" si="327"/>
        <v>a</v>
      </c>
      <c r="B203" s="52" t="s">
        <v>2</v>
      </c>
      <c r="C203" s="4" t="s">
        <v>10</v>
      </c>
      <c r="D203" s="49"/>
      <c r="E203" s="49"/>
      <c r="F203" s="49"/>
      <c r="G203" s="49"/>
      <c r="H203" s="57"/>
      <c r="I203" s="62">
        <f>265007+1250</f>
        <v>266257</v>
      </c>
      <c r="J203" s="49">
        <v>266257</v>
      </c>
      <c r="K203" s="58"/>
      <c r="L203" s="49">
        <f t="shared" si="330"/>
        <v>266257</v>
      </c>
      <c r="M203" s="53">
        <f t="shared" si="331"/>
        <v>0</v>
      </c>
      <c r="N203" s="54">
        <f t="shared" si="326"/>
        <v>1</v>
      </c>
      <c r="O203" s="61"/>
      <c r="P203" s="45" t="s">
        <v>221</v>
      </c>
    </row>
    <row r="204" spans="1:16" ht="19.5" hidden="1" x14ac:dyDescent="0.25">
      <c r="A204" s="40" t="str">
        <f t="shared" si="327"/>
        <v>a</v>
      </c>
      <c r="B204" s="52" t="s">
        <v>2</v>
      </c>
      <c r="C204" s="47" t="s">
        <v>11</v>
      </c>
      <c r="D204" s="48"/>
      <c r="E204" s="48"/>
      <c r="F204" s="48"/>
      <c r="G204" s="48"/>
      <c r="H204" s="48"/>
      <c r="I204" s="48">
        <v>5000</v>
      </c>
      <c r="J204" s="49">
        <v>5000</v>
      </c>
      <c r="K204" s="48"/>
      <c r="L204" s="48">
        <f t="shared" si="330"/>
        <v>5000</v>
      </c>
      <c r="M204" s="50">
        <f t="shared" si="331"/>
        <v>0</v>
      </c>
      <c r="N204" s="51">
        <f t="shared" si="326"/>
        <v>1</v>
      </c>
      <c r="O204" s="61"/>
      <c r="P204" s="45" t="s">
        <v>221</v>
      </c>
    </row>
    <row r="205" spans="1:16" ht="18.75" hidden="1" x14ac:dyDescent="0.25">
      <c r="A205" s="40" t="str">
        <f t="shared" si="327"/>
        <v>b</v>
      </c>
      <c r="B205" s="3" t="s">
        <v>2</v>
      </c>
      <c r="C205" s="2" t="s">
        <v>12</v>
      </c>
      <c r="D205" s="17"/>
      <c r="E205" s="17"/>
      <c r="F205" s="17"/>
      <c r="G205" s="17"/>
      <c r="H205" s="17"/>
      <c r="I205" s="17">
        <v>0</v>
      </c>
      <c r="J205" s="18"/>
      <c r="K205" s="17"/>
      <c r="L205" s="17">
        <f t="shared" si="330"/>
        <v>0</v>
      </c>
      <c r="M205" s="31">
        <f t="shared" si="331"/>
        <v>0</v>
      </c>
      <c r="N205" s="32" t="e">
        <f t="shared" si="326"/>
        <v>#DIV/0!</v>
      </c>
      <c r="O205" s="13"/>
      <c r="P205" s="45" t="s">
        <v>221</v>
      </c>
    </row>
    <row r="206" spans="1:16" ht="18.75" hidden="1" x14ac:dyDescent="0.25">
      <c r="A206" s="40" t="str">
        <f t="shared" si="327"/>
        <v>b</v>
      </c>
      <c r="B206" s="3" t="s">
        <v>2</v>
      </c>
      <c r="C206" s="2" t="s">
        <v>13</v>
      </c>
      <c r="D206" s="17"/>
      <c r="E206" s="17"/>
      <c r="F206" s="17"/>
      <c r="G206" s="17"/>
      <c r="H206" s="17">
        <v>0</v>
      </c>
      <c r="I206" s="17">
        <v>0</v>
      </c>
      <c r="J206" s="18"/>
      <c r="K206" s="17"/>
      <c r="L206" s="17">
        <f t="shared" si="330"/>
        <v>0</v>
      </c>
      <c r="M206" s="31">
        <f t="shared" si="331"/>
        <v>0</v>
      </c>
      <c r="N206" s="32" t="e">
        <f t="shared" si="326"/>
        <v>#DIV/0!</v>
      </c>
      <c r="O206" s="13"/>
      <c r="P206" s="45" t="s">
        <v>221</v>
      </c>
    </row>
    <row r="207" spans="1:16" ht="19.5" x14ac:dyDescent="0.25">
      <c r="A207" s="40" t="str">
        <f t="shared" si="327"/>
        <v>a</v>
      </c>
      <c r="B207" s="55" t="s">
        <v>114</v>
      </c>
      <c r="C207" s="55" t="s">
        <v>22</v>
      </c>
      <c r="D207" s="49">
        <f t="shared" ref="D207" si="332">D208+D216+D217+D218</f>
        <v>165589</v>
      </c>
      <c r="E207" s="49">
        <f t="shared" ref="E207:F207" si="333">E208+E216+E217+E218</f>
        <v>15741</v>
      </c>
      <c r="F207" s="49">
        <f t="shared" si="333"/>
        <v>54968</v>
      </c>
      <c r="G207" s="49">
        <f t="shared" ref="G207" si="334">G208+G216+G217+G218</f>
        <v>4181</v>
      </c>
      <c r="H207" s="49">
        <f t="shared" ref="H207:K207" si="335">H208+H216+H217+H218</f>
        <v>2783892000</v>
      </c>
      <c r="I207" s="49">
        <f t="shared" si="335"/>
        <v>2771861800</v>
      </c>
      <c r="J207" s="49">
        <f t="shared" ref="J207" si="336">J208+J216+J217+J218</f>
        <v>2536179639</v>
      </c>
      <c r="K207" s="49">
        <f t="shared" si="335"/>
        <v>234316958</v>
      </c>
      <c r="L207" s="49">
        <f t="shared" ref="L207" si="337">L208+L216+L217+L218</f>
        <v>2770496597</v>
      </c>
      <c r="M207" s="53">
        <f t="shared" ref="M207" si="338">M208+M216+M217+M218</f>
        <v>1365203</v>
      </c>
      <c r="N207" s="54">
        <f t="shared" si="291"/>
        <v>0.99950747797022199</v>
      </c>
      <c r="O207" s="61"/>
      <c r="P207" s="45" t="s">
        <v>90</v>
      </c>
    </row>
    <row r="208" spans="1:16" ht="19.5" x14ac:dyDescent="0.25">
      <c r="A208" s="40" t="str">
        <f t="shared" si="327"/>
        <v>a</v>
      </c>
      <c r="B208" s="46" t="s">
        <v>2</v>
      </c>
      <c r="C208" s="47" t="s">
        <v>3</v>
      </c>
      <c r="D208" s="48">
        <f t="shared" ref="D208:E208" si="339">D209+D210+D211+D212+D213+D214+D215</f>
        <v>165589</v>
      </c>
      <c r="E208" s="48">
        <f t="shared" si="339"/>
        <v>15741</v>
      </c>
      <c r="F208" s="48">
        <f t="shared" ref="F208:G208" si="340">F209+F210+F211+F212+F213+F214+F215</f>
        <v>54968</v>
      </c>
      <c r="G208" s="48">
        <f t="shared" si="340"/>
        <v>4181</v>
      </c>
      <c r="H208" s="48">
        <f t="shared" ref="H208:K208" si="341">H209+H210+H211+H212+H213+H214+H215</f>
        <v>2783787000</v>
      </c>
      <c r="I208" s="48">
        <f t="shared" si="341"/>
        <v>2771739800</v>
      </c>
      <c r="J208" s="49">
        <f t="shared" ref="J208" si="342">J209+J210+J211+J212+J213+J214+J215</f>
        <v>2536131109</v>
      </c>
      <c r="K208" s="48">
        <f t="shared" si="341"/>
        <v>234245481</v>
      </c>
      <c r="L208" s="48">
        <f t="shared" ref="L208:M208" si="343">L209+L210+L211+L212+L213+L214+L215</f>
        <v>2770376590</v>
      </c>
      <c r="M208" s="50">
        <f t="shared" si="343"/>
        <v>1363210</v>
      </c>
      <c r="N208" s="51">
        <f t="shared" si="291"/>
        <v>0.99950817533449565</v>
      </c>
      <c r="O208" s="61"/>
      <c r="P208" s="45" t="s">
        <v>90</v>
      </c>
    </row>
    <row r="209" spans="1:16" ht="18.75" hidden="1" x14ac:dyDescent="0.25">
      <c r="A209" s="40" t="str">
        <f t="shared" si="327"/>
        <v>b</v>
      </c>
      <c r="B209" s="3" t="s">
        <v>2</v>
      </c>
      <c r="C209" s="4" t="s">
        <v>4</v>
      </c>
      <c r="D209" s="18">
        <f t="shared" ref="D209:E218" si="344">D221+D233+D245+D425+D485</f>
        <v>0</v>
      </c>
      <c r="E209" s="18">
        <f t="shared" si="344"/>
        <v>0</v>
      </c>
      <c r="F209" s="18">
        <f t="shared" ref="F209:G209" si="345">F221+F233+F245+F425+F485</f>
        <v>0</v>
      </c>
      <c r="G209" s="18">
        <f t="shared" si="345"/>
        <v>0</v>
      </c>
      <c r="H209" s="18">
        <f t="shared" ref="H209:K218" si="346">H221+H233+H245+H425+H485</f>
        <v>0</v>
      </c>
      <c r="I209" s="18">
        <f t="shared" si="346"/>
        <v>0</v>
      </c>
      <c r="J209" s="18">
        <f t="shared" ref="J209" si="347">J221+J233+J245+J425+J485</f>
        <v>0</v>
      </c>
      <c r="K209" s="18">
        <f t="shared" si="346"/>
        <v>0</v>
      </c>
      <c r="L209" s="18">
        <f t="shared" ref="L209:M209" si="348">L221+L233+L245+L425+L485</f>
        <v>0</v>
      </c>
      <c r="M209" s="30">
        <f t="shared" si="348"/>
        <v>0</v>
      </c>
      <c r="N209" s="33" t="e">
        <f t="shared" si="291"/>
        <v>#DIV/0!</v>
      </c>
      <c r="O209" s="14"/>
      <c r="P209" s="10" t="s">
        <v>90</v>
      </c>
    </row>
    <row r="210" spans="1:16" ht="19.5" x14ac:dyDescent="0.25">
      <c r="A210" s="40" t="str">
        <f t="shared" si="327"/>
        <v>a</v>
      </c>
      <c r="B210" s="52" t="s">
        <v>2</v>
      </c>
      <c r="C210" s="4" t="s">
        <v>5</v>
      </c>
      <c r="D210" s="49">
        <f t="shared" si="344"/>
        <v>145980</v>
      </c>
      <c r="E210" s="49">
        <f t="shared" si="344"/>
        <v>11132</v>
      </c>
      <c r="F210" s="49">
        <f t="shared" ref="F210:G210" si="349">F222+F234+F246+F426+F486</f>
        <v>32955</v>
      </c>
      <c r="G210" s="49">
        <f t="shared" si="349"/>
        <v>2188</v>
      </c>
      <c r="H210" s="49">
        <f t="shared" si="346"/>
        <v>10226000</v>
      </c>
      <c r="I210" s="49">
        <f t="shared" si="346"/>
        <v>10196400</v>
      </c>
      <c r="J210" s="49">
        <f t="shared" ref="J210" si="350">J222+J234+J246+J426+J486</f>
        <v>8029240</v>
      </c>
      <c r="K210" s="49">
        <f t="shared" si="346"/>
        <v>1488091</v>
      </c>
      <c r="L210" s="49">
        <f t="shared" ref="L210:M210" si="351">L222+L234+L246+L426+L486</f>
        <v>9517331</v>
      </c>
      <c r="M210" s="53">
        <f t="shared" si="351"/>
        <v>679069</v>
      </c>
      <c r="N210" s="54">
        <f t="shared" si="291"/>
        <v>0.93340110234984897</v>
      </c>
      <c r="O210" s="61"/>
      <c r="P210" s="45" t="s">
        <v>90</v>
      </c>
    </row>
    <row r="211" spans="1:16" ht="18.75" hidden="1" x14ac:dyDescent="0.25">
      <c r="A211" s="40" t="str">
        <f t="shared" si="327"/>
        <v>b</v>
      </c>
      <c r="B211" s="3" t="s">
        <v>2</v>
      </c>
      <c r="C211" s="4" t="s">
        <v>6</v>
      </c>
      <c r="D211" s="18">
        <f t="shared" si="344"/>
        <v>0</v>
      </c>
      <c r="E211" s="18">
        <f t="shared" si="344"/>
        <v>0</v>
      </c>
      <c r="F211" s="18">
        <f t="shared" ref="F211:G211" si="352">F223+F235+F247+F427+F487</f>
        <v>0</v>
      </c>
      <c r="G211" s="18">
        <f t="shared" si="352"/>
        <v>0</v>
      </c>
      <c r="H211" s="18">
        <f t="shared" si="346"/>
        <v>0</v>
      </c>
      <c r="I211" s="18">
        <f t="shared" si="346"/>
        <v>0</v>
      </c>
      <c r="J211" s="18">
        <f t="shared" ref="J211" si="353">J223+J235+J247+J427+J487</f>
        <v>0</v>
      </c>
      <c r="K211" s="18">
        <f t="shared" si="346"/>
        <v>0</v>
      </c>
      <c r="L211" s="18">
        <f t="shared" ref="L211:M211" si="354">L223+L235+L247+L427+L487</f>
        <v>0</v>
      </c>
      <c r="M211" s="30">
        <f t="shared" si="354"/>
        <v>0</v>
      </c>
      <c r="N211" s="33" t="e">
        <f t="shared" si="291"/>
        <v>#DIV/0!</v>
      </c>
      <c r="O211" s="14"/>
      <c r="P211" s="10" t="s">
        <v>90</v>
      </c>
    </row>
    <row r="212" spans="1:16" ht="18.75" hidden="1" x14ac:dyDescent="0.25">
      <c r="A212" s="40" t="str">
        <f t="shared" si="327"/>
        <v>b</v>
      </c>
      <c r="B212" s="3" t="s">
        <v>2</v>
      </c>
      <c r="C212" s="5" t="s">
        <v>7</v>
      </c>
      <c r="D212" s="18">
        <f t="shared" si="344"/>
        <v>0</v>
      </c>
      <c r="E212" s="18">
        <f t="shared" si="344"/>
        <v>0</v>
      </c>
      <c r="F212" s="18">
        <f t="shared" ref="F212:G212" si="355">F224+F236+F248+F428+F488</f>
        <v>0</v>
      </c>
      <c r="G212" s="18">
        <f t="shared" si="355"/>
        <v>0</v>
      </c>
      <c r="H212" s="18">
        <f t="shared" si="346"/>
        <v>0</v>
      </c>
      <c r="I212" s="18">
        <f t="shared" si="346"/>
        <v>0</v>
      </c>
      <c r="J212" s="18">
        <f t="shared" ref="J212" si="356">J224+J236+J248+J428+J488</f>
        <v>0</v>
      </c>
      <c r="K212" s="18">
        <f t="shared" si="346"/>
        <v>0</v>
      </c>
      <c r="L212" s="18">
        <f t="shared" ref="L212:M212" si="357">L224+L236+L248+L428+L488</f>
        <v>0</v>
      </c>
      <c r="M212" s="30">
        <f t="shared" si="357"/>
        <v>0</v>
      </c>
      <c r="N212" s="33" t="e">
        <f t="shared" si="291"/>
        <v>#DIV/0!</v>
      </c>
      <c r="O212" s="14"/>
      <c r="P212" s="10" t="s">
        <v>90</v>
      </c>
    </row>
    <row r="213" spans="1:16" ht="19.5" x14ac:dyDescent="0.25">
      <c r="A213" s="40" t="str">
        <f t="shared" si="327"/>
        <v>a</v>
      </c>
      <c r="B213" s="52" t="s">
        <v>2</v>
      </c>
      <c r="C213" s="4" t="s">
        <v>8</v>
      </c>
      <c r="D213" s="49">
        <f t="shared" si="344"/>
        <v>0</v>
      </c>
      <c r="E213" s="49">
        <f t="shared" si="344"/>
        <v>0</v>
      </c>
      <c r="F213" s="49">
        <f t="shared" ref="F213:G213" si="358">F225+F237+F249+F429+F489</f>
        <v>0</v>
      </c>
      <c r="G213" s="49">
        <f t="shared" si="358"/>
        <v>0</v>
      </c>
      <c r="H213" s="49">
        <f t="shared" si="346"/>
        <v>0</v>
      </c>
      <c r="I213" s="49">
        <f t="shared" si="346"/>
        <v>18900</v>
      </c>
      <c r="J213" s="49">
        <f t="shared" ref="J213" si="359">J225+J237+J249+J429+J489</f>
        <v>18803</v>
      </c>
      <c r="K213" s="49">
        <f t="shared" si="346"/>
        <v>0</v>
      </c>
      <c r="L213" s="49">
        <f t="shared" ref="L213:M213" si="360">L225+L237+L249+L429+L489</f>
        <v>18803</v>
      </c>
      <c r="M213" s="53">
        <f t="shared" si="360"/>
        <v>97</v>
      </c>
      <c r="N213" s="54">
        <f t="shared" si="291"/>
        <v>0.9948677248677249</v>
      </c>
      <c r="O213" s="61"/>
      <c r="P213" s="45" t="s">
        <v>90</v>
      </c>
    </row>
    <row r="214" spans="1:16" ht="19.5" x14ac:dyDescent="0.25">
      <c r="A214" s="40" t="str">
        <f t="shared" si="327"/>
        <v>a</v>
      </c>
      <c r="B214" s="52" t="s">
        <v>2</v>
      </c>
      <c r="C214" s="4" t="s">
        <v>9</v>
      </c>
      <c r="D214" s="49">
        <f t="shared" si="344"/>
        <v>4609</v>
      </c>
      <c r="E214" s="49">
        <f t="shared" si="344"/>
        <v>4609</v>
      </c>
      <c r="F214" s="49">
        <f t="shared" ref="F214:G214" si="361">F226+F238+F250+F430+F490</f>
        <v>19992</v>
      </c>
      <c r="G214" s="49">
        <f t="shared" si="361"/>
        <v>0</v>
      </c>
      <c r="H214" s="49">
        <f t="shared" si="346"/>
        <v>2767797000</v>
      </c>
      <c r="I214" s="49">
        <f t="shared" si="346"/>
        <v>2754819266</v>
      </c>
      <c r="J214" s="49">
        <f t="shared" ref="J214" si="362">J226+J238+J250+J430+J490</f>
        <v>2522552293</v>
      </c>
      <c r="K214" s="49">
        <f t="shared" si="346"/>
        <v>231900628</v>
      </c>
      <c r="L214" s="49">
        <f t="shared" ref="L214:M214" si="363">L226+L238+L250+L430+L490</f>
        <v>2754452921</v>
      </c>
      <c r="M214" s="53">
        <f t="shared" si="363"/>
        <v>366345</v>
      </c>
      <c r="N214" s="54">
        <f t="shared" si="291"/>
        <v>0.99986701668435329</v>
      </c>
      <c r="O214" s="61"/>
      <c r="P214" s="45" t="s">
        <v>90</v>
      </c>
    </row>
    <row r="215" spans="1:16" ht="19.5" x14ac:dyDescent="0.25">
      <c r="A215" s="40" t="str">
        <f t="shared" si="327"/>
        <v>a</v>
      </c>
      <c r="B215" s="52" t="s">
        <v>2</v>
      </c>
      <c r="C215" s="4" t="s">
        <v>10</v>
      </c>
      <c r="D215" s="49">
        <f t="shared" si="344"/>
        <v>15000</v>
      </c>
      <c r="E215" s="49">
        <f t="shared" si="344"/>
        <v>0</v>
      </c>
      <c r="F215" s="49">
        <f t="shared" ref="F215:G215" si="364">F227+F239+F251+F431+F491</f>
        <v>2021</v>
      </c>
      <c r="G215" s="49">
        <f t="shared" si="364"/>
        <v>1993</v>
      </c>
      <c r="H215" s="49">
        <f t="shared" si="346"/>
        <v>5764000</v>
      </c>
      <c r="I215" s="49">
        <f t="shared" si="346"/>
        <v>6705234</v>
      </c>
      <c r="J215" s="49">
        <f t="shared" ref="J215" si="365">J227+J239+J251+J431+J491</f>
        <v>5530773</v>
      </c>
      <c r="K215" s="49">
        <f t="shared" si="346"/>
        <v>856762</v>
      </c>
      <c r="L215" s="49">
        <f t="shared" ref="L215:M215" si="366">L227+L239+L251+L431+L491</f>
        <v>6387535</v>
      </c>
      <c r="M215" s="53">
        <f t="shared" si="366"/>
        <v>317699</v>
      </c>
      <c r="N215" s="54">
        <f t="shared" si="291"/>
        <v>0.95261925236315392</v>
      </c>
      <c r="O215" s="61"/>
      <c r="P215" s="45" t="s">
        <v>90</v>
      </c>
    </row>
    <row r="216" spans="1:16" ht="19.5" x14ac:dyDescent="0.25">
      <c r="A216" s="40" t="str">
        <f t="shared" si="327"/>
        <v>a</v>
      </c>
      <c r="B216" s="46" t="s">
        <v>2</v>
      </c>
      <c r="C216" s="47" t="s">
        <v>11</v>
      </c>
      <c r="D216" s="48">
        <f t="shared" si="344"/>
        <v>0</v>
      </c>
      <c r="E216" s="48">
        <f t="shared" si="344"/>
        <v>0</v>
      </c>
      <c r="F216" s="48">
        <f t="shared" ref="F216:G216" si="367">F228+F240+F252+F432+F492</f>
        <v>0</v>
      </c>
      <c r="G216" s="48">
        <f t="shared" si="367"/>
        <v>0</v>
      </c>
      <c r="H216" s="48">
        <f t="shared" si="346"/>
        <v>105000</v>
      </c>
      <c r="I216" s="48">
        <f t="shared" si="346"/>
        <v>122000</v>
      </c>
      <c r="J216" s="49">
        <f t="shared" ref="J216" si="368">J228+J240+J252+J432+J492</f>
        <v>48530</v>
      </c>
      <c r="K216" s="48">
        <f t="shared" si="346"/>
        <v>71477</v>
      </c>
      <c r="L216" s="48">
        <f t="shared" ref="L216:M216" si="369">L228+L240+L252+L432+L492</f>
        <v>120007</v>
      </c>
      <c r="M216" s="50">
        <f t="shared" si="369"/>
        <v>1993</v>
      </c>
      <c r="N216" s="51">
        <f t="shared" si="291"/>
        <v>0.98366393442622946</v>
      </c>
      <c r="O216" s="61"/>
      <c r="P216" s="45" t="s">
        <v>90</v>
      </c>
    </row>
    <row r="217" spans="1:16" ht="18.75" hidden="1" x14ac:dyDescent="0.25">
      <c r="A217" s="40" t="str">
        <f t="shared" si="327"/>
        <v>b</v>
      </c>
      <c r="B217" s="1" t="s">
        <v>2</v>
      </c>
      <c r="C217" s="2" t="s">
        <v>12</v>
      </c>
      <c r="D217" s="17">
        <f t="shared" si="344"/>
        <v>0</v>
      </c>
      <c r="E217" s="17">
        <f t="shared" si="344"/>
        <v>0</v>
      </c>
      <c r="F217" s="17">
        <f t="shared" ref="F217:G217" si="370">F229+F241+F253+F433+F493</f>
        <v>0</v>
      </c>
      <c r="G217" s="17">
        <f t="shared" si="370"/>
        <v>0</v>
      </c>
      <c r="H217" s="17">
        <f t="shared" si="346"/>
        <v>0</v>
      </c>
      <c r="I217" s="17">
        <f t="shared" si="346"/>
        <v>0</v>
      </c>
      <c r="J217" s="18">
        <f t="shared" ref="J217" si="371">J229+J241+J253+J433+J493</f>
        <v>0</v>
      </c>
      <c r="K217" s="17">
        <f t="shared" si="346"/>
        <v>0</v>
      </c>
      <c r="L217" s="17">
        <f t="shared" ref="L217:M217" si="372">L229+L241+L253+L433+L493</f>
        <v>0</v>
      </c>
      <c r="M217" s="31">
        <f t="shared" si="372"/>
        <v>0</v>
      </c>
      <c r="N217" s="32" t="e">
        <f t="shared" si="291"/>
        <v>#DIV/0!</v>
      </c>
      <c r="O217" s="13"/>
      <c r="P217" s="10" t="s">
        <v>90</v>
      </c>
    </row>
    <row r="218" spans="1:16" ht="18.75" hidden="1" x14ac:dyDescent="0.25">
      <c r="A218" s="40" t="str">
        <f t="shared" si="327"/>
        <v>b</v>
      </c>
      <c r="B218" s="1" t="s">
        <v>2</v>
      </c>
      <c r="C218" s="2" t="s">
        <v>13</v>
      </c>
      <c r="D218" s="17">
        <f t="shared" si="344"/>
        <v>0</v>
      </c>
      <c r="E218" s="17">
        <f t="shared" si="344"/>
        <v>0</v>
      </c>
      <c r="F218" s="17">
        <f t="shared" ref="F218:G218" si="373">F230+F242+F254+F434+F494</f>
        <v>0</v>
      </c>
      <c r="G218" s="17">
        <f t="shared" si="373"/>
        <v>0</v>
      </c>
      <c r="H218" s="17">
        <f t="shared" si="346"/>
        <v>0</v>
      </c>
      <c r="I218" s="17">
        <f t="shared" si="346"/>
        <v>0</v>
      </c>
      <c r="J218" s="18">
        <f t="shared" ref="J218" si="374">J230+J242+J254+J434+J494</f>
        <v>0</v>
      </c>
      <c r="K218" s="17">
        <f t="shared" si="346"/>
        <v>0</v>
      </c>
      <c r="L218" s="17">
        <f t="shared" ref="L218:M218" si="375">L230+L242+L254+L434+L494</f>
        <v>0</v>
      </c>
      <c r="M218" s="31">
        <f t="shared" si="375"/>
        <v>0</v>
      </c>
      <c r="N218" s="32" t="e">
        <f t="shared" si="291"/>
        <v>#DIV/0!</v>
      </c>
      <c r="O218" s="13"/>
      <c r="P218" s="10" t="s">
        <v>90</v>
      </c>
    </row>
    <row r="219" spans="1:16" ht="19.5" x14ac:dyDescent="0.25">
      <c r="A219" s="40" t="str">
        <f t="shared" si="327"/>
        <v>a</v>
      </c>
      <c r="B219" s="55" t="s">
        <v>115</v>
      </c>
      <c r="C219" s="55" t="s">
        <v>23</v>
      </c>
      <c r="D219" s="49">
        <f t="shared" ref="D219" si="376">D220+D228+D229+D230</f>
        <v>0</v>
      </c>
      <c r="E219" s="49"/>
      <c r="F219" s="49"/>
      <c r="G219" s="49"/>
      <c r="H219" s="56">
        <f t="shared" ref="H219:I219" si="377">H220+H228+H229+H230</f>
        <v>1925000000</v>
      </c>
      <c r="I219" s="56">
        <f t="shared" si="377"/>
        <v>1938225500</v>
      </c>
      <c r="J219" s="49">
        <f t="shared" ref="J219" si="378">J220+J228+J229+J230</f>
        <v>1774852266</v>
      </c>
      <c r="K219" s="49">
        <f t="shared" ref="K219" si="379">K220+K228+K229+K230</f>
        <v>163372548</v>
      </c>
      <c r="L219" s="49">
        <f t="shared" ref="L219" si="380">L220+L228+L229+L230</f>
        <v>1938224814</v>
      </c>
      <c r="M219" s="53">
        <f t="shared" ref="M219" si="381">M220+M228+M229+M230</f>
        <v>686</v>
      </c>
      <c r="N219" s="54">
        <f t="shared" si="291"/>
        <v>0.99999964606801428</v>
      </c>
      <c r="O219" s="61"/>
      <c r="P219" s="45" t="s">
        <v>90</v>
      </c>
    </row>
    <row r="220" spans="1:16" ht="19.5" x14ac:dyDescent="0.25">
      <c r="A220" s="40" t="str">
        <f t="shared" si="327"/>
        <v>a</v>
      </c>
      <c r="B220" s="46" t="s">
        <v>2</v>
      </c>
      <c r="C220" s="47" t="s">
        <v>3</v>
      </c>
      <c r="D220" s="48">
        <f t="shared" ref="D220" si="382">D221+D222+D223+D224+D225+D226+D227</f>
        <v>0</v>
      </c>
      <c r="E220" s="48"/>
      <c r="F220" s="48"/>
      <c r="G220" s="48"/>
      <c r="H220" s="48">
        <f t="shared" ref="H220:I220" si="383">H221+H222+H223+H224+H225+H226+H227</f>
        <v>1925000000</v>
      </c>
      <c r="I220" s="48">
        <f t="shared" si="383"/>
        <v>1938225500</v>
      </c>
      <c r="J220" s="49">
        <f t="shared" ref="J220" si="384">J221+J222+J223+J224+J225+J226+J227</f>
        <v>1774852266</v>
      </c>
      <c r="K220" s="48">
        <f t="shared" ref="K220:M220" si="385">K221+K222+K223+K224+K225+K226+K227</f>
        <v>163372548</v>
      </c>
      <c r="L220" s="48">
        <f t="shared" si="385"/>
        <v>1938224814</v>
      </c>
      <c r="M220" s="50">
        <f t="shared" si="385"/>
        <v>686</v>
      </c>
      <c r="N220" s="51">
        <f t="shared" si="291"/>
        <v>0.99999964606801428</v>
      </c>
      <c r="O220" s="61"/>
      <c r="P220" s="45" t="s">
        <v>90</v>
      </c>
    </row>
    <row r="221" spans="1:16" ht="18.75" hidden="1" x14ac:dyDescent="0.25">
      <c r="A221" s="40" t="str">
        <f t="shared" si="327"/>
        <v>b</v>
      </c>
      <c r="B221" s="3" t="s">
        <v>2</v>
      </c>
      <c r="C221" s="4" t="s">
        <v>4</v>
      </c>
      <c r="D221" s="18"/>
      <c r="E221" s="18"/>
      <c r="F221" s="18"/>
      <c r="G221" s="18"/>
      <c r="H221" s="20">
        <v>0</v>
      </c>
      <c r="I221" s="20">
        <v>0</v>
      </c>
      <c r="J221" s="18"/>
      <c r="K221" s="18"/>
      <c r="L221" s="18">
        <f t="shared" ref="L221:L230" si="386">J221+K221</f>
        <v>0</v>
      </c>
      <c r="M221" s="30">
        <f t="shared" ref="M221:M230" si="387">I221-L221</f>
        <v>0</v>
      </c>
      <c r="N221" s="33" t="e">
        <f t="shared" si="291"/>
        <v>#DIV/0!</v>
      </c>
      <c r="O221" s="14"/>
      <c r="P221" s="10" t="s">
        <v>90</v>
      </c>
    </row>
    <row r="222" spans="1:16" ht="18.75" hidden="1" x14ac:dyDescent="0.25">
      <c r="A222" s="40" t="str">
        <f t="shared" si="327"/>
        <v>b</v>
      </c>
      <c r="B222" s="3" t="s">
        <v>2</v>
      </c>
      <c r="C222" s="4" t="s">
        <v>5</v>
      </c>
      <c r="D222" s="18"/>
      <c r="E222" s="18"/>
      <c r="F222" s="18"/>
      <c r="G222" s="18"/>
      <c r="H222" s="20">
        <v>0</v>
      </c>
      <c r="I222" s="20">
        <v>0</v>
      </c>
      <c r="J222" s="18"/>
      <c r="K222" s="18"/>
      <c r="L222" s="18">
        <f t="shared" si="386"/>
        <v>0</v>
      </c>
      <c r="M222" s="30">
        <f t="shared" si="387"/>
        <v>0</v>
      </c>
      <c r="N222" s="33" t="e">
        <f t="shared" si="291"/>
        <v>#DIV/0!</v>
      </c>
      <c r="O222" s="14"/>
      <c r="P222" s="10" t="s">
        <v>90</v>
      </c>
    </row>
    <row r="223" spans="1:16" ht="18.75" hidden="1" x14ac:dyDescent="0.25">
      <c r="A223" s="40" t="str">
        <f t="shared" si="327"/>
        <v>b</v>
      </c>
      <c r="B223" s="3" t="s">
        <v>2</v>
      </c>
      <c r="C223" s="4" t="s">
        <v>6</v>
      </c>
      <c r="D223" s="18"/>
      <c r="E223" s="18"/>
      <c r="F223" s="18"/>
      <c r="G223" s="18"/>
      <c r="H223" s="20">
        <v>0</v>
      </c>
      <c r="I223" s="20">
        <v>0</v>
      </c>
      <c r="J223" s="18"/>
      <c r="K223" s="18"/>
      <c r="L223" s="18">
        <f t="shared" si="386"/>
        <v>0</v>
      </c>
      <c r="M223" s="30">
        <f t="shared" si="387"/>
        <v>0</v>
      </c>
      <c r="N223" s="33" t="e">
        <f t="shared" si="291"/>
        <v>#DIV/0!</v>
      </c>
      <c r="O223" s="14"/>
      <c r="P223" s="10" t="s">
        <v>90</v>
      </c>
    </row>
    <row r="224" spans="1:16" ht="18.75" hidden="1" x14ac:dyDescent="0.25">
      <c r="A224" s="40" t="str">
        <f t="shared" si="327"/>
        <v>b</v>
      </c>
      <c r="B224" s="3" t="s">
        <v>2</v>
      </c>
      <c r="C224" s="5" t="s">
        <v>7</v>
      </c>
      <c r="D224" s="18"/>
      <c r="E224" s="18"/>
      <c r="F224" s="18"/>
      <c r="G224" s="18"/>
      <c r="H224" s="20">
        <v>0</v>
      </c>
      <c r="I224" s="20">
        <v>0</v>
      </c>
      <c r="J224" s="18"/>
      <c r="K224" s="18"/>
      <c r="L224" s="18">
        <f t="shared" si="386"/>
        <v>0</v>
      </c>
      <c r="M224" s="30">
        <f t="shared" si="387"/>
        <v>0</v>
      </c>
      <c r="N224" s="33" t="e">
        <f t="shared" si="291"/>
        <v>#DIV/0!</v>
      </c>
      <c r="O224" s="14"/>
      <c r="P224" s="10" t="s">
        <v>90</v>
      </c>
    </row>
    <row r="225" spans="1:16" ht="19.5" x14ac:dyDescent="0.25">
      <c r="A225" s="40" t="str">
        <f t="shared" si="327"/>
        <v>a</v>
      </c>
      <c r="B225" s="52" t="s">
        <v>2</v>
      </c>
      <c r="C225" s="4" t="s">
        <v>8</v>
      </c>
      <c r="D225" s="49"/>
      <c r="E225" s="49"/>
      <c r="F225" s="49"/>
      <c r="G225" s="49"/>
      <c r="H225" s="59"/>
      <c r="I225" s="59">
        <v>18900</v>
      </c>
      <c r="J225" s="49">
        <v>18803</v>
      </c>
      <c r="K225" s="49"/>
      <c r="L225" s="49">
        <f t="shared" si="386"/>
        <v>18803</v>
      </c>
      <c r="M225" s="53">
        <f t="shared" si="387"/>
        <v>97</v>
      </c>
      <c r="N225" s="54">
        <f t="shared" si="291"/>
        <v>0.9948677248677249</v>
      </c>
      <c r="O225" s="61"/>
      <c r="P225" s="45" t="s">
        <v>90</v>
      </c>
    </row>
    <row r="226" spans="1:16" ht="19.5" x14ac:dyDescent="0.25">
      <c r="A226" s="40" t="str">
        <f t="shared" si="327"/>
        <v>a</v>
      </c>
      <c r="B226" s="52" t="s">
        <v>2</v>
      </c>
      <c r="C226" s="4" t="s">
        <v>9</v>
      </c>
      <c r="D226" s="49"/>
      <c r="E226" s="49"/>
      <c r="F226" s="49"/>
      <c r="G226" s="49"/>
      <c r="H226" s="59">
        <v>1925000000</v>
      </c>
      <c r="I226" s="59">
        <v>1937668042</v>
      </c>
      <c r="J226" s="49">
        <v>1774295466</v>
      </c>
      <c r="K226" s="49">
        <v>163372548</v>
      </c>
      <c r="L226" s="49">
        <f t="shared" si="386"/>
        <v>1937668014</v>
      </c>
      <c r="M226" s="53">
        <f t="shared" si="387"/>
        <v>28</v>
      </c>
      <c r="N226" s="54">
        <f t="shared" si="291"/>
        <v>0.99999998554964042</v>
      </c>
      <c r="O226" s="61"/>
      <c r="P226" s="45" t="s">
        <v>90</v>
      </c>
    </row>
    <row r="227" spans="1:16" ht="19.5" x14ac:dyDescent="0.25">
      <c r="A227" s="40" t="str">
        <f t="shared" si="327"/>
        <v>a</v>
      </c>
      <c r="B227" s="52" t="s">
        <v>2</v>
      </c>
      <c r="C227" s="4" t="s">
        <v>10</v>
      </c>
      <c r="D227" s="49"/>
      <c r="E227" s="49"/>
      <c r="F227" s="49"/>
      <c r="G227" s="49"/>
      <c r="H227" s="59"/>
      <c r="I227" s="59">
        <v>538558</v>
      </c>
      <c r="J227" s="49">
        <v>537997</v>
      </c>
      <c r="K227" s="49"/>
      <c r="L227" s="49">
        <f t="shared" si="386"/>
        <v>537997</v>
      </c>
      <c r="M227" s="53">
        <f t="shared" si="387"/>
        <v>561</v>
      </c>
      <c r="N227" s="54">
        <f t="shared" si="291"/>
        <v>0.99895832946497876</v>
      </c>
      <c r="O227" s="61"/>
      <c r="P227" s="45" t="s">
        <v>90</v>
      </c>
    </row>
    <row r="228" spans="1:16" ht="18.75" hidden="1" x14ac:dyDescent="0.25">
      <c r="A228" s="40" t="str">
        <f t="shared" si="327"/>
        <v>b</v>
      </c>
      <c r="B228" s="3" t="s">
        <v>2</v>
      </c>
      <c r="C228" s="2" t="s">
        <v>11</v>
      </c>
      <c r="D228" s="17"/>
      <c r="E228" s="17"/>
      <c r="F228" s="17"/>
      <c r="G228" s="17"/>
      <c r="H228" s="17">
        <v>0</v>
      </c>
      <c r="I228" s="17">
        <v>0</v>
      </c>
      <c r="J228" s="18"/>
      <c r="K228" s="17"/>
      <c r="L228" s="17">
        <f t="shared" si="386"/>
        <v>0</v>
      </c>
      <c r="M228" s="31">
        <f t="shared" si="387"/>
        <v>0</v>
      </c>
      <c r="N228" s="32" t="e">
        <f t="shared" si="291"/>
        <v>#DIV/0!</v>
      </c>
      <c r="O228" s="13"/>
      <c r="P228" s="10" t="s">
        <v>90</v>
      </c>
    </row>
    <row r="229" spans="1:16" ht="18.75" hidden="1" x14ac:dyDescent="0.25">
      <c r="A229" s="40" t="str">
        <f t="shared" si="327"/>
        <v>b</v>
      </c>
      <c r="B229" s="3" t="s">
        <v>2</v>
      </c>
      <c r="C229" s="2" t="s">
        <v>12</v>
      </c>
      <c r="D229" s="17"/>
      <c r="E229" s="17"/>
      <c r="F229" s="17"/>
      <c r="G229" s="17"/>
      <c r="H229" s="17">
        <v>0</v>
      </c>
      <c r="I229" s="17">
        <v>0</v>
      </c>
      <c r="J229" s="18"/>
      <c r="K229" s="17"/>
      <c r="L229" s="17">
        <f t="shared" si="386"/>
        <v>0</v>
      </c>
      <c r="M229" s="31">
        <f t="shared" si="387"/>
        <v>0</v>
      </c>
      <c r="N229" s="32" t="e">
        <f t="shared" si="291"/>
        <v>#DIV/0!</v>
      </c>
      <c r="O229" s="13"/>
      <c r="P229" s="10" t="s">
        <v>90</v>
      </c>
    </row>
    <row r="230" spans="1:16" ht="18.75" hidden="1" x14ac:dyDescent="0.25">
      <c r="A230" s="40" t="str">
        <f t="shared" si="327"/>
        <v>b</v>
      </c>
      <c r="B230" s="3" t="s">
        <v>2</v>
      </c>
      <c r="C230" s="2" t="s">
        <v>13</v>
      </c>
      <c r="D230" s="17"/>
      <c r="E230" s="17"/>
      <c r="F230" s="17"/>
      <c r="G230" s="17"/>
      <c r="H230" s="17">
        <v>0</v>
      </c>
      <c r="I230" s="17">
        <v>0</v>
      </c>
      <c r="J230" s="18"/>
      <c r="K230" s="17"/>
      <c r="L230" s="17">
        <f t="shared" si="386"/>
        <v>0</v>
      </c>
      <c r="M230" s="31">
        <f t="shared" si="387"/>
        <v>0</v>
      </c>
      <c r="N230" s="32" t="e">
        <f t="shared" si="291"/>
        <v>#DIV/0!</v>
      </c>
      <c r="O230" s="13"/>
      <c r="P230" s="10" t="s">
        <v>90</v>
      </c>
    </row>
    <row r="231" spans="1:16" ht="36" x14ac:dyDescent="0.25">
      <c r="A231" s="40" t="str">
        <f t="shared" si="327"/>
        <v>a</v>
      </c>
      <c r="B231" s="55" t="s">
        <v>116</v>
      </c>
      <c r="C231" s="55" t="s">
        <v>24</v>
      </c>
      <c r="D231" s="49">
        <f t="shared" ref="D231:F231" si="388">D232+D240+D241+D242</f>
        <v>0</v>
      </c>
      <c r="E231" s="49">
        <f t="shared" si="388"/>
        <v>0</v>
      </c>
      <c r="F231" s="49">
        <f t="shared" si="388"/>
        <v>0</v>
      </c>
      <c r="G231" s="49"/>
      <c r="H231" s="56">
        <f t="shared" ref="H231:I231" si="389">H232+H240+H241+H242</f>
        <v>770002000</v>
      </c>
      <c r="I231" s="56">
        <f t="shared" si="389"/>
        <v>738324500</v>
      </c>
      <c r="J231" s="49">
        <f t="shared" ref="J231" si="390">J232+J240+J241+J242</f>
        <v>678664781</v>
      </c>
      <c r="K231" s="49">
        <f t="shared" ref="K231" si="391">K232+K240+K241+K242</f>
        <v>61715260</v>
      </c>
      <c r="L231" s="49">
        <f t="shared" ref="L231" si="392">L232+L240+L241+L242</f>
        <v>740380041</v>
      </c>
      <c r="M231" s="66">
        <f t="shared" ref="M231" si="393">M232+M240+M241+M242</f>
        <v>-2055541</v>
      </c>
      <c r="N231" s="54">
        <f t="shared" ref="N231:N294" si="394">L231/I231</f>
        <v>1.0027840617506258</v>
      </c>
      <c r="O231" s="61"/>
      <c r="P231" s="45" t="s">
        <v>90</v>
      </c>
    </row>
    <row r="232" spans="1:16" ht="19.5" x14ac:dyDescent="0.25">
      <c r="A232" s="40" t="str">
        <f t="shared" si="327"/>
        <v>a</v>
      </c>
      <c r="B232" s="46" t="s">
        <v>2</v>
      </c>
      <c r="C232" s="47" t="s">
        <v>3</v>
      </c>
      <c r="D232" s="48">
        <f t="shared" ref="D232:F232" si="395">D233+D234+D235+D236+D237+D238+D239</f>
        <v>0</v>
      </c>
      <c r="E232" s="48">
        <f t="shared" si="395"/>
        <v>0</v>
      </c>
      <c r="F232" s="48">
        <f t="shared" si="395"/>
        <v>0</v>
      </c>
      <c r="G232" s="48"/>
      <c r="H232" s="48">
        <f t="shared" ref="H232:I232" si="396">H233+H234+H235+H236+H237+H238+H239</f>
        <v>770002000</v>
      </c>
      <c r="I232" s="48">
        <f t="shared" si="396"/>
        <v>738324500</v>
      </c>
      <c r="J232" s="49">
        <f t="shared" ref="J232" si="397">J233+J234+J235+J236+J237+J238+J239</f>
        <v>678664781</v>
      </c>
      <c r="K232" s="48">
        <f t="shared" ref="K232:M232" si="398">K233+K234+K235+K236+K237+K238+K239</f>
        <v>61715260</v>
      </c>
      <c r="L232" s="48">
        <f t="shared" si="398"/>
        <v>740380041</v>
      </c>
      <c r="M232" s="50">
        <f t="shared" si="398"/>
        <v>-2055541</v>
      </c>
      <c r="N232" s="51">
        <f t="shared" si="394"/>
        <v>1.0027840617506258</v>
      </c>
      <c r="O232" s="61"/>
      <c r="P232" s="45" t="s">
        <v>90</v>
      </c>
    </row>
    <row r="233" spans="1:16" ht="18.75" hidden="1" x14ac:dyDescent="0.25">
      <c r="A233" s="40" t="str">
        <f t="shared" si="327"/>
        <v>b</v>
      </c>
      <c r="B233" s="3" t="s">
        <v>2</v>
      </c>
      <c r="C233" s="4" t="s">
        <v>4</v>
      </c>
      <c r="D233" s="18"/>
      <c r="E233" s="18"/>
      <c r="F233" s="18"/>
      <c r="G233" s="18"/>
      <c r="H233" s="20">
        <v>0</v>
      </c>
      <c r="I233" s="20">
        <v>0</v>
      </c>
      <c r="J233" s="18"/>
      <c r="K233" s="18"/>
      <c r="L233" s="18">
        <f t="shared" ref="L233:L242" si="399">J233+K233</f>
        <v>0</v>
      </c>
      <c r="M233" s="30">
        <f t="shared" ref="M233:M242" si="400">I233-L233</f>
        <v>0</v>
      </c>
      <c r="N233" s="33" t="e">
        <f t="shared" si="394"/>
        <v>#DIV/0!</v>
      </c>
      <c r="O233" s="14"/>
      <c r="P233" s="10" t="s">
        <v>90</v>
      </c>
    </row>
    <row r="234" spans="1:16" ht="19.5" x14ac:dyDescent="0.25">
      <c r="A234" s="40" t="str">
        <f t="shared" si="327"/>
        <v>a</v>
      </c>
      <c r="B234" s="52" t="s">
        <v>2</v>
      </c>
      <c r="C234" s="4" t="s">
        <v>5</v>
      </c>
      <c r="D234" s="49"/>
      <c r="E234" s="49"/>
      <c r="F234" s="49"/>
      <c r="G234" s="49"/>
      <c r="H234" s="59">
        <v>3000000</v>
      </c>
      <c r="I234" s="59">
        <v>3000000</v>
      </c>
      <c r="J234" s="49">
        <v>2120574</v>
      </c>
      <c r="K234" s="49">
        <v>310500</v>
      </c>
      <c r="L234" s="49">
        <f t="shared" si="399"/>
        <v>2431074</v>
      </c>
      <c r="M234" s="53">
        <f t="shared" si="400"/>
        <v>568926</v>
      </c>
      <c r="N234" s="54">
        <f t="shared" si="394"/>
        <v>0.81035800000000002</v>
      </c>
      <c r="O234" s="61"/>
      <c r="P234" s="45" t="s">
        <v>90</v>
      </c>
    </row>
    <row r="235" spans="1:16" ht="18.75" hidden="1" x14ac:dyDescent="0.25">
      <c r="A235" s="40" t="str">
        <f t="shared" si="327"/>
        <v>b</v>
      </c>
      <c r="B235" s="3" t="s">
        <v>2</v>
      </c>
      <c r="C235" s="4" t="s">
        <v>6</v>
      </c>
      <c r="D235" s="18"/>
      <c r="E235" s="18"/>
      <c r="F235" s="18"/>
      <c r="G235" s="18"/>
      <c r="H235" s="20">
        <v>0</v>
      </c>
      <c r="I235" s="20">
        <v>0</v>
      </c>
      <c r="J235" s="18"/>
      <c r="K235" s="18"/>
      <c r="L235" s="18">
        <f t="shared" si="399"/>
        <v>0</v>
      </c>
      <c r="M235" s="30">
        <f t="shared" si="400"/>
        <v>0</v>
      </c>
      <c r="N235" s="33" t="e">
        <f t="shared" si="394"/>
        <v>#DIV/0!</v>
      </c>
      <c r="O235" s="14"/>
      <c r="P235" s="10" t="s">
        <v>90</v>
      </c>
    </row>
    <row r="236" spans="1:16" ht="18.75" hidden="1" x14ac:dyDescent="0.25">
      <c r="A236" s="40" t="str">
        <f t="shared" si="327"/>
        <v>b</v>
      </c>
      <c r="B236" s="3" t="s">
        <v>2</v>
      </c>
      <c r="C236" s="5" t="s">
        <v>7</v>
      </c>
      <c r="D236" s="18"/>
      <c r="E236" s="18"/>
      <c r="F236" s="18"/>
      <c r="G236" s="18"/>
      <c r="H236" s="20">
        <v>0</v>
      </c>
      <c r="I236" s="20">
        <v>0</v>
      </c>
      <c r="J236" s="18"/>
      <c r="K236" s="18"/>
      <c r="L236" s="18">
        <f t="shared" si="399"/>
        <v>0</v>
      </c>
      <c r="M236" s="30">
        <f t="shared" si="400"/>
        <v>0</v>
      </c>
      <c r="N236" s="33" t="e">
        <f t="shared" si="394"/>
        <v>#DIV/0!</v>
      </c>
      <c r="O236" s="14"/>
      <c r="P236" s="10" t="s">
        <v>90</v>
      </c>
    </row>
    <row r="237" spans="1:16" ht="18.75" hidden="1" x14ac:dyDescent="0.25">
      <c r="A237" s="40" t="str">
        <f t="shared" si="327"/>
        <v>b</v>
      </c>
      <c r="B237" s="3" t="s">
        <v>2</v>
      </c>
      <c r="C237" s="5" t="s">
        <v>8</v>
      </c>
      <c r="D237" s="18"/>
      <c r="E237" s="18"/>
      <c r="F237" s="18"/>
      <c r="G237" s="18"/>
      <c r="H237" s="20">
        <v>0</v>
      </c>
      <c r="I237" s="20">
        <v>0</v>
      </c>
      <c r="J237" s="18"/>
      <c r="K237" s="18"/>
      <c r="L237" s="18">
        <f t="shared" si="399"/>
        <v>0</v>
      </c>
      <c r="M237" s="30">
        <f t="shared" si="400"/>
        <v>0</v>
      </c>
      <c r="N237" s="33" t="e">
        <f t="shared" si="394"/>
        <v>#DIV/0!</v>
      </c>
      <c r="O237" s="14"/>
      <c r="P237" s="10" t="s">
        <v>90</v>
      </c>
    </row>
    <row r="238" spans="1:16" ht="19.5" x14ac:dyDescent="0.25">
      <c r="A238" s="40" t="str">
        <f t="shared" si="327"/>
        <v>a</v>
      </c>
      <c r="B238" s="52" t="s">
        <v>2</v>
      </c>
      <c r="C238" s="4" t="s">
        <v>9</v>
      </c>
      <c r="D238" s="49"/>
      <c r="E238" s="49"/>
      <c r="F238" s="49"/>
      <c r="G238" s="49"/>
      <c r="H238" s="59">
        <v>767002000</v>
      </c>
      <c r="I238" s="64">
        <v>735270424</v>
      </c>
      <c r="J238" s="49">
        <v>676494891</v>
      </c>
      <c r="K238" s="49">
        <v>61400000</v>
      </c>
      <c r="L238" s="49">
        <f t="shared" si="399"/>
        <v>737894891</v>
      </c>
      <c r="M238" s="53">
        <f t="shared" si="400"/>
        <v>-2624467</v>
      </c>
      <c r="N238" s="54">
        <f t="shared" si="394"/>
        <v>1.0035693901377434</v>
      </c>
      <c r="O238" s="61"/>
      <c r="P238" s="45" t="s">
        <v>90</v>
      </c>
    </row>
    <row r="239" spans="1:16" ht="19.5" x14ac:dyDescent="0.25">
      <c r="A239" s="40" t="str">
        <f t="shared" si="327"/>
        <v>a</v>
      </c>
      <c r="B239" s="52" t="s">
        <v>2</v>
      </c>
      <c r="C239" s="4" t="s">
        <v>10</v>
      </c>
      <c r="D239" s="49"/>
      <c r="E239" s="49"/>
      <c r="F239" s="49"/>
      <c r="G239" s="49"/>
      <c r="H239" s="59"/>
      <c r="I239" s="59">
        <v>54076</v>
      </c>
      <c r="J239" s="49">
        <v>49316</v>
      </c>
      <c r="K239" s="49">
        <v>4760</v>
      </c>
      <c r="L239" s="49">
        <f t="shared" si="399"/>
        <v>54076</v>
      </c>
      <c r="M239" s="53">
        <f t="shared" si="400"/>
        <v>0</v>
      </c>
      <c r="N239" s="54">
        <f t="shared" si="394"/>
        <v>1</v>
      </c>
      <c r="O239" s="61"/>
      <c r="P239" s="45" t="s">
        <v>90</v>
      </c>
    </row>
    <row r="240" spans="1:16" ht="18.75" hidden="1" x14ac:dyDescent="0.25">
      <c r="A240" s="40" t="str">
        <f t="shared" si="327"/>
        <v>b</v>
      </c>
      <c r="B240" s="3" t="s">
        <v>2</v>
      </c>
      <c r="C240" s="2" t="s">
        <v>11</v>
      </c>
      <c r="D240" s="17"/>
      <c r="E240" s="17"/>
      <c r="F240" s="17"/>
      <c r="G240" s="17"/>
      <c r="H240" s="17">
        <v>0</v>
      </c>
      <c r="I240" s="17">
        <v>0</v>
      </c>
      <c r="J240" s="18"/>
      <c r="K240" s="17"/>
      <c r="L240" s="17">
        <f t="shared" si="399"/>
        <v>0</v>
      </c>
      <c r="M240" s="31">
        <f t="shared" si="400"/>
        <v>0</v>
      </c>
      <c r="N240" s="32" t="e">
        <f t="shared" si="394"/>
        <v>#DIV/0!</v>
      </c>
      <c r="O240" s="13"/>
      <c r="P240" s="10" t="s">
        <v>90</v>
      </c>
    </row>
    <row r="241" spans="1:20" ht="18.75" hidden="1" x14ac:dyDescent="0.25">
      <c r="A241" s="40" t="str">
        <f t="shared" si="327"/>
        <v>b</v>
      </c>
      <c r="B241" s="3" t="s">
        <v>2</v>
      </c>
      <c r="C241" s="2" t="s">
        <v>12</v>
      </c>
      <c r="D241" s="17"/>
      <c r="E241" s="17"/>
      <c r="F241" s="17"/>
      <c r="G241" s="17"/>
      <c r="H241" s="17">
        <v>0</v>
      </c>
      <c r="I241" s="17">
        <v>0</v>
      </c>
      <c r="J241" s="18"/>
      <c r="K241" s="17"/>
      <c r="L241" s="17">
        <f t="shared" si="399"/>
        <v>0</v>
      </c>
      <c r="M241" s="31">
        <f t="shared" si="400"/>
        <v>0</v>
      </c>
      <c r="N241" s="32" t="e">
        <f t="shared" si="394"/>
        <v>#DIV/0!</v>
      </c>
      <c r="O241" s="13"/>
      <c r="P241" s="10" t="s">
        <v>90</v>
      </c>
    </row>
    <row r="242" spans="1:20" ht="18.75" hidden="1" x14ac:dyDescent="0.25">
      <c r="A242" s="40" t="str">
        <f t="shared" si="327"/>
        <v>b</v>
      </c>
      <c r="B242" s="3"/>
      <c r="C242" s="2" t="s">
        <v>13</v>
      </c>
      <c r="D242" s="17"/>
      <c r="E242" s="17"/>
      <c r="F242" s="17"/>
      <c r="G242" s="17"/>
      <c r="H242" s="17">
        <v>0</v>
      </c>
      <c r="I242" s="17">
        <v>0</v>
      </c>
      <c r="J242" s="18"/>
      <c r="K242" s="17"/>
      <c r="L242" s="17">
        <f t="shared" si="399"/>
        <v>0</v>
      </c>
      <c r="M242" s="31">
        <f t="shared" si="400"/>
        <v>0</v>
      </c>
      <c r="N242" s="32" t="e">
        <f t="shared" si="394"/>
        <v>#DIV/0!</v>
      </c>
      <c r="O242" s="13"/>
      <c r="P242" s="10" t="s">
        <v>90</v>
      </c>
    </row>
    <row r="243" spans="1:20" ht="36" x14ac:dyDescent="0.25">
      <c r="A243" s="40" t="str">
        <f t="shared" si="327"/>
        <v>a</v>
      </c>
      <c r="B243" s="55" t="s">
        <v>117</v>
      </c>
      <c r="C243" s="55" t="s">
        <v>25</v>
      </c>
      <c r="D243" s="49">
        <f t="shared" ref="D243" si="401">D244+D252+D253+D254</f>
        <v>19609</v>
      </c>
      <c r="E243" s="49">
        <f t="shared" ref="E243:F243" si="402">E244+E252+E253+E254</f>
        <v>4609</v>
      </c>
      <c r="F243" s="49">
        <f t="shared" si="402"/>
        <v>19992</v>
      </c>
      <c r="G243" s="49"/>
      <c r="H243" s="49">
        <f t="shared" ref="H243:K243" si="403">H244+H252+H253+H254</f>
        <v>35890000</v>
      </c>
      <c r="I243" s="49">
        <f t="shared" si="403"/>
        <v>35865800</v>
      </c>
      <c r="J243" s="49">
        <f t="shared" ref="J243" si="404">J244+J252+J253+J254</f>
        <v>29009990</v>
      </c>
      <c r="K243" s="49">
        <f t="shared" si="403"/>
        <v>3570931</v>
      </c>
      <c r="L243" s="49">
        <f t="shared" ref="L243" si="405">L244+L252+L253+L254</f>
        <v>32580921</v>
      </c>
      <c r="M243" s="53">
        <f t="shared" ref="M243" si="406">M244+M252+M253+M254</f>
        <v>3284879</v>
      </c>
      <c r="N243" s="54">
        <f t="shared" si="394"/>
        <v>0.90841194118073487</v>
      </c>
      <c r="O243" s="61"/>
      <c r="P243" s="45" t="s">
        <v>90</v>
      </c>
    </row>
    <row r="244" spans="1:20" ht="19.5" x14ac:dyDescent="0.25">
      <c r="A244" s="40" t="str">
        <f t="shared" si="327"/>
        <v>a</v>
      </c>
      <c r="B244" s="46" t="s">
        <v>2</v>
      </c>
      <c r="C244" s="47" t="s">
        <v>3</v>
      </c>
      <c r="D244" s="48">
        <f t="shared" ref="D244:E244" si="407">D245+D246+D247+D248+D249+D250+D251</f>
        <v>19609</v>
      </c>
      <c r="E244" s="48">
        <f t="shared" si="407"/>
        <v>4609</v>
      </c>
      <c r="F244" s="48">
        <f t="shared" ref="F244" si="408">F245+F246+F247+F248+F249+F250+F251</f>
        <v>19992</v>
      </c>
      <c r="G244" s="48"/>
      <c r="H244" s="48">
        <f t="shared" ref="H244:K244" si="409">H245+H246+H247+H248+H249+H250+H251</f>
        <v>35890000</v>
      </c>
      <c r="I244" s="48">
        <f t="shared" si="409"/>
        <v>35865800</v>
      </c>
      <c r="J244" s="49">
        <f t="shared" ref="J244" si="410">J245+J246+J247+J248+J249+J250+J251</f>
        <v>29009990</v>
      </c>
      <c r="K244" s="48">
        <f t="shared" si="409"/>
        <v>3570931</v>
      </c>
      <c r="L244" s="48">
        <f t="shared" ref="L244:M244" si="411">L245+L246+L247+L248+L249+L250+L251</f>
        <v>32580921</v>
      </c>
      <c r="M244" s="50">
        <f t="shared" si="411"/>
        <v>3284879</v>
      </c>
      <c r="N244" s="51">
        <f t="shared" si="394"/>
        <v>0.90841194118073487</v>
      </c>
      <c r="O244" s="61"/>
      <c r="P244" s="45" t="s">
        <v>90</v>
      </c>
    </row>
    <row r="245" spans="1:20" ht="18.75" hidden="1" x14ac:dyDescent="0.25">
      <c r="A245" s="40" t="str">
        <f t="shared" si="327"/>
        <v>b</v>
      </c>
      <c r="B245" s="3" t="s">
        <v>2</v>
      </c>
      <c r="C245" s="4" t="s">
        <v>4</v>
      </c>
      <c r="D245" s="18">
        <f t="shared" ref="D245:D254" si="412">D257+D269+D281+D293+D305+D317+D329+D341+D353+D365+D377+D389+D401+D413</f>
        <v>0</v>
      </c>
      <c r="E245" s="18">
        <f t="shared" ref="E245:F245" si="413">E257+E269+E281+E293+E305+E317+E329+E341+E353+E365+E377+E389+E401+E413</f>
        <v>0</v>
      </c>
      <c r="F245" s="18">
        <f t="shared" si="413"/>
        <v>0</v>
      </c>
      <c r="G245" s="18"/>
      <c r="H245" s="18">
        <f t="shared" ref="H245:H254" si="414">H257+H269+H281+H293+H305+H317+H329+H341+H353+H365+H377+H389+H401+H413</f>
        <v>0</v>
      </c>
      <c r="I245" s="18">
        <f t="shared" ref="I245:K245" si="415">I257+I269+I281+I293+I305+I317+I329+I341+I353+I365+I377+I389+I401+I413</f>
        <v>0</v>
      </c>
      <c r="J245" s="18">
        <f t="shared" ref="J245" si="416">J257+J269+J281+J293+J305+J317+J329+J341+J353+J365+J377+J389+J401+J413</f>
        <v>0</v>
      </c>
      <c r="K245" s="18">
        <f t="shared" si="415"/>
        <v>0</v>
      </c>
      <c r="L245" s="18">
        <f t="shared" ref="L245:M245" si="417">L257+L269+L281+L293+L305+L317+L329+L341+L353+L365+L377+L389+L401+L413</f>
        <v>0</v>
      </c>
      <c r="M245" s="30">
        <f t="shared" si="417"/>
        <v>0</v>
      </c>
      <c r="N245" s="33" t="e">
        <f t="shared" si="394"/>
        <v>#DIV/0!</v>
      </c>
      <c r="O245" s="14"/>
      <c r="P245" s="10" t="s">
        <v>90</v>
      </c>
    </row>
    <row r="246" spans="1:20" ht="19.5" x14ac:dyDescent="0.25">
      <c r="A246" s="40" t="str">
        <f t="shared" si="327"/>
        <v>a</v>
      </c>
      <c r="B246" s="52" t="s">
        <v>2</v>
      </c>
      <c r="C246" s="4" t="s">
        <v>5</v>
      </c>
      <c r="D246" s="49">
        <f t="shared" si="412"/>
        <v>0</v>
      </c>
      <c r="E246" s="49">
        <f t="shared" ref="E246:F246" si="418">E258+E270+E282+E294+E306+E318+E330+E342+E354+E366+E378+E390+E402+E414</f>
        <v>0</v>
      </c>
      <c r="F246" s="49">
        <f t="shared" si="418"/>
        <v>0</v>
      </c>
      <c r="G246" s="49"/>
      <c r="H246" s="49">
        <f t="shared" si="414"/>
        <v>910000</v>
      </c>
      <c r="I246" s="49">
        <f t="shared" ref="I246:K246" si="419">I258+I270+I282+I294+I306+I318+I330+I342+I354+I366+I378+I390+I402+I414</f>
        <v>823400</v>
      </c>
      <c r="J246" s="49">
        <f t="shared" ref="J246" si="420">J258+J270+J282+J294+J306+J318+J330+J342+J354+J366+J378+J390+J402+J414</f>
        <v>740914</v>
      </c>
      <c r="K246" s="49">
        <f t="shared" si="419"/>
        <v>72486</v>
      </c>
      <c r="L246" s="49">
        <f t="shared" ref="L246:M246" si="421">L258+L270+L282+L294+L306+L318+L330+L342+L354+L366+L378+L390+L402+L414</f>
        <v>813400</v>
      </c>
      <c r="M246" s="53">
        <f t="shared" si="421"/>
        <v>10000</v>
      </c>
      <c r="N246" s="54">
        <f t="shared" si="394"/>
        <v>0.98785523439397616</v>
      </c>
      <c r="O246" s="61"/>
      <c r="P246" s="45" t="s">
        <v>90</v>
      </c>
    </row>
    <row r="247" spans="1:20" ht="18.75" hidden="1" x14ac:dyDescent="0.25">
      <c r="A247" s="40" t="str">
        <f t="shared" si="327"/>
        <v>b</v>
      </c>
      <c r="B247" s="3" t="s">
        <v>2</v>
      </c>
      <c r="C247" s="4" t="s">
        <v>6</v>
      </c>
      <c r="D247" s="18">
        <f t="shared" si="412"/>
        <v>0</v>
      </c>
      <c r="E247" s="18">
        <f t="shared" ref="E247:F247" si="422">E259+E271+E283+E295+E307+E319+E331+E343+E355+E367+E379+E391+E403+E415</f>
        <v>0</v>
      </c>
      <c r="F247" s="18">
        <f t="shared" si="422"/>
        <v>0</v>
      </c>
      <c r="G247" s="18"/>
      <c r="H247" s="18">
        <f t="shared" si="414"/>
        <v>0</v>
      </c>
      <c r="I247" s="18">
        <f t="shared" ref="I247:K247" si="423">I259+I271+I283+I295+I307+I319+I331+I343+I355+I367+I379+I391+I403+I415</f>
        <v>0</v>
      </c>
      <c r="J247" s="18">
        <f t="shared" ref="J247" si="424">J259+J271+J283+J295+J307+J319+J331+J343+J355+J367+J379+J391+J403+J415</f>
        <v>0</v>
      </c>
      <c r="K247" s="18">
        <f t="shared" si="423"/>
        <v>0</v>
      </c>
      <c r="L247" s="18">
        <f t="shared" ref="L247:M247" si="425">L259+L271+L283+L295+L307+L319+L331+L343+L355+L367+L379+L391+L403+L415</f>
        <v>0</v>
      </c>
      <c r="M247" s="30">
        <f t="shared" si="425"/>
        <v>0</v>
      </c>
      <c r="N247" s="33" t="e">
        <f t="shared" si="394"/>
        <v>#DIV/0!</v>
      </c>
      <c r="O247" s="14"/>
      <c r="P247" s="10" t="s">
        <v>90</v>
      </c>
    </row>
    <row r="248" spans="1:20" ht="18.75" hidden="1" x14ac:dyDescent="0.25">
      <c r="A248" s="40" t="str">
        <f t="shared" si="327"/>
        <v>b</v>
      </c>
      <c r="B248" s="3" t="s">
        <v>2</v>
      </c>
      <c r="C248" s="5" t="s">
        <v>7</v>
      </c>
      <c r="D248" s="18">
        <f t="shared" si="412"/>
        <v>0</v>
      </c>
      <c r="E248" s="18">
        <f t="shared" ref="E248:F248" si="426">E260+E272+E284+E296+E308+E320+E332+E344+E356+E368+E380+E392+E404+E416</f>
        <v>0</v>
      </c>
      <c r="F248" s="18">
        <f t="shared" si="426"/>
        <v>0</v>
      </c>
      <c r="G248" s="18"/>
      <c r="H248" s="18">
        <f t="shared" si="414"/>
        <v>0</v>
      </c>
      <c r="I248" s="18">
        <f t="shared" ref="I248:K248" si="427">I260+I272+I284+I296+I308+I320+I332+I344+I356+I368+I380+I392+I404+I416</f>
        <v>0</v>
      </c>
      <c r="J248" s="18">
        <f t="shared" ref="J248" si="428">J260+J272+J284+J296+J308+J320+J332+J344+J356+J368+J380+J392+J404+J416</f>
        <v>0</v>
      </c>
      <c r="K248" s="18">
        <f t="shared" si="427"/>
        <v>0</v>
      </c>
      <c r="L248" s="18">
        <f t="shared" ref="L248:M248" si="429">L260+L272+L284+L296+L308+L320+L332+L344+L356+L368+L380+L392+L404+L416</f>
        <v>0</v>
      </c>
      <c r="M248" s="30">
        <f t="shared" si="429"/>
        <v>0</v>
      </c>
      <c r="N248" s="33" t="e">
        <f t="shared" si="394"/>
        <v>#DIV/0!</v>
      </c>
      <c r="O248" s="14"/>
      <c r="P248" s="10" t="s">
        <v>90</v>
      </c>
    </row>
    <row r="249" spans="1:20" ht="18.75" hidden="1" x14ac:dyDescent="0.25">
      <c r="A249" s="40" t="str">
        <f t="shared" si="327"/>
        <v>b</v>
      </c>
      <c r="B249" s="3" t="s">
        <v>2</v>
      </c>
      <c r="C249" s="5" t="s">
        <v>8</v>
      </c>
      <c r="D249" s="18">
        <f t="shared" si="412"/>
        <v>0</v>
      </c>
      <c r="E249" s="18">
        <f t="shared" ref="E249:F249" si="430">E261+E273+E285+E297+E309+E321+E333+E345+E357+E369+E381+E393+E405+E417</f>
        <v>0</v>
      </c>
      <c r="F249" s="18">
        <f t="shared" si="430"/>
        <v>0</v>
      </c>
      <c r="G249" s="18"/>
      <c r="H249" s="18">
        <f t="shared" si="414"/>
        <v>0</v>
      </c>
      <c r="I249" s="18">
        <f t="shared" ref="I249:K249" si="431">I261+I273+I285+I297+I309+I321+I333+I345+I357+I369+I381+I393+I405+I417</f>
        <v>0</v>
      </c>
      <c r="J249" s="18">
        <f t="shared" ref="J249" si="432">J261+J273+J285+J297+J309+J321+J333+J345+J357+J369+J381+J393+J405+J417</f>
        <v>0</v>
      </c>
      <c r="K249" s="18">
        <f t="shared" si="431"/>
        <v>0</v>
      </c>
      <c r="L249" s="18">
        <f t="shared" ref="L249:M249" si="433">L261+L273+L285+L297+L309+L321+L333+L345+L357+L369+L381+L393+L405+L417</f>
        <v>0</v>
      </c>
      <c r="M249" s="30">
        <f t="shared" si="433"/>
        <v>0</v>
      </c>
      <c r="N249" s="33" t="e">
        <f t="shared" si="394"/>
        <v>#DIV/0!</v>
      </c>
      <c r="O249" s="14"/>
      <c r="P249" s="10" t="s">
        <v>90</v>
      </c>
    </row>
    <row r="250" spans="1:20" ht="19.5" x14ac:dyDescent="0.25">
      <c r="A250" s="40" t="str">
        <f t="shared" si="327"/>
        <v>a</v>
      </c>
      <c r="B250" s="52" t="s">
        <v>2</v>
      </c>
      <c r="C250" s="4" t="s">
        <v>9</v>
      </c>
      <c r="D250" s="49">
        <f t="shared" si="412"/>
        <v>4609</v>
      </c>
      <c r="E250" s="49">
        <f t="shared" ref="E250:F250" si="434">E262+E274+E286+E298+E310+E322+E334+E346+E358+E370+E382+E394+E406+E418</f>
        <v>4609</v>
      </c>
      <c r="F250" s="49">
        <f t="shared" si="434"/>
        <v>19992</v>
      </c>
      <c r="G250" s="49"/>
      <c r="H250" s="49">
        <f t="shared" si="414"/>
        <v>29265000</v>
      </c>
      <c r="I250" s="49">
        <f t="shared" ref="I250:K250" si="435">I262+I274+I286+I298+I310+I322+I334+I346+I358+I370+I382+I394+I406+I418</f>
        <v>28978800</v>
      </c>
      <c r="J250" s="49">
        <f t="shared" ref="J250" si="436">J262+J274+J286+J298+J310+J322+J334+J346+J358+J370+J382+J394+J406+J418</f>
        <v>23363593</v>
      </c>
      <c r="K250" s="49">
        <f t="shared" si="435"/>
        <v>2648445</v>
      </c>
      <c r="L250" s="49">
        <f t="shared" ref="L250:M250" si="437">L262+L274+L286+L298+L310+L322+L334+L346+L358+L370+L382+L394+L406+L418</f>
        <v>26012038</v>
      </c>
      <c r="M250" s="53">
        <f t="shared" si="437"/>
        <v>2966762</v>
      </c>
      <c r="N250" s="54">
        <f t="shared" si="394"/>
        <v>0.89762302096705182</v>
      </c>
      <c r="O250" s="61"/>
      <c r="P250" s="45" t="s">
        <v>90</v>
      </c>
      <c r="T250" s="21"/>
    </row>
    <row r="251" spans="1:20" ht="19.5" x14ac:dyDescent="0.25">
      <c r="A251" s="40" t="str">
        <f t="shared" si="327"/>
        <v>a</v>
      </c>
      <c r="B251" s="52" t="s">
        <v>2</v>
      </c>
      <c r="C251" s="4" t="s">
        <v>10</v>
      </c>
      <c r="D251" s="49">
        <f t="shared" si="412"/>
        <v>15000</v>
      </c>
      <c r="E251" s="49">
        <f t="shared" ref="E251:F251" si="438">E263+E275+E287+E299+E311+E323+E335+E347+E359+E371+E383+E395+E407+E419</f>
        <v>0</v>
      </c>
      <c r="F251" s="49">
        <f t="shared" si="438"/>
        <v>0</v>
      </c>
      <c r="G251" s="49"/>
      <c r="H251" s="49">
        <f t="shared" si="414"/>
        <v>5715000</v>
      </c>
      <c r="I251" s="49">
        <f t="shared" ref="I251:K251" si="439">I263+I275+I287+I299+I311+I323+I335+I347+I359+I371+I383+I395+I407+I419</f>
        <v>6063600</v>
      </c>
      <c r="J251" s="49">
        <f t="shared" ref="J251" si="440">J263+J275+J287+J299+J311+J323+J335+J347+J359+J371+J383+J395+J407+J419</f>
        <v>4905483</v>
      </c>
      <c r="K251" s="49">
        <f t="shared" si="439"/>
        <v>850000</v>
      </c>
      <c r="L251" s="49">
        <f t="shared" ref="L251:M251" si="441">L263+L275+L287+L299+L311+L323+L335+L347+L359+L371+L383+L395+L407+L419</f>
        <v>5755483</v>
      </c>
      <c r="M251" s="53">
        <f t="shared" si="441"/>
        <v>308117</v>
      </c>
      <c r="N251" s="54">
        <f t="shared" si="394"/>
        <v>0.94918579721617524</v>
      </c>
      <c r="O251" s="61"/>
      <c r="P251" s="45" t="s">
        <v>90</v>
      </c>
    </row>
    <row r="252" spans="1:20" ht="18.75" hidden="1" x14ac:dyDescent="0.25">
      <c r="A252" s="40" t="str">
        <f t="shared" si="327"/>
        <v>b</v>
      </c>
      <c r="B252" s="1" t="s">
        <v>2</v>
      </c>
      <c r="C252" s="2" t="s">
        <v>11</v>
      </c>
      <c r="D252" s="17">
        <f t="shared" si="412"/>
        <v>0</v>
      </c>
      <c r="E252" s="17">
        <f t="shared" ref="E252:F252" si="442">E264+E276+E288+E300+E312+E324+E336+E348+E360+E372+E384+E396+E408+E420</f>
        <v>0</v>
      </c>
      <c r="F252" s="17">
        <f t="shared" si="442"/>
        <v>0</v>
      </c>
      <c r="G252" s="17"/>
      <c r="H252" s="17">
        <f t="shared" si="414"/>
        <v>0</v>
      </c>
      <c r="I252" s="17">
        <f t="shared" ref="I252:K252" si="443">I264+I276+I288+I300+I312+I324+I336+I348+I360+I372+I384+I396+I408+I420</f>
        <v>0</v>
      </c>
      <c r="J252" s="18">
        <f t="shared" ref="J252" si="444">J264+J276+J288+J300+J312+J324+J336+J348+J360+J372+J384+J396+J408+J420</f>
        <v>0</v>
      </c>
      <c r="K252" s="17">
        <f t="shared" si="443"/>
        <v>0</v>
      </c>
      <c r="L252" s="17">
        <f t="shared" ref="L252:M252" si="445">L264+L276+L288+L300+L312+L324+L336+L348+L360+L372+L384+L396+L408+L420</f>
        <v>0</v>
      </c>
      <c r="M252" s="31">
        <f t="shared" si="445"/>
        <v>0</v>
      </c>
      <c r="N252" s="32" t="e">
        <f t="shared" si="394"/>
        <v>#DIV/0!</v>
      </c>
      <c r="O252" s="13"/>
      <c r="P252" s="10" t="s">
        <v>90</v>
      </c>
    </row>
    <row r="253" spans="1:20" ht="18.75" hidden="1" x14ac:dyDescent="0.25">
      <c r="A253" s="40" t="str">
        <f t="shared" si="327"/>
        <v>b</v>
      </c>
      <c r="B253" s="1" t="s">
        <v>2</v>
      </c>
      <c r="C253" s="2" t="s">
        <v>12</v>
      </c>
      <c r="D253" s="17">
        <f t="shared" si="412"/>
        <v>0</v>
      </c>
      <c r="E253" s="17">
        <f t="shared" ref="E253:F253" si="446">E265+E277+E289+E301+E313+E325+E337+E349+E361+E373+E385+E397+E409+E421</f>
        <v>0</v>
      </c>
      <c r="F253" s="17">
        <f t="shared" si="446"/>
        <v>0</v>
      </c>
      <c r="G253" s="17"/>
      <c r="H253" s="17">
        <f t="shared" si="414"/>
        <v>0</v>
      </c>
      <c r="I253" s="17">
        <f t="shared" ref="I253:K253" si="447">I265+I277+I289+I301+I313+I325+I337+I349+I361+I373+I385+I397+I409+I421</f>
        <v>0</v>
      </c>
      <c r="J253" s="18">
        <f t="shared" ref="J253" si="448">J265+J277+J289+J301+J313+J325+J337+J349+J361+J373+J385+J397+J409+J421</f>
        <v>0</v>
      </c>
      <c r="K253" s="17">
        <f t="shared" si="447"/>
        <v>0</v>
      </c>
      <c r="L253" s="17">
        <f t="shared" ref="L253:M253" si="449">L265+L277+L289+L301+L313+L325+L337+L349+L361+L373+L385+L397+L409+L421</f>
        <v>0</v>
      </c>
      <c r="M253" s="31">
        <f t="shared" si="449"/>
        <v>0</v>
      </c>
      <c r="N253" s="32" t="e">
        <f t="shared" si="394"/>
        <v>#DIV/0!</v>
      </c>
      <c r="O253" s="13"/>
      <c r="P253" s="10" t="s">
        <v>90</v>
      </c>
    </row>
    <row r="254" spans="1:20" ht="18.75" hidden="1" x14ac:dyDescent="0.25">
      <c r="A254" s="40" t="str">
        <f t="shared" si="327"/>
        <v>b</v>
      </c>
      <c r="B254" s="1" t="s">
        <v>2</v>
      </c>
      <c r="C254" s="2" t="s">
        <v>13</v>
      </c>
      <c r="D254" s="17">
        <f t="shared" si="412"/>
        <v>0</v>
      </c>
      <c r="E254" s="17">
        <f t="shared" ref="E254:F254" si="450">E266+E278+E290+E302+E314+E326+E338+E350+E362+E374+E386+E398+E410+E422</f>
        <v>0</v>
      </c>
      <c r="F254" s="17">
        <f t="shared" si="450"/>
        <v>0</v>
      </c>
      <c r="G254" s="17"/>
      <c r="H254" s="17">
        <f t="shared" si="414"/>
        <v>0</v>
      </c>
      <c r="I254" s="17">
        <f t="shared" ref="I254:K254" si="451">I266+I278+I290+I302+I314+I326+I338+I350+I362+I374+I386+I398+I410+I422</f>
        <v>0</v>
      </c>
      <c r="J254" s="18">
        <f t="shared" ref="J254" si="452">J266+J278+J290+J302+J314+J326+J338+J350+J362+J374+J386+J398+J410+J422</f>
        <v>0</v>
      </c>
      <c r="K254" s="17">
        <f t="shared" si="451"/>
        <v>0</v>
      </c>
      <c r="L254" s="17">
        <f t="shared" ref="L254:M254" si="453">L266+L278+L290+L302+L314+L326+L338+L350+L362+L374+L386+L398+L410+L422</f>
        <v>0</v>
      </c>
      <c r="M254" s="31">
        <f t="shared" si="453"/>
        <v>0</v>
      </c>
      <c r="N254" s="32" t="e">
        <f t="shared" si="394"/>
        <v>#DIV/0!</v>
      </c>
      <c r="O254" s="13"/>
      <c r="P254" s="10" t="s">
        <v>90</v>
      </c>
    </row>
    <row r="255" spans="1:20" ht="57.75" customHeight="1" x14ac:dyDescent="0.25">
      <c r="A255" s="40" t="str">
        <f t="shared" si="327"/>
        <v>a</v>
      </c>
      <c r="B255" s="55" t="s">
        <v>118</v>
      </c>
      <c r="C255" s="55" t="s">
        <v>26</v>
      </c>
      <c r="D255" s="49">
        <f t="shared" ref="D255" si="454">D256+D264+D265+D266</f>
        <v>4609</v>
      </c>
      <c r="E255" s="49">
        <f t="shared" ref="E255:F255" si="455">E256+E264+E265+E266</f>
        <v>4609</v>
      </c>
      <c r="F255" s="49">
        <f t="shared" si="455"/>
        <v>19992</v>
      </c>
      <c r="G255" s="49"/>
      <c r="H255" s="56">
        <f t="shared" ref="H255:I255" si="456">H256+H264+H265+H266</f>
        <v>2000000</v>
      </c>
      <c r="I255" s="56">
        <f t="shared" si="456"/>
        <v>1890800</v>
      </c>
      <c r="J255" s="49">
        <f t="shared" ref="J255" si="457">J256+J264+J265+J266</f>
        <v>1393755</v>
      </c>
      <c r="K255" s="49">
        <f t="shared" ref="K255" si="458">K256+K264+K265+K266</f>
        <v>350000</v>
      </c>
      <c r="L255" s="49">
        <f t="shared" ref="L255" si="459">L256+L264+L265+L266</f>
        <v>1743755</v>
      </c>
      <c r="M255" s="53">
        <f t="shared" ref="M255" si="460">M256+M264+M265+M266</f>
        <v>147045</v>
      </c>
      <c r="N255" s="54">
        <f t="shared" si="394"/>
        <v>0.92223133065369156</v>
      </c>
      <c r="O255" s="61"/>
      <c r="P255" s="45" t="s">
        <v>90</v>
      </c>
    </row>
    <row r="256" spans="1:20" ht="19.5" x14ac:dyDescent="0.25">
      <c r="A256" s="40" t="str">
        <f t="shared" si="327"/>
        <v>a</v>
      </c>
      <c r="B256" s="46" t="s">
        <v>2</v>
      </c>
      <c r="C256" s="47" t="s">
        <v>3</v>
      </c>
      <c r="D256" s="48">
        <f t="shared" ref="D256" si="461">D257+D258+D259+D260+D261+D262+D263</f>
        <v>4609</v>
      </c>
      <c r="E256" s="48">
        <f t="shared" ref="E256:F256" si="462">E257+E258+E259+E260+E261+E262+E263</f>
        <v>4609</v>
      </c>
      <c r="F256" s="48">
        <f t="shared" si="462"/>
        <v>19992</v>
      </c>
      <c r="G256" s="48"/>
      <c r="H256" s="48">
        <f t="shared" ref="H256:I256" si="463">H257+H258+H259+H260+H261+H262+H263</f>
        <v>2000000</v>
      </c>
      <c r="I256" s="48">
        <f t="shared" si="463"/>
        <v>1890800</v>
      </c>
      <c r="J256" s="49">
        <f t="shared" ref="J256" si="464">J257+J258+J259+J260+J261+J262+J263</f>
        <v>1393755</v>
      </c>
      <c r="K256" s="48">
        <f t="shared" ref="K256:M256" si="465">K257+K258+K259+K260+K261+K262+K263</f>
        <v>350000</v>
      </c>
      <c r="L256" s="48">
        <f t="shared" si="465"/>
        <v>1743755</v>
      </c>
      <c r="M256" s="50">
        <f t="shared" si="465"/>
        <v>147045</v>
      </c>
      <c r="N256" s="51">
        <f t="shared" si="394"/>
        <v>0.92223133065369156</v>
      </c>
      <c r="O256" s="61"/>
      <c r="P256" s="45" t="s">
        <v>90</v>
      </c>
    </row>
    <row r="257" spans="1:16" ht="18.75" hidden="1" x14ac:dyDescent="0.25">
      <c r="A257" s="40" t="str">
        <f t="shared" si="327"/>
        <v>b</v>
      </c>
      <c r="B257" s="3" t="s">
        <v>2</v>
      </c>
      <c r="C257" s="4" t="s">
        <v>4</v>
      </c>
      <c r="D257" s="18"/>
      <c r="E257" s="18"/>
      <c r="F257" s="18"/>
      <c r="G257" s="18"/>
      <c r="H257" s="20">
        <v>0</v>
      </c>
      <c r="I257" s="20">
        <v>0</v>
      </c>
      <c r="J257" s="18"/>
      <c r="K257" s="18"/>
      <c r="L257" s="18">
        <f t="shared" ref="L257:L266" si="466">J257+K257</f>
        <v>0</v>
      </c>
      <c r="M257" s="30">
        <f t="shared" ref="M257:M266" si="467">I257-L257</f>
        <v>0</v>
      </c>
      <c r="N257" s="33" t="e">
        <f t="shared" si="394"/>
        <v>#DIV/0!</v>
      </c>
      <c r="O257" s="14"/>
      <c r="P257" s="10" t="s">
        <v>90</v>
      </c>
    </row>
    <row r="258" spans="1:16" ht="19.5" x14ac:dyDescent="0.25">
      <c r="A258" s="40" t="str">
        <f t="shared" si="327"/>
        <v>a</v>
      </c>
      <c r="B258" s="52" t="s">
        <v>2</v>
      </c>
      <c r="C258" s="4" t="s">
        <v>5</v>
      </c>
      <c r="D258" s="49"/>
      <c r="E258" s="49"/>
      <c r="F258" s="49"/>
      <c r="G258" s="49"/>
      <c r="H258" s="59">
        <v>10000</v>
      </c>
      <c r="I258" s="59">
        <v>10000</v>
      </c>
      <c r="J258" s="49"/>
      <c r="K258" s="49"/>
      <c r="L258" s="49">
        <f t="shared" si="466"/>
        <v>0</v>
      </c>
      <c r="M258" s="53">
        <f t="shared" si="467"/>
        <v>10000</v>
      </c>
      <c r="N258" s="54">
        <f t="shared" si="394"/>
        <v>0</v>
      </c>
      <c r="O258" s="61"/>
      <c r="P258" s="45" t="s">
        <v>90</v>
      </c>
    </row>
    <row r="259" spans="1:16" ht="18.75" hidden="1" x14ac:dyDescent="0.25">
      <c r="A259" s="40" t="str">
        <f t="shared" si="327"/>
        <v>b</v>
      </c>
      <c r="B259" s="3" t="s">
        <v>2</v>
      </c>
      <c r="C259" s="4" t="s">
        <v>6</v>
      </c>
      <c r="D259" s="18"/>
      <c r="E259" s="18"/>
      <c r="F259" s="18"/>
      <c r="G259" s="18"/>
      <c r="H259" s="20">
        <v>0</v>
      </c>
      <c r="I259" s="20">
        <v>0</v>
      </c>
      <c r="J259" s="18"/>
      <c r="K259" s="18"/>
      <c r="L259" s="18">
        <f t="shared" si="466"/>
        <v>0</v>
      </c>
      <c r="M259" s="30">
        <f t="shared" si="467"/>
        <v>0</v>
      </c>
      <c r="N259" s="33" t="e">
        <f t="shared" si="394"/>
        <v>#DIV/0!</v>
      </c>
      <c r="O259" s="14"/>
      <c r="P259" s="10" t="s">
        <v>90</v>
      </c>
    </row>
    <row r="260" spans="1:16" ht="18.75" hidden="1" x14ac:dyDescent="0.25">
      <c r="A260" s="40" t="str">
        <f t="shared" ref="A260:A323" si="468">IF((D260+J260+H260+I260+K260+L260)&gt;0,"a","b")</f>
        <v>b</v>
      </c>
      <c r="B260" s="3" t="s">
        <v>2</v>
      </c>
      <c r="C260" s="5" t="s">
        <v>7</v>
      </c>
      <c r="D260" s="18"/>
      <c r="E260" s="18"/>
      <c r="F260" s="18"/>
      <c r="G260" s="18"/>
      <c r="H260" s="20">
        <v>0</v>
      </c>
      <c r="I260" s="20">
        <v>0</v>
      </c>
      <c r="J260" s="18"/>
      <c r="K260" s="18"/>
      <c r="L260" s="18">
        <f t="shared" si="466"/>
        <v>0</v>
      </c>
      <c r="M260" s="30">
        <f t="shared" si="467"/>
        <v>0</v>
      </c>
      <c r="N260" s="33" t="e">
        <f t="shared" si="394"/>
        <v>#DIV/0!</v>
      </c>
      <c r="O260" s="14"/>
      <c r="P260" s="10" t="s">
        <v>90</v>
      </c>
    </row>
    <row r="261" spans="1:16" ht="18.75" hidden="1" x14ac:dyDescent="0.25">
      <c r="A261" s="40" t="str">
        <f t="shared" si="468"/>
        <v>b</v>
      </c>
      <c r="B261" s="3" t="s">
        <v>2</v>
      </c>
      <c r="C261" s="5" t="s">
        <v>8</v>
      </c>
      <c r="D261" s="18"/>
      <c r="E261" s="18"/>
      <c r="F261" s="18"/>
      <c r="G261" s="18"/>
      <c r="H261" s="20">
        <v>0</v>
      </c>
      <c r="I261" s="20">
        <v>0</v>
      </c>
      <c r="J261" s="18"/>
      <c r="K261" s="18"/>
      <c r="L261" s="18">
        <f t="shared" si="466"/>
        <v>0</v>
      </c>
      <c r="M261" s="30">
        <f t="shared" si="467"/>
        <v>0</v>
      </c>
      <c r="N261" s="33" t="e">
        <f t="shared" si="394"/>
        <v>#DIV/0!</v>
      </c>
      <c r="O261" s="14"/>
      <c r="P261" s="10" t="s">
        <v>90</v>
      </c>
    </row>
    <row r="262" spans="1:16" ht="19.5" x14ac:dyDescent="0.25">
      <c r="A262" s="40" t="str">
        <f t="shared" si="468"/>
        <v>a</v>
      </c>
      <c r="B262" s="52" t="s">
        <v>2</v>
      </c>
      <c r="C262" s="4" t="s">
        <v>9</v>
      </c>
      <c r="D262" s="49">
        <v>4609</v>
      </c>
      <c r="E262" s="49">
        <v>4609</v>
      </c>
      <c r="F262" s="49">
        <v>19992</v>
      </c>
      <c r="G262" s="49"/>
      <c r="H262" s="59">
        <v>1775000</v>
      </c>
      <c r="I262" s="59">
        <v>1880800</v>
      </c>
      <c r="J262" s="49">
        <v>1393755</v>
      </c>
      <c r="K262" s="49">
        <v>350000</v>
      </c>
      <c r="L262" s="49">
        <f t="shared" si="466"/>
        <v>1743755</v>
      </c>
      <c r="M262" s="53">
        <f t="shared" si="467"/>
        <v>137045</v>
      </c>
      <c r="N262" s="54">
        <f t="shared" si="394"/>
        <v>0.92713472990216927</v>
      </c>
      <c r="O262" s="61"/>
      <c r="P262" s="45" t="s">
        <v>90</v>
      </c>
    </row>
    <row r="263" spans="1:16" ht="18.75" customHeight="1" x14ac:dyDescent="0.25">
      <c r="A263" s="40" t="str">
        <f t="shared" si="468"/>
        <v>a</v>
      </c>
      <c r="B263" s="52" t="s">
        <v>2</v>
      </c>
      <c r="C263" s="4" t="s">
        <v>10</v>
      </c>
      <c r="D263" s="49"/>
      <c r="E263" s="49"/>
      <c r="F263" s="49"/>
      <c r="G263" s="49"/>
      <c r="H263" s="59">
        <v>215000</v>
      </c>
      <c r="I263" s="59"/>
      <c r="J263" s="49"/>
      <c r="K263" s="49"/>
      <c r="L263" s="49">
        <f t="shared" si="466"/>
        <v>0</v>
      </c>
      <c r="M263" s="53">
        <f t="shared" si="467"/>
        <v>0</v>
      </c>
      <c r="N263" s="54"/>
      <c r="O263" s="61"/>
      <c r="P263" s="45" t="s">
        <v>90</v>
      </c>
    </row>
    <row r="264" spans="1:16" ht="18.75" hidden="1" x14ac:dyDescent="0.25">
      <c r="A264" s="40" t="str">
        <f t="shared" si="468"/>
        <v>b</v>
      </c>
      <c r="B264" s="3" t="s">
        <v>2</v>
      </c>
      <c r="C264" s="2" t="s">
        <v>11</v>
      </c>
      <c r="D264" s="17"/>
      <c r="E264" s="17"/>
      <c r="F264" s="17"/>
      <c r="G264" s="17"/>
      <c r="H264" s="17">
        <v>0</v>
      </c>
      <c r="I264" s="17">
        <v>0</v>
      </c>
      <c r="J264" s="18"/>
      <c r="K264" s="17"/>
      <c r="L264" s="17">
        <f t="shared" si="466"/>
        <v>0</v>
      </c>
      <c r="M264" s="31">
        <f t="shared" si="467"/>
        <v>0</v>
      </c>
      <c r="N264" s="32" t="e">
        <f t="shared" si="394"/>
        <v>#DIV/0!</v>
      </c>
      <c r="O264" s="13"/>
      <c r="P264" s="10" t="s">
        <v>90</v>
      </c>
    </row>
    <row r="265" spans="1:16" ht="18.75" hidden="1" x14ac:dyDescent="0.25">
      <c r="A265" s="40" t="str">
        <f t="shared" si="468"/>
        <v>b</v>
      </c>
      <c r="B265" s="3" t="s">
        <v>2</v>
      </c>
      <c r="C265" s="2" t="s">
        <v>12</v>
      </c>
      <c r="D265" s="17"/>
      <c r="E265" s="17"/>
      <c r="F265" s="17"/>
      <c r="G265" s="17"/>
      <c r="H265" s="17">
        <v>0</v>
      </c>
      <c r="I265" s="17">
        <v>0</v>
      </c>
      <c r="J265" s="18"/>
      <c r="K265" s="17"/>
      <c r="L265" s="17">
        <f t="shared" si="466"/>
        <v>0</v>
      </c>
      <c r="M265" s="31">
        <f t="shared" si="467"/>
        <v>0</v>
      </c>
      <c r="N265" s="32" t="e">
        <f t="shared" si="394"/>
        <v>#DIV/0!</v>
      </c>
      <c r="O265" s="13"/>
      <c r="P265" s="10" t="s">
        <v>90</v>
      </c>
    </row>
    <row r="266" spans="1:16" ht="18.75" hidden="1" x14ac:dyDescent="0.25">
      <c r="A266" s="40" t="str">
        <f t="shared" si="468"/>
        <v>b</v>
      </c>
      <c r="B266" s="3" t="s">
        <v>2</v>
      </c>
      <c r="C266" s="2" t="s">
        <v>13</v>
      </c>
      <c r="D266" s="17"/>
      <c r="E266" s="17"/>
      <c r="F266" s="17"/>
      <c r="G266" s="17"/>
      <c r="H266" s="17">
        <v>0</v>
      </c>
      <c r="I266" s="17">
        <v>0</v>
      </c>
      <c r="J266" s="18"/>
      <c r="K266" s="17"/>
      <c r="L266" s="17">
        <f t="shared" si="466"/>
        <v>0</v>
      </c>
      <c r="M266" s="31">
        <f t="shared" si="467"/>
        <v>0</v>
      </c>
      <c r="N266" s="32" t="e">
        <f t="shared" si="394"/>
        <v>#DIV/0!</v>
      </c>
      <c r="O266" s="13"/>
      <c r="P266" s="10" t="s">
        <v>90</v>
      </c>
    </row>
    <row r="267" spans="1:16" ht="36.75" customHeight="1" x14ac:dyDescent="0.25">
      <c r="A267" s="40" t="str">
        <f t="shared" si="468"/>
        <v>a</v>
      </c>
      <c r="B267" s="55" t="s">
        <v>119</v>
      </c>
      <c r="C267" s="55" t="s">
        <v>27</v>
      </c>
      <c r="D267" s="49"/>
      <c r="E267" s="49"/>
      <c r="F267" s="49"/>
      <c r="G267" s="49"/>
      <c r="H267" s="56">
        <f t="shared" ref="H267:I267" si="469">H268+H276+H277+H278</f>
        <v>2500000</v>
      </c>
      <c r="I267" s="56">
        <f t="shared" si="469"/>
        <v>2371200</v>
      </c>
      <c r="J267" s="49">
        <f t="shared" ref="J267" si="470">J268+J276+J277+J278</f>
        <v>1862489</v>
      </c>
      <c r="K267" s="49">
        <f t="shared" ref="K267" si="471">K268+K276+K277+K278</f>
        <v>194731</v>
      </c>
      <c r="L267" s="49">
        <f t="shared" ref="L267" si="472">L268+L276+L277+L278</f>
        <v>2057220</v>
      </c>
      <c r="M267" s="53">
        <f t="shared" ref="M267" si="473">M268+M276+M277+M278</f>
        <v>313980</v>
      </c>
      <c r="N267" s="54">
        <f t="shared" si="394"/>
        <v>0.86758603238866394</v>
      </c>
      <c r="O267" s="61"/>
      <c r="P267" s="45" t="s">
        <v>90</v>
      </c>
    </row>
    <row r="268" spans="1:16" ht="19.5" x14ac:dyDescent="0.25">
      <c r="A268" s="40" t="str">
        <f t="shared" si="468"/>
        <v>a</v>
      </c>
      <c r="B268" s="46" t="s">
        <v>2</v>
      </c>
      <c r="C268" s="47" t="s">
        <v>3</v>
      </c>
      <c r="D268" s="48"/>
      <c r="E268" s="48"/>
      <c r="F268" s="48"/>
      <c r="G268" s="48"/>
      <c r="H268" s="48">
        <f t="shared" ref="H268:I268" si="474">H269+H270+H271+H272+H273+H274+H275</f>
        <v>2500000</v>
      </c>
      <c r="I268" s="48">
        <f t="shared" si="474"/>
        <v>2371200</v>
      </c>
      <c r="J268" s="49">
        <f t="shared" ref="J268" si="475">J269+J270+J271+J272+J273+J274+J275</f>
        <v>1862489</v>
      </c>
      <c r="K268" s="48">
        <f t="shared" ref="K268:M268" si="476">K269+K270+K271+K272+K273+K274+K275</f>
        <v>194731</v>
      </c>
      <c r="L268" s="48">
        <f t="shared" si="476"/>
        <v>2057220</v>
      </c>
      <c r="M268" s="50">
        <f t="shared" si="476"/>
        <v>313980</v>
      </c>
      <c r="N268" s="51">
        <f t="shared" si="394"/>
        <v>0.86758603238866394</v>
      </c>
      <c r="O268" s="61"/>
      <c r="P268" s="45" t="s">
        <v>90</v>
      </c>
    </row>
    <row r="269" spans="1:16" ht="18.75" hidden="1" x14ac:dyDescent="0.25">
      <c r="A269" s="40" t="str">
        <f t="shared" si="468"/>
        <v>b</v>
      </c>
      <c r="B269" s="3" t="s">
        <v>2</v>
      </c>
      <c r="C269" s="4" t="s">
        <v>4</v>
      </c>
      <c r="D269" s="18"/>
      <c r="E269" s="18"/>
      <c r="F269" s="18"/>
      <c r="G269" s="18"/>
      <c r="H269" s="20">
        <v>0</v>
      </c>
      <c r="I269" s="20">
        <v>0</v>
      </c>
      <c r="J269" s="18"/>
      <c r="K269" s="18"/>
      <c r="L269" s="18">
        <f t="shared" ref="L269:L278" si="477">J269+K269</f>
        <v>0</v>
      </c>
      <c r="M269" s="30">
        <f t="shared" ref="M269:M278" si="478">I269-L269</f>
        <v>0</v>
      </c>
      <c r="N269" s="33" t="e">
        <f t="shared" si="394"/>
        <v>#DIV/0!</v>
      </c>
      <c r="O269" s="14"/>
      <c r="P269" s="10" t="s">
        <v>90</v>
      </c>
    </row>
    <row r="270" spans="1:16" ht="18.75" hidden="1" x14ac:dyDescent="0.25">
      <c r="A270" s="40" t="str">
        <f t="shared" si="468"/>
        <v>b</v>
      </c>
      <c r="B270" s="3" t="s">
        <v>2</v>
      </c>
      <c r="C270" s="4" t="s">
        <v>5</v>
      </c>
      <c r="D270" s="18"/>
      <c r="E270" s="18"/>
      <c r="F270" s="18"/>
      <c r="G270" s="18"/>
      <c r="H270" s="20">
        <v>0</v>
      </c>
      <c r="I270" s="20">
        <v>0</v>
      </c>
      <c r="J270" s="18"/>
      <c r="K270" s="18"/>
      <c r="L270" s="18">
        <f t="shared" si="477"/>
        <v>0</v>
      </c>
      <c r="M270" s="30">
        <f t="shared" si="478"/>
        <v>0</v>
      </c>
      <c r="N270" s="33" t="e">
        <f t="shared" si="394"/>
        <v>#DIV/0!</v>
      </c>
      <c r="O270" s="14"/>
      <c r="P270" s="10" t="s">
        <v>90</v>
      </c>
    </row>
    <row r="271" spans="1:16" ht="18.75" hidden="1" x14ac:dyDescent="0.25">
      <c r="A271" s="40" t="str">
        <f t="shared" si="468"/>
        <v>b</v>
      </c>
      <c r="B271" s="3" t="s">
        <v>2</v>
      </c>
      <c r="C271" s="4" t="s">
        <v>6</v>
      </c>
      <c r="D271" s="18"/>
      <c r="E271" s="18"/>
      <c r="F271" s="18"/>
      <c r="G271" s="18"/>
      <c r="H271" s="20">
        <v>0</v>
      </c>
      <c r="I271" s="20">
        <v>0</v>
      </c>
      <c r="J271" s="18"/>
      <c r="K271" s="18"/>
      <c r="L271" s="18">
        <f t="shared" si="477"/>
        <v>0</v>
      </c>
      <c r="M271" s="30">
        <f t="shared" si="478"/>
        <v>0</v>
      </c>
      <c r="N271" s="33" t="e">
        <f t="shared" si="394"/>
        <v>#DIV/0!</v>
      </c>
      <c r="O271" s="14"/>
      <c r="P271" s="10" t="s">
        <v>90</v>
      </c>
    </row>
    <row r="272" spans="1:16" ht="18.75" hidden="1" x14ac:dyDescent="0.25">
      <c r="A272" s="40" t="str">
        <f t="shared" si="468"/>
        <v>b</v>
      </c>
      <c r="B272" s="3" t="s">
        <v>2</v>
      </c>
      <c r="C272" s="5" t="s">
        <v>7</v>
      </c>
      <c r="D272" s="18"/>
      <c r="E272" s="18"/>
      <c r="F272" s="18"/>
      <c r="G272" s="18"/>
      <c r="H272" s="20">
        <v>0</v>
      </c>
      <c r="I272" s="20">
        <v>0</v>
      </c>
      <c r="J272" s="18"/>
      <c r="K272" s="18"/>
      <c r="L272" s="18">
        <f t="shared" si="477"/>
        <v>0</v>
      </c>
      <c r="M272" s="30">
        <f t="shared" si="478"/>
        <v>0</v>
      </c>
      <c r="N272" s="33" t="e">
        <f t="shared" si="394"/>
        <v>#DIV/0!</v>
      </c>
      <c r="O272" s="14"/>
      <c r="P272" s="10" t="s">
        <v>90</v>
      </c>
    </row>
    <row r="273" spans="1:16" ht="18.75" hidden="1" x14ac:dyDescent="0.25">
      <c r="A273" s="40" t="str">
        <f t="shared" si="468"/>
        <v>b</v>
      </c>
      <c r="B273" s="3" t="s">
        <v>2</v>
      </c>
      <c r="C273" s="5" t="s">
        <v>8</v>
      </c>
      <c r="D273" s="18"/>
      <c r="E273" s="18"/>
      <c r="F273" s="18"/>
      <c r="G273" s="18"/>
      <c r="H273" s="20">
        <v>0</v>
      </c>
      <c r="I273" s="20">
        <v>0</v>
      </c>
      <c r="J273" s="18"/>
      <c r="K273" s="18"/>
      <c r="L273" s="18">
        <f t="shared" si="477"/>
        <v>0</v>
      </c>
      <c r="M273" s="30">
        <f t="shared" si="478"/>
        <v>0</v>
      </c>
      <c r="N273" s="33" t="e">
        <f t="shared" si="394"/>
        <v>#DIV/0!</v>
      </c>
      <c r="O273" s="14"/>
      <c r="P273" s="10" t="s">
        <v>90</v>
      </c>
    </row>
    <row r="274" spans="1:16" ht="19.5" x14ac:dyDescent="0.25">
      <c r="A274" s="40" t="str">
        <f t="shared" si="468"/>
        <v>a</v>
      </c>
      <c r="B274" s="52" t="s">
        <v>2</v>
      </c>
      <c r="C274" s="4" t="s">
        <v>9</v>
      </c>
      <c r="D274" s="49"/>
      <c r="E274" s="49"/>
      <c r="F274" s="49"/>
      <c r="G274" s="49"/>
      <c r="H274" s="59">
        <v>2500000</v>
      </c>
      <c r="I274" s="59">
        <v>2371200</v>
      </c>
      <c r="J274" s="49">
        <v>1862489</v>
      </c>
      <c r="K274" s="68">
        <v>194731</v>
      </c>
      <c r="L274" s="49">
        <f t="shared" si="477"/>
        <v>2057220</v>
      </c>
      <c r="M274" s="53">
        <f t="shared" si="478"/>
        <v>313980</v>
      </c>
      <c r="N274" s="54">
        <f t="shared" si="394"/>
        <v>0.86758603238866394</v>
      </c>
      <c r="O274" s="61"/>
      <c r="P274" s="45" t="s">
        <v>90</v>
      </c>
    </row>
    <row r="275" spans="1:16" ht="18.75" hidden="1" x14ac:dyDescent="0.25">
      <c r="A275" s="40" t="str">
        <f t="shared" si="468"/>
        <v>b</v>
      </c>
      <c r="B275" s="3" t="s">
        <v>2</v>
      </c>
      <c r="C275" s="5" t="s">
        <v>10</v>
      </c>
      <c r="D275" s="18"/>
      <c r="E275" s="18"/>
      <c r="F275" s="18"/>
      <c r="G275" s="18"/>
      <c r="H275" s="20">
        <v>0</v>
      </c>
      <c r="I275" s="20">
        <v>0</v>
      </c>
      <c r="J275" s="18"/>
      <c r="K275" s="18"/>
      <c r="L275" s="18">
        <f t="shared" si="477"/>
        <v>0</v>
      </c>
      <c r="M275" s="30">
        <f t="shared" si="478"/>
        <v>0</v>
      </c>
      <c r="N275" s="33" t="e">
        <f t="shared" si="394"/>
        <v>#DIV/0!</v>
      </c>
      <c r="O275" s="14"/>
      <c r="P275" s="10" t="s">
        <v>90</v>
      </c>
    </row>
    <row r="276" spans="1:16" ht="18.75" hidden="1" x14ac:dyDescent="0.25">
      <c r="A276" s="40" t="str">
        <f t="shared" si="468"/>
        <v>b</v>
      </c>
      <c r="B276" s="3" t="s">
        <v>2</v>
      </c>
      <c r="C276" s="2" t="s">
        <v>11</v>
      </c>
      <c r="D276" s="17"/>
      <c r="E276" s="17"/>
      <c r="F276" s="17"/>
      <c r="G276" s="17"/>
      <c r="H276" s="17">
        <v>0</v>
      </c>
      <c r="I276" s="17">
        <v>0</v>
      </c>
      <c r="J276" s="18"/>
      <c r="K276" s="17"/>
      <c r="L276" s="17">
        <f t="shared" si="477"/>
        <v>0</v>
      </c>
      <c r="M276" s="31">
        <f t="shared" si="478"/>
        <v>0</v>
      </c>
      <c r="N276" s="32" t="e">
        <f t="shared" si="394"/>
        <v>#DIV/0!</v>
      </c>
      <c r="O276" s="13"/>
      <c r="P276" s="10" t="s">
        <v>90</v>
      </c>
    </row>
    <row r="277" spans="1:16" ht="18.75" hidden="1" x14ac:dyDescent="0.25">
      <c r="A277" s="40" t="str">
        <f t="shared" si="468"/>
        <v>b</v>
      </c>
      <c r="B277" s="3" t="s">
        <v>2</v>
      </c>
      <c r="C277" s="2" t="s">
        <v>12</v>
      </c>
      <c r="D277" s="17"/>
      <c r="E277" s="17"/>
      <c r="F277" s="17"/>
      <c r="G277" s="17"/>
      <c r="H277" s="17">
        <v>0</v>
      </c>
      <c r="I277" s="17">
        <v>0</v>
      </c>
      <c r="J277" s="18"/>
      <c r="K277" s="17"/>
      <c r="L277" s="17">
        <f t="shared" si="477"/>
        <v>0</v>
      </c>
      <c r="M277" s="31">
        <f t="shared" si="478"/>
        <v>0</v>
      </c>
      <c r="N277" s="32" t="e">
        <f t="shared" si="394"/>
        <v>#DIV/0!</v>
      </c>
      <c r="O277" s="13"/>
      <c r="P277" s="10" t="s">
        <v>90</v>
      </c>
    </row>
    <row r="278" spans="1:16" ht="18.75" hidden="1" x14ac:dyDescent="0.25">
      <c r="A278" s="40" t="str">
        <f t="shared" si="468"/>
        <v>b</v>
      </c>
      <c r="B278" s="3" t="s">
        <v>2</v>
      </c>
      <c r="C278" s="2" t="s">
        <v>13</v>
      </c>
      <c r="D278" s="17"/>
      <c r="E278" s="17"/>
      <c r="F278" s="17"/>
      <c r="G278" s="17"/>
      <c r="H278" s="17">
        <v>0</v>
      </c>
      <c r="I278" s="17">
        <v>0</v>
      </c>
      <c r="J278" s="18"/>
      <c r="K278" s="17"/>
      <c r="L278" s="17">
        <f t="shared" si="477"/>
        <v>0</v>
      </c>
      <c r="M278" s="31">
        <f t="shared" si="478"/>
        <v>0</v>
      </c>
      <c r="N278" s="32" t="e">
        <f t="shared" si="394"/>
        <v>#DIV/0!</v>
      </c>
      <c r="O278" s="13"/>
      <c r="P278" s="10" t="s">
        <v>90</v>
      </c>
    </row>
    <row r="279" spans="1:16" ht="36" x14ac:dyDescent="0.25">
      <c r="A279" s="40" t="str">
        <f t="shared" si="468"/>
        <v>a</v>
      </c>
      <c r="B279" s="55" t="s">
        <v>120</v>
      </c>
      <c r="C279" s="55" t="s">
        <v>28</v>
      </c>
      <c r="D279" s="49"/>
      <c r="E279" s="49"/>
      <c r="F279" s="49"/>
      <c r="G279" s="49"/>
      <c r="H279" s="56">
        <f t="shared" ref="H279:I279" si="479">H280+H288+H289+H290</f>
        <v>3500000</v>
      </c>
      <c r="I279" s="56">
        <f t="shared" si="479"/>
        <v>3030000</v>
      </c>
      <c r="J279" s="49">
        <f t="shared" ref="J279" si="480">J280+J288+J289+J290</f>
        <v>2762013</v>
      </c>
      <c r="K279" s="49">
        <f t="shared" ref="K279" si="481">K280+K288+K289+K290</f>
        <v>360000</v>
      </c>
      <c r="L279" s="49">
        <f t="shared" ref="L279" si="482">L280+L288+L289+L290</f>
        <v>3122013</v>
      </c>
      <c r="M279" s="53">
        <f t="shared" ref="M279" si="483">M280+M288+M289+M290</f>
        <v>-92013</v>
      </c>
      <c r="N279" s="54">
        <f t="shared" si="394"/>
        <v>1.0303673267326732</v>
      </c>
      <c r="O279" s="61"/>
      <c r="P279" s="45" t="s">
        <v>90</v>
      </c>
    </row>
    <row r="280" spans="1:16" ht="19.5" x14ac:dyDescent="0.25">
      <c r="A280" s="40" t="str">
        <f t="shared" si="468"/>
        <v>a</v>
      </c>
      <c r="B280" s="46" t="s">
        <v>2</v>
      </c>
      <c r="C280" s="47" t="s">
        <v>3</v>
      </c>
      <c r="D280" s="48"/>
      <c r="E280" s="48"/>
      <c r="F280" s="48"/>
      <c r="G280" s="48"/>
      <c r="H280" s="48">
        <f t="shared" ref="H280:I280" si="484">H281+H282+H283+H284+H285+H286+H287</f>
        <v>3500000</v>
      </c>
      <c r="I280" s="48">
        <f t="shared" si="484"/>
        <v>3030000</v>
      </c>
      <c r="J280" s="49">
        <f t="shared" ref="J280" si="485">J281+J282+J283+J284+J285+J286+J287</f>
        <v>2762013</v>
      </c>
      <c r="K280" s="48">
        <f t="shared" ref="K280:M280" si="486">K281+K282+K283+K284+K285+K286+K287</f>
        <v>360000</v>
      </c>
      <c r="L280" s="48">
        <f t="shared" si="486"/>
        <v>3122013</v>
      </c>
      <c r="M280" s="50">
        <f t="shared" si="486"/>
        <v>-92013</v>
      </c>
      <c r="N280" s="51">
        <f t="shared" si="394"/>
        <v>1.0303673267326732</v>
      </c>
      <c r="O280" s="61"/>
      <c r="P280" s="45" t="s">
        <v>90</v>
      </c>
    </row>
    <row r="281" spans="1:16" ht="18.75" hidden="1" x14ac:dyDescent="0.25">
      <c r="A281" s="40" t="str">
        <f t="shared" si="468"/>
        <v>b</v>
      </c>
      <c r="B281" s="3" t="s">
        <v>2</v>
      </c>
      <c r="C281" s="4" t="s">
        <v>4</v>
      </c>
      <c r="D281" s="18"/>
      <c r="E281" s="18"/>
      <c r="F281" s="18"/>
      <c r="G281" s="18"/>
      <c r="H281" s="20">
        <v>0</v>
      </c>
      <c r="I281" s="20">
        <v>0</v>
      </c>
      <c r="J281" s="18"/>
      <c r="K281" s="18"/>
      <c r="L281" s="18">
        <f t="shared" ref="L281:L290" si="487">J281+K281</f>
        <v>0</v>
      </c>
      <c r="M281" s="30">
        <f t="shared" ref="M281:M290" si="488">I281-L281</f>
        <v>0</v>
      </c>
      <c r="N281" s="33" t="e">
        <f t="shared" si="394"/>
        <v>#DIV/0!</v>
      </c>
      <c r="O281" s="14"/>
      <c r="P281" s="10" t="s">
        <v>90</v>
      </c>
    </row>
    <row r="282" spans="1:16" ht="18.75" hidden="1" x14ac:dyDescent="0.25">
      <c r="A282" s="40" t="str">
        <f t="shared" si="468"/>
        <v>b</v>
      </c>
      <c r="B282" s="3" t="s">
        <v>2</v>
      </c>
      <c r="C282" s="4" t="s">
        <v>5</v>
      </c>
      <c r="D282" s="18"/>
      <c r="E282" s="18"/>
      <c r="F282" s="18"/>
      <c r="G282" s="18"/>
      <c r="H282" s="20">
        <v>0</v>
      </c>
      <c r="I282" s="20">
        <v>0</v>
      </c>
      <c r="J282" s="18"/>
      <c r="K282" s="18"/>
      <c r="L282" s="18">
        <f t="shared" si="487"/>
        <v>0</v>
      </c>
      <c r="M282" s="30">
        <f t="shared" si="488"/>
        <v>0</v>
      </c>
      <c r="N282" s="33" t="e">
        <f t="shared" si="394"/>
        <v>#DIV/0!</v>
      </c>
      <c r="O282" s="14"/>
      <c r="P282" s="10" t="s">
        <v>90</v>
      </c>
    </row>
    <row r="283" spans="1:16" ht="18.75" hidden="1" x14ac:dyDescent="0.25">
      <c r="A283" s="40" t="str">
        <f t="shared" si="468"/>
        <v>b</v>
      </c>
      <c r="B283" s="3" t="s">
        <v>2</v>
      </c>
      <c r="C283" s="4" t="s">
        <v>6</v>
      </c>
      <c r="D283" s="18"/>
      <c r="E283" s="18"/>
      <c r="F283" s="18"/>
      <c r="G283" s="18"/>
      <c r="H283" s="20">
        <v>0</v>
      </c>
      <c r="I283" s="20">
        <v>0</v>
      </c>
      <c r="J283" s="18"/>
      <c r="K283" s="18"/>
      <c r="L283" s="18">
        <f t="shared" si="487"/>
        <v>0</v>
      </c>
      <c r="M283" s="30">
        <f t="shared" si="488"/>
        <v>0</v>
      </c>
      <c r="N283" s="33" t="e">
        <f t="shared" si="394"/>
        <v>#DIV/0!</v>
      </c>
      <c r="O283" s="14"/>
      <c r="P283" s="10" t="s">
        <v>90</v>
      </c>
    </row>
    <row r="284" spans="1:16" ht="18.75" hidden="1" x14ac:dyDescent="0.25">
      <c r="A284" s="40" t="str">
        <f t="shared" si="468"/>
        <v>b</v>
      </c>
      <c r="B284" s="3" t="s">
        <v>2</v>
      </c>
      <c r="C284" s="5" t="s">
        <v>7</v>
      </c>
      <c r="D284" s="18"/>
      <c r="E284" s="18"/>
      <c r="F284" s="18"/>
      <c r="G284" s="18"/>
      <c r="H284" s="20">
        <v>0</v>
      </c>
      <c r="I284" s="20">
        <v>0</v>
      </c>
      <c r="J284" s="18"/>
      <c r="K284" s="18"/>
      <c r="L284" s="18">
        <f t="shared" si="487"/>
        <v>0</v>
      </c>
      <c r="M284" s="30">
        <f t="shared" si="488"/>
        <v>0</v>
      </c>
      <c r="N284" s="33" t="e">
        <f t="shared" si="394"/>
        <v>#DIV/0!</v>
      </c>
      <c r="O284" s="14"/>
      <c r="P284" s="10" t="s">
        <v>90</v>
      </c>
    </row>
    <row r="285" spans="1:16" ht="18.75" hidden="1" x14ac:dyDescent="0.25">
      <c r="A285" s="40" t="str">
        <f t="shared" si="468"/>
        <v>b</v>
      </c>
      <c r="B285" s="3" t="s">
        <v>2</v>
      </c>
      <c r="C285" s="5" t="s">
        <v>8</v>
      </c>
      <c r="D285" s="18"/>
      <c r="E285" s="18"/>
      <c r="F285" s="18"/>
      <c r="G285" s="18"/>
      <c r="H285" s="20">
        <v>0</v>
      </c>
      <c r="I285" s="20">
        <v>0</v>
      </c>
      <c r="J285" s="18"/>
      <c r="K285" s="18"/>
      <c r="L285" s="18">
        <f t="shared" si="487"/>
        <v>0</v>
      </c>
      <c r="M285" s="30">
        <f t="shared" si="488"/>
        <v>0</v>
      </c>
      <c r="N285" s="33" t="e">
        <f t="shared" si="394"/>
        <v>#DIV/0!</v>
      </c>
      <c r="O285" s="14"/>
      <c r="P285" s="10" t="s">
        <v>90</v>
      </c>
    </row>
    <row r="286" spans="1:16" ht="19.5" x14ac:dyDescent="0.25">
      <c r="A286" s="40" t="str">
        <f t="shared" si="468"/>
        <v>a</v>
      </c>
      <c r="B286" s="52" t="s">
        <v>2</v>
      </c>
      <c r="C286" s="4" t="s">
        <v>9</v>
      </c>
      <c r="D286" s="49"/>
      <c r="E286" s="49"/>
      <c r="F286" s="49"/>
      <c r="G286" s="49"/>
      <c r="H286" s="59">
        <v>3500000</v>
      </c>
      <c r="I286" s="64">
        <v>3030000</v>
      </c>
      <c r="J286" s="49">
        <v>2762013</v>
      </c>
      <c r="K286" s="49">
        <v>360000</v>
      </c>
      <c r="L286" s="49">
        <f t="shared" si="487"/>
        <v>3122013</v>
      </c>
      <c r="M286" s="53">
        <f t="shared" si="488"/>
        <v>-92013</v>
      </c>
      <c r="N286" s="54">
        <f t="shared" si="394"/>
        <v>1.0303673267326732</v>
      </c>
      <c r="O286" s="61"/>
      <c r="P286" s="45" t="s">
        <v>90</v>
      </c>
    </row>
    <row r="287" spans="1:16" ht="18.75" hidden="1" x14ac:dyDescent="0.25">
      <c r="A287" s="40" t="str">
        <f t="shared" si="468"/>
        <v>b</v>
      </c>
      <c r="B287" s="3" t="s">
        <v>2</v>
      </c>
      <c r="C287" s="5" t="s">
        <v>10</v>
      </c>
      <c r="D287" s="18"/>
      <c r="E287" s="18"/>
      <c r="F287" s="18"/>
      <c r="G287" s="18"/>
      <c r="H287" s="20">
        <v>0</v>
      </c>
      <c r="I287" s="20">
        <v>0</v>
      </c>
      <c r="J287" s="18"/>
      <c r="K287" s="18"/>
      <c r="L287" s="18">
        <f t="shared" si="487"/>
        <v>0</v>
      </c>
      <c r="M287" s="30">
        <f t="shared" si="488"/>
        <v>0</v>
      </c>
      <c r="N287" s="33" t="e">
        <f t="shared" si="394"/>
        <v>#DIV/0!</v>
      </c>
      <c r="O287" s="14"/>
      <c r="P287" s="10" t="s">
        <v>90</v>
      </c>
    </row>
    <row r="288" spans="1:16" ht="18.75" hidden="1" x14ac:dyDescent="0.25">
      <c r="A288" s="40" t="str">
        <f t="shared" si="468"/>
        <v>b</v>
      </c>
      <c r="B288" s="3" t="s">
        <v>2</v>
      </c>
      <c r="C288" s="2" t="s">
        <v>11</v>
      </c>
      <c r="D288" s="17"/>
      <c r="E288" s="17"/>
      <c r="F288" s="17"/>
      <c r="G288" s="17"/>
      <c r="H288" s="17">
        <v>0</v>
      </c>
      <c r="I288" s="17">
        <v>0</v>
      </c>
      <c r="J288" s="18"/>
      <c r="K288" s="17"/>
      <c r="L288" s="17">
        <f t="shared" si="487"/>
        <v>0</v>
      </c>
      <c r="M288" s="31">
        <f t="shared" si="488"/>
        <v>0</v>
      </c>
      <c r="N288" s="32" t="e">
        <f t="shared" si="394"/>
        <v>#DIV/0!</v>
      </c>
      <c r="O288" s="13"/>
      <c r="P288" s="10" t="s">
        <v>90</v>
      </c>
    </row>
    <row r="289" spans="1:16" ht="18.75" hidden="1" x14ac:dyDescent="0.25">
      <c r="A289" s="40" t="str">
        <f t="shared" si="468"/>
        <v>b</v>
      </c>
      <c r="B289" s="3" t="s">
        <v>2</v>
      </c>
      <c r="C289" s="2" t="s">
        <v>12</v>
      </c>
      <c r="D289" s="17"/>
      <c r="E289" s="17"/>
      <c r="F289" s="17"/>
      <c r="G289" s="17"/>
      <c r="H289" s="17">
        <v>0</v>
      </c>
      <c r="I289" s="17">
        <v>0</v>
      </c>
      <c r="J289" s="18"/>
      <c r="K289" s="17"/>
      <c r="L289" s="17">
        <f t="shared" si="487"/>
        <v>0</v>
      </c>
      <c r="M289" s="31">
        <f t="shared" si="488"/>
        <v>0</v>
      </c>
      <c r="N289" s="32" t="e">
        <f t="shared" si="394"/>
        <v>#DIV/0!</v>
      </c>
      <c r="O289" s="13"/>
      <c r="P289" s="10" t="s">
        <v>90</v>
      </c>
    </row>
    <row r="290" spans="1:16" ht="18.75" hidden="1" x14ac:dyDescent="0.25">
      <c r="A290" s="40" t="str">
        <f t="shared" si="468"/>
        <v>b</v>
      </c>
      <c r="B290" s="3" t="s">
        <v>2</v>
      </c>
      <c r="C290" s="2" t="s">
        <v>13</v>
      </c>
      <c r="D290" s="17"/>
      <c r="E290" s="17"/>
      <c r="F290" s="17"/>
      <c r="G290" s="17"/>
      <c r="H290" s="17">
        <v>0</v>
      </c>
      <c r="I290" s="17">
        <v>0</v>
      </c>
      <c r="J290" s="18"/>
      <c r="K290" s="17"/>
      <c r="L290" s="17">
        <f t="shared" si="487"/>
        <v>0</v>
      </c>
      <c r="M290" s="31">
        <f t="shared" si="488"/>
        <v>0</v>
      </c>
      <c r="N290" s="32" t="e">
        <f t="shared" si="394"/>
        <v>#DIV/0!</v>
      </c>
      <c r="O290" s="13"/>
      <c r="P290" s="10" t="s">
        <v>90</v>
      </c>
    </row>
    <row r="291" spans="1:16" ht="36" x14ac:dyDescent="0.25">
      <c r="A291" s="40" t="str">
        <f t="shared" si="468"/>
        <v>a</v>
      </c>
      <c r="B291" s="55" t="s">
        <v>121</v>
      </c>
      <c r="C291" s="55" t="s">
        <v>29</v>
      </c>
      <c r="D291" s="49"/>
      <c r="E291" s="49"/>
      <c r="F291" s="49"/>
      <c r="G291" s="49"/>
      <c r="H291" s="56">
        <f t="shared" ref="H291:I291" si="489">H292+H300+H301+H302</f>
        <v>40000</v>
      </c>
      <c r="I291" s="56">
        <f t="shared" si="489"/>
        <v>40000</v>
      </c>
      <c r="J291" s="49">
        <f t="shared" ref="J291" si="490">J292+J300+J301+J302</f>
        <v>19333</v>
      </c>
      <c r="K291" s="49">
        <f t="shared" ref="K291" si="491">K292+K300+K301+K302</f>
        <v>0</v>
      </c>
      <c r="L291" s="49">
        <f t="shared" ref="L291" si="492">L292+L300+L301+L302</f>
        <v>19333</v>
      </c>
      <c r="M291" s="53">
        <f t="shared" ref="M291" si="493">M292+M300+M301+M302</f>
        <v>20667</v>
      </c>
      <c r="N291" s="54">
        <f t="shared" si="394"/>
        <v>0.483325</v>
      </c>
      <c r="O291" s="61"/>
      <c r="P291" s="45" t="s">
        <v>90</v>
      </c>
    </row>
    <row r="292" spans="1:16" ht="19.5" x14ac:dyDescent="0.25">
      <c r="A292" s="40" t="str">
        <f t="shared" si="468"/>
        <v>a</v>
      </c>
      <c r="B292" s="46" t="s">
        <v>2</v>
      </c>
      <c r="C292" s="47" t="s">
        <v>3</v>
      </c>
      <c r="D292" s="48"/>
      <c r="E292" s="48"/>
      <c r="F292" s="48"/>
      <c r="G292" s="48"/>
      <c r="H292" s="48">
        <f t="shared" ref="H292:I292" si="494">H293+H294+H295+H296+H297+H298+H299</f>
        <v>40000</v>
      </c>
      <c r="I292" s="48">
        <f t="shared" si="494"/>
        <v>40000</v>
      </c>
      <c r="J292" s="49">
        <f t="shared" ref="J292" si="495">J293+J294+J295+J296+J297+J298+J299</f>
        <v>19333</v>
      </c>
      <c r="K292" s="48">
        <f t="shared" ref="K292:M292" si="496">K293+K294+K295+K296+K297+K298+K299</f>
        <v>0</v>
      </c>
      <c r="L292" s="48">
        <f t="shared" si="496"/>
        <v>19333</v>
      </c>
      <c r="M292" s="50">
        <f t="shared" si="496"/>
        <v>20667</v>
      </c>
      <c r="N292" s="51">
        <f t="shared" si="394"/>
        <v>0.483325</v>
      </c>
      <c r="O292" s="61"/>
      <c r="P292" s="45" t="s">
        <v>90</v>
      </c>
    </row>
    <row r="293" spans="1:16" ht="18.75" hidden="1" x14ac:dyDescent="0.25">
      <c r="A293" s="40" t="str">
        <f t="shared" si="468"/>
        <v>b</v>
      </c>
      <c r="B293" s="3" t="s">
        <v>2</v>
      </c>
      <c r="C293" s="4" t="s">
        <v>4</v>
      </c>
      <c r="D293" s="18"/>
      <c r="E293" s="18"/>
      <c r="F293" s="18"/>
      <c r="G293" s="18"/>
      <c r="H293" s="20">
        <v>0</v>
      </c>
      <c r="I293" s="20">
        <v>0</v>
      </c>
      <c r="J293" s="18"/>
      <c r="K293" s="18"/>
      <c r="L293" s="18">
        <f t="shared" ref="L293:L302" si="497">J293+K293</f>
        <v>0</v>
      </c>
      <c r="M293" s="30">
        <f t="shared" ref="M293:M302" si="498">I293-L293</f>
        <v>0</v>
      </c>
      <c r="N293" s="33" t="e">
        <f t="shared" si="394"/>
        <v>#DIV/0!</v>
      </c>
      <c r="O293" s="14"/>
      <c r="P293" s="10" t="s">
        <v>90</v>
      </c>
    </row>
    <row r="294" spans="1:16" ht="18.75" hidden="1" x14ac:dyDescent="0.25">
      <c r="A294" s="40" t="str">
        <f t="shared" si="468"/>
        <v>b</v>
      </c>
      <c r="B294" s="3" t="s">
        <v>2</v>
      </c>
      <c r="C294" s="4" t="s">
        <v>5</v>
      </c>
      <c r="D294" s="18"/>
      <c r="E294" s="18"/>
      <c r="F294" s="18"/>
      <c r="G294" s="18"/>
      <c r="H294" s="20">
        <v>0</v>
      </c>
      <c r="I294" s="20">
        <v>0</v>
      </c>
      <c r="J294" s="18"/>
      <c r="K294" s="18"/>
      <c r="L294" s="18">
        <f t="shared" si="497"/>
        <v>0</v>
      </c>
      <c r="M294" s="30">
        <f t="shared" si="498"/>
        <v>0</v>
      </c>
      <c r="N294" s="33" t="e">
        <f t="shared" si="394"/>
        <v>#DIV/0!</v>
      </c>
      <c r="O294" s="14"/>
      <c r="P294" s="10" t="s">
        <v>90</v>
      </c>
    </row>
    <row r="295" spans="1:16" ht="18.75" hidden="1" x14ac:dyDescent="0.25">
      <c r="A295" s="40" t="str">
        <f t="shared" si="468"/>
        <v>b</v>
      </c>
      <c r="B295" s="3" t="s">
        <v>2</v>
      </c>
      <c r="C295" s="4" t="s">
        <v>6</v>
      </c>
      <c r="D295" s="18"/>
      <c r="E295" s="18"/>
      <c r="F295" s="18"/>
      <c r="G295" s="18"/>
      <c r="H295" s="20">
        <v>0</v>
      </c>
      <c r="I295" s="20">
        <v>0</v>
      </c>
      <c r="J295" s="18"/>
      <c r="K295" s="18"/>
      <c r="L295" s="18">
        <f t="shared" si="497"/>
        <v>0</v>
      </c>
      <c r="M295" s="30">
        <f t="shared" si="498"/>
        <v>0</v>
      </c>
      <c r="N295" s="33" t="e">
        <f t="shared" ref="N295:N358" si="499">L295/I295</f>
        <v>#DIV/0!</v>
      </c>
      <c r="O295" s="14"/>
      <c r="P295" s="10" t="s">
        <v>90</v>
      </c>
    </row>
    <row r="296" spans="1:16" ht="18.75" hidden="1" x14ac:dyDescent="0.25">
      <c r="A296" s="40" t="str">
        <f t="shared" si="468"/>
        <v>b</v>
      </c>
      <c r="B296" s="3" t="s">
        <v>2</v>
      </c>
      <c r="C296" s="5" t="s">
        <v>7</v>
      </c>
      <c r="D296" s="18"/>
      <c r="E296" s="18"/>
      <c r="F296" s="18"/>
      <c r="G296" s="18"/>
      <c r="H296" s="20">
        <v>0</v>
      </c>
      <c r="I296" s="20">
        <v>0</v>
      </c>
      <c r="J296" s="18"/>
      <c r="K296" s="18"/>
      <c r="L296" s="18">
        <f t="shared" si="497"/>
        <v>0</v>
      </c>
      <c r="M296" s="30">
        <f t="shared" si="498"/>
        <v>0</v>
      </c>
      <c r="N296" s="33" t="e">
        <f t="shared" si="499"/>
        <v>#DIV/0!</v>
      </c>
      <c r="O296" s="14"/>
      <c r="P296" s="10" t="s">
        <v>90</v>
      </c>
    </row>
    <row r="297" spans="1:16" ht="18.75" hidden="1" x14ac:dyDescent="0.25">
      <c r="A297" s="40" t="str">
        <f t="shared" si="468"/>
        <v>b</v>
      </c>
      <c r="B297" s="3" t="s">
        <v>2</v>
      </c>
      <c r="C297" s="5" t="s">
        <v>8</v>
      </c>
      <c r="D297" s="18"/>
      <c r="E297" s="18"/>
      <c r="F297" s="18"/>
      <c r="G297" s="18"/>
      <c r="H297" s="20">
        <v>0</v>
      </c>
      <c r="I297" s="20">
        <v>0</v>
      </c>
      <c r="J297" s="18"/>
      <c r="K297" s="18"/>
      <c r="L297" s="18">
        <f t="shared" si="497"/>
        <v>0</v>
      </c>
      <c r="M297" s="30">
        <f t="shared" si="498"/>
        <v>0</v>
      </c>
      <c r="N297" s="33" t="e">
        <f t="shared" si="499"/>
        <v>#DIV/0!</v>
      </c>
      <c r="O297" s="14"/>
      <c r="P297" s="10" t="s">
        <v>90</v>
      </c>
    </row>
    <row r="298" spans="1:16" ht="19.5" x14ac:dyDescent="0.25">
      <c r="A298" s="40" t="str">
        <f t="shared" si="468"/>
        <v>a</v>
      </c>
      <c r="B298" s="52" t="s">
        <v>2</v>
      </c>
      <c r="C298" s="4" t="s">
        <v>9</v>
      </c>
      <c r="D298" s="49"/>
      <c r="E298" s="49"/>
      <c r="F298" s="49"/>
      <c r="G298" s="49"/>
      <c r="H298" s="59">
        <v>40000</v>
      </c>
      <c r="I298" s="59">
        <v>40000</v>
      </c>
      <c r="J298" s="49">
        <v>19333</v>
      </c>
      <c r="K298" s="49"/>
      <c r="L298" s="49">
        <f t="shared" si="497"/>
        <v>19333</v>
      </c>
      <c r="M298" s="53">
        <f t="shared" si="498"/>
        <v>20667</v>
      </c>
      <c r="N298" s="54">
        <f t="shared" si="499"/>
        <v>0.483325</v>
      </c>
      <c r="O298" s="61"/>
      <c r="P298" s="45" t="s">
        <v>90</v>
      </c>
    </row>
    <row r="299" spans="1:16" ht="18.75" hidden="1" x14ac:dyDescent="0.25">
      <c r="A299" s="40" t="str">
        <f t="shared" si="468"/>
        <v>b</v>
      </c>
      <c r="B299" s="3" t="s">
        <v>2</v>
      </c>
      <c r="C299" s="5" t="s">
        <v>10</v>
      </c>
      <c r="D299" s="18"/>
      <c r="E299" s="18"/>
      <c r="F299" s="18"/>
      <c r="G299" s="18"/>
      <c r="H299" s="20">
        <v>0</v>
      </c>
      <c r="I299" s="20">
        <v>0</v>
      </c>
      <c r="J299" s="18"/>
      <c r="K299" s="18"/>
      <c r="L299" s="18">
        <f t="shared" si="497"/>
        <v>0</v>
      </c>
      <c r="M299" s="30">
        <f t="shared" si="498"/>
        <v>0</v>
      </c>
      <c r="N299" s="33" t="e">
        <f t="shared" si="499"/>
        <v>#DIV/0!</v>
      </c>
      <c r="O299" s="14"/>
      <c r="P299" s="10" t="s">
        <v>90</v>
      </c>
    </row>
    <row r="300" spans="1:16" ht="18.75" hidden="1" x14ac:dyDescent="0.25">
      <c r="A300" s="40" t="str">
        <f t="shared" si="468"/>
        <v>b</v>
      </c>
      <c r="B300" s="3" t="s">
        <v>2</v>
      </c>
      <c r="C300" s="2" t="s">
        <v>11</v>
      </c>
      <c r="D300" s="17"/>
      <c r="E300" s="17"/>
      <c r="F300" s="17"/>
      <c r="G300" s="17"/>
      <c r="H300" s="17">
        <v>0</v>
      </c>
      <c r="I300" s="17">
        <v>0</v>
      </c>
      <c r="J300" s="18"/>
      <c r="K300" s="17"/>
      <c r="L300" s="17">
        <f t="shared" si="497"/>
        <v>0</v>
      </c>
      <c r="M300" s="31">
        <f t="shared" si="498"/>
        <v>0</v>
      </c>
      <c r="N300" s="32" t="e">
        <f t="shared" si="499"/>
        <v>#DIV/0!</v>
      </c>
      <c r="O300" s="13"/>
      <c r="P300" s="10" t="s">
        <v>90</v>
      </c>
    </row>
    <row r="301" spans="1:16" ht="18.75" hidden="1" x14ac:dyDescent="0.25">
      <c r="A301" s="40" t="str">
        <f t="shared" si="468"/>
        <v>b</v>
      </c>
      <c r="B301" s="3" t="s">
        <v>2</v>
      </c>
      <c r="C301" s="2" t="s">
        <v>12</v>
      </c>
      <c r="D301" s="17"/>
      <c r="E301" s="17"/>
      <c r="F301" s="17"/>
      <c r="G301" s="17"/>
      <c r="H301" s="17">
        <v>0</v>
      </c>
      <c r="I301" s="17">
        <v>0</v>
      </c>
      <c r="J301" s="18"/>
      <c r="K301" s="17"/>
      <c r="L301" s="17">
        <f t="shared" si="497"/>
        <v>0</v>
      </c>
      <c r="M301" s="31">
        <f t="shared" si="498"/>
        <v>0</v>
      </c>
      <c r="N301" s="32" t="e">
        <f t="shared" si="499"/>
        <v>#DIV/0!</v>
      </c>
      <c r="O301" s="13"/>
      <c r="P301" s="10" t="s">
        <v>90</v>
      </c>
    </row>
    <row r="302" spans="1:16" ht="18.75" hidden="1" x14ac:dyDescent="0.25">
      <c r="A302" s="40" t="str">
        <f t="shared" si="468"/>
        <v>b</v>
      </c>
      <c r="B302" s="3" t="s">
        <v>2</v>
      </c>
      <c r="C302" s="2" t="s">
        <v>13</v>
      </c>
      <c r="D302" s="17"/>
      <c r="E302" s="17"/>
      <c r="F302" s="17"/>
      <c r="G302" s="17"/>
      <c r="H302" s="17">
        <v>0</v>
      </c>
      <c r="I302" s="17">
        <v>0</v>
      </c>
      <c r="J302" s="18"/>
      <c r="K302" s="17"/>
      <c r="L302" s="17">
        <f t="shared" si="497"/>
        <v>0</v>
      </c>
      <c r="M302" s="31">
        <f t="shared" si="498"/>
        <v>0</v>
      </c>
      <c r="N302" s="32" t="e">
        <f t="shared" si="499"/>
        <v>#DIV/0!</v>
      </c>
      <c r="O302" s="13"/>
      <c r="P302" s="10" t="s">
        <v>90</v>
      </c>
    </row>
    <row r="303" spans="1:16" ht="36" x14ac:dyDescent="0.25">
      <c r="A303" s="40" t="str">
        <f t="shared" si="468"/>
        <v>a</v>
      </c>
      <c r="B303" s="55" t="s">
        <v>122</v>
      </c>
      <c r="C303" s="55" t="s">
        <v>30</v>
      </c>
      <c r="D303" s="49"/>
      <c r="E303" s="49"/>
      <c r="F303" s="49"/>
      <c r="G303" s="49"/>
      <c r="H303" s="56">
        <f t="shared" ref="H303:I303" si="500">H304+H312+H313+H314</f>
        <v>6500000</v>
      </c>
      <c r="I303" s="56">
        <f t="shared" si="500"/>
        <v>6210600</v>
      </c>
      <c r="J303" s="49">
        <f t="shared" ref="J303" si="501">J304+J312+J313+J314</f>
        <v>3764538</v>
      </c>
      <c r="K303" s="49">
        <f t="shared" ref="K303" si="502">K304+K312+K313+K314</f>
        <v>500000</v>
      </c>
      <c r="L303" s="49">
        <f t="shared" ref="L303" si="503">L304+L312+L313+L314</f>
        <v>4264538</v>
      </c>
      <c r="M303" s="53">
        <f t="shared" ref="M303" si="504">M304+M312+M313+M314</f>
        <v>1946062</v>
      </c>
      <c r="N303" s="54">
        <f t="shared" si="499"/>
        <v>0.68665475155379507</v>
      </c>
      <c r="O303" s="61"/>
      <c r="P303" s="45" t="s">
        <v>90</v>
      </c>
    </row>
    <row r="304" spans="1:16" ht="19.5" x14ac:dyDescent="0.25">
      <c r="A304" s="40" t="str">
        <f t="shared" si="468"/>
        <v>a</v>
      </c>
      <c r="B304" s="46" t="s">
        <v>2</v>
      </c>
      <c r="C304" s="47" t="s">
        <v>3</v>
      </c>
      <c r="D304" s="48"/>
      <c r="E304" s="48"/>
      <c r="F304" s="48"/>
      <c r="G304" s="48"/>
      <c r="H304" s="48">
        <f t="shared" ref="H304:I304" si="505">H305+H306+H307+H308+H309+H310+H311</f>
        <v>6500000</v>
      </c>
      <c r="I304" s="48">
        <f t="shared" si="505"/>
        <v>6210600</v>
      </c>
      <c r="J304" s="49">
        <f t="shared" ref="J304" si="506">J305+J306+J307+J308+J309+J310+J311</f>
        <v>3764538</v>
      </c>
      <c r="K304" s="48">
        <f t="shared" ref="K304:M304" si="507">K305+K306+K307+K308+K309+K310+K311</f>
        <v>500000</v>
      </c>
      <c r="L304" s="48">
        <f t="shared" si="507"/>
        <v>4264538</v>
      </c>
      <c r="M304" s="50">
        <f t="shared" si="507"/>
        <v>1946062</v>
      </c>
      <c r="N304" s="51">
        <f t="shared" si="499"/>
        <v>0.68665475155379507</v>
      </c>
      <c r="O304" s="61"/>
      <c r="P304" s="45" t="s">
        <v>90</v>
      </c>
    </row>
    <row r="305" spans="1:16" ht="18.75" hidden="1" x14ac:dyDescent="0.25">
      <c r="A305" s="40" t="str">
        <f t="shared" si="468"/>
        <v>b</v>
      </c>
      <c r="B305" s="3" t="s">
        <v>2</v>
      </c>
      <c r="C305" s="4" t="s">
        <v>4</v>
      </c>
      <c r="D305" s="18"/>
      <c r="E305" s="18"/>
      <c r="F305" s="18"/>
      <c r="G305" s="18"/>
      <c r="H305" s="20">
        <v>0</v>
      </c>
      <c r="I305" s="20">
        <v>0</v>
      </c>
      <c r="J305" s="18"/>
      <c r="K305" s="18"/>
      <c r="L305" s="18">
        <f t="shared" ref="L305:L314" si="508">J305+K305</f>
        <v>0</v>
      </c>
      <c r="M305" s="30">
        <f t="shared" ref="M305:M314" si="509">I305-L305</f>
        <v>0</v>
      </c>
      <c r="N305" s="33" t="e">
        <f t="shared" si="499"/>
        <v>#DIV/0!</v>
      </c>
      <c r="O305" s="14"/>
      <c r="P305" s="10" t="s">
        <v>90</v>
      </c>
    </row>
    <row r="306" spans="1:16" ht="18.75" hidden="1" x14ac:dyDescent="0.25">
      <c r="A306" s="40" t="str">
        <f t="shared" si="468"/>
        <v>b</v>
      </c>
      <c r="B306" s="3" t="s">
        <v>2</v>
      </c>
      <c r="C306" s="4" t="s">
        <v>5</v>
      </c>
      <c r="D306" s="18"/>
      <c r="E306" s="18"/>
      <c r="F306" s="18"/>
      <c r="G306" s="18"/>
      <c r="H306" s="20">
        <v>0</v>
      </c>
      <c r="I306" s="20">
        <v>0</v>
      </c>
      <c r="J306" s="18"/>
      <c r="K306" s="18"/>
      <c r="L306" s="18">
        <f t="shared" si="508"/>
        <v>0</v>
      </c>
      <c r="M306" s="30">
        <f t="shared" si="509"/>
        <v>0</v>
      </c>
      <c r="N306" s="33" t="e">
        <f t="shared" si="499"/>
        <v>#DIV/0!</v>
      </c>
      <c r="O306" s="14"/>
      <c r="P306" s="10" t="s">
        <v>90</v>
      </c>
    </row>
    <row r="307" spans="1:16" ht="18.75" hidden="1" x14ac:dyDescent="0.25">
      <c r="A307" s="40" t="str">
        <f t="shared" si="468"/>
        <v>b</v>
      </c>
      <c r="B307" s="3" t="s">
        <v>2</v>
      </c>
      <c r="C307" s="4" t="s">
        <v>6</v>
      </c>
      <c r="D307" s="18"/>
      <c r="E307" s="18"/>
      <c r="F307" s="18"/>
      <c r="G307" s="18"/>
      <c r="H307" s="20">
        <v>0</v>
      </c>
      <c r="I307" s="20">
        <v>0</v>
      </c>
      <c r="J307" s="18"/>
      <c r="K307" s="18"/>
      <c r="L307" s="18">
        <f t="shared" si="508"/>
        <v>0</v>
      </c>
      <c r="M307" s="30">
        <f t="shared" si="509"/>
        <v>0</v>
      </c>
      <c r="N307" s="33" t="e">
        <f t="shared" si="499"/>
        <v>#DIV/0!</v>
      </c>
      <c r="O307" s="14"/>
      <c r="P307" s="10" t="s">
        <v>90</v>
      </c>
    </row>
    <row r="308" spans="1:16" ht="18.75" hidden="1" x14ac:dyDescent="0.25">
      <c r="A308" s="40" t="str">
        <f t="shared" si="468"/>
        <v>b</v>
      </c>
      <c r="B308" s="3" t="s">
        <v>2</v>
      </c>
      <c r="C308" s="5" t="s">
        <v>7</v>
      </c>
      <c r="D308" s="18"/>
      <c r="E308" s="18"/>
      <c r="F308" s="18"/>
      <c r="G308" s="18"/>
      <c r="H308" s="20">
        <v>0</v>
      </c>
      <c r="I308" s="20">
        <v>0</v>
      </c>
      <c r="J308" s="18"/>
      <c r="K308" s="18"/>
      <c r="L308" s="18">
        <f t="shared" si="508"/>
        <v>0</v>
      </c>
      <c r="M308" s="30">
        <f t="shared" si="509"/>
        <v>0</v>
      </c>
      <c r="N308" s="33" t="e">
        <f t="shared" si="499"/>
        <v>#DIV/0!</v>
      </c>
      <c r="O308" s="14"/>
      <c r="P308" s="10" t="s">
        <v>90</v>
      </c>
    </row>
    <row r="309" spans="1:16" ht="18.75" hidden="1" x14ac:dyDescent="0.25">
      <c r="A309" s="40" t="str">
        <f t="shared" si="468"/>
        <v>b</v>
      </c>
      <c r="B309" s="3" t="s">
        <v>2</v>
      </c>
      <c r="C309" s="5" t="s">
        <v>8</v>
      </c>
      <c r="D309" s="18"/>
      <c r="E309" s="18"/>
      <c r="F309" s="18"/>
      <c r="G309" s="18"/>
      <c r="H309" s="20">
        <v>0</v>
      </c>
      <c r="I309" s="20">
        <v>0</v>
      </c>
      <c r="J309" s="18"/>
      <c r="K309" s="18"/>
      <c r="L309" s="18">
        <f t="shared" si="508"/>
        <v>0</v>
      </c>
      <c r="M309" s="30">
        <f t="shared" si="509"/>
        <v>0</v>
      </c>
      <c r="N309" s="33" t="e">
        <f t="shared" si="499"/>
        <v>#DIV/0!</v>
      </c>
      <c r="O309" s="14"/>
      <c r="P309" s="10" t="s">
        <v>90</v>
      </c>
    </row>
    <row r="310" spans="1:16" ht="19.5" x14ac:dyDescent="0.25">
      <c r="A310" s="40" t="str">
        <f t="shared" si="468"/>
        <v>a</v>
      </c>
      <c r="B310" s="52" t="s">
        <v>2</v>
      </c>
      <c r="C310" s="4" t="s">
        <v>9</v>
      </c>
      <c r="D310" s="49"/>
      <c r="E310" s="49"/>
      <c r="F310" s="49"/>
      <c r="G310" s="49"/>
      <c r="H310" s="59">
        <v>6500000</v>
      </c>
      <c r="I310" s="64">
        <v>6210600</v>
      </c>
      <c r="J310" s="49">
        <v>3764538</v>
      </c>
      <c r="K310" s="49">
        <v>500000</v>
      </c>
      <c r="L310" s="49">
        <f t="shared" si="508"/>
        <v>4264538</v>
      </c>
      <c r="M310" s="53">
        <f t="shared" si="509"/>
        <v>1946062</v>
      </c>
      <c r="N310" s="54">
        <f t="shared" si="499"/>
        <v>0.68665475155379507</v>
      </c>
      <c r="O310" s="61"/>
      <c r="P310" s="45" t="s">
        <v>90</v>
      </c>
    </row>
    <row r="311" spans="1:16" ht="18.75" hidden="1" x14ac:dyDescent="0.25">
      <c r="A311" s="40" t="str">
        <f t="shared" si="468"/>
        <v>b</v>
      </c>
      <c r="B311" s="3" t="s">
        <v>2</v>
      </c>
      <c r="C311" s="5" t="s">
        <v>10</v>
      </c>
      <c r="D311" s="18"/>
      <c r="E311" s="18"/>
      <c r="F311" s="18"/>
      <c r="G311" s="18"/>
      <c r="H311" s="20">
        <v>0</v>
      </c>
      <c r="I311" s="20">
        <v>0</v>
      </c>
      <c r="J311" s="18"/>
      <c r="K311" s="18"/>
      <c r="L311" s="18">
        <f t="shared" si="508"/>
        <v>0</v>
      </c>
      <c r="M311" s="30">
        <f t="shared" si="509"/>
        <v>0</v>
      </c>
      <c r="N311" s="33" t="e">
        <f t="shared" si="499"/>
        <v>#DIV/0!</v>
      </c>
      <c r="O311" s="14"/>
      <c r="P311" s="10" t="s">
        <v>90</v>
      </c>
    </row>
    <row r="312" spans="1:16" ht="18.75" hidden="1" x14ac:dyDescent="0.25">
      <c r="A312" s="40" t="str">
        <f t="shared" si="468"/>
        <v>b</v>
      </c>
      <c r="B312" s="3" t="s">
        <v>2</v>
      </c>
      <c r="C312" s="2" t="s">
        <v>11</v>
      </c>
      <c r="D312" s="17"/>
      <c r="E312" s="17"/>
      <c r="F312" s="17"/>
      <c r="G312" s="17"/>
      <c r="H312" s="17">
        <v>0</v>
      </c>
      <c r="I312" s="17">
        <v>0</v>
      </c>
      <c r="J312" s="18"/>
      <c r="K312" s="17"/>
      <c r="L312" s="17">
        <f t="shared" si="508"/>
        <v>0</v>
      </c>
      <c r="M312" s="31">
        <f t="shared" si="509"/>
        <v>0</v>
      </c>
      <c r="N312" s="32" t="e">
        <f t="shared" si="499"/>
        <v>#DIV/0!</v>
      </c>
      <c r="O312" s="13"/>
      <c r="P312" s="10" t="s">
        <v>90</v>
      </c>
    </row>
    <row r="313" spans="1:16" ht="18.75" hidden="1" x14ac:dyDescent="0.25">
      <c r="A313" s="40" t="str">
        <f t="shared" si="468"/>
        <v>b</v>
      </c>
      <c r="B313" s="3" t="s">
        <v>2</v>
      </c>
      <c r="C313" s="2" t="s">
        <v>12</v>
      </c>
      <c r="D313" s="17"/>
      <c r="E313" s="17"/>
      <c r="F313" s="17"/>
      <c r="G313" s="17"/>
      <c r="H313" s="17">
        <v>0</v>
      </c>
      <c r="I313" s="17">
        <v>0</v>
      </c>
      <c r="J313" s="18"/>
      <c r="K313" s="17"/>
      <c r="L313" s="17">
        <f t="shared" si="508"/>
        <v>0</v>
      </c>
      <c r="M313" s="31">
        <f t="shared" si="509"/>
        <v>0</v>
      </c>
      <c r="N313" s="32" t="e">
        <f t="shared" si="499"/>
        <v>#DIV/0!</v>
      </c>
      <c r="O313" s="13"/>
      <c r="P313" s="10" t="s">
        <v>90</v>
      </c>
    </row>
    <row r="314" spans="1:16" ht="18.75" hidden="1" x14ac:dyDescent="0.25">
      <c r="A314" s="40" t="str">
        <f t="shared" si="468"/>
        <v>b</v>
      </c>
      <c r="B314" s="3" t="s">
        <v>2</v>
      </c>
      <c r="C314" s="2" t="s">
        <v>13</v>
      </c>
      <c r="D314" s="17"/>
      <c r="E314" s="17"/>
      <c r="F314" s="17"/>
      <c r="G314" s="17"/>
      <c r="H314" s="17">
        <v>0</v>
      </c>
      <c r="I314" s="17">
        <v>0</v>
      </c>
      <c r="J314" s="18"/>
      <c r="K314" s="17"/>
      <c r="L314" s="17">
        <f t="shared" si="508"/>
        <v>0</v>
      </c>
      <c r="M314" s="31">
        <f t="shared" si="509"/>
        <v>0</v>
      </c>
      <c r="N314" s="32" t="e">
        <f t="shared" si="499"/>
        <v>#DIV/0!</v>
      </c>
      <c r="O314" s="13"/>
      <c r="P314" s="10" t="s">
        <v>90</v>
      </c>
    </row>
    <row r="315" spans="1:16" ht="36" x14ac:dyDescent="0.25">
      <c r="A315" s="40" t="str">
        <f t="shared" si="468"/>
        <v>a</v>
      </c>
      <c r="B315" s="55" t="s">
        <v>123</v>
      </c>
      <c r="C315" s="55" t="s">
        <v>31</v>
      </c>
      <c r="D315" s="49">
        <f t="shared" ref="D315:F315" si="510">D316+D324+D325+D326</f>
        <v>15000</v>
      </c>
      <c r="E315" s="49">
        <f t="shared" si="510"/>
        <v>0</v>
      </c>
      <c r="F315" s="49">
        <f t="shared" si="510"/>
        <v>0</v>
      </c>
      <c r="G315" s="49"/>
      <c r="H315" s="56">
        <f t="shared" ref="H315:I315" si="511">H316+H324+H325+H326</f>
        <v>5500000</v>
      </c>
      <c r="I315" s="56">
        <f t="shared" si="511"/>
        <v>6063600</v>
      </c>
      <c r="J315" s="49">
        <f t="shared" ref="J315" si="512">J316+J324+J325+J326</f>
        <v>4905483</v>
      </c>
      <c r="K315" s="49">
        <f t="shared" ref="K315" si="513">K316+K324+K325+K326</f>
        <v>850000</v>
      </c>
      <c r="L315" s="49">
        <f t="shared" ref="L315" si="514">L316+L324+L325+L326</f>
        <v>5755483</v>
      </c>
      <c r="M315" s="53">
        <f t="shared" ref="M315" si="515">M316+M324+M325+M326</f>
        <v>308117</v>
      </c>
      <c r="N315" s="54">
        <f t="shared" si="499"/>
        <v>0.94918579721617524</v>
      </c>
      <c r="O315" s="61"/>
      <c r="P315" s="45" t="s">
        <v>90</v>
      </c>
    </row>
    <row r="316" spans="1:16" ht="19.5" x14ac:dyDescent="0.25">
      <c r="A316" s="40" t="str">
        <f t="shared" si="468"/>
        <v>a</v>
      </c>
      <c r="B316" s="46" t="s">
        <v>2</v>
      </c>
      <c r="C316" s="47" t="s">
        <v>3</v>
      </c>
      <c r="D316" s="48">
        <f t="shared" ref="D316:F316" si="516">D317+D318+D319+D320+D321+D322+D323</f>
        <v>15000</v>
      </c>
      <c r="E316" s="48">
        <f t="shared" si="516"/>
        <v>0</v>
      </c>
      <c r="F316" s="48">
        <f t="shared" si="516"/>
        <v>0</v>
      </c>
      <c r="G316" s="48"/>
      <c r="H316" s="48">
        <f t="shared" ref="H316:I316" si="517">H317+H318+H319+H320+H321+H322+H323</f>
        <v>5500000</v>
      </c>
      <c r="I316" s="48">
        <f t="shared" si="517"/>
        <v>6063600</v>
      </c>
      <c r="J316" s="49">
        <f t="shared" ref="J316" si="518">J317+J318+J319+J320+J321+J322+J323</f>
        <v>4905483</v>
      </c>
      <c r="K316" s="48">
        <f t="shared" ref="K316:M316" si="519">K317+K318+K319+K320+K321+K322+K323</f>
        <v>850000</v>
      </c>
      <c r="L316" s="48">
        <f t="shared" si="519"/>
        <v>5755483</v>
      </c>
      <c r="M316" s="50">
        <f t="shared" si="519"/>
        <v>308117</v>
      </c>
      <c r="N316" s="51">
        <f t="shared" si="499"/>
        <v>0.94918579721617524</v>
      </c>
      <c r="O316" s="61"/>
      <c r="P316" s="45" t="s">
        <v>90</v>
      </c>
    </row>
    <row r="317" spans="1:16" ht="18.75" hidden="1" x14ac:dyDescent="0.25">
      <c r="A317" s="40" t="str">
        <f t="shared" si="468"/>
        <v>b</v>
      </c>
      <c r="B317" s="3" t="s">
        <v>2</v>
      </c>
      <c r="C317" s="4" t="s">
        <v>4</v>
      </c>
      <c r="D317" s="18"/>
      <c r="E317" s="18"/>
      <c r="F317" s="18"/>
      <c r="G317" s="18"/>
      <c r="H317" s="20">
        <v>0</v>
      </c>
      <c r="I317" s="20">
        <v>0</v>
      </c>
      <c r="J317" s="18"/>
      <c r="K317" s="18"/>
      <c r="L317" s="18">
        <f t="shared" ref="L317:L326" si="520">J317+K317</f>
        <v>0</v>
      </c>
      <c r="M317" s="30">
        <f t="shared" ref="M317:M326" si="521">I317-L317</f>
        <v>0</v>
      </c>
      <c r="N317" s="33" t="e">
        <f t="shared" si="499"/>
        <v>#DIV/0!</v>
      </c>
      <c r="O317" s="14"/>
      <c r="P317" s="10" t="s">
        <v>90</v>
      </c>
    </row>
    <row r="318" spans="1:16" ht="18.75" hidden="1" x14ac:dyDescent="0.25">
      <c r="A318" s="40" t="str">
        <f t="shared" si="468"/>
        <v>b</v>
      </c>
      <c r="B318" s="3" t="s">
        <v>2</v>
      </c>
      <c r="C318" s="4" t="s">
        <v>5</v>
      </c>
      <c r="D318" s="18"/>
      <c r="E318" s="18"/>
      <c r="F318" s="18"/>
      <c r="G318" s="18"/>
      <c r="H318" s="20">
        <v>0</v>
      </c>
      <c r="I318" s="20">
        <v>0</v>
      </c>
      <c r="J318" s="18"/>
      <c r="K318" s="18"/>
      <c r="L318" s="18">
        <f t="shared" si="520"/>
        <v>0</v>
      </c>
      <c r="M318" s="30">
        <f t="shared" si="521"/>
        <v>0</v>
      </c>
      <c r="N318" s="33" t="e">
        <f t="shared" si="499"/>
        <v>#DIV/0!</v>
      </c>
      <c r="O318" s="14"/>
      <c r="P318" s="10" t="s">
        <v>90</v>
      </c>
    </row>
    <row r="319" spans="1:16" ht="18.75" hidden="1" x14ac:dyDescent="0.25">
      <c r="A319" s="40" t="str">
        <f t="shared" si="468"/>
        <v>b</v>
      </c>
      <c r="B319" s="3" t="s">
        <v>2</v>
      </c>
      <c r="C319" s="4" t="s">
        <v>6</v>
      </c>
      <c r="D319" s="18"/>
      <c r="E319" s="18"/>
      <c r="F319" s="18"/>
      <c r="G319" s="18"/>
      <c r="H319" s="20">
        <v>0</v>
      </c>
      <c r="I319" s="20">
        <v>0</v>
      </c>
      <c r="J319" s="18"/>
      <c r="K319" s="18"/>
      <c r="L319" s="18">
        <f t="shared" si="520"/>
        <v>0</v>
      </c>
      <c r="M319" s="30">
        <f t="shared" si="521"/>
        <v>0</v>
      </c>
      <c r="N319" s="33" t="e">
        <f t="shared" si="499"/>
        <v>#DIV/0!</v>
      </c>
      <c r="O319" s="14"/>
      <c r="P319" s="10" t="s">
        <v>90</v>
      </c>
    </row>
    <row r="320" spans="1:16" ht="18.75" hidden="1" x14ac:dyDescent="0.25">
      <c r="A320" s="40" t="str">
        <f t="shared" si="468"/>
        <v>b</v>
      </c>
      <c r="B320" s="3" t="s">
        <v>2</v>
      </c>
      <c r="C320" s="5" t="s">
        <v>7</v>
      </c>
      <c r="D320" s="18"/>
      <c r="E320" s="18"/>
      <c r="F320" s="18"/>
      <c r="G320" s="18"/>
      <c r="H320" s="20">
        <v>0</v>
      </c>
      <c r="I320" s="20">
        <v>0</v>
      </c>
      <c r="J320" s="18"/>
      <c r="K320" s="18"/>
      <c r="L320" s="18">
        <f t="shared" si="520"/>
        <v>0</v>
      </c>
      <c r="M320" s="30">
        <f t="shared" si="521"/>
        <v>0</v>
      </c>
      <c r="N320" s="33" t="e">
        <f t="shared" si="499"/>
        <v>#DIV/0!</v>
      </c>
      <c r="O320" s="14"/>
      <c r="P320" s="10" t="s">
        <v>90</v>
      </c>
    </row>
    <row r="321" spans="1:16" ht="18.75" hidden="1" x14ac:dyDescent="0.25">
      <c r="A321" s="40" t="str">
        <f t="shared" si="468"/>
        <v>b</v>
      </c>
      <c r="B321" s="3" t="s">
        <v>2</v>
      </c>
      <c r="C321" s="5" t="s">
        <v>8</v>
      </c>
      <c r="D321" s="18"/>
      <c r="E321" s="18"/>
      <c r="F321" s="18"/>
      <c r="G321" s="18"/>
      <c r="H321" s="20">
        <v>0</v>
      </c>
      <c r="I321" s="20">
        <v>0</v>
      </c>
      <c r="J321" s="18"/>
      <c r="K321" s="18"/>
      <c r="L321" s="18">
        <f t="shared" si="520"/>
        <v>0</v>
      </c>
      <c r="M321" s="30">
        <f t="shared" si="521"/>
        <v>0</v>
      </c>
      <c r="N321" s="33" t="e">
        <f t="shared" si="499"/>
        <v>#DIV/0!</v>
      </c>
      <c r="O321" s="14"/>
      <c r="P321" s="10" t="s">
        <v>90</v>
      </c>
    </row>
    <row r="322" spans="1:16" ht="18.75" hidden="1" x14ac:dyDescent="0.25">
      <c r="A322" s="40" t="str">
        <f t="shared" si="468"/>
        <v>b</v>
      </c>
      <c r="B322" s="3" t="s">
        <v>2</v>
      </c>
      <c r="C322" s="5" t="s">
        <v>9</v>
      </c>
      <c r="D322" s="18"/>
      <c r="E322" s="18"/>
      <c r="F322" s="18"/>
      <c r="G322" s="18"/>
      <c r="H322" s="20">
        <v>0</v>
      </c>
      <c r="I322" s="20">
        <v>0</v>
      </c>
      <c r="J322" s="18"/>
      <c r="K322" s="18"/>
      <c r="L322" s="18">
        <f t="shared" si="520"/>
        <v>0</v>
      </c>
      <c r="M322" s="30">
        <f t="shared" si="521"/>
        <v>0</v>
      </c>
      <c r="N322" s="33" t="e">
        <f t="shared" si="499"/>
        <v>#DIV/0!</v>
      </c>
      <c r="O322" s="14"/>
      <c r="P322" s="10" t="s">
        <v>90</v>
      </c>
    </row>
    <row r="323" spans="1:16" ht="19.5" x14ac:dyDescent="0.25">
      <c r="A323" s="40" t="str">
        <f t="shared" si="468"/>
        <v>a</v>
      </c>
      <c r="B323" s="52" t="s">
        <v>2</v>
      </c>
      <c r="C323" s="4" t="s">
        <v>10</v>
      </c>
      <c r="D323" s="49">
        <v>15000</v>
      </c>
      <c r="E323" s="49"/>
      <c r="F323" s="49"/>
      <c r="G323" s="49"/>
      <c r="H323" s="59">
        <v>5500000</v>
      </c>
      <c r="I323" s="64">
        <v>6063600</v>
      </c>
      <c r="J323" s="49">
        <v>4905483</v>
      </c>
      <c r="K323" s="49">
        <v>850000</v>
      </c>
      <c r="L323" s="49">
        <f t="shared" si="520"/>
        <v>5755483</v>
      </c>
      <c r="M323" s="53">
        <f t="shared" si="521"/>
        <v>308117</v>
      </c>
      <c r="N323" s="54">
        <f t="shared" si="499"/>
        <v>0.94918579721617524</v>
      </c>
      <c r="O323" s="61"/>
      <c r="P323" s="45" t="s">
        <v>90</v>
      </c>
    </row>
    <row r="324" spans="1:16" ht="18.75" hidden="1" x14ac:dyDescent="0.25">
      <c r="A324" s="40" t="str">
        <f t="shared" ref="A324:A387" si="522">IF((D324+J324+H324+I324+K324+L324)&gt;0,"a","b")</f>
        <v>b</v>
      </c>
      <c r="B324" s="3" t="s">
        <v>2</v>
      </c>
      <c r="C324" s="2" t="s">
        <v>11</v>
      </c>
      <c r="D324" s="17"/>
      <c r="E324" s="17"/>
      <c r="F324" s="17"/>
      <c r="G324" s="17"/>
      <c r="H324" s="17">
        <v>0</v>
      </c>
      <c r="I324" s="20">
        <v>0</v>
      </c>
      <c r="J324" s="18"/>
      <c r="K324" s="17"/>
      <c r="L324" s="17">
        <f t="shared" si="520"/>
        <v>0</v>
      </c>
      <c r="M324" s="31">
        <f t="shared" si="521"/>
        <v>0</v>
      </c>
      <c r="N324" s="32" t="e">
        <f t="shared" si="499"/>
        <v>#DIV/0!</v>
      </c>
      <c r="O324" s="13"/>
      <c r="P324" s="10" t="s">
        <v>90</v>
      </c>
    </row>
    <row r="325" spans="1:16" ht="18.75" hidden="1" x14ac:dyDescent="0.25">
      <c r="A325" s="40" t="str">
        <f t="shared" si="522"/>
        <v>b</v>
      </c>
      <c r="B325" s="3" t="s">
        <v>2</v>
      </c>
      <c r="C325" s="2" t="s">
        <v>12</v>
      </c>
      <c r="D325" s="17"/>
      <c r="E325" s="17"/>
      <c r="F325" s="17"/>
      <c r="G325" s="17"/>
      <c r="H325" s="17">
        <v>0</v>
      </c>
      <c r="I325" s="17">
        <v>0</v>
      </c>
      <c r="J325" s="18"/>
      <c r="K325" s="17"/>
      <c r="L325" s="17">
        <f t="shared" si="520"/>
        <v>0</v>
      </c>
      <c r="M325" s="31">
        <f t="shared" si="521"/>
        <v>0</v>
      </c>
      <c r="N325" s="32" t="e">
        <f t="shared" si="499"/>
        <v>#DIV/0!</v>
      </c>
      <c r="O325" s="13"/>
      <c r="P325" s="10" t="s">
        <v>90</v>
      </c>
    </row>
    <row r="326" spans="1:16" ht="18.75" hidden="1" x14ac:dyDescent="0.25">
      <c r="A326" s="40" t="str">
        <f t="shared" si="522"/>
        <v>b</v>
      </c>
      <c r="B326" s="3" t="s">
        <v>2</v>
      </c>
      <c r="C326" s="2" t="s">
        <v>13</v>
      </c>
      <c r="D326" s="17"/>
      <c r="E326" s="17"/>
      <c r="F326" s="17"/>
      <c r="G326" s="17"/>
      <c r="H326" s="17">
        <v>0</v>
      </c>
      <c r="I326" s="17">
        <v>0</v>
      </c>
      <c r="J326" s="18"/>
      <c r="K326" s="17"/>
      <c r="L326" s="17">
        <f t="shared" si="520"/>
        <v>0</v>
      </c>
      <c r="M326" s="31">
        <f t="shared" si="521"/>
        <v>0</v>
      </c>
      <c r="N326" s="32" t="e">
        <f t="shared" si="499"/>
        <v>#DIV/0!</v>
      </c>
      <c r="O326" s="13"/>
      <c r="P326" s="10" t="s">
        <v>90</v>
      </c>
    </row>
    <row r="327" spans="1:16" ht="36" x14ac:dyDescent="0.25">
      <c r="A327" s="40" t="str">
        <f t="shared" si="522"/>
        <v>a</v>
      </c>
      <c r="B327" s="55" t="s">
        <v>124</v>
      </c>
      <c r="C327" s="55" t="s">
        <v>32</v>
      </c>
      <c r="D327" s="49"/>
      <c r="E327" s="49"/>
      <c r="F327" s="49"/>
      <c r="G327" s="49"/>
      <c r="H327" s="56">
        <f t="shared" ref="H327:I327" si="523">H328+H336+H337+H338</f>
        <v>50000</v>
      </c>
      <c r="I327" s="56">
        <f t="shared" si="523"/>
        <v>48000</v>
      </c>
      <c r="J327" s="49">
        <f t="shared" ref="J327" si="524">J328+J336+J337+J338</f>
        <v>44000</v>
      </c>
      <c r="K327" s="49">
        <f t="shared" ref="K327" si="525">K328+K336+K337+K338</f>
        <v>4000</v>
      </c>
      <c r="L327" s="49">
        <f t="shared" ref="L327" si="526">L328+L336+L337+L338</f>
        <v>48000</v>
      </c>
      <c r="M327" s="53">
        <f t="shared" ref="M327" si="527">M328+M336+M337+M338</f>
        <v>0</v>
      </c>
      <c r="N327" s="54">
        <f t="shared" si="499"/>
        <v>1</v>
      </c>
      <c r="O327" s="61"/>
      <c r="P327" s="45" t="s">
        <v>90</v>
      </c>
    </row>
    <row r="328" spans="1:16" ht="19.5" x14ac:dyDescent="0.25">
      <c r="A328" s="40" t="str">
        <f t="shared" si="522"/>
        <v>a</v>
      </c>
      <c r="B328" s="46" t="s">
        <v>2</v>
      </c>
      <c r="C328" s="47" t="s">
        <v>3</v>
      </c>
      <c r="D328" s="48"/>
      <c r="E328" s="48"/>
      <c r="F328" s="48"/>
      <c r="G328" s="48"/>
      <c r="H328" s="48">
        <f t="shared" ref="H328:I328" si="528">H329+H330+H331+H332+H333+H334+H335</f>
        <v>50000</v>
      </c>
      <c r="I328" s="48">
        <f t="shared" si="528"/>
        <v>48000</v>
      </c>
      <c r="J328" s="49">
        <f t="shared" ref="J328" si="529">J329+J330+J331+J332+J333+J334+J335</f>
        <v>44000</v>
      </c>
      <c r="K328" s="48">
        <f t="shared" ref="K328:M328" si="530">K329+K330+K331+K332+K333+K334+K335</f>
        <v>4000</v>
      </c>
      <c r="L328" s="48">
        <f t="shared" si="530"/>
        <v>48000</v>
      </c>
      <c r="M328" s="50">
        <f t="shared" si="530"/>
        <v>0</v>
      </c>
      <c r="N328" s="51">
        <f t="shared" si="499"/>
        <v>1</v>
      </c>
      <c r="O328" s="61"/>
      <c r="P328" s="45" t="s">
        <v>90</v>
      </c>
    </row>
    <row r="329" spans="1:16" ht="18.75" hidden="1" x14ac:dyDescent="0.25">
      <c r="A329" s="40" t="str">
        <f t="shared" si="522"/>
        <v>b</v>
      </c>
      <c r="B329" s="3" t="s">
        <v>2</v>
      </c>
      <c r="C329" s="4" t="s">
        <v>4</v>
      </c>
      <c r="D329" s="18"/>
      <c r="E329" s="18"/>
      <c r="F329" s="18"/>
      <c r="G329" s="18"/>
      <c r="H329" s="20">
        <v>0</v>
      </c>
      <c r="I329" s="20">
        <v>0</v>
      </c>
      <c r="J329" s="18"/>
      <c r="K329" s="18"/>
      <c r="L329" s="18">
        <f t="shared" ref="L329:L338" si="531">J329+K329</f>
        <v>0</v>
      </c>
      <c r="M329" s="30">
        <f t="shared" ref="M329:M338" si="532">I329-L329</f>
        <v>0</v>
      </c>
      <c r="N329" s="33" t="e">
        <f t="shared" si="499"/>
        <v>#DIV/0!</v>
      </c>
      <c r="O329" s="14"/>
      <c r="P329" s="10" t="s">
        <v>90</v>
      </c>
    </row>
    <row r="330" spans="1:16" ht="18.75" hidden="1" x14ac:dyDescent="0.25">
      <c r="A330" s="40" t="str">
        <f t="shared" si="522"/>
        <v>b</v>
      </c>
      <c r="B330" s="3" t="s">
        <v>2</v>
      </c>
      <c r="C330" s="4" t="s">
        <v>5</v>
      </c>
      <c r="D330" s="18"/>
      <c r="E330" s="18"/>
      <c r="F330" s="18"/>
      <c r="G330" s="18"/>
      <c r="H330" s="20">
        <v>0</v>
      </c>
      <c r="I330" s="20">
        <v>0</v>
      </c>
      <c r="J330" s="18"/>
      <c r="K330" s="18"/>
      <c r="L330" s="18">
        <f t="shared" si="531"/>
        <v>0</v>
      </c>
      <c r="M330" s="30">
        <f t="shared" si="532"/>
        <v>0</v>
      </c>
      <c r="N330" s="33" t="e">
        <f t="shared" si="499"/>
        <v>#DIV/0!</v>
      </c>
      <c r="O330" s="14"/>
      <c r="P330" s="10" t="s">
        <v>90</v>
      </c>
    </row>
    <row r="331" spans="1:16" ht="18.75" hidden="1" x14ac:dyDescent="0.25">
      <c r="A331" s="40" t="str">
        <f t="shared" si="522"/>
        <v>b</v>
      </c>
      <c r="B331" s="3" t="s">
        <v>2</v>
      </c>
      <c r="C331" s="4" t="s">
        <v>6</v>
      </c>
      <c r="D331" s="18"/>
      <c r="E331" s="18"/>
      <c r="F331" s="18"/>
      <c r="G331" s="18"/>
      <c r="H331" s="20">
        <v>0</v>
      </c>
      <c r="I331" s="20">
        <v>0</v>
      </c>
      <c r="J331" s="18"/>
      <c r="K331" s="18"/>
      <c r="L331" s="18">
        <f t="shared" si="531"/>
        <v>0</v>
      </c>
      <c r="M331" s="30">
        <f t="shared" si="532"/>
        <v>0</v>
      </c>
      <c r="N331" s="33" t="e">
        <f t="shared" si="499"/>
        <v>#DIV/0!</v>
      </c>
      <c r="O331" s="14"/>
      <c r="P331" s="10" t="s">
        <v>90</v>
      </c>
    </row>
    <row r="332" spans="1:16" ht="18.75" hidden="1" x14ac:dyDescent="0.25">
      <c r="A332" s="40" t="str">
        <f t="shared" si="522"/>
        <v>b</v>
      </c>
      <c r="B332" s="3" t="s">
        <v>2</v>
      </c>
      <c r="C332" s="5" t="s">
        <v>7</v>
      </c>
      <c r="D332" s="18"/>
      <c r="E332" s="18"/>
      <c r="F332" s="18"/>
      <c r="G332" s="18"/>
      <c r="H332" s="20">
        <v>0</v>
      </c>
      <c r="I332" s="20">
        <v>0</v>
      </c>
      <c r="J332" s="18"/>
      <c r="K332" s="18"/>
      <c r="L332" s="18">
        <f t="shared" si="531"/>
        <v>0</v>
      </c>
      <c r="M332" s="30">
        <f t="shared" si="532"/>
        <v>0</v>
      </c>
      <c r="N332" s="33" t="e">
        <f t="shared" si="499"/>
        <v>#DIV/0!</v>
      </c>
      <c r="O332" s="14"/>
      <c r="P332" s="10" t="s">
        <v>90</v>
      </c>
    </row>
    <row r="333" spans="1:16" ht="18.75" hidden="1" x14ac:dyDescent="0.25">
      <c r="A333" s="40" t="str">
        <f t="shared" si="522"/>
        <v>b</v>
      </c>
      <c r="B333" s="3" t="s">
        <v>2</v>
      </c>
      <c r="C333" s="5" t="s">
        <v>8</v>
      </c>
      <c r="D333" s="18"/>
      <c r="E333" s="18"/>
      <c r="F333" s="18"/>
      <c r="G333" s="18"/>
      <c r="H333" s="20">
        <v>0</v>
      </c>
      <c r="I333" s="20">
        <v>0</v>
      </c>
      <c r="J333" s="18"/>
      <c r="K333" s="18"/>
      <c r="L333" s="18">
        <f t="shared" si="531"/>
        <v>0</v>
      </c>
      <c r="M333" s="30">
        <f t="shared" si="532"/>
        <v>0</v>
      </c>
      <c r="N333" s="33" t="e">
        <f t="shared" si="499"/>
        <v>#DIV/0!</v>
      </c>
      <c r="O333" s="14"/>
      <c r="P333" s="10" t="s">
        <v>90</v>
      </c>
    </row>
    <row r="334" spans="1:16" ht="19.5" x14ac:dyDescent="0.25">
      <c r="A334" s="40" t="str">
        <f t="shared" si="522"/>
        <v>a</v>
      </c>
      <c r="B334" s="52" t="s">
        <v>2</v>
      </c>
      <c r="C334" s="4" t="s">
        <v>9</v>
      </c>
      <c r="D334" s="49"/>
      <c r="E334" s="49"/>
      <c r="F334" s="49"/>
      <c r="G334" s="49"/>
      <c r="H334" s="59">
        <v>50000</v>
      </c>
      <c r="I334" s="59">
        <v>48000</v>
      </c>
      <c r="J334" s="49">
        <v>44000</v>
      </c>
      <c r="K334" s="49">
        <v>4000</v>
      </c>
      <c r="L334" s="49">
        <f t="shared" si="531"/>
        <v>48000</v>
      </c>
      <c r="M334" s="53">
        <f t="shared" si="532"/>
        <v>0</v>
      </c>
      <c r="N334" s="54">
        <f t="shared" si="499"/>
        <v>1</v>
      </c>
      <c r="O334" s="61"/>
      <c r="P334" s="45" t="s">
        <v>90</v>
      </c>
    </row>
    <row r="335" spans="1:16" ht="18.75" hidden="1" x14ac:dyDescent="0.25">
      <c r="A335" s="40" t="str">
        <f t="shared" si="522"/>
        <v>b</v>
      </c>
      <c r="B335" s="3" t="s">
        <v>2</v>
      </c>
      <c r="C335" s="5" t="s">
        <v>10</v>
      </c>
      <c r="D335" s="18"/>
      <c r="E335" s="18"/>
      <c r="F335" s="18"/>
      <c r="G335" s="18"/>
      <c r="H335" s="20">
        <v>0</v>
      </c>
      <c r="I335" s="20">
        <v>0</v>
      </c>
      <c r="J335" s="18"/>
      <c r="K335" s="18"/>
      <c r="L335" s="18">
        <f t="shared" si="531"/>
        <v>0</v>
      </c>
      <c r="M335" s="30">
        <f t="shared" si="532"/>
        <v>0</v>
      </c>
      <c r="N335" s="33" t="e">
        <f t="shared" si="499"/>
        <v>#DIV/0!</v>
      </c>
      <c r="O335" s="14"/>
      <c r="P335" s="10" t="s">
        <v>90</v>
      </c>
    </row>
    <row r="336" spans="1:16" ht="18.75" hidden="1" x14ac:dyDescent="0.25">
      <c r="A336" s="40" t="str">
        <f t="shared" si="522"/>
        <v>b</v>
      </c>
      <c r="B336" s="3" t="s">
        <v>2</v>
      </c>
      <c r="C336" s="2" t="s">
        <v>11</v>
      </c>
      <c r="D336" s="17"/>
      <c r="E336" s="17"/>
      <c r="F336" s="17"/>
      <c r="G336" s="17"/>
      <c r="H336" s="17">
        <v>0</v>
      </c>
      <c r="I336" s="17">
        <v>0</v>
      </c>
      <c r="J336" s="18"/>
      <c r="K336" s="17"/>
      <c r="L336" s="17">
        <f t="shared" si="531"/>
        <v>0</v>
      </c>
      <c r="M336" s="31">
        <f t="shared" si="532"/>
        <v>0</v>
      </c>
      <c r="N336" s="32" t="e">
        <f t="shared" si="499"/>
        <v>#DIV/0!</v>
      </c>
      <c r="O336" s="13"/>
      <c r="P336" s="10" t="s">
        <v>90</v>
      </c>
    </row>
    <row r="337" spans="1:16" ht="18.75" hidden="1" x14ac:dyDescent="0.25">
      <c r="A337" s="40" t="str">
        <f t="shared" si="522"/>
        <v>b</v>
      </c>
      <c r="B337" s="3" t="s">
        <v>2</v>
      </c>
      <c r="C337" s="2" t="s">
        <v>12</v>
      </c>
      <c r="D337" s="17"/>
      <c r="E337" s="17"/>
      <c r="F337" s="17"/>
      <c r="G337" s="17"/>
      <c r="H337" s="17">
        <v>0</v>
      </c>
      <c r="I337" s="17">
        <v>0</v>
      </c>
      <c r="J337" s="18"/>
      <c r="K337" s="17"/>
      <c r="L337" s="17">
        <f t="shared" si="531"/>
        <v>0</v>
      </c>
      <c r="M337" s="31">
        <f t="shared" si="532"/>
        <v>0</v>
      </c>
      <c r="N337" s="32" t="e">
        <f t="shared" si="499"/>
        <v>#DIV/0!</v>
      </c>
      <c r="O337" s="13"/>
      <c r="P337" s="10" t="s">
        <v>90</v>
      </c>
    </row>
    <row r="338" spans="1:16" ht="18.75" hidden="1" x14ac:dyDescent="0.25">
      <c r="A338" s="40" t="str">
        <f t="shared" si="522"/>
        <v>b</v>
      </c>
      <c r="B338" s="3" t="s">
        <v>2</v>
      </c>
      <c r="C338" s="2" t="s">
        <v>13</v>
      </c>
      <c r="D338" s="17"/>
      <c r="E338" s="17"/>
      <c r="F338" s="17"/>
      <c r="G338" s="17"/>
      <c r="H338" s="17">
        <v>0</v>
      </c>
      <c r="I338" s="17">
        <v>0</v>
      </c>
      <c r="J338" s="18"/>
      <c r="K338" s="17"/>
      <c r="L338" s="17">
        <f t="shared" si="531"/>
        <v>0</v>
      </c>
      <c r="M338" s="31">
        <f t="shared" si="532"/>
        <v>0</v>
      </c>
      <c r="N338" s="32" t="e">
        <f t="shared" si="499"/>
        <v>#DIV/0!</v>
      </c>
      <c r="O338" s="13"/>
      <c r="P338" s="10" t="s">
        <v>90</v>
      </c>
    </row>
    <row r="339" spans="1:16" ht="36" x14ac:dyDescent="0.25">
      <c r="A339" s="40" t="str">
        <f t="shared" si="522"/>
        <v>a</v>
      </c>
      <c r="B339" s="55" t="s">
        <v>125</v>
      </c>
      <c r="C339" s="55" t="s">
        <v>33</v>
      </c>
      <c r="D339" s="49"/>
      <c r="E339" s="49"/>
      <c r="F339" s="49"/>
      <c r="G339" s="49"/>
      <c r="H339" s="56">
        <f t="shared" ref="H339:I339" si="533">H340+H348+H349+H350</f>
        <v>380000</v>
      </c>
      <c r="I339" s="56">
        <f t="shared" si="533"/>
        <v>428000</v>
      </c>
      <c r="J339" s="49">
        <f t="shared" ref="J339" si="534">J340+J348+J349+J350</f>
        <v>390332</v>
      </c>
      <c r="K339" s="49">
        <f t="shared" ref="K339" si="535">K340+K348+K349+K350</f>
        <v>35232</v>
      </c>
      <c r="L339" s="49">
        <f t="shared" ref="L339" si="536">L340+L348+L349+L350</f>
        <v>425564</v>
      </c>
      <c r="M339" s="53">
        <f t="shared" ref="M339" si="537">M340+M348+M349+M350</f>
        <v>2436</v>
      </c>
      <c r="N339" s="54">
        <f t="shared" si="499"/>
        <v>0.99430841121495328</v>
      </c>
      <c r="O339" s="61"/>
      <c r="P339" s="45" t="s">
        <v>90</v>
      </c>
    </row>
    <row r="340" spans="1:16" ht="19.5" x14ac:dyDescent="0.25">
      <c r="A340" s="40" t="str">
        <f t="shared" si="522"/>
        <v>a</v>
      </c>
      <c r="B340" s="46" t="s">
        <v>2</v>
      </c>
      <c r="C340" s="47" t="s">
        <v>3</v>
      </c>
      <c r="D340" s="48"/>
      <c r="E340" s="48"/>
      <c r="F340" s="48"/>
      <c r="G340" s="48"/>
      <c r="H340" s="48">
        <f t="shared" ref="H340:I340" si="538">H341+H342+H343+H344+H345+H346+H347</f>
        <v>380000</v>
      </c>
      <c r="I340" s="48">
        <f t="shared" si="538"/>
        <v>428000</v>
      </c>
      <c r="J340" s="49">
        <f t="shared" ref="J340" si="539">J341+J342+J343+J344+J345+J346+J347</f>
        <v>390332</v>
      </c>
      <c r="K340" s="48">
        <f t="shared" ref="K340:M340" si="540">K341+K342+K343+K344+K345+K346+K347</f>
        <v>35232</v>
      </c>
      <c r="L340" s="48">
        <f t="shared" si="540"/>
        <v>425564</v>
      </c>
      <c r="M340" s="50">
        <f t="shared" si="540"/>
        <v>2436</v>
      </c>
      <c r="N340" s="51">
        <f t="shared" si="499"/>
        <v>0.99430841121495328</v>
      </c>
      <c r="O340" s="61"/>
      <c r="P340" s="45" t="s">
        <v>90</v>
      </c>
    </row>
    <row r="341" spans="1:16" ht="18.75" hidden="1" x14ac:dyDescent="0.25">
      <c r="A341" s="40" t="str">
        <f t="shared" si="522"/>
        <v>b</v>
      </c>
      <c r="B341" s="3" t="s">
        <v>2</v>
      </c>
      <c r="C341" s="4" t="s">
        <v>4</v>
      </c>
      <c r="D341" s="18"/>
      <c r="E341" s="18"/>
      <c r="F341" s="18"/>
      <c r="G341" s="18"/>
      <c r="H341" s="20">
        <v>0</v>
      </c>
      <c r="I341" s="20">
        <v>0</v>
      </c>
      <c r="J341" s="18"/>
      <c r="K341" s="18"/>
      <c r="L341" s="18">
        <f t="shared" ref="L341:L350" si="541">J341+K341</f>
        <v>0</v>
      </c>
      <c r="M341" s="30">
        <f t="shared" ref="M341:M350" si="542">I341-L341</f>
        <v>0</v>
      </c>
      <c r="N341" s="33" t="e">
        <f t="shared" si="499"/>
        <v>#DIV/0!</v>
      </c>
      <c r="O341" s="14"/>
      <c r="P341" s="10" t="s">
        <v>90</v>
      </c>
    </row>
    <row r="342" spans="1:16" ht="18.75" hidden="1" x14ac:dyDescent="0.25">
      <c r="A342" s="40" t="str">
        <f t="shared" si="522"/>
        <v>b</v>
      </c>
      <c r="B342" s="3" t="s">
        <v>2</v>
      </c>
      <c r="C342" s="4" t="s">
        <v>5</v>
      </c>
      <c r="D342" s="18"/>
      <c r="E342" s="18"/>
      <c r="F342" s="18"/>
      <c r="G342" s="18"/>
      <c r="H342" s="20">
        <v>0</v>
      </c>
      <c r="I342" s="20">
        <v>0</v>
      </c>
      <c r="J342" s="18"/>
      <c r="K342" s="18"/>
      <c r="L342" s="18">
        <f t="shared" si="541"/>
        <v>0</v>
      </c>
      <c r="M342" s="30">
        <f t="shared" si="542"/>
        <v>0</v>
      </c>
      <c r="N342" s="33" t="e">
        <f t="shared" si="499"/>
        <v>#DIV/0!</v>
      </c>
      <c r="O342" s="14"/>
      <c r="P342" s="10" t="s">
        <v>90</v>
      </c>
    </row>
    <row r="343" spans="1:16" ht="18.75" hidden="1" x14ac:dyDescent="0.25">
      <c r="A343" s="40" t="str">
        <f t="shared" si="522"/>
        <v>b</v>
      </c>
      <c r="B343" s="3" t="s">
        <v>2</v>
      </c>
      <c r="C343" s="4" t="s">
        <v>6</v>
      </c>
      <c r="D343" s="18"/>
      <c r="E343" s="18"/>
      <c r="F343" s="18"/>
      <c r="G343" s="18"/>
      <c r="H343" s="20">
        <v>0</v>
      </c>
      <c r="I343" s="20">
        <v>0</v>
      </c>
      <c r="J343" s="18"/>
      <c r="K343" s="18"/>
      <c r="L343" s="18">
        <f t="shared" si="541"/>
        <v>0</v>
      </c>
      <c r="M343" s="30">
        <f t="shared" si="542"/>
        <v>0</v>
      </c>
      <c r="N343" s="33" t="e">
        <f t="shared" si="499"/>
        <v>#DIV/0!</v>
      </c>
      <c r="O343" s="14"/>
      <c r="P343" s="10" t="s">
        <v>90</v>
      </c>
    </row>
    <row r="344" spans="1:16" ht="18.75" hidden="1" x14ac:dyDescent="0.25">
      <c r="A344" s="40" t="str">
        <f t="shared" si="522"/>
        <v>b</v>
      </c>
      <c r="B344" s="3" t="s">
        <v>2</v>
      </c>
      <c r="C344" s="5" t="s">
        <v>7</v>
      </c>
      <c r="D344" s="18"/>
      <c r="E344" s="18"/>
      <c r="F344" s="18"/>
      <c r="G344" s="18"/>
      <c r="H344" s="20">
        <v>0</v>
      </c>
      <c r="I344" s="20">
        <v>0</v>
      </c>
      <c r="J344" s="18"/>
      <c r="K344" s="18"/>
      <c r="L344" s="18">
        <f t="shared" si="541"/>
        <v>0</v>
      </c>
      <c r="M344" s="30">
        <f t="shared" si="542"/>
        <v>0</v>
      </c>
      <c r="N344" s="33" t="e">
        <f t="shared" si="499"/>
        <v>#DIV/0!</v>
      </c>
      <c r="O344" s="14"/>
      <c r="P344" s="10" t="s">
        <v>90</v>
      </c>
    </row>
    <row r="345" spans="1:16" ht="18.75" hidden="1" x14ac:dyDescent="0.25">
      <c r="A345" s="40" t="str">
        <f t="shared" si="522"/>
        <v>b</v>
      </c>
      <c r="B345" s="3" t="s">
        <v>2</v>
      </c>
      <c r="C345" s="5" t="s">
        <v>8</v>
      </c>
      <c r="D345" s="18"/>
      <c r="E345" s="18"/>
      <c r="F345" s="18"/>
      <c r="G345" s="18"/>
      <c r="H345" s="20">
        <v>0</v>
      </c>
      <c r="I345" s="20">
        <v>0</v>
      </c>
      <c r="J345" s="18"/>
      <c r="K345" s="18"/>
      <c r="L345" s="18">
        <f t="shared" si="541"/>
        <v>0</v>
      </c>
      <c r="M345" s="30">
        <f t="shared" si="542"/>
        <v>0</v>
      </c>
      <c r="N345" s="33" t="e">
        <f t="shared" si="499"/>
        <v>#DIV/0!</v>
      </c>
      <c r="O345" s="14"/>
      <c r="P345" s="10" t="s">
        <v>90</v>
      </c>
    </row>
    <row r="346" spans="1:16" ht="19.5" x14ac:dyDescent="0.25">
      <c r="A346" s="40" t="str">
        <f t="shared" si="522"/>
        <v>a</v>
      </c>
      <c r="B346" s="52" t="s">
        <v>2</v>
      </c>
      <c r="C346" s="4" t="s">
        <v>9</v>
      </c>
      <c r="D346" s="49"/>
      <c r="E346" s="49"/>
      <c r="F346" s="49"/>
      <c r="G346" s="49"/>
      <c r="H346" s="59">
        <v>380000</v>
      </c>
      <c r="I346" s="64">
        <v>428000</v>
      </c>
      <c r="J346" s="49">
        <v>390332</v>
      </c>
      <c r="K346" s="49">
        <v>35232</v>
      </c>
      <c r="L346" s="49">
        <f t="shared" si="541"/>
        <v>425564</v>
      </c>
      <c r="M346" s="53">
        <f t="shared" si="542"/>
        <v>2436</v>
      </c>
      <c r="N346" s="54">
        <f t="shared" si="499"/>
        <v>0.99430841121495328</v>
      </c>
      <c r="O346" s="61"/>
      <c r="P346" s="45" t="s">
        <v>90</v>
      </c>
    </row>
    <row r="347" spans="1:16" ht="18.75" hidden="1" x14ac:dyDescent="0.25">
      <c r="A347" s="40" t="str">
        <f t="shared" si="522"/>
        <v>b</v>
      </c>
      <c r="B347" s="3" t="s">
        <v>2</v>
      </c>
      <c r="C347" s="5" t="s">
        <v>10</v>
      </c>
      <c r="D347" s="18"/>
      <c r="E347" s="18"/>
      <c r="F347" s="18"/>
      <c r="G347" s="18"/>
      <c r="H347" s="20">
        <v>0</v>
      </c>
      <c r="I347" s="20">
        <v>0</v>
      </c>
      <c r="J347" s="18"/>
      <c r="K347" s="18"/>
      <c r="L347" s="18">
        <f t="shared" si="541"/>
        <v>0</v>
      </c>
      <c r="M347" s="30">
        <f t="shared" si="542"/>
        <v>0</v>
      </c>
      <c r="N347" s="33" t="e">
        <f t="shared" si="499"/>
        <v>#DIV/0!</v>
      </c>
      <c r="O347" s="14"/>
      <c r="P347" s="10" t="s">
        <v>90</v>
      </c>
    </row>
    <row r="348" spans="1:16" ht="18.75" hidden="1" x14ac:dyDescent="0.25">
      <c r="A348" s="40" t="str">
        <f t="shared" si="522"/>
        <v>b</v>
      </c>
      <c r="B348" s="3" t="s">
        <v>2</v>
      </c>
      <c r="C348" s="2" t="s">
        <v>11</v>
      </c>
      <c r="D348" s="17"/>
      <c r="E348" s="17"/>
      <c r="F348" s="17"/>
      <c r="G348" s="17"/>
      <c r="H348" s="17">
        <v>0</v>
      </c>
      <c r="I348" s="17">
        <v>0</v>
      </c>
      <c r="J348" s="18"/>
      <c r="K348" s="17"/>
      <c r="L348" s="17">
        <f t="shared" si="541"/>
        <v>0</v>
      </c>
      <c r="M348" s="31">
        <f t="shared" si="542"/>
        <v>0</v>
      </c>
      <c r="N348" s="32" t="e">
        <f t="shared" si="499"/>
        <v>#DIV/0!</v>
      </c>
      <c r="O348" s="13"/>
      <c r="P348" s="10" t="s">
        <v>90</v>
      </c>
    </row>
    <row r="349" spans="1:16" ht="18.75" hidden="1" x14ac:dyDescent="0.25">
      <c r="A349" s="40" t="str">
        <f t="shared" si="522"/>
        <v>b</v>
      </c>
      <c r="B349" s="3" t="s">
        <v>2</v>
      </c>
      <c r="C349" s="2" t="s">
        <v>12</v>
      </c>
      <c r="D349" s="17"/>
      <c r="E349" s="17"/>
      <c r="F349" s="17"/>
      <c r="G349" s="17"/>
      <c r="H349" s="17">
        <v>0</v>
      </c>
      <c r="I349" s="17">
        <v>0</v>
      </c>
      <c r="J349" s="18"/>
      <c r="K349" s="17"/>
      <c r="L349" s="17">
        <f t="shared" si="541"/>
        <v>0</v>
      </c>
      <c r="M349" s="31">
        <f t="shared" si="542"/>
        <v>0</v>
      </c>
      <c r="N349" s="32" t="e">
        <f t="shared" si="499"/>
        <v>#DIV/0!</v>
      </c>
      <c r="O349" s="13"/>
      <c r="P349" s="10" t="s">
        <v>90</v>
      </c>
    </row>
    <row r="350" spans="1:16" ht="18.75" hidden="1" x14ac:dyDescent="0.25">
      <c r="A350" s="40" t="str">
        <f t="shared" si="522"/>
        <v>b</v>
      </c>
      <c r="B350" s="3" t="s">
        <v>2</v>
      </c>
      <c r="C350" s="2" t="s">
        <v>13</v>
      </c>
      <c r="D350" s="17"/>
      <c r="E350" s="17"/>
      <c r="F350" s="17"/>
      <c r="G350" s="17"/>
      <c r="H350" s="17">
        <v>0</v>
      </c>
      <c r="I350" s="17">
        <v>0</v>
      </c>
      <c r="J350" s="18"/>
      <c r="K350" s="17"/>
      <c r="L350" s="17">
        <f t="shared" si="541"/>
        <v>0</v>
      </c>
      <c r="M350" s="31">
        <f t="shared" si="542"/>
        <v>0</v>
      </c>
      <c r="N350" s="32" t="e">
        <f t="shared" si="499"/>
        <v>#DIV/0!</v>
      </c>
      <c r="O350" s="13"/>
      <c r="P350" s="10" t="s">
        <v>90</v>
      </c>
    </row>
    <row r="351" spans="1:16" ht="36" customHeight="1" x14ac:dyDescent="0.25">
      <c r="A351" s="40" t="str">
        <f t="shared" si="522"/>
        <v>a</v>
      </c>
      <c r="B351" s="55" t="s">
        <v>126</v>
      </c>
      <c r="C351" s="55" t="s">
        <v>34</v>
      </c>
      <c r="D351" s="49"/>
      <c r="E351" s="49"/>
      <c r="F351" s="49"/>
      <c r="G351" s="49"/>
      <c r="H351" s="56">
        <f t="shared" ref="H351:I351" si="543">H352+H360+H361+H362</f>
        <v>9200000</v>
      </c>
      <c r="I351" s="56">
        <f t="shared" si="543"/>
        <v>9585000</v>
      </c>
      <c r="J351" s="49">
        <f t="shared" ref="J351" si="544">J352+J360+J361+J362</f>
        <v>8560743</v>
      </c>
      <c r="K351" s="49">
        <f t="shared" ref="K351" si="545">K352+K360+K361+K362</f>
        <v>800342</v>
      </c>
      <c r="L351" s="49">
        <f t="shared" ref="L351" si="546">L352+L360+L361+L362</f>
        <v>9361085</v>
      </c>
      <c r="M351" s="53">
        <f t="shared" ref="M351" si="547">M352+M360+M361+M362</f>
        <v>223915</v>
      </c>
      <c r="N351" s="54">
        <f t="shared" si="499"/>
        <v>0.97663901930099117</v>
      </c>
      <c r="O351" s="61"/>
      <c r="P351" s="45" t="s">
        <v>90</v>
      </c>
    </row>
    <row r="352" spans="1:16" ht="19.5" x14ac:dyDescent="0.25">
      <c r="A352" s="40" t="str">
        <f t="shared" si="522"/>
        <v>a</v>
      </c>
      <c r="B352" s="46" t="s">
        <v>2</v>
      </c>
      <c r="C352" s="47" t="s">
        <v>3</v>
      </c>
      <c r="D352" s="48"/>
      <c r="E352" s="48"/>
      <c r="F352" s="48"/>
      <c r="G352" s="48"/>
      <c r="H352" s="48">
        <f t="shared" ref="H352:I352" si="548">H353+H354+H355+H356+H357+H358+H359</f>
        <v>9200000</v>
      </c>
      <c r="I352" s="48">
        <f t="shared" si="548"/>
        <v>9585000</v>
      </c>
      <c r="J352" s="49">
        <f t="shared" ref="J352" si="549">J353+J354+J355+J356+J357+J358+J359</f>
        <v>8560743</v>
      </c>
      <c r="K352" s="48">
        <f t="shared" ref="K352:M352" si="550">K353+K354+K355+K356+K357+K358+K359</f>
        <v>800342</v>
      </c>
      <c r="L352" s="48">
        <f t="shared" si="550"/>
        <v>9361085</v>
      </c>
      <c r="M352" s="50">
        <f t="shared" si="550"/>
        <v>223915</v>
      </c>
      <c r="N352" s="51">
        <f t="shared" si="499"/>
        <v>0.97663901930099117</v>
      </c>
      <c r="O352" s="61"/>
      <c r="P352" s="45" t="s">
        <v>90</v>
      </c>
    </row>
    <row r="353" spans="1:16" ht="18.75" hidden="1" x14ac:dyDescent="0.25">
      <c r="A353" s="40" t="str">
        <f t="shared" si="522"/>
        <v>b</v>
      </c>
      <c r="B353" s="3" t="s">
        <v>2</v>
      </c>
      <c r="C353" s="4" t="s">
        <v>4</v>
      </c>
      <c r="D353" s="18"/>
      <c r="E353" s="18"/>
      <c r="F353" s="18"/>
      <c r="G353" s="18"/>
      <c r="H353" s="20">
        <v>0</v>
      </c>
      <c r="I353" s="20">
        <v>0</v>
      </c>
      <c r="J353" s="18"/>
      <c r="K353" s="18"/>
      <c r="L353" s="18">
        <f t="shared" ref="L353:L362" si="551">J353+K353</f>
        <v>0</v>
      </c>
      <c r="M353" s="30">
        <f t="shared" ref="M353:M362" si="552">I353-L353</f>
        <v>0</v>
      </c>
      <c r="N353" s="33" t="e">
        <f t="shared" si="499"/>
        <v>#DIV/0!</v>
      </c>
      <c r="O353" s="14"/>
      <c r="P353" s="10" t="s">
        <v>90</v>
      </c>
    </row>
    <row r="354" spans="1:16" ht="18.75" hidden="1" x14ac:dyDescent="0.25">
      <c r="A354" s="40" t="str">
        <f t="shared" si="522"/>
        <v>b</v>
      </c>
      <c r="B354" s="3" t="s">
        <v>2</v>
      </c>
      <c r="C354" s="4" t="s">
        <v>5</v>
      </c>
      <c r="D354" s="18"/>
      <c r="E354" s="18"/>
      <c r="F354" s="18"/>
      <c r="G354" s="18"/>
      <c r="H354" s="20">
        <v>0</v>
      </c>
      <c r="I354" s="20">
        <v>0</v>
      </c>
      <c r="J354" s="18"/>
      <c r="K354" s="18"/>
      <c r="L354" s="18">
        <f t="shared" si="551"/>
        <v>0</v>
      </c>
      <c r="M354" s="30">
        <f t="shared" si="552"/>
        <v>0</v>
      </c>
      <c r="N354" s="33" t="e">
        <f t="shared" si="499"/>
        <v>#DIV/0!</v>
      </c>
      <c r="O354" s="14"/>
      <c r="P354" s="10" t="s">
        <v>90</v>
      </c>
    </row>
    <row r="355" spans="1:16" ht="18.75" hidden="1" x14ac:dyDescent="0.25">
      <c r="A355" s="40" t="str">
        <f t="shared" si="522"/>
        <v>b</v>
      </c>
      <c r="B355" s="3" t="s">
        <v>2</v>
      </c>
      <c r="C355" s="4" t="s">
        <v>6</v>
      </c>
      <c r="D355" s="18"/>
      <c r="E355" s="18"/>
      <c r="F355" s="18"/>
      <c r="G355" s="18"/>
      <c r="H355" s="20">
        <v>0</v>
      </c>
      <c r="I355" s="20">
        <v>0</v>
      </c>
      <c r="J355" s="18"/>
      <c r="K355" s="18"/>
      <c r="L355" s="18">
        <f t="shared" si="551"/>
        <v>0</v>
      </c>
      <c r="M355" s="30">
        <f t="shared" si="552"/>
        <v>0</v>
      </c>
      <c r="N355" s="33" t="e">
        <f t="shared" si="499"/>
        <v>#DIV/0!</v>
      </c>
      <c r="O355" s="14"/>
      <c r="P355" s="10" t="s">
        <v>90</v>
      </c>
    </row>
    <row r="356" spans="1:16" ht="18.75" hidden="1" x14ac:dyDescent="0.25">
      <c r="A356" s="40" t="str">
        <f t="shared" si="522"/>
        <v>b</v>
      </c>
      <c r="B356" s="3" t="s">
        <v>2</v>
      </c>
      <c r="C356" s="5" t="s">
        <v>7</v>
      </c>
      <c r="D356" s="18"/>
      <c r="E356" s="18"/>
      <c r="F356" s="18"/>
      <c r="G356" s="18"/>
      <c r="H356" s="20">
        <v>0</v>
      </c>
      <c r="I356" s="20">
        <v>0</v>
      </c>
      <c r="J356" s="18"/>
      <c r="K356" s="18"/>
      <c r="L356" s="18">
        <f t="shared" si="551"/>
        <v>0</v>
      </c>
      <c r="M356" s="30">
        <f t="shared" si="552"/>
        <v>0</v>
      </c>
      <c r="N356" s="33" t="e">
        <f t="shared" si="499"/>
        <v>#DIV/0!</v>
      </c>
      <c r="O356" s="14"/>
      <c r="P356" s="10" t="s">
        <v>90</v>
      </c>
    </row>
    <row r="357" spans="1:16" ht="18.75" hidden="1" x14ac:dyDescent="0.25">
      <c r="A357" s="40" t="str">
        <f t="shared" si="522"/>
        <v>b</v>
      </c>
      <c r="B357" s="3" t="s">
        <v>2</v>
      </c>
      <c r="C357" s="5" t="s">
        <v>8</v>
      </c>
      <c r="D357" s="18"/>
      <c r="E357" s="18"/>
      <c r="F357" s="18"/>
      <c r="G357" s="18"/>
      <c r="H357" s="20">
        <v>0</v>
      </c>
      <c r="I357" s="20">
        <v>0</v>
      </c>
      <c r="J357" s="18"/>
      <c r="K357" s="18"/>
      <c r="L357" s="18">
        <f t="shared" si="551"/>
        <v>0</v>
      </c>
      <c r="M357" s="30">
        <f t="shared" si="552"/>
        <v>0</v>
      </c>
      <c r="N357" s="33" t="e">
        <f t="shared" si="499"/>
        <v>#DIV/0!</v>
      </c>
      <c r="O357" s="14"/>
      <c r="P357" s="10" t="s">
        <v>90</v>
      </c>
    </row>
    <row r="358" spans="1:16" ht="19.5" x14ac:dyDescent="0.25">
      <c r="A358" s="40" t="str">
        <f t="shared" si="522"/>
        <v>a</v>
      </c>
      <c r="B358" s="52" t="s">
        <v>2</v>
      </c>
      <c r="C358" s="4" t="s">
        <v>9</v>
      </c>
      <c r="D358" s="49"/>
      <c r="E358" s="49"/>
      <c r="F358" s="49"/>
      <c r="G358" s="49"/>
      <c r="H358" s="59">
        <v>9200000</v>
      </c>
      <c r="I358" s="59">
        <v>9585000</v>
      </c>
      <c r="J358" s="49">
        <v>8560743</v>
      </c>
      <c r="K358" s="49">
        <v>800342</v>
      </c>
      <c r="L358" s="49">
        <f t="shared" si="551"/>
        <v>9361085</v>
      </c>
      <c r="M358" s="53">
        <f t="shared" si="552"/>
        <v>223915</v>
      </c>
      <c r="N358" s="54">
        <f t="shared" si="499"/>
        <v>0.97663901930099117</v>
      </c>
      <c r="O358" s="61"/>
      <c r="P358" s="45" t="s">
        <v>90</v>
      </c>
    </row>
    <row r="359" spans="1:16" ht="18.75" hidden="1" x14ac:dyDescent="0.25">
      <c r="A359" s="40" t="str">
        <f t="shared" si="522"/>
        <v>b</v>
      </c>
      <c r="B359" s="3" t="s">
        <v>2</v>
      </c>
      <c r="C359" s="5" t="s">
        <v>10</v>
      </c>
      <c r="D359" s="18"/>
      <c r="E359" s="18"/>
      <c r="F359" s="18"/>
      <c r="G359" s="18"/>
      <c r="H359" s="20">
        <v>0</v>
      </c>
      <c r="I359" s="20">
        <v>0</v>
      </c>
      <c r="J359" s="18"/>
      <c r="K359" s="18"/>
      <c r="L359" s="18">
        <f t="shared" si="551"/>
        <v>0</v>
      </c>
      <c r="M359" s="30">
        <f t="shared" si="552"/>
        <v>0</v>
      </c>
      <c r="N359" s="33" t="e">
        <f t="shared" ref="N359:N422" si="553">L359/I359</f>
        <v>#DIV/0!</v>
      </c>
      <c r="O359" s="14"/>
      <c r="P359" s="10" t="s">
        <v>90</v>
      </c>
    </row>
    <row r="360" spans="1:16" ht="18.75" hidden="1" x14ac:dyDescent="0.25">
      <c r="A360" s="40" t="str">
        <f t="shared" si="522"/>
        <v>b</v>
      </c>
      <c r="B360" s="3" t="s">
        <v>2</v>
      </c>
      <c r="C360" s="2" t="s">
        <v>11</v>
      </c>
      <c r="D360" s="17"/>
      <c r="E360" s="17"/>
      <c r="F360" s="17"/>
      <c r="G360" s="17"/>
      <c r="H360" s="17">
        <v>0</v>
      </c>
      <c r="I360" s="17">
        <v>0</v>
      </c>
      <c r="J360" s="18"/>
      <c r="K360" s="17"/>
      <c r="L360" s="17">
        <f t="shared" si="551"/>
        <v>0</v>
      </c>
      <c r="M360" s="31">
        <f t="shared" si="552"/>
        <v>0</v>
      </c>
      <c r="N360" s="32" t="e">
        <f t="shared" si="553"/>
        <v>#DIV/0!</v>
      </c>
      <c r="O360" s="13"/>
      <c r="P360" s="10" t="s">
        <v>90</v>
      </c>
    </row>
    <row r="361" spans="1:16" ht="18.75" hidden="1" x14ac:dyDescent="0.25">
      <c r="A361" s="40" t="str">
        <f t="shared" si="522"/>
        <v>b</v>
      </c>
      <c r="B361" s="3" t="s">
        <v>2</v>
      </c>
      <c r="C361" s="2" t="s">
        <v>12</v>
      </c>
      <c r="D361" s="17"/>
      <c r="E361" s="17"/>
      <c r="F361" s="17"/>
      <c r="G361" s="17"/>
      <c r="H361" s="17">
        <v>0</v>
      </c>
      <c r="I361" s="17">
        <v>0</v>
      </c>
      <c r="J361" s="18"/>
      <c r="K361" s="17"/>
      <c r="L361" s="17">
        <f t="shared" si="551"/>
        <v>0</v>
      </c>
      <c r="M361" s="31">
        <f t="shared" si="552"/>
        <v>0</v>
      </c>
      <c r="N361" s="32" t="e">
        <f t="shared" si="553"/>
        <v>#DIV/0!</v>
      </c>
      <c r="O361" s="13"/>
      <c r="P361" s="10" t="s">
        <v>90</v>
      </c>
    </row>
    <row r="362" spans="1:16" ht="18.75" hidden="1" x14ac:dyDescent="0.25">
      <c r="A362" s="40" t="str">
        <f t="shared" si="522"/>
        <v>b</v>
      </c>
      <c r="B362" s="3" t="s">
        <v>2</v>
      </c>
      <c r="C362" s="2" t="s">
        <v>13</v>
      </c>
      <c r="D362" s="17"/>
      <c r="E362" s="17"/>
      <c r="F362" s="17"/>
      <c r="G362" s="17"/>
      <c r="H362" s="17">
        <v>0</v>
      </c>
      <c r="I362" s="17">
        <v>0</v>
      </c>
      <c r="J362" s="18"/>
      <c r="K362" s="17"/>
      <c r="L362" s="17">
        <f t="shared" si="551"/>
        <v>0</v>
      </c>
      <c r="M362" s="31">
        <f t="shared" si="552"/>
        <v>0</v>
      </c>
      <c r="N362" s="32" t="e">
        <f t="shared" si="553"/>
        <v>#DIV/0!</v>
      </c>
      <c r="O362" s="13"/>
      <c r="P362" s="10" t="s">
        <v>90</v>
      </c>
    </row>
    <row r="363" spans="1:16" ht="36" x14ac:dyDescent="0.25">
      <c r="A363" s="40" t="str">
        <f t="shared" si="522"/>
        <v>a</v>
      </c>
      <c r="B363" s="55" t="s">
        <v>127</v>
      </c>
      <c r="C363" s="55" t="s">
        <v>35</v>
      </c>
      <c r="D363" s="49"/>
      <c r="E363" s="49"/>
      <c r="F363" s="49"/>
      <c r="G363" s="49"/>
      <c r="H363" s="56">
        <f t="shared" ref="H363:I363" si="554">H364+H372+H373+H374</f>
        <v>2700000</v>
      </c>
      <c r="I363" s="56">
        <f t="shared" si="554"/>
        <v>2601200</v>
      </c>
      <c r="J363" s="49">
        <f t="shared" ref="J363" si="555">J364+J372+J373+J374</f>
        <v>2346198</v>
      </c>
      <c r="K363" s="49">
        <f t="shared" ref="K363" si="556">K364+K372+K373+K374</f>
        <v>201620</v>
      </c>
      <c r="L363" s="49">
        <f t="shared" ref="L363" si="557">L364+L372+L373+L374</f>
        <v>2547818</v>
      </c>
      <c r="M363" s="53">
        <f t="shared" ref="M363" si="558">M364+M372+M373+M374</f>
        <v>53382</v>
      </c>
      <c r="N363" s="54">
        <f t="shared" si="553"/>
        <v>0.97947793326157162</v>
      </c>
      <c r="O363" s="61"/>
      <c r="P363" s="45" t="s">
        <v>90</v>
      </c>
    </row>
    <row r="364" spans="1:16" ht="19.5" x14ac:dyDescent="0.25">
      <c r="A364" s="40" t="str">
        <f t="shared" si="522"/>
        <v>a</v>
      </c>
      <c r="B364" s="46" t="s">
        <v>2</v>
      </c>
      <c r="C364" s="47" t="s">
        <v>3</v>
      </c>
      <c r="D364" s="48"/>
      <c r="E364" s="48"/>
      <c r="F364" s="48"/>
      <c r="G364" s="48"/>
      <c r="H364" s="48">
        <f t="shared" ref="H364:I364" si="559">H365+H366+H367+H368+H369+H370+H371</f>
        <v>2700000</v>
      </c>
      <c r="I364" s="48">
        <f t="shared" si="559"/>
        <v>2601200</v>
      </c>
      <c r="J364" s="49">
        <f t="shared" ref="J364" si="560">J365+J366+J367+J368+J369+J370+J371</f>
        <v>2346198</v>
      </c>
      <c r="K364" s="48">
        <f t="shared" ref="K364:M364" si="561">K365+K366+K367+K368+K369+K370+K371</f>
        <v>201620</v>
      </c>
      <c r="L364" s="48">
        <f t="shared" si="561"/>
        <v>2547818</v>
      </c>
      <c r="M364" s="50">
        <f t="shared" si="561"/>
        <v>53382</v>
      </c>
      <c r="N364" s="51">
        <f t="shared" si="553"/>
        <v>0.97947793326157162</v>
      </c>
      <c r="O364" s="61"/>
      <c r="P364" s="45" t="s">
        <v>90</v>
      </c>
    </row>
    <row r="365" spans="1:16" ht="18.75" hidden="1" x14ac:dyDescent="0.25">
      <c r="A365" s="40" t="str">
        <f t="shared" si="522"/>
        <v>b</v>
      </c>
      <c r="B365" s="3" t="s">
        <v>2</v>
      </c>
      <c r="C365" s="4" t="s">
        <v>4</v>
      </c>
      <c r="D365" s="18"/>
      <c r="E365" s="18"/>
      <c r="F365" s="18"/>
      <c r="G365" s="18"/>
      <c r="H365" s="20">
        <v>0</v>
      </c>
      <c r="I365" s="20">
        <v>0</v>
      </c>
      <c r="J365" s="18"/>
      <c r="K365" s="18"/>
      <c r="L365" s="18">
        <f t="shared" ref="L365:L374" si="562">J365+K365</f>
        <v>0</v>
      </c>
      <c r="M365" s="30">
        <f t="shared" ref="M365:M374" si="563">I365-L365</f>
        <v>0</v>
      </c>
      <c r="N365" s="33" t="e">
        <f t="shared" si="553"/>
        <v>#DIV/0!</v>
      </c>
      <c r="O365" s="14"/>
      <c r="P365" s="10" t="s">
        <v>90</v>
      </c>
    </row>
    <row r="366" spans="1:16" ht="18.75" hidden="1" x14ac:dyDescent="0.25">
      <c r="A366" s="40" t="str">
        <f t="shared" si="522"/>
        <v>b</v>
      </c>
      <c r="B366" s="3" t="s">
        <v>2</v>
      </c>
      <c r="C366" s="4" t="s">
        <v>5</v>
      </c>
      <c r="D366" s="18"/>
      <c r="E366" s="18"/>
      <c r="F366" s="18"/>
      <c r="G366" s="18"/>
      <c r="H366" s="20">
        <v>0</v>
      </c>
      <c r="I366" s="20">
        <v>0</v>
      </c>
      <c r="J366" s="18"/>
      <c r="K366" s="18"/>
      <c r="L366" s="18">
        <f t="shared" si="562"/>
        <v>0</v>
      </c>
      <c r="M366" s="30">
        <f t="shared" si="563"/>
        <v>0</v>
      </c>
      <c r="N366" s="33" t="e">
        <f t="shared" si="553"/>
        <v>#DIV/0!</v>
      </c>
      <c r="O366" s="14"/>
      <c r="P366" s="10" t="s">
        <v>90</v>
      </c>
    </row>
    <row r="367" spans="1:16" ht="18.75" hidden="1" x14ac:dyDescent="0.25">
      <c r="A367" s="40" t="str">
        <f t="shared" si="522"/>
        <v>b</v>
      </c>
      <c r="B367" s="3" t="s">
        <v>2</v>
      </c>
      <c r="C367" s="4" t="s">
        <v>6</v>
      </c>
      <c r="D367" s="18"/>
      <c r="E367" s="18"/>
      <c r="F367" s="18"/>
      <c r="G367" s="18"/>
      <c r="H367" s="20">
        <v>0</v>
      </c>
      <c r="I367" s="20">
        <v>0</v>
      </c>
      <c r="J367" s="18"/>
      <c r="K367" s="18"/>
      <c r="L367" s="18">
        <f t="shared" si="562"/>
        <v>0</v>
      </c>
      <c r="M367" s="30">
        <f t="shared" si="563"/>
        <v>0</v>
      </c>
      <c r="N367" s="33" t="e">
        <f t="shared" si="553"/>
        <v>#DIV/0!</v>
      </c>
      <c r="O367" s="14"/>
      <c r="P367" s="10" t="s">
        <v>90</v>
      </c>
    </row>
    <row r="368" spans="1:16" ht="18.75" hidden="1" x14ac:dyDescent="0.25">
      <c r="A368" s="40" t="str">
        <f t="shared" si="522"/>
        <v>b</v>
      </c>
      <c r="B368" s="3" t="s">
        <v>2</v>
      </c>
      <c r="C368" s="5" t="s">
        <v>7</v>
      </c>
      <c r="D368" s="18"/>
      <c r="E368" s="18"/>
      <c r="F368" s="18"/>
      <c r="G368" s="18"/>
      <c r="H368" s="20">
        <v>0</v>
      </c>
      <c r="I368" s="20">
        <v>0</v>
      </c>
      <c r="J368" s="18"/>
      <c r="K368" s="18"/>
      <c r="L368" s="18">
        <f t="shared" si="562"/>
        <v>0</v>
      </c>
      <c r="M368" s="30">
        <f t="shared" si="563"/>
        <v>0</v>
      </c>
      <c r="N368" s="33" t="e">
        <f t="shared" si="553"/>
        <v>#DIV/0!</v>
      </c>
      <c r="O368" s="14"/>
      <c r="P368" s="10" t="s">
        <v>90</v>
      </c>
    </row>
    <row r="369" spans="1:16" ht="18.75" hidden="1" x14ac:dyDescent="0.25">
      <c r="A369" s="40" t="str">
        <f t="shared" si="522"/>
        <v>b</v>
      </c>
      <c r="B369" s="3" t="s">
        <v>2</v>
      </c>
      <c r="C369" s="5" t="s">
        <v>8</v>
      </c>
      <c r="D369" s="18"/>
      <c r="E369" s="18"/>
      <c r="F369" s="18"/>
      <c r="G369" s="18"/>
      <c r="H369" s="20">
        <v>0</v>
      </c>
      <c r="I369" s="20">
        <v>0</v>
      </c>
      <c r="J369" s="18"/>
      <c r="K369" s="18"/>
      <c r="L369" s="18">
        <f t="shared" si="562"/>
        <v>0</v>
      </c>
      <c r="M369" s="30">
        <f t="shared" si="563"/>
        <v>0</v>
      </c>
      <c r="N369" s="33" t="e">
        <f t="shared" si="553"/>
        <v>#DIV/0!</v>
      </c>
      <c r="O369" s="14"/>
      <c r="P369" s="10" t="s">
        <v>90</v>
      </c>
    </row>
    <row r="370" spans="1:16" ht="19.5" x14ac:dyDescent="0.25">
      <c r="A370" s="40" t="str">
        <f t="shared" si="522"/>
        <v>a</v>
      </c>
      <c r="B370" s="52" t="s">
        <v>2</v>
      </c>
      <c r="C370" s="4" t="s">
        <v>9</v>
      </c>
      <c r="D370" s="49"/>
      <c r="E370" s="49"/>
      <c r="F370" s="49"/>
      <c r="G370" s="49"/>
      <c r="H370" s="59">
        <v>2700000</v>
      </c>
      <c r="I370" s="64">
        <v>2601200</v>
      </c>
      <c r="J370" s="49">
        <v>2346198</v>
      </c>
      <c r="K370" s="49">
        <v>201620</v>
      </c>
      <c r="L370" s="49">
        <f t="shared" si="562"/>
        <v>2547818</v>
      </c>
      <c r="M370" s="53">
        <f t="shared" si="563"/>
        <v>53382</v>
      </c>
      <c r="N370" s="54">
        <f t="shared" si="553"/>
        <v>0.97947793326157162</v>
      </c>
      <c r="O370" s="61"/>
      <c r="P370" s="45" t="s">
        <v>90</v>
      </c>
    </row>
    <row r="371" spans="1:16" ht="18.75" hidden="1" x14ac:dyDescent="0.25">
      <c r="A371" s="40" t="str">
        <f t="shared" si="522"/>
        <v>b</v>
      </c>
      <c r="B371" s="3" t="s">
        <v>2</v>
      </c>
      <c r="C371" s="5" t="s">
        <v>10</v>
      </c>
      <c r="D371" s="18"/>
      <c r="E371" s="18"/>
      <c r="F371" s="18"/>
      <c r="G371" s="18"/>
      <c r="H371" s="20">
        <v>0</v>
      </c>
      <c r="I371" s="20">
        <v>0</v>
      </c>
      <c r="J371" s="18"/>
      <c r="K371" s="18"/>
      <c r="L371" s="18">
        <f t="shared" si="562"/>
        <v>0</v>
      </c>
      <c r="M371" s="30">
        <f t="shared" si="563"/>
        <v>0</v>
      </c>
      <c r="N371" s="33" t="e">
        <f t="shared" si="553"/>
        <v>#DIV/0!</v>
      </c>
      <c r="O371" s="14"/>
      <c r="P371" s="10" t="s">
        <v>90</v>
      </c>
    </row>
    <row r="372" spans="1:16" ht="18.75" hidden="1" x14ac:dyDescent="0.25">
      <c r="A372" s="40" t="str">
        <f t="shared" si="522"/>
        <v>b</v>
      </c>
      <c r="B372" s="3" t="s">
        <v>2</v>
      </c>
      <c r="C372" s="2" t="s">
        <v>11</v>
      </c>
      <c r="D372" s="17"/>
      <c r="E372" s="17"/>
      <c r="F372" s="17"/>
      <c r="G372" s="17"/>
      <c r="H372" s="17">
        <v>0</v>
      </c>
      <c r="I372" s="17">
        <v>0</v>
      </c>
      <c r="J372" s="18"/>
      <c r="K372" s="17"/>
      <c r="L372" s="17">
        <f t="shared" si="562"/>
        <v>0</v>
      </c>
      <c r="M372" s="31">
        <f t="shared" si="563"/>
        <v>0</v>
      </c>
      <c r="N372" s="32" t="e">
        <f t="shared" si="553"/>
        <v>#DIV/0!</v>
      </c>
      <c r="O372" s="13"/>
      <c r="P372" s="10" t="s">
        <v>90</v>
      </c>
    </row>
    <row r="373" spans="1:16" ht="18.75" hidden="1" x14ac:dyDescent="0.25">
      <c r="A373" s="40" t="str">
        <f t="shared" si="522"/>
        <v>b</v>
      </c>
      <c r="B373" s="3" t="s">
        <v>2</v>
      </c>
      <c r="C373" s="2" t="s">
        <v>12</v>
      </c>
      <c r="D373" s="17"/>
      <c r="E373" s="17"/>
      <c r="F373" s="17"/>
      <c r="G373" s="17"/>
      <c r="H373" s="17">
        <v>0</v>
      </c>
      <c r="I373" s="17">
        <v>0</v>
      </c>
      <c r="J373" s="18"/>
      <c r="K373" s="17"/>
      <c r="L373" s="17">
        <f t="shared" si="562"/>
        <v>0</v>
      </c>
      <c r="M373" s="31">
        <f t="shared" si="563"/>
        <v>0</v>
      </c>
      <c r="N373" s="32" t="e">
        <f t="shared" si="553"/>
        <v>#DIV/0!</v>
      </c>
      <c r="O373" s="13"/>
      <c r="P373" s="10" t="s">
        <v>90</v>
      </c>
    </row>
    <row r="374" spans="1:16" ht="18.75" hidden="1" x14ac:dyDescent="0.25">
      <c r="A374" s="40" t="str">
        <f t="shared" si="522"/>
        <v>b</v>
      </c>
      <c r="B374" s="3" t="s">
        <v>2</v>
      </c>
      <c r="C374" s="2" t="s">
        <v>13</v>
      </c>
      <c r="D374" s="17"/>
      <c r="E374" s="17"/>
      <c r="F374" s="17"/>
      <c r="G374" s="17"/>
      <c r="H374" s="17">
        <v>0</v>
      </c>
      <c r="I374" s="17">
        <v>0</v>
      </c>
      <c r="J374" s="18"/>
      <c r="K374" s="17"/>
      <c r="L374" s="17">
        <f t="shared" si="562"/>
        <v>0</v>
      </c>
      <c r="M374" s="31">
        <f t="shared" si="563"/>
        <v>0</v>
      </c>
      <c r="N374" s="32" t="e">
        <f t="shared" si="553"/>
        <v>#DIV/0!</v>
      </c>
      <c r="O374" s="13"/>
      <c r="P374" s="10" t="s">
        <v>90</v>
      </c>
    </row>
    <row r="375" spans="1:16" ht="36" x14ac:dyDescent="0.25">
      <c r="A375" s="40" t="str">
        <f t="shared" si="522"/>
        <v>a</v>
      </c>
      <c r="B375" s="55" t="s">
        <v>128</v>
      </c>
      <c r="C375" s="55" t="s">
        <v>36</v>
      </c>
      <c r="D375" s="49"/>
      <c r="E375" s="49"/>
      <c r="F375" s="49"/>
      <c r="G375" s="49"/>
      <c r="H375" s="56">
        <f t="shared" ref="H375:I375" si="564">H376+H384+H385+H386</f>
        <v>900000</v>
      </c>
      <c r="I375" s="56">
        <f t="shared" si="564"/>
        <v>813400</v>
      </c>
      <c r="J375" s="49">
        <f t="shared" ref="J375" si="565">J376+J384+J385+J386</f>
        <v>740914</v>
      </c>
      <c r="K375" s="49">
        <f t="shared" ref="K375" si="566">K376+K384+K385+K386</f>
        <v>72486</v>
      </c>
      <c r="L375" s="49">
        <f t="shared" ref="L375" si="567">L376+L384+L385+L386</f>
        <v>813400</v>
      </c>
      <c r="M375" s="53">
        <f t="shared" ref="M375" si="568">M376+M384+M385+M386</f>
        <v>0</v>
      </c>
      <c r="N375" s="54">
        <f t="shared" si="553"/>
        <v>1</v>
      </c>
      <c r="O375" s="61"/>
      <c r="P375" s="45" t="s">
        <v>90</v>
      </c>
    </row>
    <row r="376" spans="1:16" ht="19.5" x14ac:dyDescent="0.25">
      <c r="A376" s="40" t="str">
        <f t="shared" si="522"/>
        <v>a</v>
      </c>
      <c r="B376" s="46" t="s">
        <v>2</v>
      </c>
      <c r="C376" s="47" t="s">
        <v>3</v>
      </c>
      <c r="D376" s="48"/>
      <c r="E376" s="48"/>
      <c r="F376" s="48"/>
      <c r="G376" s="48"/>
      <c r="H376" s="48">
        <f t="shared" ref="H376:I376" si="569">H377+H378+H379+H380+H381+H382+H383</f>
        <v>900000</v>
      </c>
      <c r="I376" s="48">
        <f t="shared" si="569"/>
        <v>813400</v>
      </c>
      <c r="J376" s="49">
        <f t="shared" ref="J376" si="570">J377+J378+J379+J380+J381+J382+J383</f>
        <v>740914</v>
      </c>
      <c r="K376" s="48">
        <f t="shared" ref="K376:M376" si="571">K377+K378+K379+K380+K381+K382+K383</f>
        <v>72486</v>
      </c>
      <c r="L376" s="48">
        <f t="shared" si="571"/>
        <v>813400</v>
      </c>
      <c r="M376" s="50">
        <f t="shared" si="571"/>
        <v>0</v>
      </c>
      <c r="N376" s="51">
        <f t="shared" si="553"/>
        <v>1</v>
      </c>
      <c r="O376" s="61"/>
      <c r="P376" s="45" t="s">
        <v>90</v>
      </c>
    </row>
    <row r="377" spans="1:16" ht="18.75" hidden="1" x14ac:dyDescent="0.25">
      <c r="A377" s="40" t="str">
        <f t="shared" si="522"/>
        <v>b</v>
      </c>
      <c r="B377" s="3" t="s">
        <v>2</v>
      </c>
      <c r="C377" s="4" t="s">
        <v>4</v>
      </c>
      <c r="D377" s="18"/>
      <c r="E377" s="18"/>
      <c r="F377" s="18"/>
      <c r="G377" s="18"/>
      <c r="H377" s="20">
        <v>0</v>
      </c>
      <c r="I377" s="20">
        <v>0</v>
      </c>
      <c r="J377" s="18"/>
      <c r="K377" s="18"/>
      <c r="L377" s="18">
        <f t="shared" ref="L377:L386" si="572">J377+K377</f>
        <v>0</v>
      </c>
      <c r="M377" s="30">
        <f t="shared" ref="M377:M386" si="573">I377-L377</f>
        <v>0</v>
      </c>
      <c r="N377" s="33" t="e">
        <f t="shared" si="553"/>
        <v>#DIV/0!</v>
      </c>
      <c r="O377" s="14"/>
      <c r="P377" s="10" t="s">
        <v>90</v>
      </c>
    </row>
    <row r="378" spans="1:16" ht="19.5" x14ac:dyDescent="0.25">
      <c r="A378" s="40" t="str">
        <f t="shared" si="522"/>
        <v>a</v>
      </c>
      <c r="B378" s="52" t="s">
        <v>2</v>
      </c>
      <c r="C378" s="4" t="s">
        <v>5</v>
      </c>
      <c r="D378" s="49"/>
      <c r="E378" s="49"/>
      <c r="F378" s="49"/>
      <c r="G378" s="49"/>
      <c r="H378" s="59">
        <v>900000</v>
      </c>
      <c r="I378" s="64">
        <v>813400</v>
      </c>
      <c r="J378" s="49">
        <v>740914</v>
      </c>
      <c r="K378" s="49">
        <v>72486</v>
      </c>
      <c r="L378" s="49">
        <f t="shared" si="572"/>
        <v>813400</v>
      </c>
      <c r="M378" s="53">
        <f t="shared" si="573"/>
        <v>0</v>
      </c>
      <c r="N378" s="54">
        <f t="shared" si="553"/>
        <v>1</v>
      </c>
      <c r="O378" s="61"/>
      <c r="P378" s="45" t="s">
        <v>90</v>
      </c>
    </row>
    <row r="379" spans="1:16" ht="18.75" hidden="1" x14ac:dyDescent="0.25">
      <c r="A379" s="40" t="str">
        <f t="shared" si="522"/>
        <v>b</v>
      </c>
      <c r="B379" s="3" t="s">
        <v>2</v>
      </c>
      <c r="C379" s="4" t="s">
        <v>6</v>
      </c>
      <c r="D379" s="18"/>
      <c r="E379" s="18"/>
      <c r="F379" s="18"/>
      <c r="G379" s="18"/>
      <c r="H379" s="20">
        <v>0</v>
      </c>
      <c r="I379" s="20">
        <v>0</v>
      </c>
      <c r="J379" s="18"/>
      <c r="K379" s="18"/>
      <c r="L379" s="18">
        <f t="shared" si="572"/>
        <v>0</v>
      </c>
      <c r="M379" s="30">
        <f t="shared" si="573"/>
        <v>0</v>
      </c>
      <c r="N379" s="33" t="e">
        <f t="shared" si="553"/>
        <v>#DIV/0!</v>
      </c>
      <c r="O379" s="14"/>
      <c r="P379" s="10" t="s">
        <v>90</v>
      </c>
    </row>
    <row r="380" spans="1:16" ht="18.75" hidden="1" x14ac:dyDescent="0.25">
      <c r="A380" s="40" t="str">
        <f t="shared" si="522"/>
        <v>b</v>
      </c>
      <c r="B380" s="3" t="s">
        <v>2</v>
      </c>
      <c r="C380" s="5" t="s">
        <v>7</v>
      </c>
      <c r="D380" s="18"/>
      <c r="E380" s="18"/>
      <c r="F380" s="18"/>
      <c r="G380" s="18"/>
      <c r="H380" s="20">
        <v>0</v>
      </c>
      <c r="I380" s="20">
        <v>0</v>
      </c>
      <c r="J380" s="18"/>
      <c r="K380" s="18"/>
      <c r="L380" s="18">
        <f t="shared" si="572"/>
        <v>0</v>
      </c>
      <c r="M380" s="30">
        <f t="shared" si="573"/>
        <v>0</v>
      </c>
      <c r="N380" s="33" t="e">
        <f t="shared" si="553"/>
        <v>#DIV/0!</v>
      </c>
      <c r="O380" s="14"/>
      <c r="P380" s="10" t="s">
        <v>90</v>
      </c>
    </row>
    <row r="381" spans="1:16" ht="18.75" hidden="1" x14ac:dyDescent="0.25">
      <c r="A381" s="40" t="str">
        <f t="shared" si="522"/>
        <v>b</v>
      </c>
      <c r="B381" s="3" t="s">
        <v>2</v>
      </c>
      <c r="C381" s="5" t="s">
        <v>8</v>
      </c>
      <c r="D381" s="18"/>
      <c r="E381" s="18"/>
      <c r="F381" s="18"/>
      <c r="G381" s="18"/>
      <c r="H381" s="20">
        <v>0</v>
      </c>
      <c r="I381" s="20">
        <v>0</v>
      </c>
      <c r="J381" s="18"/>
      <c r="K381" s="18"/>
      <c r="L381" s="18">
        <f t="shared" si="572"/>
        <v>0</v>
      </c>
      <c r="M381" s="30">
        <f t="shared" si="573"/>
        <v>0</v>
      </c>
      <c r="N381" s="33" t="e">
        <f t="shared" si="553"/>
        <v>#DIV/0!</v>
      </c>
      <c r="O381" s="14"/>
      <c r="P381" s="10" t="s">
        <v>90</v>
      </c>
    </row>
    <row r="382" spans="1:16" ht="18.75" hidden="1" x14ac:dyDescent="0.25">
      <c r="A382" s="40" t="str">
        <f t="shared" si="522"/>
        <v>b</v>
      </c>
      <c r="B382" s="3" t="s">
        <v>2</v>
      </c>
      <c r="C382" s="5" t="s">
        <v>9</v>
      </c>
      <c r="D382" s="18"/>
      <c r="E382" s="18"/>
      <c r="F382" s="18"/>
      <c r="G382" s="18"/>
      <c r="H382" s="20">
        <v>0</v>
      </c>
      <c r="I382" s="20">
        <v>0</v>
      </c>
      <c r="J382" s="18"/>
      <c r="K382" s="18"/>
      <c r="L382" s="18">
        <f t="shared" si="572"/>
        <v>0</v>
      </c>
      <c r="M382" s="30">
        <f t="shared" si="573"/>
        <v>0</v>
      </c>
      <c r="N382" s="33" t="e">
        <f t="shared" si="553"/>
        <v>#DIV/0!</v>
      </c>
      <c r="O382" s="14"/>
      <c r="P382" s="10" t="s">
        <v>90</v>
      </c>
    </row>
    <row r="383" spans="1:16" ht="18.75" hidden="1" x14ac:dyDescent="0.25">
      <c r="A383" s="40" t="str">
        <f t="shared" si="522"/>
        <v>b</v>
      </c>
      <c r="B383" s="3" t="s">
        <v>2</v>
      </c>
      <c r="C383" s="5" t="s">
        <v>10</v>
      </c>
      <c r="D383" s="18"/>
      <c r="E383" s="18"/>
      <c r="F383" s="18"/>
      <c r="G383" s="18"/>
      <c r="H383" s="20">
        <v>0</v>
      </c>
      <c r="I383" s="20">
        <v>0</v>
      </c>
      <c r="J383" s="18"/>
      <c r="K383" s="18"/>
      <c r="L383" s="18">
        <f t="shared" si="572"/>
        <v>0</v>
      </c>
      <c r="M383" s="30">
        <f t="shared" si="573"/>
        <v>0</v>
      </c>
      <c r="N383" s="33" t="e">
        <f t="shared" si="553"/>
        <v>#DIV/0!</v>
      </c>
      <c r="O383" s="14"/>
      <c r="P383" s="10" t="s">
        <v>90</v>
      </c>
    </row>
    <row r="384" spans="1:16" ht="18.75" hidden="1" x14ac:dyDescent="0.25">
      <c r="A384" s="40" t="str">
        <f t="shared" si="522"/>
        <v>b</v>
      </c>
      <c r="B384" s="3" t="s">
        <v>2</v>
      </c>
      <c r="C384" s="2" t="s">
        <v>11</v>
      </c>
      <c r="D384" s="17"/>
      <c r="E384" s="17"/>
      <c r="F384" s="17"/>
      <c r="G384" s="17"/>
      <c r="H384" s="17">
        <v>0</v>
      </c>
      <c r="I384" s="17">
        <v>0</v>
      </c>
      <c r="J384" s="18"/>
      <c r="K384" s="17"/>
      <c r="L384" s="17">
        <f t="shared" si="572"/>
        <v>0</v>
      </c>
      <c r="M384" s="31">
        <f t="shared" si="573"/>
        <v>0</v>
      </c>
      <c r="N384" s="32" t="e">
        <f t="shared" si="553"/>
        <v>#DIV/0!</v>
      </c>
      <c r="O384" s="13"/>
      <c r="P384" s="10" t="s">
        <v>90</v>
      </c>
    </row>
    <row r="385" spans="1:16" ht="18.75" hidden="1" x14ac:dyDescent="0.25">
      <c r="A385" s="40" t="str">
        <f t="shared" si="522"/>
        <v>b</v>
      </c>
      <c r="B385" s="3" t="s">
        <v>2</v>
      </c>
      <c r="C385" s="2" t="s">
        <v>12</v>
      </c>
      <c r="D385" s="17"/>
      <c r="E385" s="17"/>
      <c r="F385" s="17"/>
      <c r="G385" s="17"/>
      <c r="H385" s="17">
        <v>0</v>
      </c>
      <c r="I385" s="17">
        <v>0</v>
      </c>
      <c r="J385" s="18"/>
      <c r="K385" s="17"/>
      <c r="L385" s="17">
        <f t="shared" si="572"/>
        <v>0</v>
      </c>
      <c r="M385" s="31">
        <f t="shared" si="573"/>
        <v>0</v>
      </c>
      <c r="N385" s="32" t="e">
        <f t="shared" si="553"/>
        <v>#DIV/0!</v>
      </c>
      <c r="O385" s="13"/>
      <c r="P385" s="10" t="s">
        <v>90</v>
      </c>
    </row>
    <row r="386" spans="1:16" ht="18.75" hidden="1" x14ac:dyDescent="0.25">
      <c r="A386" s="40" t="str">
        <f t="shared" si="522"/>
        <v>b</v>
      </c>
      <c r="B386" s="3" t="s">
        <v>2</v>
      </c>
      <c r="C386" s="2" t="s">
        <v>13</v>
      </c>
      <c r="D386" s="17"/>
      <c r="E386" s="17"/>
      <c r="F386" s="17"/>
      <c r="G386" s="17"/>
      <c r="H386" s="17">
        <v>0</v>
      </c>
      <c r="I386" s="17">
        <v>0</v>
      </c>
      <c r="J386" s="18"/>
      <c r="K386" s="17"/>
      <c r="L386" s="17">
        <f t="shared" si="572"/>
        <v>0</v>
      </c>
      <c r="M386" s="31">
        <f t="shared" si="573"/>
        <v>0</v>
      </c>
      <c r="N386" s="32" t="e">
        <f t="shared" si="553"/>
        <v>#DIV/0!</v>
      </c>
      <c r="O386" s="13"/>
      <c r="P386" s="10" t="s">
        <v>90</v>
      </c>
    </row>
    <row r="387" spans="1:16" ht="36" x14ac:dyDescent="0.25">
      <c r="A387" s="40" t="str">
        <f t="shared" si="522"/>
        <v>a</v>
      </c>
      <c r="B387" s="55" t="s">
        <v>129</v>
      </c>
      <c r="C387" s="55" t="s">
        <v>37</v>
      </c>
      <c r="D387" s="49"/>
      <c r="E387" s="49"/>
      <c r="F387" s="49"/>
      <c r="G387" s="49"/>
      <c r="H387" s="56">
        <f t="shared" ref="H387:I387" si="574">H388+H396+H397+H398</f>
        <v>2100000</v>
      </c>
      <c r="I387" s="56">
        <f t="shared" si="574"/>
        <v>2276500</v>
      </c>
      <c r="J387" s="49">
        <f t="shared" ref="J387" si="575">J388+J396+J397+J398</f>
        <v>1839799</v>
      </c>
      <c r="K387" s="49">
        <f t="shared" ref="K387" si="576">K388+K396+K397+K398</f>
        <v>164520</v>
      </c>
      <c r="L387" s="49">
        <f t="shared" ref="L387" si="577">L388+L396+L397+L398</f>
        <v>2004319</v>
      </c>
      <c r="M387" s="53">
        <f t="shared" ref="M387" si="578">M388+M396+M397+M398</f>
        <v>272181</v>
      </c>
      <c r="N387" s="54">
        <f t="shared" si="553"/>
        <v>0.8804388315396442</v>
      </c>
      <c r="O387" s="61"/>
      <c r="P387" s="45" t="s">
        <v>90</v>
      </c>
    </row>
    <row r="388" spans="1:16" ht="19.5" x14ac:dyDescent="0.25">
      <c r="A388" s="40" t="str">
        <f t="shared" ref="A388:A451" si="579">IF((D388+J388+H388+I388+K388+L388)&gt;0,"a","b")</f>
        <v>a</v>
      </c>
      <c r="B388" s="46" t="s">
        <v>2</v>
      </c>
      <c r="C388" s="47" t="s">
        <v>3</v>
      </c>
      <c r="D388" s="48"/>
      <c r="E388" s="48"/>
      <c r="F388" s="48"/>
      <c r="G388" s="48"/>
      <c r="H388" s="48">
        <f t="shared" ref="H388:I388" si="580">H389+H390+H391+H392+H393+H394+H395</f>
        <v>2100000</v>
      </c>
      <c r="I388" s="48">
        <f t="shared" si="580"/>
        <v>2276500</v>
      </c>
      <c r="J388" s="49">
        <f t="shared" ref="J388" si="581">J389+J390+J391+J392+J393+J394+J395</f>
        <v>1839799</v>
      </c>
      <c r="K388" s="63">
        <f t="shared" ref="K388:M388" si="582">K389+K390+K391+K392+K393+K394+K395</f>
        <v>164520</v>
      </c>
      <c r="L388" s="48">
        <f t="shared" si="582"/>
        <v>2004319</v>
      </c>
      <c r="M388" s="50">
        <f t="shared" si="582"/>
        <v>272181</v>
      </c>
      <c r="N388" s="51">
        <f t="shared" si="553"/>
        <v>0.8804388315396442</v>
      </c>
      <c r="O388" s="61"/>
      <c r="P388" s="45" t="s">
        <v>90</v>
      </c>
    </row>
    <row r="389" spans="1:16" ht="18.75" hidden="1" x14ac:dyDescent="0.25">
      <c r="A389" s="40" t="str">
        <f t="shared" si="579"/>
        <v>b</v>
      </c>
      <c r="B389" s="3" t="s">
        <v>2</v>
      </c>
      <c r="C389" s="4" t="s">
        <v>4</v>
      </c>
      <c r="D389" s="18"/>
      <c r="E389" s="18"/>
      <c r="F389" s="18"/>
      <c r="G389" s="18"/>
      <c r="H389" s="20">
        <v>0</v>
      </c>
      <c r="I389" s="20">
        <v>0</v>
      </c>
      <c r="J389" s="18"/>
      <c r="K389" s="18"/>
      <c r="L389" s="18">
        <f t="shared" ref="L389:L398" si="583">J389+K389</f>
        <v>0</v>
      </c>
      <c r="M389" s="30">
        <f t="shared" ref="M389:M398" si="584">I389-L389</f>
        <v>0</v>
      </c>
      <c r="N389" s="33" t="e">
        <f t="shared" si="553"/>
        <v>#DIV/0!</v>
      </c>
      <c r="O389" s="14"/>
      <c r="P389" s="10" t="s">
        <v>90</v>
      </c>
    </row>
    <row r="390" spans="1:16" ht="18.75" hidden="1" x14ac:dyDescent="0.25">
      <c r="A390" s="40" t="str">
        <f t="shared" si="579"/>
        <v>b</v>
      </c>
      <c r="B390" s="3" t="s">
        <v>2</v>
      </c>
      <c r="C390" s="4" t="s">
        <v>5</v>
      </c>
      <c r="D390" s="18"/>
      <c r="E390" s="18"/>
      <c r="F390" s="18"/>
      <c r="G390" s="18"/>
      <c r="H390" s="20">
        <v>0</v>
      </c>
      <c r="I390" s="20">
        <v>0</v>
      </c>
      <c r="J390" s="18"/>
      <c r="K390" s="18"/>
      <c r="L390" s="18">
        <f t="shared" si="583"/>
        <v>0</v>
      </c>
      <c r="M390" s="30">
        <f t="shared" si="584"/>
        <v>0</v>
      </c>
      <c r="N390" s="33" t="e">
        <f t="shared" si="553"/>
        <v>#DIV/0!</v>
      </c>
      <c r="O390" s="14"/>
      <c r="P390" s="10" t="s">
        <v>90</v>
      </c>
    </row>
    <row r="391" spans="1:16" ht="18.75" hidden="1" x14ac:dyDescent="0.25">
      <c r="A391" s="40" t="str">
        <f t="shared" si="579"/>
        <v>b</v>
      </c>
      <c r="B391" s="3" t="s">
        <v>2</v>
      </c>
      <c r="C391" s="4" t="s">
        <v>6</v>
      </c>
      <c r="D391" s="18"/>
      <c r="E391" s="18"/>
      <c r="F391" s="18"/>
      <c r="G391" s="18"/>
      <c r="H391" s="20">
        <v>0</v>
      </c>
      <c r="I391" s="20">
        <v>0</v>
      </c>
      <c r="J391" s="18"/>
      <c r="K391" s="18"/>
      <c r="L391" s="18">
        <f t="shared" si="583"/>
        <v>0</v>
      </c>
      <c r="M391" s="30">
        <f t="shared" si="584"/>
        <v>0</v>
      </c>
      <c r="N391" s="33" t="e">
        <f t="shared" si="553"/>
        <v>#DIV/0!</v>
      </c>
      <c r="O391" s="14"/>
      <c r="P391" s="10" t="s">
        <v>90</v>
      </c>
    </row>
    <row r="392" spans="1:16" ht="18.75" hidden="1" x14ac:dyDescent="0.25">
      <c r="A392" s="40" t="str">
        <f t="shared" si="579"/>
        <v>b</v>
      </c>
      <c r="B392" s="3" t="s">
        <v>2</v>
      </c>
      <c r="C392" s="5" t="s">
        <v>7</v>
      </c>
      <c r="D392" s="18"/>
      <c r="E392" s="18"/>
      <c r="F392" s="18"/>
      <c r="G392" s="18"/>
      <c r="H392" s="20">
        <v>0</v>
      </c>
      <c r="I392" s="20">
        <v>0</v>
      </c>
      <c r="J392" s="18"/>
      <c r="K392" s="18"/>
      <c r="L392" s="18">
        <f t="shared" si="583"/>
        <v>0</v>
      </c>
      <c r="M392" s="30">
        <f t="shared" si="584"/>
        <v>0</v>
      </c>
      <c r="N392" s="33" t="e">
        <f t="shared" si="553"/>
        <v>#DIV/0!</v>
      </c>
      <c r="O392" s="14"/>
      <c r="P392" s="10" t="s">
        <v>90</v>
      </c>
    </row>
    <row r="393" spans="1:16" ht="18.75" hidden="1" x14ac:dyDescent="0.25">
      <c r="A393" s="40" t="str">
        <f t="shared" si="579"/>
        <v>b</v>
      </c>
      <c r="B393" s="3" t="s">
        <v>2</v>
      </c>
      <c r="C393" s="5" t="s">
        <v>8</v>
      </c>
      <c r="D393" s="18"/>
      <c r="E393" s="18"/>
      <c r="F393" s="18"/>
      <c r="G393" s="18"/>
      <c r="H393" s="20">
        <v>0</v>
      </c>
      <c r="I393" s="20">
        <v>0</v>
      </c>
      <c r="J393" s="18"/>
      <c r="K393" s="18"/>
      <c r="L393" s="18">
        <f t="shared" si="583"/>
        <v>0</v>
      </c>
      <c r="M393" s="30">
        <f t="shared" si="584"/>
        <v>0</v>
      </c>
      <c r="N393" s="33" t="e">
        <f t="shared" si="553"/>
        <v>#DIV/0!</v>
      </c>
      <c r="O393" s="14"/>
      <c r="P393" s="10" t="s">
        <v>90</v>
      </c>
    </row>
    <row r="394" spans="1:16" ht="19.5" x14ac:dyDescent="0.25">
      <c r="A394" s="40" t="str">
        <f t="shared" si="579"/>
        <v>a</v>
      </c>
      <c r="B394" s="52" t="s">
        <v>2</v>
      </c>
      <c r="C394" s="4" t="s">
        <v>9</v>
      </c>
      <c r="D394" s="49"/>
      <c r="E394" s="49"/>
      <c r="F394" s="49"/>
      <c r="G394" s="49"/>
      <c r="H394" s="59">
        <v>2100000</v>
      </c>
      <c r="I394" s="59">
        <v>2276500</v>
      </c>
      <c r="J394" s="49">
        <v>1839799</v>
      </c>
      <c r="K394" s="49">
        <v>164520</v>
      </c>
      <c r="L394" s="49">
        <f t="shared" si="583"/>
        <v>2004319</v>
      </c>
      <c r="M394" s="53">
        <f t="shared" si="584"/>
        <v>272181</v>
      </c>
      <c r="N394" s="54">
        <f t="shared" si="553"/>
        <v>0.8804388315396442</v>
      </c>
      <c r="O394" s="61"/>
      <c r="P394" s="45" t="s">
        <v>90</v>
      </c>
    </row>
    <row r="395" spans="1:16" ht="18.75" hidden="1" x14ac:dyDescent="0.25">
      <c r="A395" s="40" t="str">
        <f t="shared" si="579"/>
        <v>b</v>
      </c>
      <c r="B395" s="3" t="s">
        <v>2</v>
      </c>
      <c r="C395" s="5" t="s">
        <v>10</v>
      </c>
      <c r="D395" s="18"/>
      <c r="E395" s="18"/>
      <c r="F395" s="18"/>
      <c r="G395" s="18"/>
      <c r="H395" s="20">
        <v>0</v>
      </c>
      <c r="I395" s="20">
        <v>0</v>
      </c>
      <c r="J395" s="18"/>
      <c r="K395" s="18"/>
      <c r="L395" s="18">
        <f t="shared" si="583"/>
        <v>0</v>
      </c>
      <c r="M395" s="30">
        <f t="shared" si="584"/>
        <v>0</v>
      </c>
      <c r="N395" s="33" t="e">
        <f t="shared" si="553"/>
        <v>#DIV/0!</v>
      </c>
      <c r="O395" s="14"/>
      <c r="P395" s="10" t="s">
        <v>90</v>
      </c>
    </row>
    <row r="396" spans="1:16" ht="18.75" hidden="1" x14ac:dyDescent="0.25">
      <c r="A396" s="40" t="str">
        <f t="shared" si="579"/>
        <v>b</v>
      </c>
      <c r="B396" s="3" t="s">
        <v>2</v>
      </c>
      <c r="C396" s="2" t="s">
        <v>11</v>
      </c>
      <c r="D396" s="17"/>
      <c r="E396" s="17"/>
      <c r="F396" s="17"/>
      <c r="G396" s="17"/>
      <c r="H396" s="17">
        <v>0</v>
      </c>
      <c r="I396" s="17">
        <v>0</v>
      </c>
      <c r="J396" s="18"/>
      <c r="K396" s="17"/>
      <c r="L396" s="17">
        <f t="shared" si="583"/>
        <v>0</v>
      </c>
      <c r="M396" s="31">
        <f t="shared" si="584"/>
        <v>0</v>
      </c>
      <c r="N396" s="32" t="e">
        <f t="shared" si="553"/>
        <v>#DIV/0!</v>
      </c>
      <c r="O396" s="13"/>
      <c r="P396" s="10" t="s">
        <v>90</v>
      </c>
    </row>
    <row r="397" spans="1:16" ht="18.75" hidden="1" x14ac:dyDescent="0.25">
      <c r="A397" s="40" t="str">
        <f t="shared" si="579"/>
        <v>b</v>
      </c>
      <c r="B397" s="3" t="s">
        <v>2</v>
      </c>
      <c r="C397" s="2" t="s">
        <v>12</v>
      </c>
      <c r="D397" s="17"/>
      <c r="E397" s="17"/>
      <c r="F397" s="17"/>
      <c r="G397" s="17"/>
      <c r="H397" s="17">
        <v>0</v>
      </c>
      <c r="I397" s="17">
        <v>0</v>
      </c>
      <c r="J397" s="18"/>
      <c r="K397" s="17"/>
      <c r="L397" s="17">
        <f t="shared" si="583"/>
        <v>0</v>
      </c>
      <c r="M397" s="31">
        <f t="shared" si="584"/>
        <v>0</v>
      </c>
      <c r="N397" s="32" t="e">
        <f t="shared" si="553"/>
        <v>#DIV/0!</v>
      </c>
      <c r="O397" s="13"/>
      <c r="P397" s="10" t="s">
        <v>90</v>
      </c>
    </row>
    <row r="398" spans="1:16" ht="18.75" hidden="1" x14ac:dyDescent="0.25">
      <c r="A398" s="40" t="str">
        <f t="shared" si="579"/>
        <v>b</v>
      </c>
      <c r="B398" s="3" t="s">
        <v>2</v>
      </c>
      <c r="C398" s="2" t="s">
        <v>13</v>
      </c>
      <c r="D398" s="17"/>
      <c r="E398" s="17"/>
      <c r="F398" s="17"/>
      <c r="G398" s="17"/>
      <c r="H398" s="17">
        <v>0</v>
      </c>
      <c r="I398" s="17">
        <v>0</v>
      </c>
      <c r="J398" s="18"/>
      <c r="K398" s="17"/>
      <c r="L398" s="17">
        <f t="shared" si="583"/>
        <v>0</v>
      </c>
      <c r="M398" s="31">
        <f t="shared" si="584"/>
        <v>0</v>
      </c>
      <c r="N398" s="32" t="e">
        <f t="shared" si="553"/>
        <v>#DIV/0!</v>
      </c>
      <c r="O398" s="13"/>
      <c r="P398" s="10" t="s">
        <v>90</v>
      </c>
    </row>
    <row r="399" spans="1:16" ht="54" x14ac:dyDescent="0.25">
      <c r="A399" s="40" t="str">
        <f t="shared" si="579"/>
        <v>a</v>
      </c>
      <c r="B399" s="55" t="s">
        <v>130</v>
      </c>
      <c r="C399" s="55" t="s">
        <v>131</v>
      </c>
      <c r="D399" s="49"/>
      <c r="E399" s="49"/>
      <c r="F399" s="49"/>
      <c r="G399" s="49"/>
      <c r="H399" s="56">
        <f t="shared" ref="H399:I399" si="585">H400+H408+H409+H410</f>
        <v>260000</v>
      </c>
      <c r="I399" s="56">
        <f t="shared" si="585"/>
        <v>252000</v>
      </c>
      <c r="J399" s="49">
        <f t="shared" ref="J399" si="586">J400+J408+J409+J410</f>
        <v>145893</v>
      </c>
      <c r="K399" s="49">
        <f t="shared" ref="K399" si="587">K400+K408+K409+K410</f>
        <v>17000</v>
      </c>
      <c r="L399" s="49">
        <f t="shared" ref="L399" si="588">L400+L408+L409+L410</f>
        <v>162893</v>
      </c>
      <c r="M399" s="53">
        <f t="shared" ref="M399" si="589">M400+M408+M409+M410</f>
        <v>89107</v>
      </c>
      <c r="N399" s="54">
        <f t="shared" si="553"/>
        <v>0.64640079365079361</v>
      </c>
      <c r="O399" s="61"/>
      <c r="P399" s="45" t="s">
        <v>90</v>
      </c>
    </row>
    <row r="400" spans="1:16" ht="19.5" x14ac:dyDescent="0.25">
      <c r="A400" s="40" t="str">
        <f t="shared" si="579"/>
        <v>a</v>
      </c>
      <c r="B400" s="46" t="s">
        <v>2</v>
      </c>
      <c r="C400" s="47" t="s">
        <v>3</v>
      </c>
      <c r="D400" s="48"/>
      <c r="E400" s="48"/>
      <c r="F400" s="48"/>
      <c r="G400" s="48"/>
      <c r="H400" s="48">
        <f t="shared" ref="H400:I400" si="590">H401+H402+H403+H404+H405+H406+H407</f>
        <v>260000</v>
      </c>
      <c r="I400" s="48">
        <f t="shared" si="590"/>
        <v>252000</v>
      </c>
      <c r="J400" s="49">
        <f t="shared" ref="J400" si="591">J401+J402+J403+J404+J405+J406+J407</f>
        <v>145893</v>
      </c>
      <c r="K400" s="48">
        <f t="shared" ref="K400:M400" si="592">K401+K402+K403+K404+K405+K406+K407</f>
        <v>17000</v>
      </c>
      <c r="L400" s="48">
        <f t="shared" si="592"/>
        <v>162893</v>
      </c>
      <c r="M400" s="50">
        <f t="shared" si="592"/>
        <v>89107</v>
      </c>
      <c r="N400" s="51">
        <f t="shared" si="553"/>
        <v>0.64640079365079361</v>
      </c>
      <c r="O400" s="61"/>
      <c r="P400" s="45" t="s">
        <v>90</v>
      </c>
    </row>
    <row r="401" spans="1:16" ht="18.75" hidden="1" x14ac:dyDescent="0.25">
      <c r="A401" s="40" t="str">
        <f t="shared" si="579"/>
        <v>b</v>
      </c>
      <c r="B401" s="3" t="s">
        <v>2</v>
      </c>
      <c r="C401" s="4" t="s">
        <v>4</v>
      </c>
      <c r="D401" s="18"/>
      <c r="E401" s="18"/>
      <c r="F401" s="18"/>
      <c r="G401" s="18"/>
      <c r="H401" s="20">
        <v>0</v>
      </c>
      <c r="I401" s="20">
        <v>0</v>
      </c>
      <c r="J401" s="18"/>
      <c r="K401" s="18"/>
      <c r="L401" s="18">
        <f t="shared" ref="L401:L410" si="593">J401+K401</f>
        <v>0</v>
      </c>
      <c r="M401" s="30">
        <f t="shared" ref="M401:M410" si="594">I401-L401</f>
        <v>0</v>
      </c>
      <c r="N401" s="33" t="e">
        <f t="shared" si="553"/>
        <v>#DIV/0!</v>
      </c>
      <c r="O401" s="14"/>
      <c r="P401" s="10" t="s">
        <v>90</v>
      </c>
    </row>
    <row r="402" spans="1:16" ht="18.75" hidden="1" x14ac:dyDescent="0.25">
      <c r="A402" s="40" t="str">
        <f t="shared" si="579"/>
        <v>b</v>
      </c>
      <c r="B402" s="3" t="s">
        <v>2</v>
      </c>
      <c r="C402" s="4" t="s">
        <v>5</v>
      </c>
      <c r="D402" s="18"/>
      <c r="E402" s="18"/>
      <c r="F402" s="18"/>
      <c r="G402" s="18"/>
      <c r="H402" s="20">
        <v>0</v>
      </c>
      <c r="I402" s="20">
        <v>0</v>
      </c>
      <c r="J402" s="18"/>
      <c r="K402" s="18"/>
      <c r="L402" s="18">
        <f t="shared" si="593"/>
        <v>0</v>
      </c>
      <c r="M402" s="30">
        <f t="shared" si="594"/>
        <v>0</v>
      </c>
      <c r="N402" s="33" t="e">
        <f t="shared" si="553"/>
        <v>#DIV/0!</v>
      </c>
      <c r="O402" s="14"/>
      <c r="P402" s="10" t="s">
        <v>90</v>
      </c>
    </row>
    <row r="403" spans="1:16" ht="18.75" hidden="1" x14ac:dyDescent="0.25">
      <c r="A403" s="40" t="str">
        <f t="shared" si="579"/>
        <v>b</v>
      </c>
      <c r="B403" s="3" t="s">
        <v>2</v>
      </c>
      <c r="C403" s="4" t="s">
        <v>6</v>
      </c>
      <c r="D403" s="18"/>
      <c r="E403" s="18"/>
      <c r="F403" s="18"/>
      <c r="G403" s="18"/>
      <c r="H403" s="20">
        <v>0</v>
      </c>
      <c r="I403" s="20">
        <v>0</v>
      </c>
      <c r="J403" s="18"/>
      <c r="K403" s="18"/>
      <c r="L403" s="18">
        <f t="shared" si="593"/>
        <v>0</v>
      </c>
      <c r="M403" s="30">
        <f t="shared" si="594"/>
        <v>0</v>
      </c>
      <c r="N403" s="33" t="e">
        <f t="shared" si="553"/>
        <v>#DIV/0!</v>
      </c>
      <c r="O403" s="14"/>
      <c r="P403" s="10" t="s">
        <v>90</v>
      </c>
    </row>
    <row r="404" spans="1:16" ht="18.75" hidden="1" x14ac:dyDescent="0.25">
      <c r="A404" s="40" t="str">
        <f t="shared" si="579"/>
        <v>b</v>
      </c>
      <c r="B404" s="3" t="s">
        <v>2</v>
      </c>
      <c r="C404" s="5" t="s">
        <v>7</v>
      </c>
      <c r="D404" s="18"/>
      <c r="E404" s="18"/>
      <c r="F404" s="18"/>
      <c r="G404" s="18"/>
      <c r="H404" s="20">
        <v>0</v>
      </c>
      <c r="I404" s="20">
        <v>0</v>
      </c>
      <c r="J404" s="18"/>
      <c r="K404" s="18"/>
      <c r="L404" s="18">
        <f t="shared" si="593"/>
        <v>0</v>
      </c>
      <c r="M404" s="30">
        <f t="shared" si="594"/>
        <v>0</v>
      </c>
      <c r="N404" s="33" t="e">
        <f t="shared" si="553"/>
        <v>#DIV/0!</v>
      </c>
      <c r="O404" s="14"/>
      <c r="P404" s="10" t="s">
        <v>90</v>
      </c>
    </row>
    <row r="405" spans="1:16" ht="18.75" hidden="1" x14ac:dyDescent="0.25">
      <c r="A405" s="40" t="str">
        <f t="shared" si="579"/>
        <v>b</v>
      </c>
      <c r="B405" s="3" t="s">
        <v>2</v>
      </c>
      <c r="C405" s="5" t="s">
        <v>8</v>
      </c>
      <c r="D405" s="18"/>
      <c r="E405" s="18"/>
      <c r="F405" s="18"/>
      <c r="G405" s="18"/>
      <c r="H405" s="20">
        <v>0</v>
      </c>
      <c r="I405" s="20">
        <v>0</v>
      </c>
      <c r="J405" s="18"/>
      <c r="K405" s="18"/>
      <c r="L405" s="18">
        <f t="shared" si="593"/>
        <v>0</v>
      </c>
      <c r="M405" s="30">
        <f t="shared" si="594"/>
        <v>0</v>
      </c>
      <c r="N405" s="33" t="e">
        <f t="shared" si="553"/>
        <v>#DIV/0!</v>
      </c>
      <c r="O405" s="14"/>
      <c r="P405" s="10" t="s">
        <v>90</v>
      </c>
    </row>
    <row r="406" spans="1:16" ht="19.5" x14ac:dyDescent="0.25">
      <c r="A406" s="40" t="str">
        <f t="shared" si="579"/>
        <v>a</v>
      </c>
      <c r="B406" s="52" t="s">
        <v>2</v>
      </c>
      <c r="C406" s="4" t="s">
        <v>9</v>
      </c>
      <c r="D406" s="49"/>
      <c r="E406" s="49"/>
      <c r="F406" s="49"/>
      <c r="G406" s="49"/>
      <c r="H406" s="59">
        <v>260000</v>
      </c>
      <c r="I406" s="59">
        <v>252000</v>
      </c>
      <c r="J406" s="49">
        <v>145893</v>
      </c>
      <c r="K406" s="49">
        <v>17000</v>
      </c>
      <c r="L406" s="49">
        <f t="shared" si="593"/>
        <v>162893</v>
      </c>
      <c r="M406" s="53">
        <f t="shared" si="594"/>
        <v>89107</v>
      </c>
      <c r="N406" s="54">
        <f t="shared" si="553"/>
        <v>0.64640079365079361</v>
      </c>
      <c r="O406" s="61"/>
      <c r="P406" s="45" t="s">
        <v>90</v>
      </c>
    </row>
    <row r="407" spans="1:16" ht="18.75" hidden="1" x14ac:dyDescent="0.25">
      <c r="A407" s="40" t="str">
        <f t="shared" si="579"/>
        <v>b</v>
      </c>
      <c r="B407" s="3" t="s">
        <v>2</v>
      </c>
      <c r="C407" s="5" t="s">
        <v>10</v>
      </c>
      <c r="D407" s="18"/>
      <c r="E407" s="18"/>
      <c r="F407" s="18"/>
      <c r="G407" s="18"/>
      <c r="H407" s="20">
        <v>0</v>
      </c>
      <c r="I407" s="20">
        <v>0</v>
      </c>
      <c r="J407" s="18"/>
      <c r="K407" s="18"/>
      <c r="L407" s="18">
        <f t="shared" si="593"/>
        <v>0</v>
      </c>
      <c r="M407" s="30">
        <f t="shared" si="594"/>
        <v>0</v>
      </c>
      <c r="N407" s="33" t="e">
        <f t="shared" si="553"/>
        <v>#DIV/0!</v>
      </c>
      <c r="O407" s="14"/>
      <c r="P407" s="10" t="s">
        <v>90</v>
      </c>
    </row>
    <row r="408" spans="1:16" ht="18.75" hidden="1" x14ac:dyDescent="0.25">
      <c r="A408" s="40" t="str">
        <f t="shared" si="579"/>
        <v>b</v>
      </c>
      <c r="B408" s="3" t="s">
        <v>2</v>
      </c>
      <c r="C408" s="2" t="s">
        <v>11</v>
      </c>
      <c r="D408" s="17"/>
      <c r="E408" s="17"/>
      <c r="F408" s="17"/>
      <c r="G408" s="17"/>
      <c r="H408" s="17">
        <v>0</v>
      </c>
      <c r="I408" s="17">
        <v>0</v>
      </c>
      <c r="J408" s="18"/>
      <c r="K408" s="17"/>
      <c r="L408" s="17">
        <f t="shared" si="593"/>
        <v>0</v>
      </c>
      <c r="M408" s="31">
        <f t="shared" si="594"/>
        <v>0</v>
      </c>
      <c r="N408" s="32" t="e">
        <f t="shared" si="553"/>
        <v>#DIV/0!</v>
      </c>
      <c r="O408" s="13"/>
      <c r="P408" s="10" t="s">
        <v>90</v>
      </c>
    </row>
    <row r="409" spans="1:16" ht="18.75" hidden="1" x14ac:dyDescent="0.25">
      <c r="A409" s="40" t="str">
        <f t="shared" si="579"/>
        <v>b</v>
      </c>
      <c r="B409" s="3" t="s">
        <v>2</v>
      </c>
      <c r="C409" s="2" t="s">
        <v>12</v>
      </c>
      <c r="D409" s="17"/>
      <c r="E409" s="17"/>
      <c r="F409" s="17"/>
      <c r="G409" s="17"/>
      <c r="H409" s="17">
        <v>0</v>
      </c>
      <c r="I409" s="17">
        <v>0</v>
      </c>
      <c r="J409" s="18"/>
      <c r="K409" s="17"/>
      <c r="L409" s="17">
        <f t="shared" si="593"/>
        <v>0</v>
      </c>
      <c r="M409" s="31">
        <f t="shared" si="594"/>
        <v>0</v>
      </c>
      <c r="N409" s="32" t="e">
        <f t="shared" si="553"/>
        <v>#DIV/0!</v>
      </c>
      <c r="O409" s="13"/>
      <c r="P409" s="10" t="s">
        <v>90</v>
      </c>
    </row>
    <row r="410" spans="1:16" ht="18.75" hidden="1" x14ac:dyDescent="0.25">
      <c r="A410" s="40" t="str">
        <f t="shared" si="579"/>
        <v>b</v>
      </c>
      <c r="B410" s="3" t="s">
        <v>2</v>
      </c>
      <c r="C410" s="2" t="s">
        <v>13</v>
      </c>
      <c r="D410" s="17"/>
      <c r="E410" s="17"/>
      <c r="F410" s="17"/>
      <c r="G410" s="17"/>
      <c r="H410" s="17">
        <v>0</v>
      </c>
      <c r="I410" s="17">
        <v>0</v>
      </c>
      <c r="J410" s="18"/>
      <c r="K410" s="17"/>
      <c r="L410" s="17">
        <f t="shared" si="593"/>
        <v>0</v>
      </c>
      <c r="M410" s="31">
        <f t="shared" si="594"/>
        <v>0</v>
      </c>
      <c r="N410" s="32" t="e">
        <f t="shared" si="553"/>
        <v>#DIV/0!</v>
      </c>
      <c r="O410" s="13"/>
      <c r="P410" s="10" t="s">
        <v>90</v>
      </c>
    </row>
    <row r="411" spans="1:16" ht="94.5" customHeight="1" x14ac:dyDescent="0.25">
      <c r="A411" s="40" t="str">
        <f t="shared" si="579"/>
        <v>a</v>
      </c>
      <c r="B411" s="55" t="s">
        <v>132</v>
      </c>
      <c r="C411" s="55" t="s">
        <v>38</v>
      </c>
      <c r="D411" s="49"/>
      <c r="E411" s="49"/>
      <c r="F411" s="49"/>
      <c r="G411" s="49"/>
      <c r="H411" s="56">
        <f t="shared" ref="H411:I411" si="595">H412+H420+H421+H422</f>
        <v>260000</v>
      </c>
      <c r="I411" s="56">
        <f t="shared" si="595"/>
        <v>255500</v>
      </c>
      <c r="J411" s="49">
        <f t="shared" ref="J411" si="596">J412+J420+J421+J422</f>
        <v>234500</v>
      </c>
      <c r="K411" s="49">
        <f t="shared" ref="K411" si="597">K412+K420+K421+K422</f>
        <v>21000</v>
      </c>
      <c r="L411" s="49">
        <f t="shared" ref="L411" si="598">L412+L420+L421+L422</f>
        <v>255500</v>
      </c>
      <c r="M411" s="53">
        <f t="shared" ref="M411" si="599">M412+M420+M421+M422</f>
        <v>0</v>
      </c>
      <c r="N411" s="54">
        <f t="shared" si="553"/>
        <v>1</v>
      </c>
      <c r="O411" s="61"/>
      <c r="P411" s="45" t="s">
        <v>90</v>
      </c>
    </row>
    <row r="412" spans="1:16" ht="19.5" x14ac:dyDescent="0.25">
      <c r="A412" s="40" t="str">
        <f t="shared" si="579"/>
        <v>a</v>
      </c>
      <c r="B412" s="46" t="s">
        <v>2</v>
      </c>
      <c r="C412" s="47" t="s">
        <v>3</v>
      </c>
      <c r="D412" s="48"/>
      <c r="E412" s="48"/>
      <c r="F412" s="48"/>
      <c r="G412" s="48"/>
      <c r="H412" s="48">
        <f t="shared" ref="H412:I412" si="600">H413+H414+H415+H416+H417+H418+H419</f>
        <v>260000</v>
      </c>
      <c r="I412" s="48">
        <f t="shared" si="600"/>
        <v>255500</v>
      </c>
      <c r="J412" s="49">
        <f t="shared" ref="J412" si="601">J413+J414+J415+J416+J417+J418+J419</f>
        <v>234500</v>
      </c>
      <c r="K412" s="48">
        <f t="shared" ref="K412:M412" si="602">K413+K414+K415+K416+K417+K418+K419</f>
        <v>21000</v>
      </c>
      <c r="L412" s="48">
        <f t="shared" si="602"/>
        <v>255500</v>
      </c>
      <c r="M412" s="50">
        <f t="shared" si="602"/>
        <v>0</v>
      </c>
      <c r="N412" s="51">
        <f t="shared" si="553"/>
        <v>1</v>
      </c>
      <c r="O412" s="61"/>
      <c r="P412" s="45" t="s">
        <v>90</v>
      </c>
    </row>
    <row r="413" spans="1:16" ht="18.75" hidden="1" x14ac:dyDescent="0.25">
      <c r="A413" s="40" t="str">
        <f t="shared" si="579"/>
        <v>b</v>
      </c>
      <c r="B413" s="3" t="s">
        <v>2</v>
      </c>
      <c r="C413" s="4" t="s">
        <v>4</v>
      </c>
      <c r="D413" s="18"/>
      <c r="E413" s="18"/>
      <c r="F413" s="18"/>
      <c r="G413" s="18"/>
      <c r="H413" s="20">
        <v>0</v>
      </c>
      <c r="I413" s="20">
        <v>0</v>
      </c>
      <c r="J413" s="18"/>
      <c r="K413" s="18"/>
      <c r="L413" s="18">
        <f t="shared" ref="L413:L422" si="603">J413+K413</f>
        <v>0</v>
      </c>
      <c r="M413" s="30">
        <f t="shared" ref="M413:M422" si="604">I413-L413</f>
        <v>0</v>
      </c>
      <c r="N413" s="33" t="e">
        <f t="shared" si="553"/>
        <v>#DIV/0!</v>
      </c>
      <c r="O413" s="14"/>
      <c r="P413" s="10" t="s">
        <v>90</v>
      </c>
    </row>
    <row r="414" spans="1:16" ht="18.75" hidden="1" x14ac:dyDescent="0.25">
      <c r="A414" s="40" t="str">
        <f t="shared" si="579"/>
        <v>b</v>
      </c>
      <c r="B414" s="3" t="s">
        <v>2</v>
      </c>
      <c r="C414" s="4" t="s">
        <v>5</v>
      </c>
      <c r="D414" s="18"/>
      <c r="E414" s="18"/>
      <c r="F414" s="18"/>
      <c r="G414" s="18"/>
      <c r="H414" s="20">
        <v>0</v>
      </c>
      <c r="I414" s="20">
        <v>0</v>
      </c>
      <c r="J414" s="18"/>
      <c r="K414" s="18"/>
      <c r="L414" s="18">
        <f t="shared" si="603"/>
        <v>0</v>
      </c>
      <c r="M414" s="30">
        <f t="shared" si="604"/>
        <v>0</v>
      </c>
      <c r="N414" s="33" t="e">
        <f t="shared" si="553"/>
        <v>#DIV/0!</v>
      </c>
      <c r="O414" s="14"/>
      <c r="P414" s="10" t="s">
        <v>90</v>
      </c>
    </row>
    <row r="415" spans="1:16" ht="18.75" hidden="1" x14ac:dyDescent="0.25">
      <c r="A415" s="40" t="str">
        <f t="shared" si="579"/>
        <v>b</v>
      </c>
      <c r="B415" s="3" t="s">
        <v>2</v>
      </c>
      <c r="C415" s="4" t="s">
        <v>6</v>
      </c>
      <c r="D415" s="18"/>
      <c r="E415" s="18"/>
      <c r="F415" s="18"/>
      <c r="G415" s="18"/>
      <c r="H415" s="20">
        <v>0</v>
      </c>
      <c r="I415" s="20">
        <v>0</v>
      </c>
      <c r="J415" s="18"/>
      <c r="K415" s="18"/>
      <c r="L415" s="18">
        <f t="shared" si="603"/>
        <v>0</v>
      </c>
      <c r="M415" s="30">
        <f t="shared" si="604"/>
        <v>0</v>
      </c>
      <c r="N415" s="33" t="e">
        <f t="shared" si="553"/>
        <v>#DIV/0!</v>
      </c>
      <c r="O415" s="14"/>
      <c r="P415" s="10" t="s">
        <v>90</v>
      </c>
    </row>
    <row r="416" spans="1:16" ht="18.75" hidden="1" x14ac:dyDescent="0.25">
      <c r="A416" s="40" t="str">
        <f t="shared" si="579"/>
        <v>b</v>
      </c>
      <c r="B416" s="3" t="s">
        <v>2</v>
      </c>
      <c r="C416" s="5" t="s">
        <v>7</v>
      </c>
      <c r="D416" s="18"/>
      <c r="E416" s="18"/>
      <c r="F416" s="18"/>
      <c r="G416" s="18"/>
      <c r="H416" s="20">
        <v>0</v>
      </c>
      <c r="I416" s="20">
        <v>0</v>
      </c>
      <c r="J416" s="18"/>
      <c r="K416" s="18"/>
      <c r="L416" s="18">
        <f t="shared" si="603"/>
        <v>0</v>
      </c>
      <c r="M416" s="30">
        <f t="shared" si="604"/>
        <v>0</v>
      </c>
      <c r="N416" s="33" t="e">
        <f t="shared" si="553"/>
        <v>#DIV/0!</v>
      </c>
      <c r="O416" s="14"/>
      <c r="P416" s="10" t="s">
        <v>90</v>
      </c>
    </row>
    <row r="417" spans="1:16" ht="18.75" hidden="1" x14ac:dyDescent="0.25">
      <c r="A417" s="40" t="str">
        <f t="shared" si="579"/>
        <v>b</v>
      </c>
      <c r="B417" s="3" t="s">
        <v>2</v>
      </c>
      <c r="C417" s="5" t="s">
        <v>8</v>
      </c>
      <c r="D417" s="18"/>
      <c r="E417" s="18"/>
      <c r="F417" s="18"/>
      <c r="G417" s="18"/>
      <c r="H417" s="20">
        <v>0</v>
      </c>
      <c r="I417" s="20">
        <v>0</v>
      </c>
      <c r="J417" s="18"/>
      <c r="K417" s="18"/>
      <c r="L417" s="18">
        <f t="shared" si="603"/>
        <v>0</v>
      </c>
      <c r="M417" s="30">
        <f t="shared" si="604"/>
        <v>0</v>
      </c>
      <c r="N417" s="33" t="e">
        <f t="shared" si="553"/>
        <v>#DIV/0!</v>
      </c>
      <c r="O417" s="14"/>
      <c r="P417" s="10" t="s">
        <v>90</v>
      </c>
    </row>
    <row r="418" spans="1:16" ht="19.5" x14ac:dyDescent="0.25">
      <c r="A418" s="40" t="str">
        <f t="shared" si="579"/>
        <v>a</v>
      </c>
      <c r="B418" s="52" t="s">
        <v>2</v>
      </c>
      <c r="C418" s="4" t="s">
        <v>9</v>
      </c>
      <c r="D418" s="49"/>
      <c r="E418" s="49"/>
      <c r="F418" s="49"/>
      <c r="G418" s="49"/>
      <c r="H418" s="59">
        <v>260000</v>
      </c>
      <c r="I418" s="59">
        <v>255500</v>
      </c>
      <c r="J418" s="49">
        <v>234500</v>
      </c>
      <c r="K418" s="49">
        <v>21000</v>
      </c>
      <c r="L418" s="49">
        <f t="shared" si="603"/>
        <v>255500</v>
      </c>
      <c r="M418" s="53">
        <f t="shared" si="604"/>
        <v>0</v>
      </c>
      <c r="N418" s="54">
        <f t="shared" si="553"/>
        <v>1</v>
      </c>
      <c r="O418" s="61"/>
      <c r="P418" s="45" t="s">
        <v>90</v>
      </c>
    </row>
    <row r="419" spans="1:16" ht="18.75" hidden="1" x14ac:dyDescent="0.25">
      <c r="A419" s="40" t="str">
        <f t="shared" si="579"/>
        <v>b</v>
      </c>
      <c r="B419" s="3" t="s">
        <v>2</v>
      </c>
      <c r="C419" s="5" t="s">
        <v>10</v>
      </c>
      <c r="D419" s="18"/>
      <c r="E419" s="18"/>
      <c r="F419" s="18"/>
      <c r="G419" s="18"/>
      <c r="H419" s="20">
        <v>0</v>
      </c>
      <c r="I419" s="20">
        <v>0</v>
      </c>
      <c r="J419" s="18"/>
      <c r="K419" s="18"/>
      <c r="L419" s="18">
        <f t="shared" si="603"/>
        <v>0</v>
      </c>
      <c r="M419" s="30">
        <f t="shared" si="604"/>
        <v>0</v>
      </c>
      <c r="N419" s="33" t="e">
        <f t="shared" si="553"/>
        <v>#DIV/0!</v>
      </c>
      <c r="O419" s="14"/>
      <c r="P419" s="10" t="s">
        <v>90</v>
      </c>
    </row>
    <row r="420" spans="1:16" ht="18.75" hidden="1" x14ac:dyDescent="0.25">
      <c r="A420" s="40" t="str">
        <f t="shared" si="579"/>
        <v>b</v>
      </c>
      <c r="B420" s="3" t="s">
        <v>2</v>
      </c>
      <c r="C420" s="2" t="s">
        <v>11</v>
      </c>
      <c r="D420" s="17"/>
      <c r="E420" s="17"/>
      <c r="F420" s="17"/>
      <c r="G420" s="17"/>
      <c r="H420" s="17">
        <v>0</v>
      </c>
      <c r="I420" s="17">
        <v>0</v>
      </c>
      <c r="J420" s="18"/>
      <c r="K420" s="17"/>
      <c r="L420" s="17">
        <f t="shared" si="603"/>
        <v>0</v>
      </c>
      <c r="M420" s="31">
        <f t="shared" si="604"/>
        <v>0</v>
      </c>
      <c r="N420" s="32" t="e">
        <f t="shared" si="553"/>
        <v>#DIV/0!</v>
      </c>
      <c r="O420" s="13"/>
      <c r="P420" s="10" t="s">
        <v>90</v>
      </c>
    </row>
    <row r="421" spans="1:16" ht="18.75" hidden="1" x14ac:dyDescent="0.25">
      <c r="A421" s="40" t="str">
        <f t="shared" si="579"/>
        <v>b</v>
      </c>
      <c r="B421" s="3" t="s">
        <v>2</v>
      </c>
      <c r="C421" s="2" t="s">
        <v>12</v>
      </c>
      <c r="D421" s="17"/>
      <c r="E421" s="17"/>
      <c r="F421" s="17"/>
      <c r="G421" s="17"/>
      <c r="H421" s="17">
        <v>0</v>
      </c>
      <c r="I421" s="17">
        <v>0</v>
      </c>
      <c r="J421" s="18"/>
      <c r="K421" s="17"/>
      <c r="L421" s="17">
        <f t="shared" si="603"/>
        <v>0</v>
      </c>
      <c r="M421" s="31">
        <f t="shared" si="604"/>
        <v>0</v>
      </c>
      <c r="N421" s="32" t="e">
        <f t="shared" si="553"/>
        <v>#DIV/0!</v>
      </c>
      <c r="O421" s="13"/>
      <c r="P421" s="10" t="s">
        <v>90</v>
      </c>
    </row>
    <row r="422" spans="1:16" ht="18.75" hidden="1" x14ac:dyDescent="0.25">
      <c r="A422" s="40" t="str">
        <f t="shared" si="579"/>
        <v>b</v>
      </c>
      <c r="B422" s="3" t="s">
        <v>2</v>
      </c>
      <c r="C422" s="2" t="s">
        <v>13</v>
      </c>
      <c r="D422" s="17"/>
      <c r="E422" s="17"/>
      <c r="F422" s="17"/>
      <c r="G422" s="17"/>
      <c r="H422" s="17">
        <v>0</v>
      </c>
      <c r="I422" s="17">
        <v>0</v>
      </c>
      <c r="J422" s="18"/>
      <c r="K422" s="17"/>
      <c r="L422" s="17">
        <f t="shared" si="603"/>
        <v>0</v>
      </c>
      <c r="M422" s="31">
        <f t="shared" si="604"/>
        <v>0</v>
      </c>
      <c r="N422" s="32" t="e">
        <f t="shared" si="553"/>
        <v>#DIV/0!</v>
      </c>
      <c r="O422" s="13"/>
      <c r="P422" s="10" t="s">
        <v>90</v>
      </c>
    </row>
    <row r="423" spans="1:16" ht="36" x14ac:dyDescent="0.25">
      <c r="A423" s="40" t="str">
        <f t="shared" si="579"/>
        <v>a</v>
      </c>
      <c r="B423" s="55" t="s">
        <v>133</v>
      </c>
      <c r="C423" s="55" t="s">
        <v>39</v>
      </c>
      <c r="D423" s="49">
        <f t="shared" ref="D423" si="605">D424+D432+D433+D434</f>
        <v>0</v>
      </c>
      <c r="E423" s="49"/>
      <c r="F423" s="49"/>
      <c r="G423" s="49"/>
      <c r="H423" s="49">
        <f t="shared" ref="H423:K423" si="606">H424+H432+H433+H434</f>
        <v>46500000</v>
      </c>
      <c r="I423" s="49">
        <f t="shared" si="606"/>
        <v>52852000</v>
      </c>
      <c r="J423" s="49">
        <f t="shared" ref="J423" si="607">J424+J432+J433+J434</f>
        <v>48351654</v>
      </c>
      <c r="K423" s="49">
        <f t="shared" si="606"/>
        <v>4476324</v>
      </c>
      <c r="L423" s="49">
        <f t="shared" ref="L423" si="608">L424+L432+L433+L434</f>
        <v>52827978</v>
      </c>
      <c r="M423" s="53">
        <f t="shared" ref="M423" si="609">M424+M432+M433+M434</f>
        <v>24022</v>
      </c>
      <c r="N423" s="54">
        <f t="shared" ref="N423:N486" si="610">L423/I423</f>
        <v>0.99954548550669797</v>
      </c>
      <c r="O423" s="61"/>
      <c r="P423" s="45" t="s">
        <v>90</v>
      </c>
    </row>
    <row r="424" spans="1:16" ht="19.5" x14ac:dyDescent="0.25">
      <c r="A424" s="40" t="str">
        <f t="shared" si="579"/>
        <v>a</v>
      </c>
      <c r="B424" s="46" t="s">
        <v>2</v>
      </c>
      <c r="C424" s="47" t="s">
        <v>3</v>
      </c>
      <c r="D424" s="48">
        <f t="shared" ref="D424" si="611">D425+D426+D427+D428+D429+D430+D431</f>
        <v>0</v>
      </c>
      <c r="E424" s="48"/>
      <c r="F424" s="48"/>
      <c r="G424" s="48"/>
      <c r="H424" s="48">
        <f t="shared" ref="H424:K424" si="612">H425+H426+H427+H428+H429+H430+H431</f>
        <v>46500000</v>
      </c>
      <c r="I424" s="48">
        <f t="shared" si="612"/>
        <v>52852000</v>
      </c>
      <c r="J424" s="49">
        <f t="shared" ref="J424" si="613">J425+J426+J427+J428+J429+J430+J431</f>
        <v>48351654</v>
      </c>
      <c r="K424" s="48">
        <f t="shared" si="612"/>
        <v>4476324</v>
      </c>
      <c r="L424" s="48">
        <f t="shared" ref="L424:M424" si="614">L425+L426+L427+L428+L429+L430+L431</f>
        <v>52827978</v>
      </c>
      <c r="M424" s="50">
        <f t="shared" si="614"/>
        <v>24022</v>
      </c>
      <c r="N424" s="51">
        <f t="shared" si="610"/>
        <v>0.99954548550669797</v>
      </c>
      <c r="O424" s="61"/>
      <c r="P424" s="45" t="s">
        <v>90</v>
      </c>
    </row>
    <row r="425" spans="1:16" ht="18.75" hidden="1" x14ac:dyDescent="0.25">
      <c r="A425" s="40" t="str">
        <f t="shared" si="579"/>
        <v>b</v>
      </c>
      <c r="B425" s="3" t="s">
        <v>2</v>
      </c>
      <c r="C425" s="4" t="s">
        <v>4</v>
      </c>
      <c r="D425" s="18">
        <f t="shared" ref="D425:D434" si="615">D437+D449+D461+D473</f>
        <v>0</v>
      </c>
      <c r="E425" s="18"/>
      <c r="F425" s="18"/>
      <c r="G425" s="18"/>
      <c r="H425" s="18">
        <f t="shared" ref="H425:H434" si="616">H437+H449+H461+H473</f>
        <v>0</v>
      </c>
      <c r="I425" s="18">
        <f t="shared" ref="I425:K425" si="617">I437+I449+I461+I473</f>
        <v>0</v>
      </c>
      <c r="J425" s="18">
        <f t="shared" ref="J425" si="618">J437+J449+J461+J473</f>
        <v>0</v>
      </c>
      <c r="K425" s="18">
        <f t="shared" si="617"/>
        <v>0</v>
      </c>
      <c r="L425" s="18">
        <f t="shared" ref="L425:M425" si="619">L437+L449+L461+L473</f>
        <v>0</v>
      </c>
      <c r="M425" s="30">
        <f t="shared" si="619"/>
        <v>0</v>
      </c>
      <c r="N425" s="33" t="e">
        <f t="shared" si="610"/>
        <v>#DIV/0!</v>
      </c>
      <c r="O425" s="14"/>
      <c r="P425" s="10" t="s">
        <v>90</v>
      </c>
    </row>
    <row r="426" spans="1:16" ht="18.75" hidden="1" x14ac:dyDescent="0.25">
      <c r="A426" s="40" t="str">
        <f t="shared" si="579"/>
        <v>b</v>
      </c>
      <c r="B426" s="3" t="s">
        <v>2</v>
      </c>
      <c r="C426" s="4" t="s">
        <v>5</v>
      </c>
      <c r="D426" s="18">
        <f t="shared" si="615"/>
        <v>0</v>
      </c>
      <c r="E426" s="18"/>
      <c r="F426" s="18"/>
      <c r="G426" s="18"/>
      <c r="H426" s="18">
        <f t="shared" si="616"/>
        <v>0</v>
      </c>
      <c r="I426" s="18">
        <f t="shared" ref="I426:K426" si="620">I438+I450+I462+I474</f>
        <v>0</v>
      </c>
      <c r="J426" s="18">
        <f t="shared" ref="J426" si="621">J438+J450+J462+J474</f>
        <v>0</v>
      </c>
      <c r="K426" s="18">
        <f t="shared" si="620"/>
        <v>0</v>
      </c>
      <c r="L426" s="18">
        <f t="shared" ref="L426:M426" si="622">L438+L450+L462+L474</f>
        <v>0</v>
      </c>
      <c r="M426" s="30">
        <f t="shared" si="622"/>
        <v>0</v>
      </c>
      <c r="N426" s="33" t="e">
        <f t="shared" si="610"/>
        <v>#DIV/0!</v>
      </c>
      <c r="O426" s="14"/>
      <c r="P426" s="10" t="s">
        <v>90</v>
      </c>
    </row>
    <row r="427" spans="1:16" ht="18.75" hidden="1" x14ac:dyDescent="0.25">
      <c r="A427" s="40" t="str">
        <f t="shared" si="579"/>
        <v>b</v>
      </c>
      <c r="B427" s="3" t="s">
        <v>2</v>
      </c>
      <c r="C427" s="4" t="s">
        <v>6</v>
      </c>
      <c r="D427" s="18">
        <f t="shared" si="615"/>
        <v>0</v>
      </c>
      <c r="E427" s="18"/>
      <c r="F427" s="18"/>
      <c r="G427" s="18"/>
      <c r="H427" s="18">
        <f t="shared" si="616"/>
        <v>0</v>
      </c>
      <c r="I427" s="18">
        <f t="shared" ref="I427:K427" si="623">I439+I451+I463+I475</f>
        <v>0</v>
      </c>
      <c r="J427" s="18">
        <f t="shared" ref="J427" si="624">J439+J451+J463+J475</f>
        <v>0</v>
      </c>
      <c r="K427" s="18">
        <f t="shared" si="623"/>
        <v>0</v>
      </c>
      <c r="L427" s="18">
        <f t="shared" ref="L427:M427" si="625">L439+L451+L463+L475</f>
        <v>0</v>
      </c>
      <c r="M427" s="30">
        <f t="shared" si="625"/>
        <v>0</v>
      </c>
      <c r="N427" s="33" t="e">
        <f t="shared" si="610"/>
        <v>#DIV/0!</v>
      </c>
      <c r="O427" s="14"/>
      <c r="P427" s="10" t="s">
        <v>90</v>
      </c>
    </row>
    <row r="428" spans="1:16" ht="18.75" hidden="1" x14ac:dyDescent="0.25">
      <c r="A428" s="40" t="str">
        <f t="shared" si="579"/>
        <v>b</v>
      </c>
      <c r="B428" s="3" t="s">
        <v>2</v>
      </c>
      <c r="C428" s="5" t="s">
        <v>7</v>
      </c>
      <c r="D428" s="18">
        <f t="shared" si="615"/>
        <v>0</v>
      </c>
      <c r="E428" s="18"/>
      <c r="F428" s="18"/>
      <c r="G428" s="18"/>
      <c r="H428" s="18">
        <f t="shared" si="616"/>
        <v>0</v>
      </c>
      <c r="I428" s="18">
        <f t="shared" ref="I428:K428" si="626">I440+I452+I464+I476</f>
        <v>0</v>
      </c>
      <c r="J428" s="18">
        <f t="shared" ref="J428" si="627">J440+J452+J464+J476</f>
        <v>0</v>
      </c>
      <c r="K428" s="18">
        <f t="shared" si="626"/>
        <v>0</v>
      </c>
      <c r="L428" s="18">
        <f t="shared" ref="L428:M428" si="628">L440+L452+L464+L476</f>
        <v>0</v>
      </c>
      <c r="M428" s="30">
        <f t="shared" si="628"/>
        <v>0</v>
      </c>
      <c r="N428" s="33" t="e">
        <f t="shared" si="610"/>
        <v>#DIV/0!</v>
      </c>
      <c r="O428" s="14"/>
      <c r="P428" s="10" t="s">
        <v>90</v>
      </c>
    </row>
    <row r="429" spans="1:16" ht="18.75" hidden="1" x14ac:dyDescent="0.25">
      <c r="A429" s="40" t="str">
        <f t="shared" si="579"/>
        <v>b</v>
      </c>
      <c r="B429" s="3" t="s">
        <v>2</v>
      </c>
      <c r="C429" s="5" t="s">
        <v>8</v>
      </c>
      <c r="D429" s="18">
        <f t="shared" si="615"/>
        <v>0</v>
      </c>
      <c r="E429" s="18"/>
      <c r="F429" s="18"/>
      <c r="G429" s="18"/>
      <c r="H429" s="18">
        <f t="shared" si="616"/>
        <v>0</v>
      </c>
      <c r="I429" s="18">
        <f t="shared" ref="I429:K429" si="629">I441+I453+I465+I477</f>
        <v>0</v>
      </c>
      <c r="J429" s="18">
        <f t="shared" ref="J429" si="630">J441+J453+J465+J477</f>
        <v>0</v>
      </c>
      <c r="K429" s="18">
        <f t="shared" si="629"/>
        <v>0</v>
      </c>
      <c r="L429" s="18">
        <f t="shared" ref="L429:M429" si="631">L441+L453+L465+L477</f>
        <v>0</v>
      </c>
      <c r="M429" s="30">
        <f t="shared" si="631"/>
        <v>0</v>
      </c>
      <c r="N429" s="33" t="e">
        <f t="shared" si="610"/>
        <v>#DIV/0!</v>
      </c>
      <c r="O429" s="14"/>
      <c r="P429" s="10" t="s">
        <v>90</v>
      </c>
    </row>
    <row r="430" spans="1:16" ht="19.5" x14ac:dyDescent="0.25">
      <c r="A430" s="40" t="str">
        <f t="shared" si="579"/>
        <v>a</v>
      </c>
      <c r="B430" s="52" t="s">
        <v>2</v>
      </c>
      <c r="C430" s="4" t="s">
        <v>9</v>
      </c>
      <c r="D430" s="49">
        <f t="shared" si="615"/>
        <v>0</v>
      </c>
      <c r="E430" s="49"/>
      <c r="F430" s="49"/>
      <c r="G430" s="49"/>
      <c r="H430" s="49">
        <f t="shared" si="616"/>
        <v>46500000</v>
      </c>
      <c r="I430" s="49">
        <f t="shared" ref="I430:K430" si="632">I442+I454+I466+I478</f>
        <v>52852000</v>
      </c>
      <c r="J430" s="49">
        <f t="shared" ref="J430" si="633">J442+J454+J466+J478</f>
        <v>48351654</v>
      </c>
      <c r="K430" s="49">
        <f t="shared" si="632"/>
        <v>4476324</v>
      </c>
      <c r="L430" s="49">
        <f t="shared" ref="L430:M430" si="634">L442+L454+L466+L478</f>
        <v>52827978</v>
      </c>
      <c r="M430" s="53">
        <f t="shared" si="634"/>
        <v>24022</v>
      </c>
      <c r="N430" s="54">
        <f t="shared" si="610"/>
        <v>0.99954548550669797</v>
      </c>
      <c r="O430" s="61"/>
      <c r="P430" s="45" t="s">
        <v>90</v>
      </c>
    </row>
    <row r="431" spans="1:16" ht="18.75" hidden="1" x14ac:dyDescent="0.25">
      <c r="A431" s="40" t="str">
        <f t="shared" si="579"/>
        <v>b</v>
      </c>
      <c r="B431" s="3" t="s">
        <v>2</v>
      </c>
      <c r="C431" s="5" t="s">
        <v>10</v>
      </c>
      <c r="D431" s="18">
        <f t="shared" si="615"/>
        <v>0</v>
      </c>
      <c r="E431" s="18"/>
      <c r="F431" s="18"/>
      <c r="G431" s="18"/>
      <c r="H431" s="18">
        <f t="shared" si="616"/>
        <v>0</v>
      </c>
      <c r="I431" s="18">
        <f t="shared" ref="I431:K431" si="635">I443+I455+I467+I479</f>
        <v>0</v>
      </c>
      <c r="J431" s="18">
        <f t="shared" ref="J431" si="636">J443+J455+J467+J479</f>
        <v>0</v>
      </c>
      <c r="K431" s="18">
        <f t="shared" si="635"/>
        <v>0</v>
      </c>
      <c r="L431" s="18">
        <f t="shared" ref="L431:M431" si="637">L443+L455+L467+L479</f>
        <v>0</v>
      </c>
      <c r="M431" s="30">
        <f t="shared" si="637"/>
        <v>0</v>
      </c>
      <c r="N431" s="33" t="e">
        <f t="shared" si="610"/>
        <v>#DIV/0!</v>
      </c>
      <c r="O431" s="14"/>
      <c r="P431" s="10" t="s">
        <v>90</v>
      </c>
    </row>
    <row r="432" spans="1:16" ht="18.75" hidden="1" x14ac:dyDescent="0.25">
      <c r="A432" s="40" t="str">
        <f t="shared" si="579"/>
        <v>b</v>
      </c>
      <c r="B432" s="1" t="s">
        <v>2</v>
      </c>
      <c r="C432" s="2" t="s">
        <v>11</v>
      </c>
      <c r="D432" s="17">
        <f t="shared" si="615"/>
        <v>0</v>
      </c>
      <c r="E432" s="17"/>
      <c r="F432" s="17"/>
      <c r="G432" s="17"/>
      <c r="H432" s="17">
        <f t="shared" si="616"/>
        <v>0</v>
      </c>
      <c r="I432" s="17">
        <f t="shared" ref="I432:K432" si="638">I444+I456+I468+I480</f>
        <v>0</v>
      </c>
      <c r="J432" s="18">
        <f t="shared" ref="J432" si="639">J444+J456+J468+J480</f>
        <v>0</v>
      </c>
      <c r="K432" s="17">
        <f t="shared" si="638"/>
        <v>0</v>
      </c>
      <c r="L432" s="17">
        <f t="shared" ref="L432:M432" si="640">L444+L456+L468+L480</f>
        <v>0</v>
      </c>
      <c r="M432" s="31">
        <f t="shared" si="640"/>
        <v>0</v>
      </c>
      <c r="N432" s="32" t="e">
        <f t="shared" si="610"/>
        <v>#DIV/0!</v>
      </c>
      <c r="O432" s="13"/>
      <c r="P432" s="10" t="s">
        <v>90</v>
      </c>
    </row>
    <row r="433" spans="1:16" ht="18.75" hidden="1" x14ac:dyDescent="0.25">
      <c r="A433" s="40" t="str">
        <f t="shared" si="579"/>
        <v>b</v>
      </c>
      <c r="B433" s="1" t="s">
        <v>2</v>
      </c>
      <c r="C433" s="2" t="s">
        <v>12</v>
      </c>
      <c r="D433" s="17">
        <f t="shared" si="615"/>
        <v>0</v>
      </c>
      <c r="E433" s="17"/>
      <c r="F433" s="17"/>
      <c r="G433" s="17"/>
      <c r="H433" s="17">
        <f t="shared" si="616"/>
        <v>0</v>
      </c>
      <c r="I433" s="17">
        <f t="shared" ref="I433:K433" si="641">I445+I457+I469+I481</f>
        <v>0</v>
      </c>
      <c r="J433" s="18">
        <f t="shared" ref="J433" si="642">J445+J457+J469+J481</f>
        <v>0</v>
      </c>
      <c r="K433" s="17">
        <f t="shared" si="641"/>
        <v>0</v>
      </c>
      <c r="L433" s="17">
        <f t="shared" ref="L433:M433" si="643">L445+L457+L469+L481</f>
        <v>0</v>
      </c>
      <c r="M433" s="31">
        <f t="shared" si="643"/>
        <v>0</v>
      </c>
      <c r="N433" s="32" t="e">
        <f t="shared" si="610"/>
        <v>#DIV/0!</v>
      </c>
      <c r="O433" s="13"/>
      <c r="P433" s="10" t="s">
        <v>90</v>
      </c>
    </row>
    <row r="434" spans="1:16" ht="18.75" hidden="1" x14ac:dyDescent="0.25">
      <c r="A434" s="40" t="str">
        <f t="shared" si="579"/>
        <v>b</v>
      </c>
      <c r="B434" s="1" t="s">
        <v>2</v>
      </c>
      <c r="C434" s="2" t="s">
        <v>13</v>
      </c>
      <c r="D434" s="17">
        <f t="shared" si="615"/>
        <v>0</v>
      </c>
      <c r="E434" s="17"/>
      <c r="F434" s="17"/>
      <c r="G434" s="17"/>
      <c r="H434" s="17">
        <f t="shared" si="616"/>
        <v>0</v>
      </c>
      <c r="I434" s="17">
        <f t="shared" ref="I434:K434" si="644">I446+I458+I470+I482</f>
        <v>0</v>
      </c>
      <c r="J434" s="18">
        <f t="shared" ref="J434" si="645">J446+J458+J470+J482</f>
        <v>0</v>
      </c>
      <c r="K434" s="17">
        <f t="shared" si="644"/>
        <v>0</v>
      </c>
      <c r="L434" s="17">
        <f t="shared" ref="L434:M434" si="646">L446+L458+L470+L482</f>
        <v>0</v>
      </c>
      <c r="M434" s="31">
        <f t="shared" si="646"/>
        <v>0</v>
      </c>
      <c r="N434" s="32" t="e">
        <f t="shared" si="610"/>
        <v>#DIV/0!</v>
      </c>
      <c r="O434" s="13"/>
      <c r="P434" s="10" t="s">
        <v>90</v>
      </c>
    </row>
    <row r="435" spans="1:16" ht="54" x14ac:dyDescent="0.25">
      <c r="A435" s="40" t="str">
        <f t="shared" si="579"/>
        <v>a</v>
      </c>
      <c r="B435" s="55" t="s">
        <v>134</v>
      </c>
      <c r="C435" s="55" t="s">
        <v>40</v>
      </c>
      <c r="D435" s="49">
        <f t="shared" ref="D435" si="647">D436+D444+D445+D446</f>
        <v>0</v>
      </c>
      <c r="E435" s="49"/>
      <c r="F435" s="49"/>
      <c r="G435" s="49"/>
      <c r="H435" s="56">
        <f t="shared" ref="H435:I435" si="648">H436+H444+H445+H446</f>
        <v>30000000</v>
      </c>
      <c r="I435" s="56">
        <f t="shared" si="648"/>
        <v>33657000</v>
      </c>
      <c r="J435" s="49">
        <f t="shared" ref="J435" si="649">J436+J444+J445+J446</f>
        <v>30798641</v>
      </c>
      <c r="K435" s="49">
        <f t="shared" ref="K435" si="650">K436+K444+K445+K446</f>
        <v>2834548</v>
      </c>
      <c r="L435" s="49">
        <f t="shared" ref="L435" si="651">L436+L444+L445+L446</f>
        <v>33633189</v>
      </c>
      <c r="M435" s="53">
        <f t="shared" ref="M435" si="652">M436+M444+M445+M446</f>
        <v>23811</v>
      </c>
      <c r="N435" s="54">
        <f t="shared" si="610"/>
        <v>0.99929253944201801</v>
      </c>
      <c r="O435" s="61"/>
      <c r="P435" s="45" t="s">
        <v>90</v>
      </c>
    </row>
    <row r="436" spans="1:16" ht="19.5" x14ac:dyDescent="0.25">
      <c r="A436" s="40" t="str">
        <f t="shared" si="579"/>
        <v>a</v>
      </c>
      <c r="B436" s="46" t="s">
        <v>2</v>
      </c>
      <c r="C436" s="47" t="s">
        <v>3</v>
      </c>
      <c r="D436" s="48">
        <f t="shared" ref="D436" si="653">D437+D438+D439+D440+D441+D442+D443</f>
        <v>0</v>
      </c>
      <c r="E436" s="48"/>
      <c r="F436" s="48"/>
      <c r="G436" s="48"/>
      <c r="H436" s="48">
        <f t="shared" ref="H436:I436" si="654">H437+H438+H439+H440+H441+H442+H443</f>
        <v>30000000</v>
      </c>
      <c r="I436" s="48">
        <f t="shared" si="654"/>
        <v>33657000</v>
      </c>
      <c r="J436" s="49">
        <f t="shared" ref="J436" si="655">J437+J438+J439+J440+J441+J442+J443</f>
        <v>30798641</v>
      </c>
      <c r="K436" s="48">
        <f t="shared" ref="K436:M436" si="656">K437+K438+K439+K440+K441+K442+K443</f>
        <v>2834548</v>
      </c>
      <c r="L436" s="48">
        <f t="shared" si="656"/>
        <v>33633189</v>
      </c>
      <c r="M436" s="50">
        <f t="shared" si="656"/>
        <v>23811</v>
      </c>
      <c r="N436" s="51">
        <f t="shared" si="610"/>
        <v>0.99929253944201801</v>
      </c>
      <c r="O436" s="61"/>
      <c r="P436" s="45" t="s">
        <v>90</v>
      </c>
    </row>
    <row r="437" spans="1:16" ht="18.75" hidden="1" x14ac:dyDescent="0.25">
      <c r="A437" s="40" t="str">
        <f t="shared" si="579"/>
        <v>b</v>
      </c>
      <c r="B437" s="3" t="s">
        <v>2</v>
      </c>
      <c r="C437" s="4" t="s">
        <v>4</v>
      </c>
      <c r="D437" s="18"/>
      <c r="E437" s="18"/>
      <c r="F437" s="18"/>
      <c r="G437" s="18"/>
      <c r="H437" s="20">
        <v>0</v>
      </c>
      <c r="I437" s="20">
        <v>0</v>
      </c>
      <c r="J437" s="18"/>
      <c r="K437" s="18"/>
      <c r="L437" s="18">
        <f t="shared" ref="L437:L446" si="657">J437+K437</f>
        <v>0</v>
      </c>
      <c r="M437" s="30">
        <f t="shared" ref="M437:M446" si="658">I437-L437</f>
        <v>0</v>
      </c>
      <c r="N437" s="33" t="e">
        <f t="shared" si="610"/>
        <v>#DIV/0!</v>
      </c>
      <c r="O437" s="14"/>
      <c r="P437" s="10" t="s">
        <v>90</v>
      </c>
    </row>
    <row r="438" spans="1:16" ht="18.75" hidden="1" x14ac:dyDescent="0.25">
      <c r="A438" s="40" t="str">
        <f t="shared" si="579"/>
        <v>b</v>
      </c>
      <c r="B438" s="3" t="s">
        <v>2</v>
      </c>
      <c r="C438" s="4" t="s">
        <v>5</v>
      </c>
      <c r="D438" s="18"/>
      <c r="E438" s="18"/>
      <c r="F438" s="18"/>
      <c r="G438" s="18"/>
      <c r="H438" s="20">
        <v>0</v>
      </c>
      <c r="I438" s="20">
        <v>0</v>
      </c>
      <c r="J438" s="18"/>
      <c r="K438" s="18"/>
      <c r="L438" s="18">
        <f t="shared" si="657"/>
        <v>0</v>
      </c>
      <c r="M438" s="30">
        <f t="shared" si="658"/>
        <v>0</v>
      </c>
      <c r="N438" s="33" t="e">
        <f t="shared" si="610"/>
        <v>#DIV/0!</v>
      </c>
      <c r="O438" s="14"/>
      <c r="P438" s="10" t="s">
        <v>90</v>
      </c>
    </row>
    <row r="439" spans="1:16" ht="18.75" hidden="1" x14ac:dyDescent="0.25">
      <c r="A439" s="40" t="str">
        <f t="shared" si="579"/>
        <v>b</v>
      </c>
      <c r="B439" s="3" t="s">
        <v>2</v>
      </c>
      <c r="C439" s="4" t="s">
        <v>6</v>
      </c>
      <c r="D439" s="18"/>
      <c r="E439" s="18"/>
      <c r="F439" s="18"/>
      <c r="G439" s="18"/>
      <c r="H439" s="20">
        <v>0</v>
      </c>
      <c r="I439" s="20">
        <v>0</v>
      </c>
      <c r="J439" s="18"/>
      <c r="K439" s="18"/>
      <c r="L439" s="18">
        <f t="shared" si="657"/>
        <v>0</v>
      </c>
      <c r="M439" s="30">
        <f t="shared" si="658"/>
        <v>0</v>
      </c>
      <c r="N439" s="33" t="e">
        <f t="shared" si="610"/>
        <v>#DIV/0!</v>
      </c>
      <c r="O439" s="14"/>
      <c r="P439" s="10" t="s">
        <v>90</v>
      </c>
    </row>
    <row r="440" spans="1:16" ht="18.75" hidden="1" x14ac:dyDescent="0.25">
      <c r="A440" s="40" t="str">
        <f t="shared" si="579"/>
        <v>b</v>
      </c>
      <c r="B440" s="3" t="s">
        <v>2</v>
      </c>
      <c r="C440" s="5" t="s">
        <v>7</v>
      </c>
      <c r="D440" s="18"/>
      <c r="E440" s="18"/>
      <c r="F440" s="18"/>
      <c r="G440" s="18"/>
      <c r="H440" s="20">
        <v>0</v>
      </c>
      <c r="I440" s="20">
        <v>0</v>
      </c>
      <c r="J440" s="18"/>
      <c r="K440" s="18"/>
      <c r="L440" s="18">
        <f t="shared" si="657"/>
        <v>0</v>
      </c>
      <c r="M440" s="30">
        <f t="shared" si="658"/>
        <v>0</v>
      </c>
      <c r="N440" s="33" t="e">
        <f t="shared" si="610"/>
        <v>#DIV/0!</v>
      </c>
      <c r="O440" s="14"/>
      <c r="P440" s="10" t="s">
        <v>90</v>
      </c>
    </row>
    <row r="441" spans="1:16" ht="18.75" hidden="1" x14ac:dyDescent="0.25">
      <c r="A441" s="40" t="str">
        <f t="shared" si="579"/>
        <v>b</v>
      </c>
      <c r="B441" s="3" t="s">
        <v>2</v>
      </c>
      <c r="C441" s="5" t="s">
        <v>8</v>
      </c>
      <c r="D441" s="18"/>
      <c r="E441" s="18"/>
      <c r="F441" s="18"/>
      <c r="G441" s="18"/>
      <c r="H441" s="20">
        <v>0</v>
      </c>
      <c r="I441" s="20">
        <v>0</v>
      </c>
      <c r="J441" s="18"/>
      <c r="K441" s="18"/>
      <c r="L441" s="18">
        <f t="shared" si="657"/>
        <v>0</v>
      </c>
      <c r="M441" s="30">
        <f t="shared" si="658"/>
        <v>0</v>
      </c>
      <c r="N441" s="33" t="e">
        <f t="shared" si="610"/>
        <v>#DIV/0!</v>
      </c>
      <c r="O441" s="14"/>
      <c r="P441" s="10" t="s">
        <v>90</v>
      </c>
    </row>
    <row r="442" spans="1:16" ht="19.5" x14ac:dyDescent="0.25">
      <c r="A442" s="40" t="str">
        <f t="shared" si="579"/>
        <v>a</v>
      </c>
      <c r="B442" s="52" t="s">
        <v>2</v>
      </c>
      <c r="C442" s="4" t="s">
        <v>9</v>
      </c>
      <c r="D442" s="49"/>
      <c r="E442" s="49"/>
      <c r="F442" s="49"/>
      <c r="G442" s="49"/>
      <c r="H442" s="59">
        <v>30000000</v>
      </c>
      <c r="I442" s="59">
        <v>33657000</v>
      </c>
      <c r="J442" s="49">
        <v>30798641</v>
      </c>
      <c r="K442" s="49">
        <v>2834548</v>
      </c>
      <c r="L442" s="49">
        <f t="shared" si="657"/>
        <v>33633189</v>
      </c>
      <c r="M442" s="53">
        <f t="shared" si="658"/>
        <v>23811</v>
      </c>
      <c r="N442" s="54">
        <f t="shared" si="610"/>
        <v>0.99929253944201801</v>
      </c>
      <c r="O442" s="61"/>
      <c r="P442" s="45" t="s">
        <v>90</v>
      </c>
    </row>
    <row r="443" spans="1:16" ht="18.75" hidden="1" x14ac:dyDescent="0.25">
      <c r="A443" s="40" t="str">
        <f t="shared" si="579"/>
        <v>b</v>
      </c>
      <c r="B443" s="3" t="s">
        <v>2</v>
      </c>
      <c r="C443" s="5" t="s">
        <v>10</v>
      </c>
      <c r="D443" s="18"/>
      <c r="E443" s="18"/>
      <c r="F443" s="18"/>
      <c r="G443" s="18"/>
      <c r="H443" s="20">
        <v>0</v>
      </c>
      <c r="I443" s="20">
        <v>0</v>
      </c>
      <c r="J443" s="18"/>
      <c r="K443" s="18"/>
      <c r="L443" s="18">
        <f t="shared" si="657"/>
        <v>0</v>
      </c>
      <c r="M443" s="30">
        <f t="shared" si="658"/>
        <v>0</v>
      </c>
      <c r="N443" s="33" t="e">
        <f t="shared" si="610"/>
        <v>#DIV/0!</v>
      </c>
      <c r="O443" s="14"/>
      <c r="P443" s="10" t="s">
        <v>90</v>
      </c>
    </row>
    <row r="444" spans="1:16" ht="18.75" hidden="1" x14ac:dyDescent="0.25">
      <c r="A444" s="40" t="str">
        <f t="shared" si="579"/>
        <v>b</v>
      </c>
      <c r="B444" s="3" t="s">
        <v>2</v>
      </c>
      <c r="C444" s="2" t="s">
        <v>11</v>
      </c>
      <c r="D444" s="17"/>
      <c r="E444" s="17"/>
      <c r="F444" s="17"/>
      <c r="G444" s="17"/>
      <c r="H444" s="17">
        <v>0</v>
      </c>
      <c r="I444" s="17">
        <v>0</v>
      </c>
      <c r="J444" s="18"/>
      <c r="K444" s="17"/>
      <c r="L444" s="17">
        <f t="shared" si="657"/>
        <v>0</v>
      </c>
      <c r="M444" s="31">
        <f t="shared" si="658"/>
        <v>0</v>
      </c>
      <c r="N444" s="32" t="e">
        <f t="shared" si="610"/>
        <v>#DIV/0!</v>
      </c>
      <c r="O444" s="13"/>
      <c r="P444" s="10" t="s">
        <v>90</v>
      </c>
    </row>
    <row r="445" spans="1:16" ht="18.75" hidden="1" x14ac:dyDescent="0.25">
      <c r="A445" s="40" t="str">
        <f t="shared" si="579"/>
        <v>b</v>
      </c>
      <c r="B445" s="3" t="s">
        <v>2</v>
      </c>
      <c r="C445" s="2" t="s">
        <v>12</v>
      </c>
      <c r="D445" s="17"/>
      <c r="E445" s="17"/>
      <c r="F445" s="17"/>
      <c r="G445" s="17"/>
      <c r="H445" s="17">
        <v>0</v>
      </c>
      <c r="I445" s="17">
        <v>0</v>
      </c>
      <c r="J445" s="18"/>
      <c r="K445" s="17"/>
      <c r="L445" s="17">
        <f t="shared" si="657"/>
        <v>0</v>
      </c>
      <c r="M445" s="31">
        <f t="shared" si="658"/>
        <v>0</v>
      </c>
      <c r="N445" s="32" t="e">
        <f t="shared" si="610"/>
        <v>#DIV/0!</v>
      </c>
      <c r="O445" s="13"/>
      <c r="P445" s="10" t="s">
        <v>90</v>
      </c>
    </row>
    <row r="446" spans="1:16" ht="18.75" hidden="1" x14ac:dyDescent="0.25">
      <c r="A446" s="40" t="str">
        <f t="shared" si="579"/>
        <v>b</v>
      </c>
      <c r="B446" s="3" t="s">
        <v>2</v>
      </c>
      <c r="C446" s="2" t="s">
        <v>13</v>
      </c>
      <c r="D446" s="17"/>
      <c r="E446" s="17"/>
      <c r="F446" s="17"/>
      <c r="G446" s="17"/>
      <c r="H446" s="17">
        <v>0</v>
      </c>
      <c r="I446" s="17">
        <v>0</v>
      </c>
      <c r="J446" s="18"/>
      <c r="K446" s="17"/>
      <c r="L446" s="17">
        <f t="shared" si="657"/>
        <v>0</v>
      </c>
      <c r="M446" s="31">
        <f t="shared" si="658"/>
        <v>0</v>
      </c>
      <c r="N446" s="32" t="e">
        <f t="shared" si="610"/>
        <v>#DIV/0!</v>
      </c>
      <c r="O446" s="13"/>
      <c r="P446" s="10" t="s">
        <v>90</v>
      </c>
    </row>
    <row r="447" spans="1:16" ht="54" x14ac:dyDescent="0.25">
      <c r="A447" s="40" t="str">
        <f t="shared" si="579"/>
        <v>a</v>
      </c>
      <c r="B447" s="55" t="s">
        <v>135</v>
      </c>
      <c r="C447" s="55" t="s">
        <v>41</v>
      </c>
      <c r="D447" s="49">
        <f t="shared" ref="D447" si="659">D448+D456+D457+D458</f>
        <v>0</v>
      </c>
      <c r="E447" s="49"/>
      <c r="F447" s="49"/>
      <c r="G447" s="49"/>
      <c r="H447" s="56">
        <f t="shared" ref="H447:I447" si="660">H448+H456+H457+H458</f>
        <v>4000000</v>
      </c>
      <c r="I447" s="56">
        <f t="shared" si="660"/>
        <v>4284000</v>
      </c>
      <c r="J447" s="49">
        <f t="shared" ref="J447" si="661">J448+J456+J457+J458</f>
        <v>3919506</v>
      </c>
      <c r="K447" s="49">
        <f t="shared" ref="K447" si="662">K448+K456+K457+K458</f>
        <v>358713</v>
      </c>
      <c r="L447" s="49">
        <f t="shared" ref="L447" si="663">L448+L456+L457+L458</f>
        <v>4278219</v>
      </c>
      <c r="M447" s="53">
        <f t="shared" ref="M447" si="664">M448+M456+M457+M458</f>
        <v>5781</v>
      </c>
      <c r="N447" s="54">
        <f t="shared" si="610"/>
        <v>0.9986505602240896</v>
      </c>
      <c r="O447" s="61"/>
      <c r="P447" s="45" t="s">
        <v>90</v>
      </c>
    </row>
    <row r="448" spans="1:16" ht="19.5" x14ac:dyDescent="0.25">
      <c r="A448" s="40" t="str">
        <f t="shared" si="579"/>
        <v>a</v>
      </c>
      <c r="B448" s="46" t="s">
        <v>2</v>
      </c>
      <c r="C448" s="47" t="s">
        <v>3</v>
      </c>
      <c r="D448" s="48">
        <f t="shared" ref="D448" si="665">D449+D450+D451+D452+D453+D454+D455</f>
        <v>0</v>
      </c>
      <c r="E448" s="48"/>
      <c r="F448" s="48"/>
      <c r="G448" s="48"/>
      <c r="H448" s="48">
        <f t="shared" ref="H448:I448" si="666">H449+H450+H451+H452+H453+H454+H455</f>
        <v>4000000</v>
      </c>
      <c r="I448" s="48">
        <f t="shared" si="666"/>
        <v>4284000</v>
      </c>
      <c r="J448" s="49">
        <f t="shared" ref="J448" si="667">J449+J450+J451+J452+J453+J454+J455</f>
        <v>3919506</v>
      </c>
      <c r="K448" s="48">
        <f t="shared" ref="K448:M448" si="668">K449+K450+K451+K452+K453+K454+K455</f>
        <v>358713</v>
      </c>
      <c r="L448" s="48">
        <f t="shared" si="668"/>
        <v>4278219</v>
      </c>
      <c r="M448" s="50">
        <f t="shared" si="668"/>
        <v>5781</v>
      </c>
      <c r="N448" s="51">
        <f t="shared" si="610"/>
        <v>0.9986505602240896</v>
      </c>
      <c r="O448" s="61"/>
      <c r="P448" s="45" t="s">
        <v>90</v>
      </c>
    </row>
    <row r="449" spans="1:16" ht="18.75" hidden="1" x14ac:dyDescent="0.25">
      <c r="A449" s="40" t="str">
        <f t="shared" si="579"/>
        <v>b</v>
      </c>
      <c r="B449" s="3" t="s">
        <v>2</v>
      </c>
      <c r="C449" s="4" t="s">
        <v>4</v>
      </c>
      <c r="D449" s="18"/>
      <c r="E449" s="18"/>
      <c r="F449" s="18"/>
      <c r="G449" s="18"/>
      <c r="H449" s="20">
        <v>0</v>
      </c>
      <c r="I449" s="20">
        <v>0</v>
      </c>
      <c r="J449" s="18"/>
      <c r="K449" s="18"/>
      <c r="L449" s="18">
        <f t="shared" ref="L449:L458" si="669">J449+K449</f>
        <v>0</v>
      </c>
      <c r="M449" s="30">
        <f t="shared" ref="M449:M458" si="670">I449-L449</f>
        <v>0</v>
      </c>
      <c r="N449" s="33" t="e">
        <f t="shared" si="610"/>
        <v>#DIV/0!</v>
      </c>
      <c r="O449" s="14"/>
      <c r="P449" s="10" t="s">
        <v>90</v>
      </c>
    </row>
    <row r="450" spans="1:16" ht="18.75" hidden="1" x14ac:dyDescent="0.25">
      <c r="A450" s="40" t="str">
        <f t="shared" si="579"/>
        <v>b</v>
      </c>
      <c r="B450" s="3" t="s">
        <v>2</v>
      </c>
      <c r="C450" s="4" t="s">
        <v>5</v>
      </c>
      <c r="D450" s="18"/>
      <c r="E450" s="18"/>
      <c r="F450" s="18"/>
      <c r="G450" s="18"/>
      <c r="H450" s="20">
        <v>0</v>
      </c>
      <c r="I450" s="20">
        <v>0</v>
      </c>
      <c r="J450" s="18"/>
      <c r="K450" s="18"/>
      <c r="L450" s="18">
        <f t="shared" si="669"/>
        <v>0</v>
      </c>
      <c r="M450" s="30">
        <f t="shared" si="670"/>
        <v>0</v>
      </c>
      <c r="N450" s="33" t="e">
        <f t="shared" si="610"/>
        <v>#DIV/0!</v>
      </c>
      <c r="O450" s="14"/>
      <c r="P450" s="10" t="s">
        <v>90</v>
      </c>
    </row>
    <row r="451" spans="1:16" ht="18.75" hidden="1" x14ac:dyDescent="0.25">
      <c r="A451" s="40" t="str">
        <f t="shared" si="579"/>
        <v>b</v>
      </c>
      <c r="B451" s="3" t="s">
        <v>2</v>
      </c>
      <c r="C451" s="4" t="s">
        <v>6</v>
      </c>
      <c r="D451" s="18"/>
      <c r="E451" s="18"/>
      <c r="F451" s="18"/>
      <c r="G451" s="18"/>
      <c r="H451" s="20">
        <v>0</v>
      </c>
      <c r="I451" s="20">
        <v>0</v>
      </c>
      <c r="J451" s="18"/>
      <c r="K451" s="18"/>
      <c r="L451" s="18">
        <f t="shared" si="669"/>
        <v>0</v>
      </c>
      <c r="M451" s="30">
        <f t="shared" si="670"/>
        <v>0</v>
      </c>
      <c r="N451" s="33" t="e">
        <f t="shared" si="610"/>
        <v>#DIV/0!</v>
      </c>
      <c r="O451" s="14"/>
      <c r="P451" s="10" t="s">
        <v>90</v>
      </c>
    </row>
    <row r="452" spans="1:16" ht="18.75" hidden="1" x14ac:dyDescent="0.25">
      <c r="A452" s="40" t="str">
        <f t="shared" ref="A452:A515" si="671">IF((D452+J452+H452+I452+K452+L452)&gt;0,"a","b")</f>
        <v>b</v>
      </c>
      <c r="B452" s="3" t="s">
        <v>2</v>
      </c>
      <c r="C452" s="5" t="s">
        <v>7</v>
      </c>
      <c r="D452" s="18"/>
      <c r="E452" s="18"/>
      <c r="F452" s="18"/>
      <c r="G452" s="18"/>
      <c r="H452" s="20">
        <v>0</v>
      </c>
      <c r="I452" s="20">
        <v>0</v>
      </c>
      <c r="J452" s="18"/>
      <c r="K452" s="18"/>
      <c r="L452" s="18">
        <f t="shared" si="669"/>
        <v>0</v>
      </c>
      <c r="M452" s="30">
        <f t="shared" si="670"/>
        <v>0</v>
      </c>
      <c r="N452" s="33" t="e">
        <f t="shared" si="610"/>
        <v>#DIV/0!</v>
      </c>
      <c r="O452" s="14"/>
      <c r="P452" s="10" t="s">
        <v>90</v>
      </c>
    </row>
    <row r="453" spans="1:16" ht="18.75" hidden="1" x14ac:dyDescent="0.25">
      <c r="A453" s="40" t="str">
        <f t="shared" si="671"/>
        <v>b</v>
      </c>
      <c r="B453" s="3" t="s">
        <v>2</v>
      </c>
      <c r="C453" s="5" t="s">
        <v>8</v>
      </c>
      <c r="D453" s="18"/>
      <c r="E453" s="18"/>
      <c r="F453" s="18"/>
      <c r="G453" s="18"/>
      <c r="H453" s="20">
        <v>0</v>
      </c>
      <c r="I453" s="20">
        <v>0</v>
      </c>
      <c r="J453" s="18"/>
      <c r="K453" s="18"/>
      <c r="L453" s="18">
        <f t="shared" si="669"/>
        <v>0</v>
      </c>
      <c r="M453" s="30">
        <f t="shared" si="670"/>
        <v>0</v>
      </c>
      <c r="N453" s="33" t="e">
        <f t="shared" si="610"/>
        <v>#DIV/0!</v>
      </c>
      <c r="O453" s="14"/>
      <c r="P453" s="10" t="s">
        <v>90</v>
      </c>
    </row>
    <row r="454" spans="1:16" ht="19.5" x14ac:dyDescent="0.25">
      <c r="A454" s="40" t="str">
        <f t="shared" si="671"/>
        <v>a</v>
      </c>
      <c r="B454" s="52" t="s">
        <v>2</v>
      </c>
      <c r="C454" s="4" t="s">
        <v>9</v>
      </c>
      <c r="D454" s="49"/>
      <c r="E454" s="49"/>
      <c r="F454" s="49"/>
      <c r="G454" s="49"/>
      <c r="H454" s="59">
        <v>4000000</v>
      </c>
      <c r="I454" s="59">
        <v>4284000</v>
      </c>
      <c r="J454" s="49">
        <v>3919506</v>
      </c>
      <c r="K454" s="49">
        <v>358713</v>
      </c>
      <c r="L454" s="49">
        <f t="shared" si="669"/>
        <v>4278219</v>
      </c>
      <c r="M454" s="53">
        <f t="shared" si="670"/>
        <v>5781</v>
      </c>
      <c r="N454" s="54">
        <f t="shared" si="610"/>
        <v>0.9986505602240896</v>
      </c>
      <c r="O454" s="61"/>
      <c r="P454" s="45" t="s">
        <v>90</v>
      </c>
    </row>
    <row r="455" spans="1:16" ht="18.75" hidden="1" x14ac:dyDescent="0.25">
      <c r="A455" s="40" t="str">
        <f t="shared" si="671"/>
        <v>b</v>
      </c>
      <c r="B455" s="3" t="s">
        <v>2</v>
      </c>
      <c r="C455" s="5" t="s">
        <v>10</v>
      </c>
      <c r="D455" s="18"/>
      <c r="E455" s="18"/>
      <c r="F455" s="18"/>
      <c r="G455" s="18"/>
      <c r="H455" s="20">
        <v>0</v>
      </c>
      <c r="I455" s="20">
        <v>0</v>
      </c>
      <c r="J455" s="18"/>
      <c r="K455" s="18"/>
      <c r="L455" s="18">
        <f t="shared" si="669"/>
        <v>0</v>
      </c>
      <c r="M455" s="30">
        <f t="shared" si="670"/>
        <v>0</v>
      </c>
      <c r="N455" s="33" t="e">
        <f t="shared" si="610"/>
        <v>#DIV/0!</v>
      </c>
      <c r="O455" s="14"/>
      <c r="P455" s="10" t="s">
        <v>90</v>
      </c>
    </row>
    <row r="456" spans="1:16" ht="18.75" hidden="1" x14ac:dyDescent="0.25">
      <c r="A456" s="40" t="str">
        <f t="shared" si="671"/>
        <v>b</v>
      </c>
      <c r="B456" s="3" t="s">
        <v>2</v>
      </c>
      <c r="C456" s="2" t="s">
        <v>11</v>
      </c>
      <c r="D456" s="17"/>
      <c r="E456" s="17"/>
      <c r="F456" s="17"/>
      <c r="G456" s="17"/>
      <c r="H456" s="17">
        <v>0</v>
      </c>
      <c r="I456" s="17">
        <v>0</v>
      </c>
      <c r="J456" s="18"/>
      <c r="K456" s="17"/>
      <c r="L456" s="17">
        <f t="shared" si="669"/>
        <v>0</v>
      </c>
      <c r="M456" s="31">
        <f t="shared" si="670"/>
        <v>0</v>
      </c>
      <c r="N456" s="32" t="e">
        <f t="shared" si="610"/>
        <v>#DIV/0!</v>
      </c>
      <c r="O456" s="13"/>
      <c r="P456" s="10" t="s">
        <v>90</v>
      </c>
    </row>
    <row r="457" spans="1:16" ht="18.75" hidden="1" x14ac:dyDescent="0.25">
      <c r="A457" s="40" t="str">
        <f t="shared" si="671"/>
        <v>b</v>
      </c>
      <c r="B457" s="3" t="s">
        <v>2</v>
      </c>
      <c r="C457" s="2" t="s">
        <v>12</v>
      </c>
      <c r="D457" s="17"/>
      <c r="E457" s="17"/>
      <c r="F457" s="17"/>
      <c r="G457" s="17"/>
      <c r="H457" s="17">
        <v>0</v>
      </c>
      <c r="I457" s="17">
        <v>0</v>
      </c>
      <c r="J457" s="18"/>
      <c r="K457" s="17"/>
      <c r="L457" s="17">
        <f t="shared" si="669"/>
        <v>0</v>
      </c>
      <c r="M457" s="31">
        <f t="shared" si="670"/>
        <v>0</v>
      </c>
      <c r="N457" s="32" t="e">
        <f t="shared" si="610"/>
        <v>#DIV/0!</v>
      </c>
      <c r="O457" s="13"/>
      <c r="P457" s="10" t="s">
        <v>90</v>
      </c>
    </row>
    <row r="458" spans="1:16" ht="18.75" hidden="1" x14ac:dyDescent="0.25">
      <c r="A458" s="40" t="str">
        <f t="shared" si="671"/>
        <v>b</v>
      </c>
      <c r="B458" s="3" t="s">
        <v>2</v>
      </c>
      <c r="C458" s="2" t="s">
        <v>13</v>
      </c>
      <c r="D458" s="17"/>
      <c r="E458" s="17"/>
      <c r="F458" s="17"/>
      <c r="G458" s="17"/>
      <c r="H458" s="17">
        <v>0</v>
      </c>
      <c r="I458" s="17">
        <v>0</v>
      </c>
      <c r="J458" s="18"/>
      <c r="K458" s="17"/>
      <c r="L458" s="17">
        <f t="shared" si="669"/>
        <v>0</v>
      </c>
      <c r="M458" s="31">
        <f t="shared" si="670"/>
        <v>0</v>
      </c>
      <c r="N458" s="32" t="e">
        <f t="shared" si="610"/>
        <v>#DIV/0!</v>
      </c>
      <c r="O458" s="13"/>
      <c r="P458" s="10" t="s">
        <v>90</v>
      </c>
    </row>
    <row r="459" spans="1:16" ht="54" x14ac:dyDescent="0.25">
      <c r="A459" s="40" t="str">
        <f t="shared" si="671"/>
        <v>a</v>
      </c>
      <c r="B459" s="55" t="s">
        <v>136</v>
      </c>
      <c r="C459" s="55" t="s">
        <v>42</v>
      </c>
      <c r="D459" s="49">
        <f t="shared" ref="D459" si="672">D460+D468+D469+D470</f>
        <v>0</v>
      </c>
      <c r="E459" s="49"/>
      <c r="F459" s="49"/>
      <c r="G459" s="49"/>
      <c r="H459" s="56">
        <f t="shared" ref="H459:I459" si="673">H460+H468+H469+H470</f>
        <v>4500000</v>
      </c>
      <c r="I459" s="56">
        <f t="shared" si="673"/>
        <v>5069000</v>
      </c>
      <c r="J459" s="49">
        <f t="shared" ref="J459" si="674">J460+J468+J469+J470</f>
        <v>4639070</v>
      </c>
      <c r="K459" s="49">
        <f t="shared" ref="K459" si="675">K460+K468+K469+K470</f>
        <v>435500</v>
      </c>
      <c r="L459" s="49">
        <f t="shared" ref="L459" si="676">L460+L468+L469+L470</f>
        <v>5074570</v>
      </c>
      <c r="M459" s="53">
        <f t="shared" ref="M459" si="677">M460+M468+M469+M470</f>
        <v>-5570</v>
      </c>
      <c r="N459" s="54">
        <f t="shared" si="610"/>
        <v>1.0010988360623396</v>
      </c>
      <c r="O459" s="61"/>
      <c r="P459" s="45" t="s">
        <v>90</v>
      </c>
    </row>
    <row r="460" spans="1:16" ht="19.5" x14ac:dyDescent="0.25">
      <c r="A460" s="40" t="str">
        <f t="shared" si="671"/>
        <v>a</v>
      </c>
      <c r="B460" s="46" t="s">
        <v>2</v>
      </c>
      <c r="C460" s="47" t="s">
        <v>3</v>
      </c>
      <c r="D460" s="48">
        <f t="shared" ref="D460" si="678">D461+D462+D463+D464+D465+D466+D467</f>
        <v>0</v>
      </c>
      <c r="E460" s="48"/>
      <c r="F460" s="48"/>
      <c r="G460" s="48"/>
      <c r="H460" s="48">
        <f t="shared" ref="H460:I460" si="679">H461+H462+H463+H464+H465+H466+H467</f>
        <v>4500000</v>
      </c>
      <c r="I460" s="48">
        <f t="shared" si="679"/>
        <v>5069000</v>
      </c>
      <c r="J460" s="49">
        <f t="shared" ref="J460" si="680">J461+J462+J463+J464+J465+J466+J467</f>
        <v>4639070</v>
      </c>
      <c r="K460" s="48">
        <f t="shared" ref="K460:M460" si="681">K461+K462+K463+K464+K465+K466+K467</f>
        <v>435500</v>
      </c>
      <c r="L460" s="48">
        <f t="shared" si="681"/>
        <v>5074570</v>
      </c>
      <c r="M460" s="50">
        <f t="shared" si="681"/>
        <v>-5570</v>
      </c>
      <c r="N460" s="51">
        <f t="shared" si="610"/>
        <v>1.0010988360623396</v>
      </c>
      <c r="O460" s="61"/>
      <c r="P460" s="45" t="s">
        <v>90</v>
      </c>
    </row>
    <row r="461" spans="1:16" ht="18.75" hidden="1" x14ac:dyDescent="0.25">
      <c r="A461" s="40" t="str">
        <f t="shared" si="671"/>
        <v>b</v>
      </c>
      <c r="B461" s="3" t="s">
        <v>2</v>
      </c>
      <c r="C461" s="4" t="s">
        <v>4</v>
      </c>
      <c r="D461" s="18"/>
      <c r="E461" s="18"/>
      <c r="F461" s="18"/>
      <c r="G461" s="18"/>
      <c r="H461" s="20">
        <v>0</v>
      </c>
      <c r="I461" s="20">
        <v>0</v>
      </c>
      <c r="J461" s="18"/>
      <c r="K461" s="18"/>
      <c r="L461" s="18">
        <f t="shared" ref="L461:L470" si="682">J461+K461</f>
        <v>0</v>
      </c>
      <c r="M461" s="30">
        <f t="shared" ref="M461:M470" si="683">I461-L461</f>
        <v>0</v>
      </c>
      <c r="N461" s="33" t="e">
        <f t="shared" si="610"/>
        <v>#DIV/0!</v>
      </c>
      <c r="O461" s="14"/>
      <c r="P461" s="10" t="s">
        <v>90</v>
      </c>
    </row>
    <row r="462" spans="1:16" ht="18.75" hidden="1" x14ac:dyDescent="0.25">
      <c r="A462" s="40" t="str">
        <f t="shared" si="671"/>
        <v>b</v>
      </c>
      <c r="B462" s="3" t="s">
        <v>2</v>
      </c>
      <c r="C462" s="4" t="s">
        <v>5</v>
      </c>
      <c r="D462" s="18"/>
      <c r="E462" s="18"/>
      <c r="F462" s="18"/>
      <c r="G462" s="18"/>
      <c r="H462" s="20">
        <v>0</v>
      </c>
      <c r="I462" s="20">
        <v>0</v>
      </c>
      <c r="J462" s="18"/>
      <c r="K462" s="18"/>
      <c r="L462" s="18">
        <f t="shared" si="682"/>
        <v>0</v>
      </c>
      <c r="M462" s="30">
        <f t="shared" si="683"/>
        <v>0</v>
      </c>
      <c r="N462" s="33" t="e">
        <f t="shared" si="610"/>
        <v>#DIV/0!</v>
      </c>
      <c r="O462" s="14"/>
      <c r="P462" s="10" t="s">
        <v>90</v>
      </c>
    </row>
    <row r="463" spans="1:16" ht="18.75" hidden="1" x14ac:dyDescent="0.25">
      <c r="A463" s="40" t="str">
        <f t="shared" si="671"/>
        <v>b</v>
      </c>
      <c r="B463" s="3" t="s">
        <v>2</v>
      </c>
      <c r="C463" s="4" t="s">
        <v>6</v>
      </c>
      <c r="D463" s="18"/>
      <c r="E463" s="18"/>
      <c r="F463" s="18"/>
      <c r="G463" s="18"/>
      <c r="H463" s="20">
        <v>0</v>
      </c>
      <c r="I463" s="20">
        <v>0</v>
      </c>
      <c r="J463" s="18"/>
      <c r="K463" s="18"/>
      <c r="L463" s="18">
        <f t="shared" si="682"/>
        <v>0</v>
      </c>
      <c r="M463" s="30">
        <f t="shared" si="683"/>
        <v>0</v>
      </c>
      <c r="N463" s="33" t="e">
        <f t="shared" si="610"/>
        <v>#DIV/0!</v>
      </c>
      <c r="O463" s="14"/>
      <c r="P463" s="10" t="s">
        <v>90</v>
      </c>
    </row>
    <row r="464" spans="1:16" ht="18.75" hidden="1" x14ac:dyDescent="0.25">
      <c r="A464" s="40" t="str">
        <f t="shared" si="671"/>
        <v>b</v>
      </c>
      <c r="B464" s="3" t="s">
        <v>2</v>
      </c>
      <c r="C464" s="5" t="s">
        <v>7</v>
      </c>
      <c r="D464" s="18"/>
      <c r="E464" s="18"/>
      <c r="F464" s="18"/>
      <c r="G464" s="18"/>
      <c r="H464" s="20">
        <v>0</v>
      </c>
      <c r="I464" s="20">
        <v>0</v>
      </c>
      <c r="J464" s="18"/>
      <c r="K464" s="18"/>
      <c r="L464" s="18">
        <f t="shared" si="682"/>
        <v>0</v>
      </c>
      <c r="M464" s="30">
        <f t="shared" si="683"/>
        <v>0</v>
      </c>
      <c r="N464" s="33" t="e">
        <f t="shared" si="610"/>
        <v>#DIV/0!</v>
      </c>
      <c r="O464" s="14"/>
      <c r="P464" s="10" t="s">
        <v>90</v>
      </c>
    </row>
    <row r="465" spans="1:16" ht="18.75" hidden="1" x14ac:dyDescent="0.25">
      <c r="A465" s="40" t="str">
        <f t="shared" si="671"/>
        <v>b</v>
      </c>
      <c r="B465" s="3" t="s">
        <v>2</v>
      </c>
      <c r="C465" s="5" t="s">
        <v>8</v>
      </c>
      <c r="D465" s="18"/>
      <c r="E465" s="18"/>
      <c r="F465" s="18"/>
      <c r="G465" s="18"/>
      <c r="H465" s="20">
        <v>0</v>
      </c>
      <c r="I465" s="20">
        <v>0</v>
      </c>
      <c r="J465" s="18"/>
      <c r="K465" s="18"/>
      <c r="L465" s="18">
        <f t="shared" si="682"/>
        <v>0</v>
      </c>
      <c r="M465" s="30">
        <f t="shared" si="683"/>
        <v>0</v>
      </c>
      <c r="N465" s="33" t="e">
        <f t="shared" si="610"/>
        <v>#DIV/0!</v>
      </c>
      <c r="O465" s="14"/>
      <c r="P465" s="10" t="s">
        <v>90</v>
      </c>
    </row>
    <row r="466" spans="1:16" ht="19.5" x14ac:dyDescent="0.25">
      <c r="A466" s="40" t="str">
        <f t="shared" si="671"/>
        <v>a</v>
      </c>
      <c r="B466" s="52" t="s">
        <v>2</v>
      </c>
      <c r="C466" s="4" t="s">
        <v>9</v>
      </c>
      <c r="D466" s="49"/>
      <c r="E466" s="49"/>
      <c r="F466" s="49"/>
      <c r="G466" s="49"/>
      <c r="H466" s="59">
        <v>4500000</v>
      </c>
      <c r="I466" s="59">
        <v>5069000</v>
      </c>
      <c r="J466" s="49">
        <v>4639070</v>
      </c>
      <c r="K466" s="49">
        <v>435500</v>
      </c>
      <c r="L466" s="49">
        <f t="shared" si="682"/>
        <v>5074570</v>
      </c>
      <c r="M466" s="53">
        <f t="shared" si="683"/>
        <v>-5570</v>
      </c>
      <c r="N466" s="54">
        <f t="shared" si="610"/>
        <v>1.0010988360623396</v>
      </c>
      <c r="O466" s="61"/>
      <c r="P466" s="45" t="s">
        <v>90</v>
      </c>
    </row>
    <row r="467" spans="1:16" ht="18.75" hidden="1" x14ac:dyDescent="0.25">
      <c r="A467" s="40" t="str">
        <f t="shared" si="671"/>
        <v>b</v>
      </c>
      <c r="B467" s="3" t="s">
        <v>2</v>
      </c>
      <c r="C467" s="5" t="s">
        <v>10</v>
      </c>
      <c r="D467" s="18"/>
      <c r="E467" s="18"/>
      <c r="F467" s="18"/>
      <c r="G467" s="18"/>
      <c r="H467" s="20">
        <v>0</v>
      </c>
      <c r="I467" s="20">
        <v>0</v>
      </c>
      <c r="J467" s="18"/>
      <c r="K467" s="18"/>
      <c r="L467" s="18">
        <f t="shared" si="682"/>
        <v>0</v>
      </c>
      <c r="M467" s="30">
        <f t="shared" si="683"/>
        <v>0</v>
      </c>
      <c r="N467" s="33" t="e">
        <f t="shared" si="610"/>
        <v>#DIV/0!</v>
      </c>
      <c r="O467" s="14"/>
      <c r="P467" s="10" t="s">
        <v>90</v>
      </c>
    </row>
    <row r="468" spans="1:16" ht="18.75" hidden="1" x14ac:dyDescent="0.25">
      <c r="A468" s="40" t="str">
        <f t="shared" si="671"/>
        <v>b</v>
      </c>
      <c r="B468" s="3" t="s">
        <v>2</v>
      </c>
      <c r="C468" s="2" t="s">
        <v>11</v>
      </c>
      <c r="D468" s="17"/>
      <c r="E468" s="17"/>
      <c r="F468" s="17"/>
      <c r="G468" s="17"/>
      <c r="H468" s="17">
        <v>0</v>
      </c>
      <c r="I468" s="17">
        <v>0</v>
      </c>
      <c r="J468" s="18"/>
      <c r="K468" s="17"/>
      <c r="L468" s="17">
        <f t="shared" si="682"/>
        <v>0</v>
      </c>
      <c r="M468" s="31">
        <f t="shared" si="683"/>
        <v>0</v>
      </c>
      <c r="N468" s="32" t="e">
        <f t="shared" si="610"/>
        <v>#DIV/0!</v>
      </c>
      <c r="O468" s="13"/>
      <c r="P468" s="10" t="s">
        <v>90</v>
      </c>
    </row>
    <row r="469" spans="1:16" ht="18.75" hidden="1" x14ac:dyDescent="0.25">
      <c r="A469" s="40" t="str">
        <f t="shared" si="671"/>
        <v>b</v>
      </c>
      <c r="B469" s="3" t="s">
        <v>2</v>
      </c>
      <c r="C469" s="2" t="s">
        <v>12</v>
      </c>
      <c r="D469" s="17"/>
      <c r="E469" s="17"/>
      <c r="F469" s="17"/>
      <c r="G469" s="17"/>
      <c r="H469" s="17">
        <v>0</v>
      </c>
      <c r="I469" s="17">
        <v>0</v>
      </c>
      <c r="J469" s="18"/>
      <c r="K469" s="17"/>
      <c r="L469" s="17">
        <f t="shared" si="682"/>
        <v>0</v>
      </c>
      <c r="M469" s="31">
        <f t="shared" si="683"/>
        <v>0</v>
      </c>
      <c r="N469" s="32" t="e">
        <f t="shared" si="610"/>
        <v>#DIV/0!</v>
      </c>
      <c r="O469" s="13"/>
      <c r="P469" s="10" t="s">
        <v>90</v>
      </c>
    </row>
    <row r="470" spans="1:16" ht="18.75" hidden="1" x14ac:dyDescent="0.25">
      <c r="A470" s="40" t="str">
        <f t="shared" si="671"/>
        <v>b</v>
      </c>
      <c r="B470" s="3" t="s">
        <v>2</v>
      </c>
      <c r="C470" s="2" t="s">
        <v>13</v>
      </c>
      <c r="D470" s="17"/>
      <c r="E470" s="17"/>
      <c r="F470" s="17"/>
      <c r="G470" s="17"/>
      <c r="H470" s="17">
        <v>0</v>
      </c>
      <c r="I470" s="17">
        <v>0</v>
      </c>
      <c r="J470" s="18"/>
      <c r="K470" s="17"/>
      <c r="L470" s="17">
        <f t="shared" si="682"/>
        <v>0</v>
      </c>
      <c r="M470" s="31">
        <f t="shared" si="683"/>
        <v>0</v>
      </c>
      <c r="N470" s="32" t="e">
        <f t="shared" si="610"/>
        <v>#DIV/0!</v>
      </c>
      <c r="O470" s="13"/>
      <c r="P470" s="10" t="s">
        <v>90</v>
      </c>
    </row>
    <row r="471" spans="1:16" ht="54" x14ac:dyDescent="0.25">
      <c r="A471" s="40" t="str">
        <f t="shared" si="671"/>
        <v>a</v>
      </c>
      <c r="B471" s="55" t="s">
        <v>137</v>
      </c>
      <c r="C471" s="55" t="s">
        <v>43</v>
      </c>
      <c r="D471" s="49">
        <f t="shared" ref="D471" si="684">D472+D480+D481+D482</f>
        <v>0</v>
      </c>
      <c r="E471" s="49"/>
      <c r="F471" s="49"/>
      <c r="G471" s="49"/>
      <c r="H471" s="56">
        <f t="shared" ref="H471:I471" si="685">H472+H480+H481+H482</f>
        <v>8000000</v>
      </c>
      <c r="I471" s="56">
        <f t="shared" si="685"/>
        <v>9842000</v>
      </c>
      <c r="J471" s="49">
        <f t="shared" ref="J471" si="686">J472+J480+J481+J482</f>
        <v>8994437</v>
      </c>
      <c r="K471" s="49">
        <f t="shared" ref="K471" si="687">K472+K480+K481+K482</f>
        <v>847563</v>
      </c>
      <c r="L471" s="49">
        <f t="shared" ref="L471" si="688">L472+L480+L481+L482</f>
        <v>9842000</v>
      </c>
      <c r="M471" s="53">
        <f t="shared" ref="M471" si="689">M472+M480+M481+M482</f>
        <v>0</v>
      </c>
      <c r="N471" s="54">
        <f t="shared" si="610"/>
        <v>1</v>
      </c>
      <c r="O471" s="61"/>
      <c r="P471" s="45" t="s">
        <v>90</v>
      </c>
    </row>
    <row r="472" spans="1:16" ht="19.5" x14ac:dyDescent="0.25">
      <c r="A472" s="40" t="str">
        <f t="shared" si="671"/>
        <v>a</v>
      </c>
      <c r="B472" s="46" t="s">
        <v>2</v>
      </c>
      <c r="C472" s="47" t="s">
        <v>3</v>
      </c>
      <c r="D472" s="48">
        <f t="shared" ref="D472" si="690">D473+D474+D475+D476+D477+D478+D479</f>
        <v>0</v>
      </c>
      <c r="E472" s="48"/>
      <c r="F472" s="48"/>
      <c r="G472" s="48"/>
      <c r="H472" s="48">
        <f t="shared" ref="H472:I472" si="691">H473+H474+H475+H476+H477+H478+H479</f>
        <v>8000000</v>
      </c>
      <c r="I472" s="48">
        <f t="shared" si="691"/>
        <v>9842000</v>
      </c>
      <c r="J472" s="49">
        <f t="shared" ref="J472" si="692">J473+J474+J475+J476+J477+J478+J479</f>
        <v>8994437</v>
      </c>
      <c r="K472" s="48">
        <f t="shared" ref="K472:M472" si="693">K473+K474+K475+K476+K477+K478+K479</f>
        <v>847563</v>
      </c>
      <c r="L472" s="48">
        <f t="shared" si="693"/>
        <v>9842000</v>
      </c>
      <c r="M472" s="50">
        <f t="shared" si="693"/>
        <v>0</v>
      </c>
      <c r="N472" s="51">
        <f t="shared" si="610"/>
        <v>1</v>
      </c>
      <c r="O472" s="61"/>
      <c r="P472" s="45" t="s">
        <v>90</v>
      </c>
    </row>
    <row r="473" spans="1:16" ht="18.75" hidden="1" x14ac:dyDescent="0.25">
      <c r="A473" s="40" t="str">
        <f t="shared" si="671"/>
        <v>b</v>
      </c>
      <c r="B473" s="3" t="s">
        <v>2</v>
      </c>
      <c r="C473" s="4" t="s">
        <v>4</v>
      </c>
      <c r="D473" s="18"/>
      <c r="E473" s="18"/>
      <c r="F473" s="18"/>
      <c r="G473" s="18"/>
      <c r="H473" s="20">
        <v>0</v>
      </c>
      <c r="I473" s="20">
        <v>0</v>
      </c>
      <c r="J473" s="18"/>
      <c r="K473" s="18"/>
      <c r="L473" s="18">
        <f t="shared" ref="L473:L482" si="694">J473+K473</f>
        <v>0</v>
      </c>
      <c r="M473" s="30">
        <f t="shared" ref="M473:M482" si="695">I473-L473</f>
        <v>0</v>
      </c>
      <c r="N473" s="33" t="e">
        <f t="shared" si="610"/>
        <v>#DIV/0!</v>
      </c>
      <c r="O473" s="14"/>
      <c r="P473" s="10" t="s">
        <v>90</v>
      </c>
    </row>
    <row r="474" spans="1:16" ht="18.75" hidden="1" x14ac:dyDescent="0.25">
      <c r="A474" s="40" t="str">
        <f t="shared" si="671"/>
        <v>b</v>
      </c>
      <c r="B474" s="3" t="s">
        <v>2</v>
      </c>
      <c r="C474" s="4" t="s">
        <v>5</v>
      </c>
      <c r="D474" s="18"/>
      <c r="E474" s="18"/>
      <c r="F474" s="18"/>
      <c r="G474" s="18"/>
      <c r="H474" s="20">
        <v>0</v>
      </c>
      <c r="I474" s="20">
        <v>0</v>
      </c>
      <c r="J474" s="18"/>
      <c r="K474" s="18"/>
      <c r="L474" s="18">
        <f t="shared" si="694"/>
        <v>0</v>
      </c>
      <c r="M474" s="30">
        <f t="shared" si="695"/>
        <v>0</v>
      </c>
      <c r="N474" s="33" t="e">
        <f t="shared" si="610"/>
        <v>#DIV/0!</v>
      </c>
      <c r="O474" s="14"/>
      <c r="P474" s="10" t="s">
        <v>90</v>
      </c>
    </row>
    <row r="475" spans="1:16" ht="18.75" hidden="1" x14ac:dyDescent="0.25">
      <c r="A475" s="40" t="str">
        <f t="shared" si="671"/>
        <v>b</v>
      </c>
      <c r="B475" s="3" t="s">
        <v>2</v>
      </c>
      <c r="C475" s="4" t="s">
        <v>6</v>
      </c>
      <c r="D475" s="18"/>
      <c r="E475" s="18"/>
      <c r="F475" s="18"/>
      <c r="G475" s="18"/>
      <c r="H475" s="20">
        <v>0</v>
      </c>
      <c r="I475" s="20">
        <v>0</v>
      </c>
      <c r="J475" s="18"/>
      <c r="K475" s="18"/>
      <c r="L475" s="18">
        <f t="shared" si="694"/>
        <v>0</v>
      </c>
      <c r="M475" s="30">
        <f t="shared" si="695"/>
        <v>0</v>
      </c>
      <c r="N475" s="33" t="e">
        <f t="shared" si="610"/>
        <v>#DIV/0!</v>
      </c>
      <c r="O475" s="14"/>
      <c r="P475" s="10" t="s">
        <v>90</v>
      </c>
    </row>
    <row r="476" spans="1:16" ht="18.75" hidden="1" x14ac:dyDescent="0.25">
      <c r="A476" s="40" t="str">
        <f t="shared" si="671"/>
        <v>b</v>
      </c>
      <c r="B476" s="3" t="s">
        <v>2</v>
      </c>
      <c r="C476" s="5" t="s">
        <v>7</v>
      </c>
      <c r="D476" s="18"/>
      <c r="E476" s="18"/>
      <c r="F476" s="18"/>
      <c r="G476" s="18"/>
      <c r="H476" s="20">
        <v>0</v>
      </c>
      <c r="I476" s="20">
        <v>0</v>
      </c>
      <c r="J476" s="18"/>
      <c r="K476" s="18"/>
      <c r="L476" s="18">
        <f t="shared" si="694"/>
        <v>0</v>
      </c>
      <c r="M476" s="30">
        <f t="shared" si="695"/>
        <v>0</v>
      </c>
      <c r="N476" s="33" t="e">
        <f t="shared" si="610"/>
        <v>#DIV/0!</v>
      </c>
      <c r="O476" s="14"/>
      <c r="P476" s="10" t="s">
        <v>90</v>
      </c>
    </row>
    <row r="477" spans="1:16" ht="18.75" hidden="1" x14ac:dyDescent="0.25">
      <c r="A477" s="40" t="str">
        <f t="shared" si="671"/>
        <v>b</v>
      </c>
      <c r="B477" s="3" t="s">
        <v>2</v>
      </c>
      <c r="C477" s="5" t="s">
        <v>8</v>
      </c>
      <c r="D477" s="18"/>
      <c r="E477" s="18"/>
      <c r="F477" s="18"/>
      <c r="G477" s="18"/>
      <c r="H477" s="20">
        <v>0</v>
      </c>
      <c r="I477" s="20">
        <v>0</v>
      </c>
      <c r="J477" s="18"/>
      <c r="K477" s="18"/>
      <c r="L477" s="18">
        <f t="shared" si="694"/>
        <v>0</v>
      </c>
      <c r="M477" s="30">
        <f t="shared" si="695"/>
        <v>0</v>
      </c>
      <c r="N477" s="33" t="e">
        <f t="shared" si="610"/>
        <v>#DIV/0!</v>
      </c>
      <c r="O477" s="14"/>
      <c r="P477" s="10" t="s">
        <v>90</v>
      </c>
    </row>
    <row r="478" spans="1:16" ht="19.5" x14ac:dyDescent="0.25">
      <c r="A478" s="40" t="str">
        <f t="shared" si="671"/>
        <v>a</v>
      </c>
      <c r="B478" s="52" t="s">
        <v>2</v>
      </c>
      <c r="C478" s="4" t="s">
        <v>9</v>
      </c>
      <c r="D478" s="49"/>
      <c r="E478" s="49"/>
      <c r="F478" s="49"/>
      <c r="G478" s="49"/>
      <c r="H478" s="59">
        <v>8000000</v>
      </c>
      <c r="I478" s="59">
        <v>9842000</v>
      </c>
      <c r="J478" s="49">
        <v>8994437</v>
      </c>
      <c r="K478" s="49">
        <v>847563</v>
      </c>
      <c r="L478" s="49">
        <f t="shared" si="694"/>
        <v>9842000</v>
      </c>
      <c r="M478" s="53">
        <f t="shared" si="695"/>
        <v>0</v>
      </c>
      <c r="N478" s="54">
        <f t="shared" si="610"/>
        <v>1</v>
      </c>
      <c r="O478" s="61"/>
      <c r="P478" s="45" t="s">
        <v>90</v>
      </c>
    </row>
    <row r="479" spans="1:16" ht="18.75" hidden="1" x14ac:dyDescent="0.25">
      <c r="A479" s="40" t="str">
        <f t="shared" si="671"/>
        <v>b</v>
      </c>
      <c r="B479" s="3" t="s">
        <v>2</v>
      </c>
      <c r="C479" s="5" t="s">
        <v>10</v>
      </c>
      <c r="D479" s="18"/>
      <c r="E479" s="18"/>
      <c r="F479" s="18"/>
      <c r="G479" s="18"/>
      <c r="H479" s="20">
        <v>0</v>
      </c>
      <c r="I479" s="20">
        <v>0</v>
      </c>
      <c r="J479" s="18"/>
      <c r="K479" s="18"/>
      <c r="L479" s="18">
        <f t="shared" si="694"/>
        <v>0</v>
      </c>
      <c r="M479" s="30">
        <f t="shared" si="695"/>
        <v>0</v>
      </c>
      <c r="N479" s="33" t="e">
        <f t="shared" si="610"/>
        <v>#DIV/0!</v>
      </c>
      <c r="O479" s="14"/>
      <c r="P479" s="10" t="s">
        <v>90</v>
      </c>
    </row>
    <row r="480" spans="1:16" ht="18.75" hidden="1" x14ac:dyDescent="0.25">
      <c r="A480" s="40" t="str">
        <f t="shared" si="671"/>
        <v>b</v>
      </c>
      <c r="B480" s="3" t="s">
        <v>2</v>
      </c>
      <c r="C480" s="2" t="s">
        <v>11</v>
      </c>
      <c r="D480" s="17"/>
      <c r="E480" s="17"/>
      <c r="F480" s="17"/>
      <c r="G480" s="17"/>
      <c r="H480" s="17">
        <v>0</v>
      </c>
      <c r="I480" s="17">
        <v>0</v>
      </c>
      <c r="J480" s="18"/>
      <c r="K480" s="17"/>
      <c r="L480" s="17">
        <f t="shared" si="694"/>
        <v>0</v>
      </c>
      <c r="M480" s="31">
        <f t="shared" si="695"/>
        <v>0</v>
      </c>
      <c r="N480" s="32" t="e">
        <f t="shared" si="610"/>
        <v>#DIV/0!</v>
      </c>
      <c r="O480" s="13"/>
      <c r="P480" s="10" t="s">
        <v>90</v>
      </c>
    </row>
    <row r="481" spans="1:16" ht="18.75" hidden="1" x14ac:dyDescent="0.25">
      <c r="A481" s="40" t="str">
        <f t="shared" si="671"/>
        <v>b</v>
      </c>
      <c r="B481" s="3" t="s">
        <v>2</v>
      </c>
      <c r="C481" s="2" t="s">
        <v>12</v>
      </c>
      <c r="D481" s="17"/>
      <c r="E481" s="17"/>
      <c r="F481" s="17"/>
      <c r="G481" s="17"/>
      <c r="H481" s="17">
        <v>0</v>
      </c>
      <c r="I481" s="17">
        <v>0</v>
      </c>
      <c r="J481" s="18"/>
      <c r="K481" s="17"/>
      <c r="L481" s="17">
        <f t="shared" si="694"/>
        <v>0</v>
      </c>
      <c r="M481" s="31">
        <f t="shared" si="695"/>
        <v>0</v>
      </c>
      <c r="N481" s="32" t="e">
        <f t="shared" si="610"/>
        <v>#DIV/0!</v>
      </c>
      <c r="O481" s="13"/>
      <c r="P481" s="10" t="s">
        <v>90</v>
      </c>
    </row>
    <row r="482" spans="1:16" ht="18.75" hidden="1" x14ac:dyDescent="0.25">
      <c r="A482" s="40" t="str">
        <f t="shared" si="671"/>
        <v>b</v>
      </c>
      <c r="B482" s="3" t="s">
        <v>2</v>
      </c>
      <c r="C482" s="2" t="s">
        <v>13</v>
      </c>
      <c r="D482" s="17"/>
      <c r="E482" s="17"/>
      <c r="F482" s="17"/>
      <c r="G482" s="17"/>
      <c r="H482" s="17">
        <v>0</v>
      </c>
      <c r="I482" s="17">
        <v>0</v>
      </c>
      <c r="J482" s="18"/>
      <c r="K482" s="17"/>
      <c r="L482" s="17">
        <f t="shared" si="694"/>
        <v>0</v>
      </c>
      <c r="M482" s="31">
        <f t="shared" si="695"/>
        <v>0</v>
      </c>
      <c r="N482" s="32" t="e">
        <f t="shared" si="610"/>
        <v>#DIV/0!</v>
      </c>
      <c r="O482" s="13"/>
      <c r="P482" s="10" t="s">
        <v>90</v>
      </c>
    </row>
    <row r="483" spans="1:16" ht="77.25" hidden="1" customHeight="1" x14ac:dyDescent="0.25">
      <c r="A483" s="40" t="str">
        <f t="shared" si="671"/>
        <v>a</v>
      </c>
      <c r="B483" s="55" t="s">
        <v>138</v>
      </c>
      <c r="C483" s="55" t="s">
        <v>44</v>
      </c>
      <c r="D483" s="49">
        <f t="shared" ref="D483" si="696">D484+D492+D493+D494</f>
        <v>145980</v>
      </c>
      <c r="E483" s="49">
        <f t="shared" ref="E483:F483" si="697">E484+E492+E493+E494</f>
        <v>11132</v>
      </c>
      <c r="F483" s="49">
        <f t="shared" si="697"/>
        <v>34976</v>
      </c>
      <c r="G483" s="49">
        <f t="shared" ref="G483" si="698">G484+G492+G493+G494</f>
        <v>4181</v>
      </c>
      <c r="H483" s="56">
        <f t="shared" ref="H483:I483" si="699">H484+H492+H493+H494</f>
        <v>6500000</v>
      </c>
      <c r="I483" s="56">
        <f t="shared" si="699"/>
        <v>6594000</v>
      </c>
      <c r="J483" s="49">
        <f t="shared" ref="J483" si="700">J484+J492+J493+J494</f>
        <v>5300948</v>
      </c>
      <c r="K483" s="49">
        <f t="shared" ref="K483" si="701">K484+K492+K493+K494</f>
        <v>1181895</v>
      </c>
      <c r="L483" s="49">
        <f t="shared" ref="L483" si="702">L484+L492+L493+L494</f>
        <v>6482843</v>
      </c>
      <c r="M483" s="53">
        <f t="shared" ref="M483" si="703">M484+M492+M493+M494</f>
        <v>111157</v>
      </c>
      <c r="N483" s="54">
        <f t="shared" si="610"/>
        <v>0.98314270548983929</v>
      </c>
      <c r="O483" s="61"/>
      <c r="P483" s="45" t="s">
        <v>93</v>
      </c>
    </row>
    <row r="484" spans="1:16" ht="19.5" hidden="1" x14ac:dyDescent="0.25">
      <c r="A484" s="40" t="str">
        <f t="shared" si="671"/>
        <v>a</v>
      </c>
      <c r="B484" s="46" t="s">
        <v>2</v>
      </c>
      <c r="C484" s="47" t="s">
        <v>3</v>
      </c>
      <c r="D484" s="48">
        <f t="shared" ref="D484" si="704">D485+D486+D487+D488+D489+D490+D491</f>
        <v>145980</v>
      </c>
      <c r="E484" s="48">
        <f t="shared" ref="E484:F484" si="705">E485+E486+E487+E488+E489+E490+E491</f>
        <v>11132</v>
      </c>
      <c r="F484" s="48">
        <f t="shared" si="705"/>
        <v>34976</v>
      </c>
      <c r="G484" s="48">
        <f t="shared" ref="G484" si="706">G485+G486+G487+G488+G489+G490+G491</f>
        <v>4181</v>
      </c>
      <c r="H484" s="48">
        <f t="shared" ref="H484:I484" si="707">H485+H486+H487+H488+H489+H490+H491</f>
        <v>6395000</v>
      </c>
      <c r="I484" s="48">
        <f t="shared" si="707"/>
        <v>6472000</v>
      </c>
      <c r="J484" s="49">
        <f t="shared" ref="J484" si="708">J485+J486+J487+J488+J489+J490+J491</f>
        <v>5252418</v>
      </c>
      <c r="K484" s="48">
        <f t="shared" ref="K484:M484" si="709">K485+K486+K487+K488+K489+K490+K491</f>
        <v>1110418</v>
      </c>
      <c r="L484" s="48">
        <f t="shared" si="709"/>
        <v>6362836</v>
      </c>
      <c r="M484" s="50">
        <f t="shared" si="709"/>
        <v>109164</v>
      </c>
      <c r="N484" s="51">
        <f t="shared" si="610"/>
        <v>0.98313288009888755</v>
      </c>
      <c r="O484" s="61"/>
      <c r="P484" s="45" t="s">
        <v>93</v>
      </c>
    </row>
    <row r="485" spans="1:16" ht="18.75" hidden="1" x14ac:dyDescent="0.25">
      <c r="A485" s="40" t="str">
        <f t="shared" si="671"/>
        <v>b</v>
      </c>
      <c r="B485" s="3" t="s">
        <v>2</v>
      </c>
      <c r="C485" s="4" t="s">
        <v>4</v>
      </c>
      <c r="D485" s="18"/>
      <c r="E485" s="18"/>
      <c r="F485" s="18"/>
      <c r="G485" s="18"/>
      <c r="H485" s="20">
        <v>0</v>
      </c>
      <c r="I485" s="20">
        <v>0</v>
      </c>
      <c r="J485" s="18"/>
      <c r="K485" s="18"/>
      <c r="L485" s="18">
        <f t="shared" ref="L485:L494" si="710">J485+K485</f>
        <v>0</v>
      </c>
      <c r="M485" s="30">
        <f t="shared" ref="M485:M494" si="711">I485-L485</f>
        <v>0</v>
      </c>
      <c r="N485" s="33" t="e">
        <f t="shared" si="610"/>
        <v>#DIV/0!</v>
      </c>
      <c r="O485" s="14"/>
      <c r="P485" s="10" t="s">
        <v>93</v>
      </c>
    </row>
    <row r="486" spans="1:16" ht="19.5" hidden="1" x14ac:dyDescent="0.25">
      <c r="A486" s="40" t="str">
        <f t="shared" si="671"/>
        <v>a</v>
      </c>
      <c r="B486" s="52" t="s">
        <v>2</v>
      </c>
      <c r="C486" s="4" t="s">
        <v>5</v>
      </c>
      <c r="D486" s="49">
        <v>145980</v>
      </c>
      <c r="E486" s="49">
        <v>11132</v>
      </c>
      <c r="F486" s="49">
        <v>32955</v>
      </c>
      <c r="G486" s="49">
        <v>2188</v>
      </c>
      <c r="H486" s="57">
        <v>6316000</v>
      </c>
      <c r="I486" s="57">
        <v>6373000</v>
      </c>
      <c r="J486" s="49">
        <v>5167752</v>
      </c>
      <c r="K486" s="49">
        <v>1105105</v>
      </c>
      <c r="L486" s="49">
        <f t="shared" si="710"/>
        <v>6272857</v>
      </c>
      <c r="M486" s="53">
        <f t="shared" si="711"/>
        <v>100143</v>
      </c>
      <c r="N486" s="54">
        <f t="shared" si="610"/>
        <v>0.98428636434959993</v>
      </c>
      <c r="O486" s="61"/>
      <c r="P486" s="45" t="s">
        <v>93</v>
      </c>
    </row>
    <row r="487" spans="1:16" ht="18.75" hidden="1" x14ac:dyDescent="0.25">
      <c r="A487" s="40" t="str">
        <f t="shared" si="671"/>
        <v>b</v>
      </c>
      <c r="B487" s="3" t="s">
        <v>2</v>
      </c>
      <c r="C487" s="4" t="s">
        <v>6</v>
      </c>
      <c r="D487" s="18"/>
      <c r="E487" s="18"/>
      <c r="F487" s="18"/>
      <c r="G487" s="18"/>
      <c r="H487" s="20">
        <v>0</v>
      </c>
      <c r="I487" s="20">
        <v>0</v>
      </c>
      <c r="J487" s="18"/>
      <c r="K487" s="18"/>
      <c r="L487" s="18">
        <f t="shared" si="710"/>
        <v>0</v>
      </c>
      <c r="M487" s="30">
        <f t="shared" si="711"/>
        <v>0</v>
      </c>
      <c r="N487" s="33" t="e">
        <f t="shared" ref="N487:N550" si="712">L487/I487</f>
        <v>#DIV/0!</v>
      </c>
      <c r="O487" s="14"/>
      <c r="P487" s="10" t="s">
        <v>93</v>
      </c>
    </row>
    <row r="488" spans="1:16" ht="18.75" hidden="1" x14ac:dyDescent="0.25">
      <c r="A488" s="40" t="str">
        <f t="shared" si="671"/>
        <v>b</v>
      </c>
      <c r="B488" s="3" t="s">
        <v>2</v>
      </c>
      <c r="C488" s="5" t="s">
        <v>7</v>
      </c>
      <c r="D488" s="18"/>
      <c r="E488" s="18"/>
      <c r="F488" s="18"/>
      <c r="G488" s="18"/>
      <c r="H488" s="20">
        <v>0</v>
      </c>
      <c r="I488" s="20">
        <v>0</v>
      </c>
      <c r="J488" s="18"/>
      <c r="K488" s="18"/>
      <c r="L488" s="18">
        <f t="shared" si="710"/>
        <v>0</v>
      </c>
      <c r="M488" s="30">
        <f t="shared" si="711"/>
        <v>0</v>
      </c>
      <c r="N488" s="33" t="e">
        <f t="shared" si="712"/>
        <v>#DIV/0!</v>
      </c>
      <c r="O488" s="14"/>
      <c r="P488" s="10" t="s">
        <v>93</v>
      </c>
    </row>
    <row r="489" spans="1:16" ht="18.75" hidden="1" x14ac:dyDescent="0.25">
      <c r="A489" s="40" t="str">
        <f t="shared" si="671"/>
        <v>b</v>
      </c>
      <c r="B489" s="3" t="s">
        <v>2</v>
      </c>
      <c r="C489" s="5" t="s">
        <v>8</v>
      </c>
      <c r="D489" s="18"/>
      <c r="E489" s="18"/>
      <c r="F489" s="18"/>
      <c r="G489" s="18"/>
      <c r="H489" s="20">
        <v>0</v>
      </c>
      <c r="I489" s="20">
        <v>0</v>
      </c>
      <c r="J489" s="18"/>
      <c r="K489" s="18"/>
      <c r="L489" s="18">
        <f t="shared" si="710"/>
        <v>0</v>
      </c>
      <c r="M489" s="30">
        <f t="shared" si="711"/>
        <v>0</v>
      </c>
      <c r="N489" s="33" t="e">
        <f t="shared" si="712"/>
        <v>#DIV/0!</v>
      </c>
      <c r="O489" s="14"/>
      <c r="P489" s="10" t="s">
        <v>93</v>
      </c>
    </row>
    <row r="490" spans="1:16" ht="19.5" hidden="1" x14ac:dyDescent="0.25">
      <c r="A490" s="40" t="str">
        <f t="shared" si="671"/>
        <v>a</v>
      </c>
      <c r="B490" s="52" t="s">
        <v>2</v>
      </c>
      <c r="C490" s="4" t="s">
        <v>9</v>
      </c>
      <c r="D490" s="49"/>
      <c r="E490" s="49"/>
      <c r="F490" s="49"/>
      <c r="G490" s="49"/>
      <c r="H490" s="57">
        <v>30000</v>
      </c>
      <c r="I490" s="57">
        <v>50000</v>
      </c>
      <c r="J490" s="49">
        <v>46689</v>
      </c>
      <c r="K490" s="49">
        <v>3311</v>
      </c>
      <c r="L490" s="49">
        <f t="shared" si="710"/>
        <v>50000</v>
      </c>
      <c r="M490" s="53">
        <f t="shared" si="711"/>
        <v>0</v>
      </c>
      <c r="N490" s="54">
        <f t="shared" si="712"/>
        <v>1</v>
      </c>
      <c r="O490" s="61"/>
      <c r="P490" s="45" t="s">
        <v>93</v>
      </c>
    </row>
    <row r="491" spans="1:16" ht="19.5" hidden="1" x14ac:dyDescent="0.25">
      <c r="A491" s="40" t="str">
        <f t="shared" si="671"/>
        <v>a</v>
      </c>
      <c r="B491" s="52" t="s">
        <v>2</v>
      </c>
      <c r="C491" s="4" t="s">
        <v>10</v>
      </c>
      <c r="D491" s="49"/>
      <c r="E491" s="49"/>
      <c r="F491" s="49">
        <v>2021</v>
      </c>
      <c r="G491" s="49">
        <v>1993</v>
      </c>
      <c r="H491" s="57">
        <v>49000</v>
      </c>
      <c r="I491" s="57">
        <v>49000</v>
      </c>
      <c r="J491" s="49">
        <v>37977</v>
      </c>
      <c r="K491" s="49">
        <v>2002</v>
      </c>
      <c r="L491" s="49">
        <f t="shared" si="710"/>
        <v>39979</v>
      </c>
      <c r="M491" s="53">
        <f t="shared" si="711"/>
        <v>9021</v>
      </c>
      <c r="N491" s="54">
        <f t="shared" si="712"/>
        <v>0.81589795918367347</v>
      </c>
      <c r="O491" s="61"/>
      <c r="P491" s="45" t="s">
        <v>93</v>
      </c>
    </row>
    <row r="492" spans="1:16" ht="19.5" hidden="1" x14ac:dyDescent="0.25">
      <c r="A492" s="40" t="str">
        <f t="shared" si="671"/>
        <v>a</v>
      </c>
      <c r="B492" s="52" t="s">
        <v>2</v>
      </c>
      <c r="C492" s="47" t="s">
        <v>11</v>
      </c>
      <c r="D492" s="48"/>
      <c r="E492" s="48"/>
      <c r="F492" s="48"/>
      <c r="G492" s="48"/>
      <c r="H492" s="48">
        <v>105000</v>
      </c>
      <c r="I492" s="48">
        <v>122000</v>
      </c>
      <c r="J492" s="49">
        <v>48530</v>
      </c>
      <c r="K492" s="48">
        <v>71477</v>
      </c>
      <c r="L492" s="48">
        <f t="shared" si="710"/>
        <v>120007</v>
      </c>
      <c r="M492" s="50">
        <f t="shared" si="711"/>
        <v>1993</v>
      </c>
      <c r="N492" s="51">
        <f t="shared" si="712"/>
        <v>0.98366393442622946</v>
      </c>
      <c r="O492" s="61"/>
      <c r="P492" s="45" t="s">
        <v>93</v>
      </c>
    </row>
    <row r="493" spans="1:16" ht="18.75" hidden="1" x14ac:dyDescent="0.25">
      <c r="A493" s="40" t="str">
        <f t="shared" si="671"/>
        <v>b</v>
      </c>
      <c r="B493" s="3" t="s">
        <v>2</v>
      </c>
      <c r="C493" s="2" t="s">
        <v>12</v>
      </c>
      <c r="D493" s="17"/>
      <c r="E493" s="17"/>
      <c r="F493" s="17"/>
      <c r="G493" s="17"/>
      <c r="H493" s="17">
        <v>0</v>
      </c>
      <c r="I493" s="17">
        <v>0</v>
      </c>
      <c r="J493" s="18"/>
      <c r="K493" s="17"/>
      <c r="L493" s="17">
        <f t="shared" si="710"/>
        <v>0</v>
      </c>
      <c r="M493" s="31">
        <f t="shared" si="711"/>
        <v>0</v>
      </c>
      <c r="N493" s="32" t="e">
        <f t="shared" si="712"/>
        <v>#DIV/0!</v>
      </c>
      <c r="O493" s="13"/>
      <c r="P493" s="10" t="s">
        <v>93</v>
      </c>
    </row>
    <row r="494" spans="1:16" ht="18.75" hidden="1" x14ac:dyDescent="0.25">
      <c r="A494" s="40" t="str">
        <f t="shared" si="671"/>
        <v>b</v>
      </c>
      <c r="B494" s="3" t="s">
        <v>2</v>
      </c>
      <c r="C494" s="2" t="s">
        <v>13</v>
      </c>
      <c r="D494" s="17"/>
      <c r="E494" s="17"/>
      <c r="F494" s="17"/>
      <c r="G494" s="17"/>
      <c r="H494" s="17">
        <v>0</v>
      </c>
      <c r="I494" s="17">
        <v>0</v>
      </c>
      <c r="J494" s="18"/>
      <c r="K494" s="17"/>
      <c r="L494" s="17">
        <f t="shared" si="710"/>
        <v>0</v>
      </c>
      <c r="M494" s="31">
        <f t="shared" si="711"/>
        <v>0</v>
      </c>
      <c r="N494" s="32" t="e">
        <f t="shared" si="712"/>
        <v>#DIV/0!</v>
      </c>
      <c r="O494" s="13"/>
      <c r="P494" s="10" t="s">
        <v>93</v>
      </c>
    </row>
    <row r="495" spans="1:16" ht="35.25" hidden="1" customHeight="1" x14ac:dyDescent="0.25">
      <c r="A495" s="40" t="str">
        <f t="shared" si="671"/>
        <v>a</v>
      </c>
      <c r="B495" s="55" t="s">
        <v>139</v>
      </c>
      <c r="C495" s="55" t="s">
        <v>45</v>
      </c>
      <c r="D495" s="49">
        <f t="shared" ref="D495" si="713">D496+D504+D505+D506</f>
        <v>1304920</v>
      </c>
      <c r="E495" s="49">
        <f t="shared" ref="E495:F495" si="714">E496+E504+E505+E506</f>
        <v>184441.64</v>
      </c>
      <c r="F495" s="49">
        <f t="shared" si="714"/>
        <v>551193.80000000005</v>
      </c>
      <c r="G495" s="49">
        <f t="shared" ref="G495" si="715">G496+G504+G505+G506</f>
        <v>73083</v>
      </c>
      <c r="H495" s="49">
        <f t="shared" ref="H495:K495" si="716">H496+H504+H505+H506</f>
        <v>1044565000</v>
      </c>
      <c r="I495" s="49">
        <f t="shared" si="716"/>
        <v>1054781010</v>
      </c>
      <c r="J495" s="49">
        <f t="shared" ref="J495" si="717">J496+J504+J505+J506</f>
        <v>986530459</v>
      </c>
      <c r="K495" s="49">
        <f t="shared" si="716"/>
        <v>63687065.5</v>
      </c>
      <c r="L495" s="49">
        <f t="shared" ref="L495" si="718">L496+L504+L505+L506</f>
        <v>1050217524.5</v>
      </c>
      <c r="M495" s="53">
        <f t="shared" ref="M495" si="719">M496+M504+M505+M506</f>
        <v>4563485.5</v>
      </c>
      <c r="N495" s="54">
        <f t="shared" si="712"/>
        <v>0.99567352326527003</v>
      </c>
      <c r="O495" s="61"/>
      <c r="P495" s="45"/>
    </row>
    <row r="496" spans="1:16" ht="19.5" hidden="1" x14ac:dyDescent="0.25">
      <c r="A496" s="40" t="str">
        <f t="shared" si="671"/>
        <v>a</v>
      </c>
      <c r="B496" s="46" t="s">
        <v>2</v>
      </c>
      <c r="C496" s="47" t="s">
        <v>3</v>
      </c>
      <c r="D496" s="48">
        <f t="shared" ref="D496:E496" si="720">D497+D498+D499+D500+D501+D502+D503</f>
        <v>1304920</v>
      </c>
      <c r="E496" s="48">
        <f t="shared" si="720"/>
        <v>184441.64</v>
      </c>
      <c r="F496" s="48">
        <f t="shared" ref="F496:G496" si="721">F497+F498+F499+F500+F501+F502+F503</f>
        <v>527297.80000000005</v>
      </c>
      <c r="G496" s="48">
        <f t="shared" si="721"/>
        <v>73083</v>
      </c>
      <c r="H496" s="48">
        <f t="shared" ref="H496:K496" si="722">H497+H498+H499+H500+H501+H502+H503</f>
        <v>1044332000</v>
      </c>
      <c r="I496" s="48">
        <f t="shared" si="722"/>
        <v>1054547147</v>
      </c>
      <c r="J496" s="49">
        <f t="shared" ref="J496" si="723">J497+J498+J499+J500+J501+J502+J503</f>
        <v>986397630</v>
      </c>
      <c r="K496" s="48">
        <f t="shared" si="722"/>
        <v>63631676.5</v>
      </c>
      <c r="L496" s="48">
        <f t="shared" ref="L496:M496" si="724">L497+L498+L499+L500+L501+L502+L503</f>
        <v>1050029306.5</v>
      </c>
      <c r="M496" s="50">
        <f t="shared" si="724"/>
        <v>4517840.5</v>
      </c>
      <c r="N496" s="51">
        <f t="shared" si="712"/>
        <v>0.99571584778086741</v>
      </c>
      <c r="O496" s="61"/>
      <c r="P496" s="45"/>
    </row>
    <row r="497" spans="1:16" ht="18.75" hidden="1" x14ac:dyDescent="0.25">
      <c r="A497" s="40" t="str">
        <f t="shared" si="671"/>
        <v>b</v>
      </c>
      <c r="B497" s="3" t="s">
        <v>2</v>
      </c>
      <c r="C497" s="4" t="s">
        <v>4</v>
      </c>
      <c r="D497" s="18">
        <f t="shared" ref="D497:E497" si="725">D509+D521+D785+D977</f>
        <v>0</v>
      </c>
      <c r="E497" s="18">
        <f t="shared" si="725"/>
        <v>0</v>
      </c>
      <c r="F497" s="18">
        <f t="shared" ref="F497:G497" si="726">F509+F521+F785+F977</f>
        <v>0</v>
      </c>
      <c r="G497" s="18">
        <f t="shared" si="726"/>
        <v>0</v>
      </c>
      <c r="H497" s="18">
        <f t="shared" ref="H497:M497" si="727">H509+H521+H785+H977</f>
        <v>0</v>
      </c>
      <c r="I497" s="18">
        <f t="shared" si="727"/>
        <v>0</v>
      </c>
      <c r="J497" s="18">
        <f t="shared" ref="J497" si="728">J509+J521+J785+J977</f>
        <v>0</v>
      </c>
      <c r="K497" s="18">
        <f t="shared" si="727"/>
        <v>0</v>
      </c>
      <c r="L497" s="18">
        <f t="shared" si="727"/>
        <v>0</v>
      </c>
      <c r="M497" s="30">
        <f t="shared" si="727"/>
        <v>0</v>
      </c>
      <c r="N497" s="33" t="e">
        <f t="shared" si="712"/>
        <v>#DIV/0!</v>
      </c>
      <c r="O497" s="14"/>
    </row>
    <row r="498" spans="1:16" ht="19.5" hidden="1" x14ac:dyDescent="0.25">
      <c r="A498" s="40" t="str">
        <f t="shared" si="671"/>
        <v>a</v>
      </c>
      <c r="B498" s="52" t="s">
        <v>2</v>
      </c>
      <c r="C498" s="4" t="s">
        <v>5</v>
      </c>
      <c r="D498" s="49">
        <f t="shared" ref="D498:E498" si="729">D510+D522+D786+D978</f>
        <v>150770</v>
      </c>
      <c r="E498" s="49">
        <f t="shared" si="729"/>
        <v>104218.33</v>
      </c>
      <c r="F498" s="49">
        <f t="shared" ref="F498:G498" si="730">F510+F522+F786+F978</f>
        <v>346305.8</v>
      </c>
      <c r="G498" s="49">
        <f t="shared" si="730"/>
        <v>65295</v>
      </c>
      <c r="H498" s="49">
        <f t="shared" ref="H498:M498" si="731">H510+H522+H786+H978</f>
        <v>84957000</v>
      </c>
      <c r="I498" s="49">
        <f t="shared" si="731"/>
        <v>85303252</v>
      </c>
      <c r="J498" s="49">
        <f t="shared" ref="J498" si="732">J510+J522+J786+J978</f>
        <v>69470209</v>
      </c>
      <c r="K498" s="49">
        <f t="shared" si="731"/>
        <v>15872940</v>
      </c>
      <c r="L498" s="49">
        <f t="shared" si="731"/>
        <v>85343149</v>
      </c>
      <c r="M498" s="53">
        <f t="shared" si="731"/>
        <v>-39897</v>
      </c>
      <c r="N498" s="54">
        <f t="shared" si="712"/>
        <v>1.0004677078430726</v>
      </c>
      <c r="O498" s="61"/>
      <c r="P498" s="45"/>
    </row>
    <row r="499" spans="1:16" ht="18.75" hidden="1" x14ac:dyDescent="0.25">
      <c r="A499" s="40" t="str">
        <f t="shared" si="671"/>
        <v>b</v>
      </c>
      <c r="B499" s="3" t="s">
        <v>2</v>
      </c>
      <c r="C499" s="4" t="s">
        <v>6</v>
      </c>
      <c r="D499" s="18">
        <f t="shared" ref="D499:E499" si="733">D511+D523+D787+D979</f>
        <v>0</v>
      </c>
      <c r="E499" s="18">
        <f t="shared" si="733"/>
        <v>0</v>
      </c>
      <c r="F499" s="18">
        <f t="shared" ref="F499:G499" si="734">F511+F523+F787+F979</f>
        <v>0</v>
      </c>
      <c r="G499" s="18">
        <f t="shared" si="734"/>
        <v>0</v>
      </c>
      <c r="H499" s="18">
        <f t="shared" ref="H499:K499" si="735">H511+H523+H787+H979</f>
        <v>0</v>
      </c>
      <c r="I499" s="18">
        <f t="shared" si="735"/>
        <v>0</v>
      </c>
      <c r="J499" s="18">
        <f t="shared" ref="J499" si="736">J511+J523+J787+J979</f>
        <v>0</v>
      </c>
      <c r="K499" s="18">
        <f t="shared" si="735"/>
        <v>0</v>
      </c>
      <c r="L499" s="18">
        <f t="shared" ref="L499:M499" si="737">L511+L523+L787+L979</f>
        <v>0</v>
      </c>
      <c r="M499" s="30">
        <f t="shared" si="737"/>
        <v>0</v>
      </c>
      <c r="N499" s="33" t="e">
        <f t="shared" si="712"/>
        <v>#DIV/0!</v>
      </c>
      <c r="O499" s="14"/>
    </row>
    <row r="500" spans="1:16" ht="18.75" hidden="1" x14ac:dyDescent="0.25">
      <c r="A500" s="40" t="str">
        <f t="shared" si="671"/>
        <v>b</v>
      </c>
      <c r="B500" s="3" t="s">
        <v>2</v>
      </c>
      <c r="C500" s="5" t="s">
        <v>7</v>
      </c>
      <c r="D500" s="18">
        <f t="shared" ref="D500:E500" si="738">D512+D524+D788+D980</f>
        <v>0</v>
      </c>
      <c r="E500" s="18">
        <f t="shared" si="738"/>
        <v>0</v>
      </c>
      <c r="F500" s="18">
        <f t="shared" ref="F500:G500" si="739">F512+F524+F788+F980</f>
        <v>0</v>
      </c>
      <c r="G500" s="18">
        <f t="shared" si="739"/>
        <v>0</v>
      </c>
      <c r="H500" s="18">
        <f t="shared" ref="H500:M500" si="740">H512+H524+H788+H980</f>
        <v>0</v>
      </c>
      <c r="I500" s="18">
        <f t="shared" si="740"/>
        <v>0</v>
      </c>
      <c r="J500" s="18">
        <f t="shared" ref="J500" si="741">J512+J524+J788+J980</f>
        <v>0</v>
      </c>
      <c r="K500" s="18">
        <f t="shared" si="740"/>
        <v>0</v>
      </c>
      <c r="L500" s="18">
        <f t="shared" si="740"/>
        <v>0</v>
      </c>
      <c r="M500" s="30">
        <f t="shared" si="740"/>
        <v>0</v>
      </c>
      <c r="N500" s="33" t="e">
        <f t="shared" si="712"/>
        <v>#DIV/0!</v>
      </c>
      <c r="O500" s="14"/>
    </row>
    <row r="501" spans="1:16" ht="18.75" hidden="1" x14ac:dyDescent="0.25">
      <c r="A501" s="40" t="str">
        <f t="shared" si="671"/>
        <v>b</v>
      </c>
      <c r="B501" s="3" t="s">
        <v>2</v>
      </c>
      <c r="C501" s="5" t="s">
        <v>8</v>
      </c>
      <c r="D501" s="18">
        <f t="shared" ref="D501:E501" si="742">D513+D525+D789+D981</f>
        <v>0</v>
      </c>
      <c r="E501" s="18">
        <f t="shared" si="742"/>
        <v>0</v>
      </c>
      <c r="F501" s="18">
        <f t="shared" ref="F501:G501" si="743">F513+F525+F789+F981</f>
        <v>0</v>
      </c>
      <c r="G501" s="18">
        <f t="shared" si="743"/>
        <v>0</v>
      </c>
      <c r="H501" s="18">
        <f t="shared" ref="H501:M501" si="744">H513+H525+H789+H981</f>
        <v>0</v>
      </c>
      <c r="I501" s="18">
        <f t="shared" si="744"/>
        <v>0</v>
      </c>
      <c r="J501" s="18">
        <f t="shared" ref="J501" si="745">J513+J525+J789+J981</f>
        <v>0</v>
      </c>
      <c r="K501" s="18">
        <f t="shared" si="744"/>
        <v>0</v>
      </c>
      <c r="L501" s="18">
        <f t="shared" si="744"/>
        <v>0</v>
      </c>
      <c r="M501" s="30">
        <f t="shared" si="744"/>
        <v>0</v>
      </c>
      <c r="N501" s="33" t="e">
        <f t="shared" si="712"/>
        <v>#DIV/0!</v>
      </c>
      <c r="O501" s="14"/>
    </row>
    <row r="502" spans="1:16" ht="19.5" hidden="1" x14ac:dyDescent="0.25">
      <c r="A502" s="40" t="str">
        <f t="shared" si="671"/>
        <v>a</v>
      </c>
      <c r="B502" s="52" t="s">
        <v>2</v>
      </c>
      <c r="C502" s="4" t="s">
        <v>9</v>
      </c>
      <c r="D502" s="49">
        <f t="shared" ref="D502:E502" si="746">D514+D526+D790+D982</f>
        <v>1154150</v>
      </c>
      <c r="E502" s="49">
        <f t="shared" si="746"/>
        <v>80223.31</v>
      </c>
      <c r="F502" s="49">
        <f t="shared" ref="F502:G502" si="747">F514+F526+F790+F982</f>
        <v>180992</v>
      </c>
      <c r="G502" s="49">
        <f t="shared" si="747"/>
        <v>3188</v>
      </c>
      <c r="H502" s="49">
        <f t="shared" ref="H502:M502" si="748">H514+H526+H790+H982</f>
        <v>958598000</v>
      </c>
      <c r="I502" s="49">
        <f t="shared" si="748"/>
        <v>967935785</v>
      </c>
      <c r="J502" s="49">
        <f t="shared" ref="J502" si="749">J514+J526+J790+J982</f>
        <v>916125202</v>
      </c>
      <c r="K502" s="49">
        <f t="shared" si="748"/>
        <v>47386570.5</v>
      </c>
      <c r="L502" s="49">
        <f t="shared" si="748"/>
        <v>963511772.5</v>
      </c>
      <c r="M502" s="53">
        <f t="shared" si="748"/>
        <v>4424012.5</v>
      </c>
      <c r="N502" s="54">
        <f t="shared" si="712"/>
        <v>0.99542943595168354</v>
      </c>
      <c r="O502" s="61"/>
      <c r="P502" s="45"/>
    </row>
    <row r="503" spans="1:16" ht="19.5" hidden="1" x14ac:dyDescent="0.25">
      <c r="A503" s="40" t="str">
        <f t="shared" si="671"/>
        <v>a</v>
      </c>
      <c r="B503" s="52" t="s">
        <v>2</v>
      </c>
      <c r="C503" s="4" t="s">
        <v>10</v>
      </c>
      <c r="D503" s="49">
        <f t="shared" ref="D503:E503" si="750">D515+D527+D791+D983</f>
        <v>0</v>
      </c>
      <c r="E503" s="49">
        <f t="shared" si="750"/>
        <v>0</v>
      </c>
      <c r="F503" s="49">
        <f t="shared" ref="F503:G503" si="751">F515+F527+F791+F983</f>
        <v>0</v>
      </c>
      <c r="G503" s="49">
        <f t="shared" si="751"/>
        <v>4600</v>
      </c>
      <c r="H503" s="49">
        <f t="shared" ref="H503:M503" si="752">H515+H527+H791+H983</f>
        <v>777000</v>
      </c>
      <c r="I503" s="49">
        <f t="shared" si="752"/>
        <v>1308110</v>
      </c>
      <c r="J503" s="49">
        <f t="shared" ref="J503" si="753">J515+J527+J791+J983</f>
        <v>802219</v>
      </c>
      <c r="K503" s="49">
        <f t="shared" si="752"/>
        <v>372166</v>
      </c>
      <c r="L503" s="49">
        <f t="shared" si="752"/>
        <v>1174385</v>
      </c>
      <c r="M503" s="53">
        <f t="shared" si="752"/>
        <v>133725</v>
      </c>
      <c r="N503" s="54">
        <f t="shared" si="712"/>
        <v>0.8977723585936962</v>
      </c>
      <c r="O503" s="61"/>
      <c r="P503" s="45"/>
    </row>
    <row r="504" spans="1:16" ht="19.5" hidden="1" x14ac:dyDescent="0.25">
      <c r="A504" s="40" t="str">
        <f t="shared" si="671"/>
        <v>a</v>
      </c>
      <c r="B504" s="46" t="s">
        <v>2</v>
      </c>
      <c r="C504" s="47" t="s">
        <v>11</v>
      </c>
      <c r="D504" s="48">
        <f t="shared" ref="D504:E504" si="754">D516+D528+D792+D984</f>
        <v>0</v>
      </c>
      <c r="E504" s="48">
        <f t="shared" si="754"/>
        <v>0</v>
      </c>
      <c r="F504" s="48">
        <f t="shared" ref="F504:G504" si="755">F516+F528+F792+F984</f>
        <v>23896</v>
      </c>
      <c r="G504" s="48">
        <f t="shared" si="755"/>
        <v>0</v>
      </c>
      <c r="H504" s="48">
        <f t="shared" ref="H504:M504" si="756">H516+H528+H792+H984</f>
        <v>233000</v>
      </c>
      <c r="I504" s="48">
        <f t="shared" si="756"/>
        <v>233863</v>
      </c>
      <c r="J504" s="49">
        <f t="shared" ref="J504" si="757">J516+J528+J792+J984</f>
        <v>132829</v>
      </c>
      <c r="K504" s="48">
        <f t="shared" si="756"/>
        <v>55389</v>
      </c>
      <c r="L504" s="48">
        <f t="shared" si="756"/>
        <v>188218</v>
      </c>
      <c r="M504" s="50">
        <f t="shared" si="756"/>
        <v>45645</v>
      </c>
      <c r="N504" s="51">
        <f t="shared" si="712"/>
        <v>0.80482162633678689</v>
      </c>
      <c r="O504" s="61"/>
      <c r="P504" s="45"/>
    </row>
    <row r="505" spans="1:16" ht="18.75" hidden="1" x14ac:dyDescent="0.25">
      <c r="A505" s="40" t="str">
        <f t="shared" si="671"/>
        <v>b</v>
      </c>
      <c r="B505" s="1" t="s">
        <v>2</v>
      </c>
      <c r="C505" s="2" t="s">
        <v>12</v>
      </c>
      <c r="D505" s="17">
        <f t="shared" ref="D505:E505" si="758">D517+D529+D793+D985</f>
        <v>0</v>
      </c>
      <c r="E505" s="17">
        <f t="shared" si="758"/>
        <v>0</v>
      </c>
      <c r="F505" s="17">
        <f t="shared" ref="F505:G505" si="759">F517+F529+F793+F985</f>
        <v>0</v>
      </c>
      <c r="G505" s="17">
        <f t="shared" si="759"/>
        <v>0</v>
      </c>
      <c r="H505" s="17">
        <f t="shared" ref="H505:M505" si="760">H517+H529+H793+H985</f>
        <v>0</v>
      </c>
      <c r="I505" s="17">
        <f t="shared" si="760"/>
        <v>0</v>
      </c>
      <c r="J505" s="18">
        <f t="shared" ref="J505" si="761">J517+J529+J793+J985</f>
        <v>0</v>
      </c>
      <c r="K505" s="17">
        <f t="shared" si="760"/>
        <v>0</v>
      </c>
      <c r="L505" s="17">
        <f t="shared" si="760"/>
        <v>0</v>
      </c>
      <c r="M505" s="31">
        <f t="shared" si="760"/>
        <v>0</v>
      </c>
      <c r="N505" s="32" t="e">
        <f t="shared" si="712"/>
        <v>#DIV/0!</v>
      </c>
      <c r="O505" s="13"/>
    </row>
    <row r="506" spans="1:16" ht="18.75" hidden="1" x14ac:dyDescent="0.25">
      <c r="A506" s="40" t="str">
        <f t="shared" si="671"/>
        <v>b</v>
      </c>
      <c r="B506" s="1" t="s">
        <v>2</v>
      </c>
      <c r="C506" s="2" t="s">
        <v>13</v>
      </c>
      <c r="D506" s="17">
        <f t="shared" ref="D506:E506" si="762">D518+D530+D794+D986</f>
        <v>0</v>
      </c>
      <c r="E506" s="17">
        <f t="shared" si="762"/>
        <v>0</v>
      </c>
      <c r="F506" s="17">
        <f t="shared" ref="F506:G506" si="763">F518+F530+F794+F986</f>
        <v>0</v>
      </c>
      <c r="G506" s="17">
        <f t="shared" si="763"/>
        <v>0</v>
      </c>
      <c r="H506" s="17">
        <f t="shared" ref="H506:M506" si="764">H518+H530+H794+H986</f>
        <v>0</v>
      </c>
      <c r="I506" s="17">
        <f t="shared" si="764"/>
        <v>0</v>
      </c>
      <c r="J506" s="18">
        <f t="shared" ref="J506" si="765">J518+J530+J794+J986</f>
        <v>0</v>
      </c>
      <c r="K506" s="17">
        <f t="shared" si="764"/>
        <v>0</v>
      </c>
      <c r="L506" s="17">
        <f t="shared" si="764"/>
        <v>0</v>
      </c>
      <c r="M506" s="31">
        <f t="shared" si="764"/>
        <v>0</v>
      </c>
      <c r="N506" s="32" t="e">
        <f t="shared" si="712"/>
        <v>#DIV/0!</v>
      </c>
      <c r="O506" s="13"/>
    </row>
    <row r="507" spans="1:16" ht="36" x14ac:dyDescent="0.25">
      <c r="A507" s="40" t="str">
        <f t="shared" si="671"/>
        <v>a</v>
      </c>
      <c r="B507" s="55" t="s">
        <v>140</v>
      </c>
      <c r="C507" s="55" t="s">
        <v>46</v>
      </c>
      <c r="D507" s="49">
        <f t="shared" ref="D507" si="766">D508+D516+D517+D518</f>
        <v>0</v>
      </c>
      <c r="E507" s="49"/>
      <c r="F507" s="49"/>
      <c r="G507" s="49"/>
      <c r="H507" s="56">
        <f t="shared" ref="H507:I507" si="767">H508+H516+H517+H518</f>
        <v>754000000</v>
      </c>
      <c r="I507" s="56">
        <f t="shared" si="767"/>
        <v>765000000</v>
      </c>
      <c r="J507" s="49">
        <f t="shared" ref="J507" si="768">J508+J516+J517+J518</f>
        <v>744742344</v>
      </c>
      <c r="K507" s="49">
        <f t="shared" ref="K507" si="769">K508+K516+K517+K518</f>
        <v>20257656</v>
      </c>
      <c r="L507" s="67">
        <f t="shared" ref="L507" si="770">L508+L516+L517+L518</f>
        <v>765000000</v>
      </c>
      <c r="M507" s="53">
        <f t="shared" ref="M507" si="771">M508+M516+M517+M518</f>
        <v>0</v>
      </c>
      <c r="N507" s="54">
        <f t="shared" si="712"/>
        <v>1</v>
      </c>
      <c r="O507" s="61"/>
      <c r="P507" s="45" t="s">
        <v>90</v>
      </c>
    </row>
    <row r="508" spans="1:16" ht="19.5" x14ac:dyDescent="0.25">
      <c r="A508" s="40" t="str">
        <f t="shared" si="671"/>
        <v>a</v>
      </c>
      <c r="B508" s="46" t="s">
        <v>2</v>
      </c>
      <c r="C508" s="47" t="s">
        <v>3</v>
      </c>
      <c r="D508" s="48">
        <f t="shared" ref="D508" si="772">D509+D510+D511+D512+D513+D514+D515</f>
        <v>0</v>
      </c>
      <c r="E508" s="48"/>
      <c r="F508" s="48"/>
      <c r="G508" s="48"/>
      <c r="H508" s="48">
        <f t="shared" ref="H508:I508" si="773">H509+H510+H511+H512+H513+H514+H515</f>
        <v>754000000</v>
      </c>
      <c r="I508" s="48">
        <f t="shared" si="773"/>
        <v>765000000</v>
      </c>
      <c r="J508" s="49">
        <f t="shared" ref="J508" si="774">J509+J510+J511+J512+J513+J514+J515</f>
        <v>744742344</v>
      </c>
      <c r="K508" s="48">
        <f t="shared" ref="K508:M508" si="775">K509+K510+K511+K512+K513+K514+K515</f>
        <v>20257656</v>
      </c>
      <c r="L508" s="67">
        <f t="shared" si="775"/>
        <v>765000000</v>
      </c>
      <c r="M508" s="50">
        <f t="shared" si="775"/>
        <v>0</v>
      </c>
      <c r="N508" s="51">
        <f t="shared" si="712"/>
        <v>1</v>
      </c>
      <c r="O508" s="61"/>
      <c r="P508" s="45" t="s">
        <v>90</v>
      </c>
    </row>
    <row r="509" spans="1:16" ht="18.75" hidden="1" x14ac:dyDescent="0.25">
      <c r="A509" s="40" t="str">
        <f t="shared" si="671"/>
        <v>b</v>
      </c>
      <c r="B509" s="3" t="s">
        <v>2</v>
      </c>
      <c r="C509" s="4" t="s">
        <v>4</v>
      </c>
      <c r="D509" s="18"/>
      <c r="E509" s="18"/>
      <c r="F509" s="18"/>
      <c r="G509" s="18"/>
      <c r="H509" s="20">
        <v>0</v>
      </c>
      <c r="I509" s="20">
        <v>0</v>
      </c>
      <c r="J509" s="18"/>
      <c r="K509" s="18"/>
      <c r="L509" s="18">
        <f t="shared" ref="L509:L518" si="776">J509+K509</f>
        <v>0</v>
      </c>
      <c r="M509" s="30">
        <f t="shared" ref="M509:M518" si="777">I509-L509</f>
        <v>0</v>
      </c>
      <c r="N509" s="33" t="e">
        <f t="shared" si="712"/>
        <v>#DIV/0!</v>
      </c>
      <c r="O509" s="14"/>
      <c r="P509" s="10" t="s">
        <v>90</v>
      </c>
    </row>
    <row r="510" spans="1:16" ht="19.5" x14ac:dyDescent="0.25">
      <c r="A510" s="40" t="str">
        <f t="shared" si="671"/>
        <v>a</v>
      </c>
      <c r="B510" s="52" t="s">
        <v>2</v>
      </c>
      <c r="C510" s="4" t="s">
        <v>5</v>
      </c>
      <c r="D510" s="49"/>
      <c r="E510" s="49"/>
      <c r="F510" s="49"/>
      <c r="G510" s="49"/>
      <c r="H510" s="59">
        <v>4000000</v>
      </c>
      <c r="I510" s="59">
        <v>3940000</v>
      </c>
      <c r="J510" s="49">
        <v>3303294</v>
      </c>
      <c r="K510" s="49">
        <v>540000</v>
      </c>
      <c r="L510" s="49">
        <f t="shared" si="776"/>
        <v>3843294</v>
      </c>
      <c r="M510" s="53">
        <f t="shared" si="777"/>
        <v>96706</v>
      </c>
      <c r="N510" s="54">
        <f t="shared" si="712"/>
        <v>0.97545532994923856</v>
      </c>
      <c r="O510" s="61"/>
      <c r="P510" s="45" t="s">
        <v>90</v>
      </c>
    </row>
    <row r="511" spans="1:16" ht="18.75" hidden="1" x14ac:dyDescent="0.25">
      <c r="A511" s="40" t="str">
        <f t="shared" si="671"/>
        <v>b</v>
      </c>
      <c r="B511" s="3" t="s">
        <v>2</v>
      </c>
      <c r="C511" s="4" t="s">
        <v>6</v>
      </c>
      <c r="D511" s="18"/>
      <c r="E511" s="18"/>
      <c r="F511" s="18"/>
      <c r="G511" s="18"/>
      <c r="H511" s="20">
        <v>0</v>
      </c>
      <c r="I511" s="20">
        <v>0</v>
      </c>
      <c r="J511" s="18"/>
      <c r="K511" s="18"/>
      <c r="L511" s="18">
        <f t="shared" si="776"/>
        <v>0</v>
      </c>
      <c r="M511" s="30">
        <f t="shared" si="777"/>
        <v>0</v>
      </c>
      <c r="N511" s="33" t="e">
        <f t="shared" si="712"/>
        <v>#DIV/0!</v>
      </c>
      <c r="O511" s="14"/>
      <c r="P511" s="10" t="s">
        <v>90</v>
      </c>
    </row>
    <row r="512" spans="1:16" ht="18.75" hidden="1" x14ac:dyDescent="0.25">
      <c r="A512" s="40" t="str">
        <f t="shared" si="671"/>
        <v>b</v>
      </c>
      <c r="B512" s="3" t="s">
        <v>2</v>
      </c>
      <c r="C512" s="5" t="s">
        <v>7</v>
      </c>
      <c r="D512" s="18"/>
      <c r="E512" s="18"/>
      <c r="F512" s="18"/>
      <c r="G512" s="18"/>
      <c r="H512" s="20">
        <v>0</v>
      </c>
      <c r="I512" s="20">
        <v>0</v>
      </c>
      <c r="J512" s="18"/>
      <c r="K512" s="18"/>
      <c r="L512" s="18">
        <f t="shared" si="776"/>
        <v>0</v>
      </c>
      <c r="M512" s="30">
        <f t="shared" si="777"/>
        <v>0</v>
      </c>
      <c r="N512" s="33" t="e">
        <f t="shared" si="712"/>
        <v>#DIV/0!</v>
      </c>
      <c r="O512" s="14"/>
      <c r="P512" s="10" t="s">
        <v>90</v>
      </c>
    </row>
    <row r="513" spans="1:16" ht="18.75" hidden="1" x14ac:dyDescent="0.25">
      <c r="A513" s="40" t="str">
        <f t="shared" si="671"/>
        <v>b</v>
      </c>
      <c r="B513" s="3" t="s">
        <v>2</v>
      </c>
      <c r="C513" s="5" t="s">
        <v>8</v>
      </c>
      <c r="D513" s="18"/>
      <c r="E513" s="18"/>
      <c r="F513" s="18"/>
      <c r="G513" s="18"/>
      <c r="H513" s="20">
        <v>0</v>
      </c>
      <c r="I513" s="20">
        <v>0</v>
      </c>
      <c r="J513" s="18"/>
      <c r="K513" s="18"/>
      <c r="L513" s="18">
        <f t="shared" si="776"/>
        <v>0</v>
      </c>
      <c r="M513" s="30">
        <f t="shared" si="777"/>
        <v>0</v>
      </c>
      <c r="N513" s="33" t="e">
        <f t="shared" si="712"/>
        <v>#DIV/0!</v>
      </c>
      <c r="O513" s="14"/>
      <c r="P513" s="10" t="s">
        <v>90</v>
      </c>
    </row>
    <row r="514" spans="1:16" ht="19.5" x14ac:dyDescent="0.25">
      <c r="A514" s="40" t="str">
        <f t="shared" si="671"/>
        <v>a</v>
      </c>
      <c r="B514" s="52" t="s">
        <v>2</v>
      </c>
      <c r="C514" s="4" t="s">
        <v>9</v>
      </c>
      <c r="D514" s="49"/>
      <c r="E514" s="49"/>
      <c r="F514" s="49"/>
      <c r="G514" s="49"/>
      <c r="H514" s="59">
        <v>750000000</v>
      </c>
      <c r="I514" s="59">
        <v>761000000</v>
      </c>
      <c r="J514" s="49">
        <v>741386888</v>
      </c>
      <c r="K514" s="49">
        <v>19705263</v>
      </c>
      <c r="L514" s="49">
        <f t="shared" si="776"/>
        <v>761092151</v>
      </c>
      <c r="M514" s="53">
        <f t="shared" si="777"/>
        <v>-92151</v>
      </c>
      <c r="N514" s="54">
        <f t="shared" si="712"/>
        <v>1.0001210919842314</v>
      </c>
      <c r="O514" s="61"/>
      <c r="P514" s="45" t="s">
        <v>90</v>
      </c>
    </row>
    <row r="515" spans="1:16" ht="19.5" x14ac:dyDescent="0.25">
      <c r="A515" s="40" t="str">
        <f t="shared" si="671"/>
        <v>a</v>
      </c>
      <c r="B515" s="52" t="s">
        <v>2</v>
      </c>
      <c r="C515" s="4" t="s">
        <v>10</v>
      </c>
      <c r="D515" s="49"/>
      <c r="E515" s="49"/>
      <c r="F515" s="49"/>
      <c r="G515" s="49"/>
      <c r="H515" s="59">
        <v>0</v>
      </c>
      <c r="I515" s="59">
        <v>60000</v>
      </c>
      <c r="J515" s="49">
        <v>52162</v>
      </c>
      <c r="K515" s="49">
        <v>12393</v>
      </c>
      <c r="L515" s="49">
        <f t="shared" si="776"/>
        <v>64555</v>
      </c>
      <c r="M515" s="53">
        <f t="shared" si="777"/>
        <v>-4555</v>
      </c>
      <c r="N515" s="54">
        <f t="shared" si="712"/>
        <v>1.0759166666666666</v>
      </c>
      <c r="O515" s="61"/>
      <c r="P515" s="45" t="s">
        <v>90</v>
      </c>
    </row>
    <row r="516" spans="1:16" ht="18.75" hidden="1" x14ac:dyDescent="0.25">
      <c r="A516" s="40" t="str">
        <f t="shared" ref="A516:A579" si="778">IF((D516+J516+H516+I516+K516+L516)&gt;0,"a","b")</f>
        <v>b</v>
      </c>
      <c r="B516" s="3" t="s">
        <v>2</v>
      </c>
      <c r="C516" s="2" t="s">
        <v>11</v>
      </c>
      <c r="D516" s="17"/>
      <c r="E516" s="17"/>
      <c r="F516" s="17"/>
      <c r="G516" s="17"/>
      <c r="H516" s="17">
        <v>0</v>
      </c>
      <c r="I516" s="17">
        <v>0</v>
      </c>
      <c r="J516" s="18"/>
      <c r="K516" s="17"/>
      <c r="L516" s="17">
        <f t="shared" si="776"/>
        <v>0</v>
      </c>
      <c r="M516" s="31">
        <f t="shared" si="777"/>
        <v>0</v>
      </c>
      <c r="N516" s="32" t="e">
        <f t="shared" si="712"/>
        <v>#DIV/0!</v>
      </c>
      <c r="O516" s="13"/>
      <c r="P516" s="10" t="s">
        <v>90</v>
      </c>
    </row>
    <row r="517" spans="1:16" ht="18.75" hidden="1" x14ac:dyDescent="0.25">
      <c r="A517" s="40" t="str">
        <f t="shared" si="778"/>
        <v>b</v>
      </c>
      <c r="B517" s="3" t="s">
        <v>2</v>
      </c>
      <c r="C517" s="2" t="s">
        <v>12</v>
      </c>
      <c r="D517" s="17"/>
      <c r="E517" s="17"/>
      <c r="F517" s="17"/>
      <c r="G517" s="17"/>
      <c r="H517" s="17">
        <v>0</v>
      </c>
      <c r="I517" s="17">
        <v>0</v>
      </c>
      <c r="J517" s="18"/>
      <c r="K517" s="17"/>
      <c r="L517" s="17">
        <f t="shared" si="776"/>
        <v>0</v>
      </c>
      <c r="M517" s="31">
        <f t="shared" si="777"/>
        <v>0</v>
      </c>
      <c r="N517" s="32" t="e">
        <f t="shared" si="712"/>
        <v>#DIV/0!</v>
      </c>
      <c r="O517" s="13"/>
      <c r="P517" s="10" t="s">
        <v>90</v>
      </c>
    </row>
    <row r="518" spans="1:16" ht="18.75" hidden="1" x14ac:dyDescent="0.25">
      <c r="A518" s="40" t="str">
        <f t="shared" si="778"/>
        <v>b</v>
      </c>
      <c r="B518" s="3" t="s">
        <v>2</v>
      </c>
      <c r="C518" s="2" t="s">
        <v>13</v>
      </c>
      <c r="D518" s="17"/>
      <c r="E518" s="17"/>
      <c r="F518" s="17"/>
      <c r="G518" s="17"/>
      <c r="H518" s="17">
        <v>0</v>
      </c>
      <c r="I518" s="17">
        <v>0</v>
      </c>
      <c r="J518" s="18"/>
      <c r="K518" s="17"/>
      <c r="L518" s="17">
        <f t="shared" si="776"/>
        <v>0</v>
      </c>
      <c r="M518" s="31">
        <f t="shared" si="777"/>
        <v>0</v>
      </c>
      <c r="N518" s="32" t="e">
        <f t="shared" si="712"/>
        <v>#DIV/0!</v>
      </c>
      <c r="O518" s="13"/>
      <c r="P518" s="10" t="s">
        <v>90</v>
      </c>
    </row>
    <row r="519" spans="1:16" ht="30.75" hidden="1" customHeight="1" x14ac:dyDescent="0.25">
      <c r="A519" s="40" t="str">
        <f t="shared" si="778"/>
        <v>a</v>
      </c>
      <c r="B519" s="55" t="s">
        <v>141</v>
      </c>
      <c r="C519" s="55" t="s">
        <v>47</v>
      </c>
      <c r="D519" s="49">
        <f t="shared" ref="D519" si="779">D520+D528+D529+D530</f>
        <v>254320</v>
      </c>
      <c r="E519" s="49">
        <f t="shared" ref="E519:F519" si="780">E520+E528+E529+E530</f>
        <v>92649</v>
      </c>
      <c r="F519" s="49">
        <f t="shared" si="780"/>
        <v>394105</v>
      </c>
      <c r="G519" s="49">
        <f t="shared" ref="G519" si="781">G520+G528+G529+G530</f>
        <v>41198</v>
      </c>
      <c r="H519" s="49">
        <f t="shared" ref="H519:K519" si="782">H520+H528+H529+H530</f>
        <v>89400000</v>
      </c>
      <c r="I519" s="49">
        <f t="shared" si="782"/>
        <v>88943170</v>
      </c>
      <c r="J519" s="49">
        <f t="shared" ref="J519" si="783">J520+J528+J529+J530</f>
        <v>66876481</v>
      </c>
      <c r="K519" s="49">
        <f t="shared" si="782"/>
        <v>13711432.5</v>
      </c>
      <c r="L519" s="49">
        <f t="shared" ref="L519" si="784">L520+L528+L529+L530</f>
        <v>80587913.5</v>
      </c>
      <c r="M519" s="53">
        <f t="shared" ref="M519" si="785">M520+M528+M529+M530</f>
        <v>8355256.5</v>
      </c>
      <c r="N519" s="54">
        <f t="shared" si="712"/>
        <v>0.90606072956473216</v>
      </c>
      <c r="O519" s="61"/>
      <c r="P519" s="45"/>
    </row>
    <row r="520" spans="1:16" ht="19.5" hidden="1" x14ac:dyDescent="0.25">
      <c r="A520" s="40" t="str">
        <f t="shared" si="778"/>
        <v>a</v>
      </c>
      <c r="B520" s="46" t="s">
        <v>2</v>
      </c>
      <c r="C520" s="47" t="s">
        <v>3</v>
      </c>
      <c r="D520" s="48">
        <f t="shared" ref="D520:E520" si="786">D521+D522+D523+D524+D525+D526+D527</f>
        <v>254320</v>
      </c>
      <c r="E520" s="48">
        <f t="shared" si="786"/>
        <v>92649</v>
      </c>
      <c r="F520" s="48">
        <f t="shared" ref="F520:G520" si="787">F521+F522+F523+F524+F525+F526+F527</f>
        <v>394105</v>
      </c>
      <c r="G520" s="48">
        <f t="shared" si="787"/>
        <v>41198</v>
      </c>
      <c r="H520" s="48">
        <f t="shared" ref="H520:K520" si="788">H521+H522+H523+H524+H525+H526+H527</f>
        <v>89300000</v>
      </c>
      <c r="I520" s="48">
        <f t="shared" si="788"/>
        <v>88865907</v>
      </c>
      <c r="J520" s="49">
        <f t="shared" ref="J520" si="789">J521+J522+J523+J524+J525+J526+J527</f>
        <v>66819170</v>
      </c>
      <c r="K520" s="48">
        <f t="shared" si="788"/>
        <v>13696043.5</v>
      </c>
      <c r="L520" s="48">
        <f t="shared" ref="L520:M520" si="790">L521+L522+L523+L524+L525+L526+L527</f>
        <v>80515213.5</v>
      </c>
      <c r="M520" s="50">
        <f t="shared" si="790"/>
        <v>8350693.5</v>
      </c>
      <c r="N520" s="51">
        <f t="shared" si="712"/>
        <v>0.90603040263798806</v>
      </c>
      <c r="O520" s="61"/>
      <c r="P520" s="45"/>
    </row>
    <row r="521" spans="1:16" ht="18.75" hidden="1" x14ac:dyDescent="0.25">
      <c r="A521" s="40" t="str">
        <f t="shared" si="778"/>
        <v>b</v>
      </c>
      <c r="B521" s="3" t="s">
        <v>2</v>
      </c>
      <c r="C521" s="4" t="s">
        <v>4</v>
      </c>
      <c r="D521" s="18">
        <f t="shared" ref="D521:E521" si="791">D533+D545+D557+D569+D581+D593+D641+D689+D725+D737+D749</f>
        <v>0</v>
      </c>
      <c r="E521" s="18">
        <f t="shared" si="791"/>
        <v>0</v>
      </c>
      <c r="F521" s="18">
        <f t="shared" ref="F521:G521" si="792">F533+F545+F557+F569+F581+F593+F641+F689+F725+F737+F749</f>
        <v>0</v>
      </c>
      <c r="G521" s="18">
        <f t="shared" si="792"/>
        <v>0</v>
      </c>
      <c r="H521" s="18">
        <f t="shared" ref="H521:L521" si="793">H533+H545+H557+H569+H581+H593+H641+H689+H725+H737+H749</f>
        <v>0</v>
      </c>
      <c r="I521" s="18">
        <f t="shared" si="793"/>
        <v>0</v>
      </c>
      <c r="J521" s="18">
        <f t="shared" ref="J521" si="794">J533+J545+J557+J569+J581+J593+J641+J689+J725+J737+J749</f>
        <v>0</v>
      </c>
      <c r="K521" s="18">
        <f t="shared" si="793"/>
        <v>0</v>
      </c>
      <c r="L521" s="18">
        <f t="shared" si="793"/>
        <v>0</v>
      </c>
      <c r="M521" s="30">
        <f t="shared" ref="L521:M530" si="795">M533+M545+M557+M569+M581+M593+M641+M689+M725+M737+M749</f>
        <v>0</v>
      </c>
      <c r="N521" s="33" t="e">
        <f t="shared" si="712"/>
        <v>#DIV/0!</v>
      </c>
      <c r="O521" s="14"/>
    </row>
    <row r="522" spans="1:16" ht="19.5" hidden="1" x14ac:dyDescent="0.25">
      <c r="A522" s="40" t="str">
        <f t="shared" si="778"/>
        <v>a</v>
      </c>
      <c r="B522" s="52" t="s">
        <v>2</v>
      </c>
      <c r="C522" s="4" t="s">
        <v>5</v>
      </c>
      <c r="D522" s="49">
        <f t="shared" ref="D522:E522" si="796">D534+D546+D558+D570+D582+D594+D642+D690+D726+D738+D750</f>
        <v>53906</v>
      </c>
      <c r="E522" s="49">
        <f t="shared" si="796"/>
        <v>92649</v>
      </c>
      <c r="F522" s="49">
        <f t="shared" ref="F522:G522" si="797">F534+F546+F558+F570+F582+F594+F642+F690+F726+F738+F750</f>
        <v>343436</v>
      </c>
      <c r="G522" s="49">
        <f t="shared" si="797"/>
        <v>36313</v>
      </c>
      <c r="H522" s="49">
        <f t="shared" ref="H522:L522" si="798">H534+H546+H558+H570+H582+H594+H642+H690+H726+H738+H750</f>
        <v>41549000</v>
      </c>
      <c r="I522" s="49">
        <f t="shared" si="798"/>
        <v>41152507</v>
      </c>
      <c r="J522" s="49">
        <f t="shared" ref="J522" si="799">J534+J546+J558+J570+J582+J594+J642+J690+J726+J738+J750</f>
        <v>31748471</v>
      </c>
      <c r="K522" s="49">
        <f t="shared" si="798"/>
        <v>8042945</v>
      </c>
      <c r="L522" s="49">
        <f t="shared" si="798"/>
        <v>39791416</v>
      </c>
      <c r="M522" s="53">
        <f t="shared" si="795"/>
        <v>1361091</v>
      </c>
      <c r="N522" s="54">
        <f t="shared" si="712"/>
        <v>0.96692568450325522</v>
      </c>
      <c r="O522" s="61"/>
      <c r="P522" s="45"/>
    </row>
    <row r="523" spans="1:16" ht="18.75" hidden="1" x14ac:dyDescent="0.25">
      <c r="A523" s="40" t="str">
        <f t="shared" si="778"/>
        <v>b</v>
      </c>
      <c r="B523" s="3" t="s">
        <v>2</v>
      </c>
      <c r="C523" s="4" t="s">
        <v>6</v>
      </c>
      <c r="D523" s="18">
        <f t="shared" ref="D523:E523" si="800">D535+D547+D559+D571+D583+D595+D643+D691+D727+D739+D751</f>
        <v>0</v>
      </c>
      <c r="E523" s="18">
        <f t="shared" si="800"/>
        <v>0</v>
      </c>
      <c r="F523" s="18">
        <f t="shared" ref="F523:G523" si="801">F535+F547+F559+F571+F583+F595+F643+F691+F727+F739+F751</f>
        <v>0</v>
      </c>
      <c r="G523" s="18">
        <f t="shared" si="801"/>
        <v>0</v>
      </c>
      <c r="H523" s="18">
        <f t="shared" ref="H523:K523" si="802">H535+H547+H559+H571+H583+H595+H643+H691+H727+H739+H751</f>
        <v>0</v>
      </c>
      <c r="I523" s="18">
        <f t="shared" si="802"/>
        <v>0</v>
      </c>
      <c r="J523" s="18">
        <f t="shared" ref="J523" si="803">J535+J547+J559+J571+J583+J595+J643+J691+J727+J739+J751</f>
        <v>0</v>
      </c>
      <c r="K523" s="18">
        <f t="shared" si="802"/>
        <v>0</v>
      </c>
      <c r="L523" s="18">
        <f t="shared" si="795"/>
        <v>0</v>
      </c>
      <c r="M523" s="30">
        <f t="shared" si="795"/>
        <v>0</v>
      </c>
      <c r="N523" s="33" t="e">
        <f t="shared" si="712"/>
        <v>#DIV/0!</v>
      </c>
      <c r="O523" s="14"/>
    </row>
    <row r="524" spans="1:16" ht="18.75" hidden="1" x14ac:dyDescent="0.25">
      <c r="A524" s="40" t="str">
        <f t="shared" si="778"/>
        <v>b</v>
      </c>
      <c r="B524" s="3" t="s">
        <v>2</v>
      </c>
      <c r="C524" s="5" t="s">
        <v>7</v>
      </c>
      <c r="D524" s="18">
        <f t="shared" ref="D524:E524" si="804">D536+D548+D560+D572+D584+D596+D644+D692+D728+D740+D752</f>
        <v>0</v>
      </c>
      <c r="E524" s="18">
        <f t="shared" si="804"/>
        <v>0</v>
      </c>
      <c r="F524" s="18">
        <f t="shared" ref="F524:G524" si="805">F536+F548+F560+F572+F584+F596+F644+F692+F728+F740+F752</f>
        <v>0</v>
      </c>
      <c r="G524" s="18">
        <f t="shared" si="805"/>
        <v>0</v>
      </c>
      <c r="H524" s="18">
        <f t="shared" ref="H524:L524" si="806">H536+H548+H560+H572+H584+H596+H644+H692+H728+H740+H752</f>
        <v>0</v>
      </c>
      <c r="I524" s="18">
        <f t="shared" si="806"/>
        <v>0</v>
      </c>
      <c r="J524" s="18">
        <f t="shared" ref="J524" si="807">J536+J548+J560+J572+J584+J596+J644+J692+J728+J740+J752</f>
        <v>0</v>
      </c>
      <c r="K524" s="18">
        <f t="shared" si="806"/>
        <v>0</v>
      </c>
      <c r="L524" s="18">
        <f t="shared" si="806"/>
        <v>0</v>
      </c>
      <c r="M524" s="30">
        <f t="shared" si="795"/>
        <v>0</v>
      </c>
      <c r="N524" s="33" t="e">
        <f t="shared" si="712"/>
        <v>#DIV/0!</v>
      </c>
      <c r="O524" s="14"/>
    </row>
    <row r="525" spans="1:16" ht="18.75" hidden="1" x14ac:dyDescent="0.25">
      <c r="A525" s="40" t="str">
        <f t="shared" si="778"/>
        <v>b</v>
      </c>
      <c r="B525" s="3" t="s">
        <v>2</v>
      </c>
      <c r="C525" s="5" t="s">
        <v>8</v>
      </c>
      <c r="D525" s="18">
        <f t="shared" ref="D525:E525" si="808">D537+D549+D561+D573+D585+D597+D645+D693+D729+D741+D753</f>
        <v>0</v>
      </c>
      <c r="E525" s="18">
        <f t="shared" si="808"/>
        <v>0</v>
      </c>
      <c r="F525" s="18">
        <f t="shared" ref="F525:G525" si="809">F537+F549+F561+F573+F585+F597+F645+F693+F729+F741+F753</f>
        <v>0</v>
      </c>
      <c r="G525" s="18">
        <f t="shared" si="809"/>
        <v>0</v>
      </c>
      <c r="H525" s="18">
        <f t="shared" ref="H525:L525" si="810">H537+H549+H561+H573+H585+H597+H645+H693+H729+H741+H753</f>
        <v>0</v>
      </c>
      <c r="I525" s="18">
        <f t="shared" si="810"/>
        <v>0</v>
      </c>
      <c r="J525" s="18">
        <f t="shared" ref="J525" si="811">J537+J549+J561+J573+J585+J597+J645+J693+J729+J741+J753</f>
        <v>0</v>
      </c>
      <c r="K525" s="18">
        <f t="shared" si="810"/>
        <v>0</v>
      </c>
      <c r="L525" s="18">
        <f t="shared" si="810"/>
        <v>0</v>
      </c>
      <c r="M525" s="30">
        <f t="shared" si="795"/>
        <v>0</v>
      </c>
      <c r="N525" s="33" t="e">
        <f t="shared" si="712"/>
        <v>#DIV/0!</v>
      </c>
      <c r="O525" s="14"/>
    </row>
    <row r="526" spans="1:16" ht="19.5" hidden="1" x14ac:dyDescent="0.25">
      <c r="A526" s="40" t="str">
        <f t="shared" si="778"/>
        <v>a</v>
      </c>
      <c r="B526" s="52" t="s">
        <v>2</v>
      </c>
      <c r="C526" s="4" t="s">
        <v>9</v>
      </c>
      <c r="D526" s="49">
        <f t="shared" ref="D526:E526" si="812">D538+D550+D562+D574+D586+D598+D646+D694+D730+D742+D754</f>
        <v>200414</v>
      </c>
      <c r="E526" s="49">
        <f t="shared" si="812"/>
        <v>0</v>
      </c>
      <c r="F526" s="49">
        <f t="shared" ref="F526:G526" si="813">F538+F550+F562+F574+F586+F598+F646+F694+F730+F742+F754</f>
        <v>50669</v>
      </c>
      <c r="G526" s="49">
        <f t="shared" si="813"/>
        <v>285</v>
      </c>
      <c r="H526" s="49">
        <f t="shared" ref="H526:L526" si="814">H538+H550+H562+H574+H586+H598+H646+H694+H730+H742+H754</f>
        <v>47751000</v>
      </c>
      <c r="I526" s="49">
        <f t="shared" si="814"/>
        <v>47432800</v>
      </c>
      <c r="J526" s="49">
        <f t="shared" ref="J526" si="815">J538+J550+J562+J574+J586+J598+J646+J694+J730+J742+J754</f>
        <v>34933699</v>
      </c>
      <c r="K526" s="49">
        <f t="shared" si="814"/>
        <v>5515500.5</v>
      </c>
      <c r="L526" s="49">
        <f t="shared" si="814"/>
        <v>40449199.5</v>
      </c>
      <c r="M526" s="53">
        <f t="shared" si="795"/>
        <v>6983600.5</v>
      </c>
      <c r="N526" s="54">
        <f t="shared" si="712"/>
        <v>0.85276853780506312</v>
      </c>
      <c r="O526" s="61"/>
      <c r="P526" s="45"/>
    </row>
    <row r="527" spans="1:16" ht="19.5" hidden="1" x14ac:dyDescent="0.25">
      <c r="A527" s="40" t="str">
        <f t="shared" si="778"/>
        <v>a</v>
      </c>
      <c r="B527" s="52" t="s">
        <v>2</v>
      </c>
      <c r="C527" s="4" t="s">
        <v>10</v>
      </c>
      <c r="D527" s="49">
        <f t="shared" ref="D527:E527" si="816">D539+D551+D563+D575+D587+D599+D647+D695+D731+D743+D755</f>
        <v>0</v>
      </c>
      <c r="E527" s="49">
        <f t="shared" si="816"/>
        <v>0</v>
      </c>
      <c r="F527" s="49">
        <f t="shared" ref="F527:G527" si="817">F539+F551+F563+F575+F587+F599+F647+F695+F731+F743+F755</f>
        <v>0</v>
      </c>
      <c r="G527" s="49">
        <f t="shared" si="817"/>
        <v>4600</v>
      </c>
      <c r="H527" s="49">
        <f t="shared" ref="H527:L527" si="818">H539+H551+H563+H575+H587+H599+H647+H695+H731+H743+H755</f>
        <v>0</v>
      </c>
      <c r="I527" s="49">
        <f t="shared" si="818"/>
        <v>280600</v>
      </c>
      <c r="J527" s="49">
        <f t="shared" ref="J527" si="819">J539+J551+J563+J575+J587+J599+J647+J695+J731+J743+J755</f>
        <v>137000</v>
      </c>
      <c r="K527" s="49">
        <f t="shared" si="818"/>
        <v>137598</v>
      </c>
      <c r="L527" s="49">
        <f t="shared" si="818"/>
        <v>274598</v>
      </c>
      <c r="M527" s="53">
        <f t="shared" si="795"/>
        <v>6002</v>
      </c>
      <c r="N527" s="54">
        <f t="shared" si="712"/>
        <v>0.97861012116892376</v>
      </c>
      <c r="O527" s="61"/>
      <c r="P527" s="45"/>
    </row>
    <row r="528" spans="1:16" ht="19.5" hidden="1" x14ac:dyDescent="0.25">
      <c r="A528" s="40" t="str">
        <f t="shared" si="778"/>
        <v>a</v>
      </c>
      <c r="B528" s="46" t="s">
        <v>2</v>
      </c>
      <c r="C528" s="47" t="s">
        <v>11</v>
      </c>
      <c r="D528" s="48">
        <f t="shared" ref="D528:E528" si="820">D540+D552+D564+D576+D588+D600+D648+D696+D732+D744+D756</f>
        <v>0</v>
      </c>
      <c r="E528" s="48">
        <f t="shared" si="820"/>
        <v>0</v>
      </c>
      <c r="F528" s="48">
        <f t="shared" ref="F528:G528" si="821">F540+F552+F564+F576+F588+F600+F648+F696+F732+F744+F756</f>
        <v>0</v>
      </c>
      <c r="G528" s="48">
        <f t="shared" si="821"/>
        <v>0</v>
      </c>
      <c r="H528" s="48">
        <f t="shared" ref="H528:L528" si="822">H540+H552+H564+H576+H588+H600+H648+H696+H732+H744+H756</f>
        <v>100000</v>
      </c>
      <c r="I528" s="48">
        <f t="shared" si="822"/>
        <v>77263</v>
      </c>
      <c r="J528" s="49">
        <f t="shared" ref="J528" si="823">J540+J552+J564+J576+J588+J600+J648+J696+J732+J744+J756</f>
        <v>57311</v>
      </c>
      <c r="K528" s="48">
        <f t="shared" si="822"/>
        <v>15389</v>
      </c>
      <c r="L528" s="48">
        <f t="shared" si="822"/>
        <v>72700</v>
      </c>
      <c r="M528" s="50">
        <f t="shared" si="795"/>
        <v>4563</v>
      </c>
      <c r="N528" s="51">
        <f t="shared" si="712"/>
        <v>0.94094197740186114</v>
      </c>
      <c r="O528" s="61"/>
      <c r="P528" s="45"/>
    </row>
    <row r="529" spans="1:16" ht="18.75" hidden="1" x14ac:dyDescent="0.25">
      <c r="A529" s="40" t="str">
        <f t="shared" si="778"/>
        <v>b</v>
      </c>
      <c r="B529" s="1" t="s">
        <v>2</v>
      </c>
      <c r="C529" s="2" t="s">
        <v>12</v>
      </c>
      <c r="D529" s="17">
        <f t="shared" ref="D529:E529" si="824">D541+D553+D565+D577+D589+D601+D649+D697+D733+D745+D757</f>
        <v>0</v>
      </c>
      <c r="E529" s="17">
        <f t="shared" si="824"/>
        <v>0</v>
      </c>
      <c r="F529" s="17">
        <f t="shared" ref="F529:G529" si="825">F541+F553+F565+F577+F589+F601+F649+F697+F733+F745+F757</f>
        <v>0</v>
      </c>
      <c r="G529" s="17">
        <f t="shared" si="825"/>
        <v>0</v>
      </c>
      <c r="H529" s="17">
        <f t="shared" ref="H529:L529" si="826">H541+H553+H565+H577+H589+H601+H649+H697+H733+H745+H757</f>
        <v>0</v>
      </c>
      <c r="I529" s="17">
        <f t="shared" si="826"/>
        <v>0</v>
      </c>
      <c r="J529" s="18">
        <f t="shared" ref="J529" si="827">J541+J553+J565+J577+J589+J601+J649+J697+J733+J745+J757</f>
        <v>0</v>
      </c>
      <c r="K529" s="17">
        <f t="shared" si="826"/>
        <v>0</v>
      </c>
      <c r="L529" s="17">
        <f t="shared" si="826"/>
        <v>0</v>
      </c>
      <c r="M529" s="31">
        <f t="shared" si="795"/>
        <v>0</v>
      </c>
      <c r="N529" s="32" t="e">
        <f t="shared" si="712"/>
        <v>#DIV/0!</v>
      </c>
      <c r="O529" s="13"/>
    </row>
    <row r="530" spans="1:16" ht="18.75" hidden="1" x14ac:dyDescent="0.25">
      <c r="A530" s="40" t="str">
        <f t="shared" si="778"/>
        <v>b</v>
      </c>
      <c r="B530" s="1" t="s">
        <v>2</v>
      </c>
      <c r="C530" s="2" t="s">
        <v>13</v>
      </c>
      <c r="D530" s="17">
        <f t="shared" ref="D530:E530" si="828">D542+D554+D566+D578+D590+D602+D650+D698+D734+D746+D758</f>
        <v>0</v>
      </c>
      <c r="E530" s="17">
        <f t="shared" si="828"/>
        <v>0</v>
      </c>
      <c r="F530" s="17">
        <f t="shared" ref="F530:G530" si="829">F542+F554+F566+F578+F590+F602+F650+F698+F734+F746+F758</f>
        <v>0</v>
      </c>
      <c r="G530" s="17">
        <f t="shared" si="829"/>
        <v>0</v>
      </c>
      <c r="H530" s="17">
        <f t="shared" ref="H530:L530" si="830">H542+H554+H566+H578+H590+H602+H650+H698+H734+H746+H758</f>
        <v>0</v>
      </c>
      <c r="I530" s="17">
        <f t="shared" si="830"/>
        <v>0</v>
      </c>
      <c r="J530" s="18">
        <f t="shared" ref="J530" si="831">J542+J554+J566+J578+J590+J602+J650+J698+J734+J746+J758</f>
        <v>0</v>
      </c>
      <c r="K530" s="17">
        <f t="shared" si="830"/>
        <v>0</v>
      </c>
      <c r="L530" s="17">
        <f t="shared" si="830"/>
        <v>0</v>
      </c>
      <c r="M530" s="31">
        <f t="shared" si="795"/>
        <v>0</v>
      </c>
      <c r="N530" s="32" t="e">
        <f t="shared" si="712"/>
        <v>#DIV/0!</v>
      </c>
      <c r="O530" s="13"/>
    </row>
    <row r="531" spans="1:16" ht="36" hidden="1" x14ac:dyDescent="0.25">
      <c r="A531" s="40" t="str">
        <f t="shared" si="778"/>
        <v>a</v>
      </c>
      <c r="B531" s="55" t="s">
        <v>142</v>
      </c>
      <c r="C531" s="55" t="s">
        <v>48</v>
      </c>
      <c r="D531" s="49">
        <f t="shared" ref="D531" si="832">D532+D540+D541+D542</f>
        <v>24346</v>
      </c>
      <c r="E531" s="49">
        <f t="shared" ref="E531:F531" si="833">E532+E540+E541+E542</f>
        <v>5100</v>
      </c>
      <c r="F531" s="49">
        <f t="shared" si="833"/>
        <v>181547</v>
      </c>
      <c r="G531" s="49"/>
      <c r="H531" s="56">
        <f t="shared" ref="H531:I531" si="834">H532+H540+H541+H542</f>
        <v>1800000</v>
      </c>
      <c r="I531" s="56">
        <f t="shared" si="834"/>
        <v>2192560</v>
      </c>
      <c r="J531" s="49">
        <f t="shared" ref="J531" si="835">J532+J540+J541+J542</f>
        <v>1561617</v>
      </c>
      <c r="K531" s="49">
        <f t="shared" ref="K531" si="836">K532+K540+K541+K542</f>
        <v>419598</v>
      </c>
      <c r="L531" s="49">
        <f t="shared" ref="L531" si="837">L532+L540+L541+L542</f>
        <v>1981215</v>
      </c>
      <c r="M531" s="53">
        <f t="shared" ref="M531" si="838">M532+M540+M541+M542</f>
        <v>211345</v>
      </c>
      <c r="N531" s="54">
        <f t="shared" si="712"/>
        <v>0.90360811106651584</v>
      </c>
      <c r="O531" s="61"/>
      <c r="P531" s="45" t="s">
        <v>89</v>
      </c>
    </row>
    <row r="532" spans="1:16" ht="19.5" hidden="1" x14ac:dyDescent="0.25">
      <c r="A532" s="40" t="str">
        <f t="shared" si="778"/>
        <v>a</v>
      </c>
      <c r="B532" s="46" t="s">
        <v>2</v>
      </c>
      <c r="C532" s="47" t="s">
        <v>3</v>
      </c>
      <c r="D532" s="48">
        <f t="shared" ref="D532" si="839">D533+D534+D535+D536+D537+D538+D539</f>
        <v>24346</v>
      </c>
      <c r="E532" s="48">
        <f t="shared" ref="E532:F532" si="840">E533+E534+E535+E536+E537+E538+E539</f>
        <v>5100</v>
      </c>
      <c r="F532" s="48">
        <f t="shared" si="840"/>
        <v>181547</v>
      </c>
      <c r="G532" s="48"/>
      <c r="H532" s="48">
        <f t="shared" ref="H532:I532" si="841">H533+H534+H535+H536+H537+H538+H539</f>
        <v>1800000</v>
      </c>
      <c r="I532" s="48">
        <f t="shared" si="841"/>
        <v>2192560</v>
      </c>
      <c r="J532" s="49">
        <f t="shared" ref="J532" si="842">J533+J534+J535+J536+J537+J538+J539</f>
        <v>1561617</v>
      </c>
      <c r="K532" s="48">
        <f t="shared" ref="K532:M532" si="843">K533+K534+K535+K536+K537+K538+K539</f>
        <v>419598</v>
      </c>
      <c r="L532" s="48">
        <f t="shared" si="843"/>
        <v>1981215</v>
      </c>
      <c r="M532" s="50">
        <f t="shared" si="843"/>
        <v>211345</v>
      </c>
      <c r="N532" s="51">
        <f t="shared" si="712"/>
        <v>0.90360811106651584</v>
      </c>
      <c r="O532" s="61"/>
      <c r="P532" s="45" t="s">
        <v>89</v>
      </c>
    </row>
    <row r="533" spans="1:16" ht="18.75" hidden="1" x14ac:dyDescent="0.25">
      <c r="A533" s="40" t="str">
        <f t="shared" si="778"/>
        <v>b</v>
      </c>
      <c r="B533" s="3" t="s">
        <v>2</v>
      </c>
      <c r="C533" s="4" t="s">
        <v>4</v>
      </c>
      <c r="D533" s="18"/>
      <c r="E533" s="18"/>
      <c r="F533" s="18"/>
      <c r="G533" s="18"/>
      <c r="H533" s="20">
        <v>0</v>
      </c>
      <c r="I533" s="20">
        <v>0</v>
      </c>
      <c r="J533" s="18"/>
      <c r="K533" s="18"/>
      <c r="L533" s="18">
        <f t="shared" ref="L533:L542" si="844">J533+K533</f>
        <v>0</v>
      </c>
      <c r="M533" s="30">
        <f t="shared" ref="M533:M542" si="845">I533-L533</f>
        <v>0</v>
      </c>
      <c r="N533" s="33" t="e">
        <f t="shared" si="712"/>
        <v>#DIV/0!</v>
      </c>
      <c r="O533" s="14"/>
      <c r="P533" s="10" t="s">
        <v>89</v>
      </c>
    </row>
    <row r="534" spans="1:16" ht="19.5" hidden="1" x14ac:dyDescent="0.25">
      <c r="A534" s="40" t="str">
        <f t="shared" si="778"/>
        <v>a</v>
      </c>
      <c r="B534" s="52" t="s">
        <v>2</v>
      </c>
      <c r="C534" s="4" t="s">
        <v>5</v>
      </c>
      <c r="D534" s="49">
        <v>24346</v>
      </c>
      <c r="E534" s="49">
        <v>5100</v>
      </c>
      <c r="F534" s="49">
        <v>181547</v>
      </c>
      <c r="G534" s="49"/>
      <c r="H534" s="57">
        <v>1800000</v>
      </c>
      <c r="I534" s="62">
        <f>2271560-150000</f>
        <v>2121560</v>
      </c>
      <c r="J534" s="49">
        <v>1561617</v>
      </c>
      <c r="K534" s="49">
        <v>350000</v>
      </c>
      <c r="L534" s="49">
        <f t="shared" si="844"/>
        <v>1911617</v>
      </c>
      <c r="M534" s="53">
        <f t="shared" si="845"/>
        <v>209943</v>
      </c>
      <c r="N534" s="54">
        <f t="shared" si="712"/>
        <v>0.90104310036011237</v>
      </c>
      <c r="O534" s="61"/>
      <c r="P534" s="45" t="s">
        <v>89</v>
      </c>
    </row>
    <row r="535" spans="1:16" ht="18.75" hidden="1" x14ac:dyDescent="0.25">
      <c r="A535" s="40" t="str">
        <f t="shared" si="778"/>
        <v>b</v>
      </c>
      <c r="B535" s="3" t="s">
        <v>2</v>
      </c>
      <c r="C535" s="4" t="s">
        <v>6</v>
      </c>
      <c r="D535" s="18"/>
      <c r="E535" s="18"/>
      <c r="F535" s="18"/>
      <c r="G535" s="18"/>
      <c r="H535" s="20">
        <v>0</v>
      </c>
      <c r="I535" s="20">
        <v>0</v>
      </c>
      <c r="J535" s="18"/>
      <c r="K535" s="18"/>
      <c r="L535" s="18">
        <f t="shared" si="844"/>
        <v>0</v>
      </c>
      <c r="M535" s="30">
        <f t="shared" si="845"/>
        <v>0</v>
      </c>
      <c r="N535" s="33" t="e">
        <f t="shared" si="712"/>
        <v>#DIV/0!</v>
      </c>
      <c r="O535" s="14"/>
      <c r="P535" s="10" t="s">
        <v>89</v>
      </c>
    </row>
    <row r="536" spans="1:16" ht="18.75" hidden="1" x14ac:dyDescent="0.25">
      <c r="A536" s="40" t="str">
        <f t="shared" si="778"/>
        <v>b</v>
      </c>
      <c r="B536" s="3" t="s">
        <v>2</v>
      </c>
      <c r="C536" s="5" t="s">
        <v>7</v>
      </c>
      <c r="D536" s="18"/>
      <c r="E536" s="18"/>
      <c r="F536" s="18"/>
      <c r="G536" s="18"/>
      <c r="H536" s="20">
        <v>0</v>
      </c>
      <c r="I536" s="20">
        <v>0</v>
      </c>
      <c r="J536" s="18"/>
      <c r="K536" s="18"/>
      <c r="L536" s="18">
        <f t="shared" si="844"/>
        <v>0</v>
      </c>
      <c r="M536" s="30">
        <f t="shared" si="845"/>
        <v>0</v>
      </c>
      <c r="N536" s="33" t="e">
        <f t="shared" si="712"/>
        <v>#DIV/0!</v>
      </c>
      <c r="O536" s="14"/>
      <c r="P536" s="10" t="s">
        <v>89</v>
      </c>
    </row>
    <row r="537" spans="1:16" ht="18.75" hidden="1" x14ac:dyDescent="0.25">
      <c r="A537" s="40" t="str">
        <f t="shared" si="778"/>
        <v>b</v>
      </c>
      <c r="B537" s="3" t="s">
        <v>2</v>
      </c>
      <c r="C537" s="5" t="s">
        <v>8</v>
      </c>
      <c r="D537" s="18"/>
      <c r="E537" s="18"/>
      <c r="F537" s="18"/>
      <c r="G537" s="18"/>
      <c r="H537" s="20">
        <v>0</v>
      </c>
      <c r="I537" s="20">
        <v>0</v>
      </c>
      <c r="J537" s="18"/>
      <c r="K537" s="18"/>
      <c r="L537" s="18">
        <f t="shared" si="844"/>
        <v>0</v>
      </c>
      <c r="M537" s="30">
        <f t="shared" si="845"/>
        <v>0</v>
      </c>
      <c r="N537" s="33" t="e">
        <f t="shared" si="712"/>
        <v>#DIV/0!</v>
      </c>
      <c r="O537" s="14"/>
      <c r="P537" s="10" t="s">
        <v>89</v>
      </c>
    </row>
    <row r="538" spans="1:16" ht="18.75" hidden="1" x14ac:dyDescent="0.25">
      <c r="A538" s="40" t="str">
        <f t="shared" si="778"/>
        <v>b</v>
      </c>
      <c r="B538" s="3" t="s">
        <v>2</v>
      </c>
      <c r="C538" s="5" t="s">
        <v>9</v>
      </c>
      <c r="D538" s="18"/>
      <c r="E538" s="18"/>
      <c r="F538" s="18"/>
      <c r="G538" s="18"/>
      <c r="H538" s="20">
        <v>0</v>
      </c>
      <c r="I538" s="20">
        <v>0</v>
      </c>
      <c r="J538" s="18"/>
      <c r="K538" s="18"/>
      <c r="L538" s="18">
        <f t="shared" si="844"/>
        <v>0</v>
      </c>
      <c r="M538" s="30">
        <f t="shared" si="845"/>
        <v>0</v>
      </c>
      <c r="N538" s="33" t="e">
        <f t="shared" si="712"/>
        <v>#DIV/0!</v>
      </c>
      <c r="O538" s="14"/>
      <c r="P538" s="10" t="s">
        <v>89</v>
      </c>
    </row>
    <row r="539" spans="1:16" ht="19.5" hidden="1" x14ac:dyDescent="0.25">
      <c r="A539" s="40" t="str">
        <f t="shared" si="778"/>
        <v>a</v>
      </c>
      <c r="B539" s="52" t="s">
        <v>2</v>
      </c>
      <c r="C539" s="4" t="s">
        <v>10</v>
      </c>
      <c r="D539" s="49"/>
      <c r="E539" s="49"/>
      <c r="F539" s="49"/>
      <c r="G539" s="49"/>
      <c r="H539" s="59">
        <v>0</v>
      </c>
      <c r="I539" s="59">
        <v>71000</v>
      </c>
      <c r="J539" s="49"/>
      <c r="K539" s="49">
        <v>69598</v>
      </c>
      <c r="L539" s="49">
        <f t="shared" si="844"/>
        <v>69598</v>
      </c>
      <c r="M539" s="53">
        <f t="shared" si="845"/>
        <v>1402</v>
      </c>
      <c r="N539" s="54">
        <f t="shared" si="712"/>
        <v>0.98025352112676056</v>
      </c>
      <c r="O539" s="61"/>
      <c r="P539" s="45" t="s">
        <v>89</v>
      </c>
    </row>
    <row r="540" spans="1:16" ht="18.75" hidden="1" x14ac:dyDescent="0.25">
      <c r="A540" s="40" t="str">
        <f t="shared" si="778"/>
        <v>b</v>
      </c>
      <c r="B540" s="3" t="s">
        <v>2</v>
      </c>
      <c r="C540" s="2" t="s">
        <v>11</v>
      </c>
      <c r="D540" s="17"/>
      <c r="E540" s="17"/>
      <c r="F540" s="17"/>
      <c r="G540" s="17"/>
      <c r="H540" s="17">
        <v>0</v>
      </c>
      <c r="I540" s="17">
        <v>0</v>
      </c>
      <c r="J540" s="18"/>
      <c r="K540" s="17"/>
      <c r="L540" s="17">
        <f t="shared" si="844"/>
        <v>0</v>
      </c>
      <c r="M540" s="31">
        <f t="shared" si="845"/>
        <v>0</v>
      </c>
      <c r="N540" s="32" t="e">
        <f t="shared" si="712"/>
        <v>#DIV/0!</v>
      </c>
      <c r="O540" s="13"/>
      <c r="P540" s="10" t="s">
        <v>89</v>
      </c>
    </row>
    <row r="541" spans="1:16" ht="18.75" hidden="1" x14ac:dyDescent="0.25">
      <c r="A541" s="40" t="str">
        <f t="shared" si="778"/>
        <v>b</v>
      </c>
      <c r="B541" s="3" t="s">
        <v>2</v>
      </c>
      <c r="C541" s="2" t="s">
        <v>12</v>
      </c>
      <c r="D541" s="17"/>
      <c r="E541" s="17"/>
      <c r="F541" s="17"/>
      <c r="G541" s="17"/>
      <c r="H541" s="17">
        <v>0</v>
      </c>
      <c r="I541" s="17">
        <v>0</v>
      </c>
      <c r="J541" s="18"/>
      <c r="K541" s="17"/>
      <c r="L541" s="17">
        <f t="shared" si="844"/>
        <v>0</v>
      </c>
      <c r="M541" s="31">
        <f t="shared" si="845"/>
        <v>0</v>
      </c>
      <c r="N541" s="32" t="e">
        <f t="shared" si="712"/>
        <v>#DIV/0!</v>
      </c>
      <c r="O541" s="13"/>
      <c r="P541" s="10" t="s">
        <v>89</v>
      </c>
    </row>
    <row r="542" spans="1:16" ht="18.75" hidden="1" x14ac:dyDescent="0.25">
      <c r="A542" s="40" t="str">
        <f t="shared" si="778"/>
        <v>b</v>
      </c>
      <c r="B542" s="3" t="s">
        <v>2</v>
      </c>
      <c r="C542" s="2" t="s">
        <v>13</v>
      </c>
      <c r="D542" s="17"/>
      <c r="E542" s="17"/>
      <c r="F542" s="17"/>
      <c r="G542" s="17"/>
      <c r="H542" s="17">
        <v>0</v>
      </c>
      <c r="I542" s="17">
        <v>0</v>
      </c>
      <c r="J542" s="18"/>
      <c r="K542" s="17"/>
      <c r="L542" s="17">
        <f t="shared" si="844"/>
        <v>0</v>
      </c>
      <c r="M542" s="31">
        <f t="shared" si="845"/>
        <v>0</v>
      </c>
      <c r="N542" s="32" t="e">
        <f t="shared" si="712"/>
        <v>#DIV/0!</v>
      </c>
      <c r="O542" s="13"/>
      <c r="P542" s="10" t="s">
        <v>89</v>
      </c>
    </row>
    <row r="543" spans="1:16" ht="36" hidden="1" x14ac:dyDescent="0.25">
      <c r="A543" s="40" t="str">
        <f t="shared" si="778"/>
        <v>a</v>
      </c>
      <c r="B543" s="55" t="s">
        <v>143</v>
      </c>
      <c r="C543" s="55" t="s">
        <v>49</v>
      </c>
      <c r="D543" s="49">
        <f t="shared" ref="D543:F543" si="846">D544+D552+D553+D554</f>
        <v>1560</v>
      </c>
      <c r="E543" s="49"/>
      <c r="F543" s="49">
        <f t="shared" si="846"/>
        <v>45000</v>
      </c>
      <c r="G543" s="49"/>
      <c r="H543" s="56">
        <f t="shared" ref="H543:I543" si="847">H544+H552+H553+H554</f>
        <v>22400000</v>
      </c>
      <c r="I543" s="56">
        <f t="shared" si="847"/>
        <v>22817500</v>
      </c>
      <c r="J543" s="49">
        <f t="shared" ref="J543" si="848">J544+J552+J553+J554</f>
        <v>17962508</v>
      </c>
      <c r="K543" s="49">
        <f t="shared" ref="K543" si="849">K544+K552+K553+K554</f>
        <v>4854992</v>
      </c>
      <c r="L543" s="49">
        <f t="shared" ref="L543" si="850">L544+L552+L553+L554</f>
        <v>22817500</v>
      </c>
      <c r="M543" s="53">
        <f t="shared" ref="M543" si="851">M544+M552+M553+M554</f>
        <v>0</v>
      </c>
      <c r="N543" s="54">
        <f t="shared" si="712"/>
        <v>1</v>
      </c>
      <c r="O543" s="61"/>
      <c r="P543" s="45" t="s">
        <v>89</v>
      </c>
    </row>
    <row r="544" spans="1:16" ht="19.5" hidden="1" x14ac:dyDescent="0.25">
      <c r="A544" s="40" t="str">
        <f t="shared" si="778"/>
        <v>a</v>
      </c>
      <c r="B544" s="46" t="s">
        <v>2</v>
      </c>
      <c r="C544" s="47" t="s">
        <v>3</v>
      </c>
      <c r="D544" s="48">
        <f t="shared" ref="D544:F544" si="852">D545+D546+D547+D548+D549+D550+D551</f>
        <v>1560</v>
      </c>
      <c r="E544" s="48"/>
      <c r="F544" s="48">
        <f t="shared" si="852"/>
        <v>45000</v>
      </c>
      <c r="G544" s="48"/>
      <c r="H544" s="48">
        <f t="shared" ref="H544:I544" si="853">H545+H546+H547+H548+H549+H550+H551</f>
        <v>22300000</v>
      </c>
      <c r="I544" s="48">
        <f t="shared" si="853"/>
        <v>22762500</v>
      </c>
      <c r="J544" s="49">
        <f t="shared" ref="J544" si="854">J545+J546+J547+J548+J549+J550+J551</f>
        <v>17907897</v>
      </c>
      <c r="K544" s="48">
        <f t="shared" ref="K544:M544" si="855">K545+K546+K547+K548+K549+K550+K551</f>
        <v>4854603</v>
      </c>
      <c r="L544" s="48">
        <f t="shared" si="855"/>
        <v>22762500</v>
      </c>
      <c r="M544" s="50">
        <f t="shared" si="855"/>
        <v>0</v>
      </c>
      <c r="N544" s="51">
        <f t="shared" si="712"/>
        <v>1</v>
      </c>
      <c r="O544" s="61"/>
      <c r="P544" s="45" t="s">
        <v>89</v>
      </c>
    </row>
    <row r="545" spans="1:16" ht="18.75" hidden="1" x14ac:dyDescent="0.25">
      <c r="A545" s="40" t="str">
        <f t="shared" si="778"/>
        <v>b</v>
      </c>
      <c r="B545" s="3" t="s">
        <v>2</v>
      </c>
      <c r="C545" s="4" t="s">
        <v>4</v>
      </c>
      <c r="D545" s="18"/>
      <c r="E545" s="18"/>
      <c r="F545" s="18"/>
      <c r="G545" s="18"/>
      <c r="H545" s="20">
        <v>0</v>
      </c>
      <c r="I545" s="20">
        <v>0</v>
      </c>
      <c r="J545" s="18"/>
      <c r="K545" s="18"/>
      <c r="L545" s="18">
        <f t="shared" ref="L545:L554" si="856">J545+K545</f>
        <v>0</v>
      </c>
      <c r="M545" s="30">
        <f t="shared" ref="M545:M554" si="857">I545-L545</f>
        <v>0</v>
      </c>
      <c r="N545" s="33" t="e">
        <f t="shared" si="712"/>
        <v>#DIV/0!</v>
      </c>
      <c r="O545" s="14"/>
      <c r="P545" s="10" t="s">
        <v>89</v>
      </c>
    </row>
    <row r="546" spans="1:16" ht="19.5" hidden="1" x14ac:dyDescent="0.25">
      <c r="A546" s="40" t="str">
        <f t="shared" si="778"/>
        <v>a</v>
      </c>
      <c r="B546" s="52" t="s">
        <v>2</v>
      </c>
      <c r="C546" s="4" t="s">
        <v>5</v>
      </c>
      <c r="D546" s="49">
        <v>1560</v>
      </c>
      <c r="E546" s="49"/>
      <c r="F546" s="49">
        <v>45000</v>
      </c>
      <c r="G546" s="49"/>
      <c r="H546" s="57">
        <v>22270000</v>
      </c>
      <c r="I546" s="62">
        <f>21819500+863000+10000</f>
        <v>22692500</v>
      </c>
      <c r="J546" s="49">
        <v>17859162</v>
      </c>
      <c r="K546" s="49">
        <f>4848131-14793</f>
        <v>4833338</v>
      </c>
      <c r="L546" s="49">
        <f t="shared" si="856"/>
        <v>22692500</v>
      </c>
      <c r="M546" s="53">
        <f t="shared" si="857"/>
        <v>0</v>
      </c>
      <c r="N546" s="54">
        <f t="shared" si="712"/>
        <v>1</v>
      </c>
      <c r="O546" s="61"/>
      <c r="P546" s="45" t="s">
        <v>89</v>
      </c>
    </row>
    <row r="547" spans="1:16" ht="18.75" hidden="1" x14ac:dyDescent="0.25">
      <c r="A547" s="40" t="str">
        <f t="shared" si="778"/>
        <v>b</v>
      </c>
      <c r="B547" s="3" t="s">
        <v>2</v>
      </c>
      <c r="C547" s="4" t="s">
        <v>6</v>
      </c>
      <c r="D547" s="18"/>
      <c r="E547" s="18"/>
      <c r="F547" s="18"/>
      <c r="G547" s="18"/>
      <c r="H547" s="20">
        <v>0</v>
      </c>
      <c r="I547" s="20">
        <v>0</v>
      </c>
      <c r="J547" s="18"/>
      <c r="K547" s="18"/>
      <c r="L547" s="18">
        <f t="shared" si="856"/>
        <v>0</v>
      </c>
      <c r="M547" s="30">
        <f t="shared" si="857"/>
        <v>0</v>
      </c>
      <c r="N547" s="33" t="e">
        <f t="shared" si="712"/>
        <v>#DIV/0!</v>
      </c>
      <c r="O547" s="14"/>
      <c r="P547" s="10" t="s">
        <v>89</v>
      </c>
    </row>
    <row r="548" spans="1:16" ht="18.75" hidden="1" x14ac:dyDescent="0.25">
      <c r="A548" s="40" t="str">
        <f t="shared" si="778"/>
        <v>b</v>
      </c>
      <c r="B548" s="3" t="s">
        <v>2</v>
      </c>
      <c r="C548" s="5" t="s">
        <v>7</v>
      </c>
      <c r="D548" s="18"/>
      <c r="E548" s="18"/>
      <c r="F548" s="18"/>
      <c r="G548" s="18"/>
      <c r="H548" s="20">
        <v>0</v>
      </c>
      <c r="I548" s="20">
        <v>0</v>
      </c>
      <c r="J548" s="18"/>
      <c r="K548" s="18"/>
      <c r="L548" s="18">
        <f t="shared" si="856"/>
        <v>0</v>
      </c>
      <c r="M548" s="30">
        <f t="shared" si="857"/>
        <v>0</v>
      </c>
      <c r="N548" s="33" t="e">
        <f t="shared" si="712"/>
        <v>#DIV/0!</v>
      </c>
      <c r="O548" s="14"/>
      <c r="P548" s="10" t="s">
        <v>89</v>
      </c>
    </row>
    <row r="549" spans="1:16" ht="18.75" hidden="1" x14ac:dyDescent="0.25">
      <c r="A549" s="40" t="str">
        <f t="shared" si="778"/>
        <v>b</v>
      </c>
      <c r="B549" s="3" t="s">
        <v>2</v>
      </c>
      <c r="C549" s="5" t="s">
        <v>8</v>
      </c>
      <c r="D549" s="18"/>
      <c r="E549" s="18"/>
      <c r="F549" s="18"/>
      <c r="G549" s="18"/>
      <c r="H549" s="20">
        <v>0</v>
      </c>
      <c r="I549" s="20">
        <v>0</v>
      </c>
      <c r="J549" s="18"/>
      <c r="K549" s="18"/>
      <c r="L549" s="18">
        <f t="shared" si="856"/>
        <v>0</v>
      </c>
      <c r="M549" s="30">
        <f t="shared" si="857"/>
        <v>0</v>
      </c>
      <c r="N549" s="33" t="e">
        <f t="shared" si="712"/>
        <v>#DIV/0!</v>
      </c>
      <c r="O549" s="14"/>
      <c r="P549" s="10" t="s">
        <v>89</v>
      </c>
    </row>
    <row r="550" spans="1:16" ht="19.5" hidden="1" x14ac:dyDescent="0.25">
      <c r="A550" s="40" t="str">
        <f t="shared" si="778"/>
        <v>a</v>
      </c>
      <c r="B550" s="52" t="s">
        <v>2</v>
      </c>
      <c r="C550" s="4" t="s">
        <v>9</v>
      </c>
      <c r="D550" s="49"/>
      <c r="E550" s="49"/>
      <c r="F550" s="49"/>
      <c r="G550" s="49"/>
      <c r="H550" s="57">
        <v>30000</v>
      </c>
      <c r="I550" s="62">
        <f>80000-10000</f>
        <v>70000</v>
      </c>
      <c r="J550" s="49">
        <v>48735</v>
      </c>
      <c r="K550" s="49">
        <f>21200+65</f>
        <v>21265</v>
      </c>
      <c r="L550" s="49">
        <f t="shared" si="856"/>
        <v>70000</v>
      </c>
      <c r="M550" s="53">
        <f t="shared" si="857"/>
        <v>0</v>
      </c>
      <c r="N550" s="54">
        <f t="shared" si="712"/>
        <v>1</v>
      </c>
      <c r="O550" s="61"/>
      <c r="P550" s="45" t="s">
        <v>89</v>
      </c>
    </row>
    <row r="551" spans="1:16" ht="18.75" hidden="1" x14ac:dyDescent="0.25">
      <c r="A551" s="40" t="str">
        <f t="shared" si="778"/>
        <v>b</v>
      </c>
      <c r="B551" s="3" t="s">
        <v>2</v>
      </c>
      <c r="C551" s="5" t="s">
        <v>10</v>
      </c>
      <c r="D551" s="18"/>
      <c r="E551" s="18"/>
      <c r="F551" s="18"/>
      <c r="G551" s="18"/>
      <c r="H551" s="20">
        <v>0</v>
      </c>
      <c r="I551" s="20">
        <v>0</v>
      </c>
      <c r="J551" s="18"/>
      <c r="K551" s="18"/>
      <c r="L551" s="18">
        <f t="shared" si="856"/>
        <v>0</v>
      </c>
      <c r="M551" s="30">
        <f t="shared" si="857"/>
        <v>0</v>
      </c>
      <c r="N551" s="33" t="e">
        <f t="shared" ref="N551:N614" si="858">L551/I551</f>
        <v>#DIV/0!</v>
      </c>
      <c r="O551" s="14"/>
      <c r="P551" s="10" t="s">
        <v>89</v>
      </c>
    </row>
    <row r="552" spans="1:16" ht="19.5" hidden="1" x14ac:dyDescent="0.25">
      <c r="A552" s="40" t="str">
        <f t="shared" si="778"/>
        <v>a</v>
      </c>
      <c r="B552" s="52" t="s">
        <v>2</v>
      </c>
      <c r="C552" s="47" t="s">
        <v>11</v>
      </c>
      <c r="D552" s="48"/>
      <c r="E552" s="48"/>
      <c r="F552" s="48"/>
      <c r="G552" s="48"/>
      <c r="H552" s="48">
        <v>100000</v>
      </c>
      <c r="I552" s="63">
        <v>55000</v>
      </c>
      <c r="J552" s="49">
        <v>54611</v>
      </c>
      <c r="K552" s="48">
        <v>389</v>
      </c>
      <c r="L552" s="48">
        <f t="shared" si="856"/>
        <v>55000</v>
      </c>
      <c r="M552" s="50">
        <f t="shared" si="857"/>
        <v>0</v>
      </c>
      <c r="N552" s="51">
        <f t="shared" si="858"/>
        <v>1</v>
      </c>
      <c r="O552" s="61"/>
      <c r="P552" s="45" t="s">
        <v>89</v>
      </c>
    </row>
    <row r="553" spans="1:16" ht="18.75" hidden="1" x14ac:dyDescent="0.25">
      <c r="A553" s="40" t="str">
        <f t="shared" si="778"/>
        <v>b</v>
      </c>
      <c r="B553" s="3" t="s">
        <v>2</v>
      </c>
      <c r="C553" s="2" t="s">
        <v>12</v>
      </c>
      <c r="D553" s="17"/>
      <c r="E553" s="17"/>
      <c r="F553" s="17"/>
      <c r="G553" s="17"/>
      <c r="H553" s="17">
        <v>0</v>
      </c>
      <c r="I553" s="17">
        <v>0</v>
      </c>
      <c r="J553" s="18"/>
      <c r="K553" s="17"/>
      <c r="L553" s="17">
        <f t="shared" si="856"/>
        <v>0</v>
      </c>
      <c r="M553" s="31">
        <f t="shared" si="857"/>
        <v>0</v>
      </c>
      <c r="N553" s="32" t="e">
        <f t="shared" si="858"/>
        <v>#DIV/0!</v>
      </c>
      <c r="O553" s="13"/>
      <c r="P553" s="10" t="s">
        <v>89</v>
      </c>
    </row>
    <row r="554" spans="1:16" ht="18.75" hidden="1" x14ac:dyDescent="0.25">
      <c r="A554" s="40" t="str">
        <f t="shared" si="778"/>
        <v>b</v>
      </c>
      <c r="B554" s="3" t="s">
        <v>2</v>
      </c>
      <c r="C554" s="2" t="s">
        <v>13</v>
      </c>
      <c r="D554" s="17"/>
      <c r="E554" s="17"/>
      <c r="F554" s="17"/>
      <c r="G554" s="17"/>
      <c r="H554" s="17">
        <v>0</v>
      </c>
      <c r="I554" s="17">
        <v>0</v>
      </c>
      <c r="J554" s="18"/>
      <c r="K554" s="17"/>
      <c r="L554" s="17">
        <f t="shared" si="856"/>
        <v>0</v>
      </c>
      <c r="M554" s="31">
        <f t="shared" si="857"/>
        <v>0</v>
      </c>
      <c r="N554" s="32" t="e">
        <f t="shared" si="858"/>
        <v>#DIV/0!</v>
      </c>
      <c r="O554" s="13"/>
      <c r="P554" s="10" t="s">
        <v>89</v>
      </c>
    </row>
    <row r="555" spans="1:16" ht="36" hidden="1" x14ac:dyDescent="0.25">
      <c r="A555" s="40" t="str">
        <f t="shared" si="778"/>
        <v>a</v>
      </c>
      <c r="B555" s="55" t="s">
        <v>144</v>
      </c>
      <c r="C555" s="55" t="s">
        <v>50</v>
      </c>
      <c r="D555" s="49">
        <f t="shared" ref="D555" si="859">D556+D564+D565+D566</f>
        <v>0</v>
      </c>
      <c r="E555" s="49"/>
      <c r="F555" s="49"/>
      <c r="G555" s="49"/>
      <c r="H555" s="56">
        <f t="shared" ref="H555:I555" si="860">H556+H564+H565+H566</f>
        <v>1700000</v>
      </c>
      <c r="I555" s="56">
        <f t="shared" si="860"/>
        <v>1743000</v>
      </c>
      <c r="J555" s="49">
        <f t="shared" ref="J555" si="861">J556+J564+J565+J566</f>
        <v>1593684</v>
      </c>
      <c r="K555" s="49">
        <f t="shared" ref="K555" si="862">K556+K564+K565+K566</f>
        <v>149316</v>
      </c>
      <c r="L555" s="49">
        <f t="shared" ref="L555" si="863">L556+L564+L565+L566</f>
        <v>1743000</v>
      </c>
      <c r="M555" s="53">
        <f t="shared" ref="M555" si="864">M556+M564+M565+M566</f>
        <v>0</v>
      </c>
      <c r="N555" s="54">
        <f t="shared" si="858"/>
        <v>1</v>
      </c>
      <c r="O555" s="61"/>
      <c r="P555" s="45" t="s">
        <v>89</v>
      </c>
    </row>
    <row r="556" spans="1:16" ht="19.5" hidden="1" x14ac:dyDescent="0.25">
      <c r="A556" s="40" t="str">
        <f t="shared" si="778"/>
        <v>a</v>
      </c>
      <c r="B556" s="46" t="s">
        <v>2</v>
      </c>
      <c r="C556" s="47" t="s">
        <v>3</v>
      </c>
      <c r="D556" s="48">
        <f t="shared" ref="D556" si="865">D557+D558+D559+D560+D561+D562+D563</f>
        <v>0</v>
      </c>
      <c r="E556" s="48"/>
      <c r="F556" s="48"/>
      <c r="G556" s="48"/>
      <c r="H556" s="48">
        <f t="shared" ref="H556:I556" si="866">H557+H558+H559+H560+H561+H562+H563</f>
        <v>1700000</v>
      </c>
      <c r="I556" s="48">
        <f t="shared" si="866"/>
        <v>1743000</v>
      </c>
      <c r="J556" s="49">
        <f t="shared" ref="J556" si="867">J557+J558+J559+J560+J561+J562+J563</f>
        <v>1593684</v>
      </c>
      <c r="K556" s="48">
        <f t="shared" ref="K556:M556" si="868">K557+K558+K559+K560+K561+K562+K563</f>
        <v>149316</v>
      </c>
      <c r="L556" s="48">
        <f t="shared" si="868"/>
        <v>1743000</v>
      </c>
      <c r="M556" s="50">
        <f t="shared" si="868"/>
        <v>0</v>
      </c>
      <c r="N556" s="51">
        <f t="shared" si="858"/>
        <v>1</v>
      </c>
      <c r="O556" s="61"/>
      <c r="P556" s="45" t="s">
        <v>89</v>
      </c>
    </row>
    <row r="557" spans="1:16" ht="18.75" hidden="1" x14ac:dyDescent="0.25">
      <c r="A557" s="40" t="str">
        <f t="shared" si="778"/>
        <v>b</v>
      </c>
      <c r="B557" s="3" t="s">
        <v>2</v>
      </c>
      <c r="C557" s="4" t="s">
        <v>4</v>
      </c>
      <c r="D557" s="18"/>
      <c r="E557" s="18"/>
      <c r="F557" s="18"/>
      <c r="G557" s="18"/>
      <c r="H557" s="20">
        <v>0</v>
      </c>
      <c r="I557" s="20">
        <v>0</v>
      </c>
      <c r="J557" s="18"/>
      <c r="K557" s="18"/>
      <c r="L557" s="18">
        <f t="shared" ref="L557:L566" si="869">J557+K557</f>
        <v>0</v>
      </c>
      <c r="M557" s="30">
        <f t="shared" ref="M557:M566" si="870">I557-L557</f>
        <v>0</v>
      </c>
      <c r="N557" s="33" t="e">
        <f t="shared" si="858"/>
        <v>#DIV/0!</v>
      </c>
      <c r="O557" s="14"/>
      <c r="P557" s="10" t="s">
        <v>89</v>
      </c>
    </row>
    <row r="558" spans="1:16" ht="19.5" hidden="1" x14ac:dyDescent="0.25">
      <c r="A558" s="40" t="str">
        <f t="shared" si="778"/>
        <v>a</v>
      </c>
      <c r="B558" s="52" t="s">
        <v>2</v>
      </c>
      <c r="C558" s="4" t="s">
        <v>5</v>
      </c>
      <c r="D558" s="49"/>
      <c r="E558" s="49"/>
      <c r="F558" s="49"/>
      <c r="G558" s="49"/>
      <c r="H558" s="57">
        <v>1700000</v>
      </c>
      <c r="I558" s="62">
        <f>2100000-357000</f>
        <v>1743000</v>
      </c>
      <c r="J558" s="49">
        <v>1593684</v>
      </c>
      <c r="K558" s="49">
        <v>149316</v>
      </c>
      <c r="L558" s="49">
        <f t="shared" si="869"/>
        <v>1743000</v>
      </c>
      <c r="M558" s="53">
        <f t="shared" si="870"/>
        <v>0</v>
      </c>
      <c r="N558" s="54">
        <f t="shared" si="858"/>
        <v>1</v>
      </c>
      <c r="O558" s="61"/>
      <c r="P558" s="45" t="s">
        <v>89</v>
      </c>
    </row>
    <row r="559" spans="1:16" ht="18.75" hidden="1" x14ac:dyDescent="0.25">
      <c r="A559" s="40" t="str">
        <f t="shared" si="778"/>
        <v>b</v>
      </c>
      <c r="B559" s="3" t="s">
        <v>2</v>
      </c>
      <c r="C559" s="4" t="s">
        <v>6</v>
      </c>
      <c r="D559" s="18"/>
      <c r="E559" s="18"/>
      <c r="F559" s="18"/>
      <c r="G559" s="18"/>
      <c r="H559" s="20">
        <v>0</v>
      </c>
      <c r="I559" s="20">
        <v>0</v>
      </c>
      <c r="J559" s="18"/>
      <c r="K559" s="18"/>
      <c r="L559" s="18">
        <f t="shared" si="869"/>
        <v>0</v>
      </c>
      <c r="M559" s="30">
        <f t="shared" si="870"/>
        <v>0</v>
      </c>
      <c r="N559" s="33" t="e">
        <f t="shared" si="858"/>
        <v>#DIV/0!</v>
      </c>
      <c r="O559" s="14"/>
      <c r="P559" s="10" t="s">
        <v>89</v>
      </c>
    </row>
    <row r="560" spans="1:16" ht="18.75" hidden="1" x14ac:dyDescent="0.25">
      <c r="A560" s="40" t="str">
        <f t="shared" si="778"/>
        <v>b</v>
      </c>
      <c r="B560" s="3" t="s">
        <v>2</v>
      </c>
      <c r="C560" s="5" t="s">
        <v>7</v>
      </c>
      <c r="D560" s="18"/>
      <c r="E560" s="18"/>
      <c r="F560" s="18"/>
      <c r="G560" s="18"/>
      <c r="H560" s="20">
        <v>0</v>
      </c>
      <c r="I560" s="20">
        <v>0</v>
      </c>
      <c r="J560" s="18"/>
      <c r="K560" s="18"/>
      <c r="L560" s="18">
        <f t="shared" si="869"/>
        <v>0</v>
      </c>
      <c r="M560" s="30">
        <f t="shared" si="870"/>
        <v>0</v>
      </c>
      <c r="N560" s="33" t="e">
        <f t="shared" si="858"/>
        <v>#DIV/0!</v>
      </c>
      <c r="O560" s="14"/>
      <c r="P560" s="10" t="s">
        <v>89</v>
      </c>
    </row>
    <row r="561" spans="1:16" ht="18.75" hidden="1" x14ac:dyDescent="0.25">
      <c r="A561" s="40" t="str">
        <f t="shared" si="778"/>
        <v>b</v>
      </c>
      <c r="B561" s="3" t="s">
        <v>2</v>
      </c>
      <c r="C561" s="5" t="s">
        <v>8</v>
      </c>
      <c r="D561" s="18"/>
      <c r="E561" s="18"/>
      <c r="F561" s="18"/>
      <c r="G561" s="18"/>
      <c r="H561" s="20">
        <v>0</v>
      </c>
      <c r="I561" s="20">
        <v>0</v>
      </c>
      <c r="J561" s="18"/>
      <c r="K561" s="18"/>
      <c r="L561" s="18">
        <f t="shared" si="869"/>
        <v>0</v>
      </c>
      <c r="M561" s="30">
        <f t="shared" si="870"/>
        <v>0</v>
      </c>
      <c r="N561" s="33" t="e">
        <f t="shared" si="858"/>
        <v>#DIV/0!</v>
      </c>
      <c r="O561" s="14"/>
      <c r="P561" s="10" t="s">
        <v>89</v>
      </c>
    </row>
    <row r="562" spans="1:16" ht="18.75" hidden="1" x14ac:dyDescent="0.25">
      <c r="A562" s="40" t="str">
        <f t="shared" si="778"/>
        <v>b</v>
      </c>
      <c r="B562" s="3" t="s">
        <v>2</v>
      </c>
      <c r="C562" s="5" t="s">
        <v>9</v>
      </c>
      <c r="D562" s="18"/>
      <c r="E562" s="18"/>
      <c r="F562" s="18"/>
      <c r="G562" s="18"/>
      <c r="H562" s="20">
        <v>0</v>
      </c>
      <c r="I562" s="20">
        <v>0</v>
      </c>
      <c r="J562" s="18"/>
      <c r="K562" s="18"/>
      <c r="L562" s="18">
        <f t="shared" si="869"/>
        <v>0</v>
      </c>
      <c r="M562" s="30">
        <f t="shared" si="870"/>
        <v>0</v>
      </c>
      <c r="N562" s="33" t="e">
        <f t="shared" si="858"/>
        <v>#DIV/0!</v>
      </c>
      <c r="O562" s="14"/>
      <c r="P562" s="10" t="s">
        <v>89</v>
      </c>
    </row>
    <row r="563" spans="1:16" ht="18.75" hidden="1" x14ac:dyDescent="0.25">
      <c r="A563" s="40" t="str">
        <f t="shared" si="778"/>
        <v>b</v>
      </c>
      <c r="B563" s="3" t="s">
        <v>2</v>
      </c>
      <c r="C563" s="5" t="s">
        <v>10</v>
      </c>
      <c r="D563" s="18"/>
      <c r="E563" s="18"/>
      <c r="F563" s="18"/>
      <c r="G563" s="18"/>
      <c r="H563" s="20">
        <v>0</v>
      </c>
      <c r="I563" s="20">
        <v>0</v>
      </c>
      <c r="J563" s="18"/>
      <c r="K563" s="18"/>
      <c r="L563" s="18">
        <f t="shared" si="869"/>
        <v>0</v>
      </c>
      <c r="M563" s="30">
        <f t="shared" si="870"/>
        <v>0</v>
      </c>
      <c r="N563" s="33" t="e">
        <f t="shared" si="858"/>
        <v>#DIV/0!</v>
      </c>
      <c r="O563" s="14"/>
      <c r="P563" s="10" t="s">
        <v>89</v>
      </c>
    </row>
    <row r="564" spans="1:16" ht="18.75" hidden="1" x14ac:dyDescent="0.25">
      <c r="A564" s="40" t="str">
        <f t="shared" si="778"/>
        <v>b</v>
      </c>
      <c r="B564" s="3" t="s">
        <v>2</v>
      </c>
      <c r="C564" s="2" t="s">
        <v>11</v>
      </c>
      <c r="D564" s="17"/>
      <c r="E564" s="17"/>
      <c r="F564" s="17"/>
      <c r="G564" s="17"/>
      <c r="H564" s="17">
        <v>0</v>
      </c>
      <c r="I564" s="17">
        <v>0</v>
      </c>
      <c r="J564" s="18"/>
      <c r="K564" s="17"/>
      <c r="L564" s="17">
        <f t="shared" si="869"/>
        <v>0</v>
      </c>
      <c r="M564" s="31">
        <f t="shared" si="870"/>
        <v>0</v>
      </c>
      <c r="N564" s="32" t="e">
        <f t="shared" si="858"/>
        <v>#DIV/0!</v>
      </c>
      <c r="O564" s="13"/>
      <c r="P564" s="10" t="s">
        <v>89</v>
      </c>
    </row>
    <row r="565" spans="1:16" ht="18.75" hidden="1" x14ac:dyDescent="0.25">
      <c r="A565" s="40" t="str">
        <f t="shared" si="778"/>
        <v>b</v>
      </c>
      <c r="B565" s="3" t="s">
        <v>2</v>
      </c>
      <c r="C565" s="2" t="s">
        <v>12</v>
      </c>
      <c r="D565" s="17"/>
      <c r="E565" s="17"/>
      <c r="F565" s="17"/>
      <c r="G565" s="17"/>
      <c r="H565" s="17">
        <v>0</v>
      </c>
      <c r="I565" s="17">
        <v>0</v>
      </c>
      <c r="J565" s="18"/>
      <c r="K565" s="17"/>
      <c r="L565" s="17">
        <f t="shared" si="869"/>
        <v>0</v>
      </c>
      <c r="M565" s="31">
        <f t="shared" si="870"/>
        <v>0</v>
      </c>
      <c r="N565" s="32" t="e">
        <f t="shared" si="858"/>
        <v>#DIV/0!</v>
      </c>
      <c r="O565" s="13"/>
      <c r="P565" s="10" t="s">
        <v>89</v>
      </c>
    </row>
    <row r="566" spans="1:16" ht="18.75" hidden="1" x14ac:dyDescent="0.25">
      <c r="A566" s="40" t="str">
        <f t="shared" si="778"/>
        <v>b</v>
      </c>
      <c r="B566" s="3" t="s">
        <v>2</v>
      </c>
      <c r="C566" s="2" t="s">
        <v>13</v>
      </c>
      <c r="D566" s="17"/>
      <c r="E566" s="17"/>
      <c r="F566" s="17"/>
      <c r="G566" s="17"/>
      <c r="H566" s="17">
        <v>0</v>
      </c>
      <c r="I566" s="17">
        <v>0</v>
      </c>
      <c r="J566" s="18"/>
      <c r="K566" s="17"/>
      <c r="L566" s="17">
        <f t="shared" si="869"/>
        <v>0</v>
      </c>
      <c r="M566" s="31">
        <f t="shared" si="870"/>
        <v>0</v>
      </c>
      <c r="N566" s="32" t="e">
        <f t="shared" si="858"/>
        <v>#DIV/0!</v>
      </c>
      <c r="O566" s="13"/>
      <c r="P566" s="10" t="s">
        <v>89</v>
      </c>
    </row>
    <row r="567" spans="1:16" ht="36" hidden="1" x14ac:dyDescent="0.25">
      <c r="A567" s="40" t="str">
        <f t="shared" si="778"/>
        <v>a</v>
      </c>
      <c r="B567" s="55" t="s">
        <v>145</v>
      </c>
      <c r="C567" s="55" t="s">
        <v>51</v>
      </c>
      <c r="D567" s="49">
        <f t="shared" ref="D567" si="871">D568+D576+D577+D578</f>
        <v>0</v>
      </c>
      <c r="E567" s="49"/>
      <c r="F567" s="49"/>
      <c r="G567" s="49"/>
      <c r="H567" s="56">
        <f t="shared" ref="H567:I567" si="872">H568+H576+H577+H578</f>
        <v>1800000</v>
      </c>
      <c r="I567" s="56">
        <f t="shared" si="872"/>
        <v>2081000</v>
      </c>
      <c r="J567" s="49">
        <f t="shared" ref="J567" si="873">J568+J576+J577+J578</f>
        <v>1409298</v>
      </c>
      <c r="K567" s="49">
        <f t="shared" ref="K567" si="874">K568+K576+K577+K578</f>
        <v>671702</v>
      </c>
      <c r="L567" s="49">
        <f t="shared" ref="L567" si="875">L568+L576+L577+L578</f>
        <v>2081000</v>
      </c>
      <c r="M567" s="53">
        <f t="shared" ref="M567" si="876">M568+M576+M577+M578</f>
        <v>0</v>
      </c>
      <c r="N567" s="54">
        <f t="shared" si="858"/>
        <v>1</v>
      </c>
      <c r="O567" s="61"/>
      <c r="P567" s="45" t="s">
        <v>89</v>
      </c>
    </row>
    <row r="568" spans="1:16" ht="19.5" hidden="1" x14ac:dyDescent="0.25">
      <c r="A568" s="40" t="str">
        <f t="shared" si="778"/>
        <v>a</v>
      </c>
      <c r="B568" s="46" t="s">
        <v>2</v>
      </c>
      <c r="C568" s="47" t="s">
        <v>3</v>
      </c>
      <c r="D568" s="48">
        <f t="shared" ref="D568" si="877">D569+D570+D571+D572+D573+D574+D575</f>
        <v>0</v>
      </c>
      <c r="E568" s="48"/>
      <c r="F568" s="48"/>
      <c r="G568" s="48"/>
      <c r="H568" s="48">
        <f t="shared" ref="H568:I568" si="878">H569+H570+H571+H572+H573+H574+H575</f>
        <v>1800000</v>
      </c>
      <c r="I568" s="48">
        <f t="shared" si="878"/>
        <v>2081000</v>
      </c>
      <c r="J568" s="49">
        <f t="shared" ref="J568" si="879">J569+J570+J571+J572+J573+J574+J575</f>
        <v>1409298</v>
      </c>
      <c r="K568" s="48">
        <f t="shared" ref="K568:M568" si="880">K569+K570+K571+K572+K573+K574+K575</f>
        <v>671702</v>
      </c>
      <c r="L568" s="48">
        <f t="shared" si="880"/>
        <v>2081000</v>
      </c>
      <c r="M568" s="50">
        <f t="shared" si="880"/>
        <v>0</v>
      </c>
      <c r="N568" s="51">
        <f t="shared" si="858"/>
        <v>1</v>
      </c>
      <c r="O568" s="61"/>
      <c r="P568" s="45" t="s">
        <v>89</v>
      </c>
    </row>
    <row r="569" spans="1:16" ht="18.75" hidden="1" x14ac:dyDescent="0.25">
      <c r="A569" s="40" t="str">
        <f t="shared" si="778"/>
        <v>b</v>
      </c>
      <c r="B569" s="3" t="s">
        <v>2</v>
      </c>
      <c r="C569" s="4" t="s">
        <v>4</v>
      </c>
      <c r="D569" s="18"/>
      <c r="E569" s="18"/>
      <c r="F569" s="18"/>
      <c r="G569" s="18"/>
      <c r="H569" s="20">
        <v>0</v>
      </c>
      <c r="I569" s="20">
        <v>0</v>
      </c>
      <c r="J569" s="18"/>
      <c r="K569" s="18"/>
      <c r="L569" s="18">
        <f t="shared" ref="L569:L578" si="881">J569+K569</f>
        <v>0</v>
      </c>
      <c r="M569" s="30">
        <f t="shared" ref="M569:M578" si="882">I569-L569</f>
        <v>0</v>
      </c>
      <c r="N569" s="33" t="e">
        <f t="shared" si="858"/>
        <v>#DIV/0!</v>
      </c>
      <c r="O569" s="14"/>
      <c r="P569" s="10" t="s">
        <v>89</v>
      </c>
    </row>
    <row r="570" spans="1:16" ht="100.5" hidden="1" customHeight="1" x14ac:dyDescent="0.25">
      <c r="A570" s="40" t="str">
        <f t="shared" si="778"/>
        <v>a</v>
      </c>
      <c r="B570" s="52" t="s">
        <v>2</v>
      </c>
      <c r="C570" s="4" t="s">
        <v>5</v>
      </c>
      <c r="D570" s="49"/>
      <c r="E570" s="49"/>
      <c r="F570" s="49"/>
      <c r="G570" s="49"/>
      <c r="H570" s="57">
        <v>1800000</v>
      </c>
      <c r="I570" s="62">
        <f>2201000-120000</f>
        <v>2081000</v>
      </c>
      <c r="J570" s="49">
        <v>1409298</v>
      </c>
      <c r="K570" s="49">
        <v>671702</v>
      </c>
      <c r="L570" s="49">
        <f t="shared" si="881"/>
        <v>2081000</v>
      </c>
      <c r="M570" s="53">
        <f t="shared" si="882"/>
        <v>0</v>
      </c>
      <c r="N570" s="54">
        <f t="shared" si="858"/>
        <v>1</v>
      </c>
      <c r="O570" s="61"/>
      <c r="P570" s="45" t="s">
        <v>89</v>
      </c>
    </row>
    <row r="571" spans="1:16" ht="18.75" hidden="1" x14ac:dyDescent="0.25">
      <c r="A571" s="40" t="str">
        <f t="shared" si="778"/>
        <v>b</v>
      </c>
      <c r="B571" s="3" t="s">
        <v>2</v>
      </c>
      <c r="C571" s="4" t="s">
        <v>6</v>
      </c>
      <c r="D571" s="18"/>
      <c r="E571" s="18"/>
      <c r="F571" s="18"/>
      <c r="G571" s="18"/>
      <c r="H571" s="20">
        <v>0</v>
      </c>
      <c r="I571" s="20">
        <v>0</v>
      </c>
      <c r="J571" s="18"/>
      <c r="K571" s="18"/>
      <c r="L571" s="18">
        <f t="shared" si="881"/>
        <v>0</v>
      </c>
      <c r="M571" s="30">
        <f t="shared" si="882"/>
        <v>0</v>
      </c>
      <c r="N571" s="33" t="e">
        <f t="shared" si="858"/>
        <v>#DIV/0!</v>
      </c>
      <c r="O571" s="14"/>
      <c r="P571" s="10" t="s">
        <v>89</v>
      </c>
    </row>
    <row r="572" spans="1:16" ht="18.75" hidden="1" x14ac:dyDescent="0.25">
      <c r="A572" s="40" t="str">
        <f t="shared" si="778"/>
        <v>b</v>
      </c>
      <c r="B572" s="3" t="s">
        <v>2</v>
      </c>
      <c r="C572" s="5" t="s">
        <v>7</v>
      </c>
      <c r="D572" s="18"/>
      <c r="E572" s="18"/>
      <c r="F572" s="18"/>
      <c r="G572" s="18"/>
      <c r="H572" s="20">
        <v>0</v>
      </c>
      <c r="I572" s="20">
        <v>0</v>
      </c>
      <c r="J572" s="18"/>
      <c r="K572" s="18"/>
      <c r="L572" s="18">
        <f t="shared" si="881"/>
        <v>0</v>
      </c>
      <c r="M572" s="30">
        <f t="shared" si="882"/>
        <v>0</v>
      </c>
      <c r="N572" s="33" t="e">
        <f t="shared" si="858"/>
        <v>#DIV/0!</v>
      </c>
      <c r="O572" s="14"/>
      <c r="P572" s="10" t="s">
        <v>89</v>
      </c>
    </row>
    <row r="573" spans="1:16" ht="18.75" hidden="1" x14ac:dyDescent="0.25">
      <c r="A573" s="40" t="str">
        <f t="shared" si="778"/>
        <v>b</v>
      </c>
      <c r="B573" s="3" t="s">
        <v>2</v>
      </c>
      <c r="C573" s="5" t="s">
        <v>8</v>
      </c>
      <c r="D573" s="18"/>
      <c r="E573" s="18"/>
      <c r="F573" s="18"/>
      <c r="G573" s="18"/>
      <c r="H573" s="20">
        <v>0</v>
      </c>
      <c r="I573" s="20">
        <v>0</v>
      </c>
      <c r="J573" s="18"/>
      <c r="K573" s="18"/>
      <c r="L573" s="18">
        <f t="shared" si="881"/>
        <v>0</v>
      </c>
      <c r="M573" s="30">
        <f t="shared" si="882"/>
        <v>0</v>
      </c>
      <c r="N573" s="33" t="e">
        <f t="shared" si="858"/>
        <v>#DIV/0!</v>
      </c>
      <c r="O573" s="14"/>
      <c r="P573" s="10" t="s">
        <v>89</v>
      </c>
    </row>
    <row r="574" spans="1:16" ht="18.75" hidden="1" x14ac:dyDescent="0.25">
      <c r="A574" s="40" t="str">
        <f t="shared" si="778"/>
        <v>b</v>
      </c>
      <c r="B574" s="3" t="s">
        <v>2</v>
      </c>
      <c r="C574" s="5" t="s">
        <v>9</v>
      </c>
      <c r="D574" s="18"/>
      <c r="E574" s="18"/>
      <c r="F574" s="18"/>
      <c r="G574" s="18"/>
      <c r="H574" s="20">
        <v>0</v>
      </c>
      <c r="I574" s="20">
        <v>0</v>
      </c>
      <c r="J574" s="18"/>
      <c r="K574" s="18"/>
      <c r="L574" s="18">
        <f t="shared" si="881"/>
        <v>0</v>
      </c>
      <c r="M574" s="30">
        <f t="shared" si="882"/>
        <v>0</v>
      </c>
      <c r="N574" s="33" t="e">
        <f t="shared" si="858"/>
        <v>#DIV/0!</v>
      </c>
      <c r="O574" s="14"/>
      <c r="P574" s="10" t="s">
        <v>89</v>
      </c>
    </row>
    <row r="575" spans="1:16" ht="18.75" hidden="1" x14ac:dyDescent="0.25">
      <c r="A575" s="40" t="str">
        <f t="shared" si="778"/>
        <v>b</v>
      </c>
      <c r="B575" s="3" t="s">
        <v>2</v>
      </c>
      <c r="C575" s="5" t="s">
        <v>10</v>
      </c>
      <c r="D575" s="18"/>
      <c r="E575" s="18"/>
      <c r="F575" s="18"/>
      <c r="G575" s="18"/>
      <c r="H575" s="20">
        <v>0</v>
      </c>
      <c r="I575" s="20">
        <v>0</v>
      </c>
      <c r="J575" s="18"/>
      <c r="K575" s="18"/>
      <c r="L575" s="18">
        <f t="shared" si="881"/>
        <v>0</v>
      </c>
      <c r="M575" s="30">
        <f t="shared" si="882"/>
        <v>0</v>
      </c>
      <c r="N575" s="33" t="e">
        <f t="shared" si="858"/>
        <v>#DIV/0!</v>
      </c>
      <c r="O575" s="14"/>
      <c r="P575" s="10" t="s">
        <v>89</v>
      </c>
    </row>
    <row r="576" spans="1:16" ht="18.75" hidden="1" x14ac:dyDescent="0.25">
      <c r="A576" s="40" t="str">
        <f t="shared" si="778"/>
        <v>b</v>
      </c>
      <c r="B576" s="3" t="s">
        <v>2</v>
      </c>
      <c r="C576" s="2" t="s">
        <v>11</v>
      </c>
      <c r="D576" s="17"/>
      <c r="E576" s="17"/>
      <c r="F576" s="17"/>
      <c r="G576" s="17"/>
      <c r="H576" s="17">
        <v>0</v>
      </c>
      <c r="I576" s="17">
        <v>0</v>
      </c>
      <c r="J576" s="18"/>
      <c r="K576" s="17"/>
      <c r="L576" s="17">
        <f t="shared" si="881"/>
        <v>0</v>
      </c>
      <c r="M576" s="31">
        <f t="shared" si="882"/>
        <v>0</v>
      </c>
      <c r="N576" s="32" t="e">
        <f t="shared" si="858"/>
        <v>#DIV/0!</v>
      </c>
      <c r="O576" s="13"/>
      <c r="P576" s="10" t="s">
        <v>89</v>
      </c>
    </row>
    <row r="577" spans="1:16" ht="18.75" hidden="1" x14ac:dyDescent="0.25">
      <c r="A577" s="40" t="str">
        <f t="shared" si="778"/>
        <v>b</v>
      </c>
      <c r="B577" s="3" t="s">
        <v>2</v>
      </c>
      <c r="C577" s="2" t="s">
        <v>12</v>
      </c>
      <c r="D577" s="17"/>
      <c r="E577" s="17"/>
      <c r="F577" s="17"/>
      <c r="G577" s="17"/>
      <c r="H577" s="17">
        <v>0</v>
      </c>
      <c r="I577" s="17">
        <v>0</v>
      </c>
      <c r="J577" s="18"/>
      <c r="K577" s="17"/>
      <c r="L577" s="17">
        <f t="shared" si="881"/>
        <v>0</v>
      </c>
      <c r="M577" s="31">
        <f t="shared" si="882"/>
        <v>0</v>
      </c>
      <c r="N577" s="32" t="e">
        <f t="shared" si="858"/>
        <v>#DIV/0!</v>
      </c>
      <c r="O577" s="13"/>
      <c r="P577" s="10" t="s">
        <v>89</v>
      </c>
    </row>
    <row r="578" spans="1:16" ht="18.75" hidden="1" x14ac:dyDescent="0.25">
      <c r="A578" s="40" t="str">
        <f t="shared" si="778"/>
        <v>b</v>
      </c>
      <c r="B578" s="3" t="s">
        <v>2</v>
      </c>
      <c r="C578" s="2" t="s">
        <v>13</v>
      </c>
      <c r="D578" s="17"/>
      <c r="E578" s="17"/>
      <c r="F578" s="17"/>
      <c r="G578" s="17"/>
      <c r="H578" s="17">
        <v>0</v>
      </c>
      <c r="I578" s="17">
        <v>0</v>
      </c>
      <c r="J578" s="18"/>
      <c r="K578" s="17"/>
      <c r="L578" s="17">
        <f t="shared" si="881"/>
        <v>0</v>
      </c>
      <c r="M578" s="31">
        <f t="shared" si="882"/>
        <v>0</v>
      </c>
      <c r="N578" s="32" t="e">
        <f t="shared" si="858"/>
        <v>#DIV/0!</v>
      </c>
      <c r="O578" s="13"/>
      <c r="P578" s="10" t="s">
        <v>89</v>
      </c>
    </row>
    <row r="579" spans="1:16" ht="72" hidden="1" x14ac:dyDescent="0.25">
      <c r="A579" s="40" t="str">
        <f t="shared" si="778"/>
        <v>a</v>
      </c>
      <c r="B579" s="55" t="s">
        <v>146</v>
      </c>
      <c r="C579" s="55" t="s">
        <v>147</v>
      </c>
      <c r="D579" s="49">
        <f t="shared" ref="D579" si="883">D580+D588+D589+D590</f>
        <v>0</v>
      </c>
      <c r="E579" s="49"/>
      <c r="F579" s="49"/>
      <c r="G579" s="49"/>
      <c r="H579" s="56">
        <f t="shared" ref="H579:I579" si="884">H580+H588+H589+H590</f>
        <v>260000</v>
      </c>
      <c r="I579" s="56">
        <f t="shared" si="884"/>
        <v>238000</v>
      </c>
      <c r="J579" s="49">
        <f t="shared" ref="J579" si="885">J580+J588+J589+J590</f>
        <v>212086</v>
      </c>
      <c r="K579" s="49">
        <f t="shared" ref="K579" si="886">K580+K588+K589+K590</f>
        <v>22774</v>
      </c>
      <c r="L579" s="49">
        <f t="shared" ref="L579" si="887">L580+L588+L589+L590</f>
        <v>234860</v>
      </c>
      <c r="M579" s="53">
        <f t="shared" ref="M579" si="888">M580+M588+M589+M590</f>
        <v>3140</v>
      </c>
      <c r="N579" s="54">
        <f t="shared" si="858"/>
        <v>0.98680672268907565</v>
      </c>
      <c r="O579" s="61"/>
      <c r="P579" s="45" t="s">
        <v>89</v>
      </c>
    </row>
    <row r="580" spans="1:16" ht="19.5" hidden="1" x14ac:dyDescent="0.25">
      <c r="A580" s="40" t="str">
        <f t="shared" ref="A580:A643" si="889">IF((D580+J580+H580+I580+K580+L580)&gt;0,"a","b")</f>
        <v>a</v>
      </c>
      <c r="B580" s="46" t="s">
        <v>2</v>
      </c>
      <c r="C580" s="47" t="s">
        <v>3</v>
      </c>
      <c r="D580" s="48">
        <f t="shared" ref="D580" si="890">D581+D582+D583+D584+D585+D586+D587</f>
        <v>0</v>
      </c>
      <c r="E580" s="48"/>
      <c r="F580" s="48"/>
      <c r="G580" s="48"/>
      <c r="H580" s="48">
        <f t="shared" ref="H580:I580" si="891">H581+H582+H583+H584+H585+H586+H587</f>
        <v>260000</v>
      </c>
      <c r="I580" s="48">
        <f t="shared" si="891"/>
        <v>238000</v>
      </c>
      <c r="J580" s="49">
        <f t="shared" ref="J580" si="892">J581+J582+J583+J584+J585+J586+J587</f>
        <v>212086</v>
      </c>
      <c r="K580" s="48">
        <f t="shared" ref="K580:M580" si="893">K581+K582+K583+K584+K585+K586+K587</f>
        <v>22774</v>
      </c>
      <c r="L580" s="48">
        <f t="shared" si="893"/>
        <v>234860</v>
      </c>
      <c r="M580" s="50">
        <f t="shared" si="893"/>
        <v>3140</v>
      </c>
      <c r="N580" s="51">
        <f t="shared" si="858"/>
        <v>0.98680672268907565</v>
      </c>
      <c r="O580" s="61"/>
      <c r="P580" s="45" t="s">
        <v>89</v>
      </c>
    </row>
    <row r="581" spans="1:16" ht="18.75" hidden="1" x14ac:dyDescent="0.25">
      <c r="A581" s="40" t="str">
        <f t="shared" si="889"/>
        <v>b</v>
      </c>
      <c r="B581" s="3" t="s">
        <v>2</v>
      </c>
      <c r="C581" s="4" t="s">
        <v>4</v>
      </c>
      <c r="D581" s="18"/>
      <c r="E581" s="18"/>
      <c r="F581" s="18"/>
      <c r="G581" s="18"/>
      <c r="H581" s="20">
        <v>0</v>
      </c>
      <c r="I581" s="20">
        <v>0</v>
      </c>
      <c r="J581" s="18"/>
      <c r="K581" s="18"/>
      <c r="L581" s="18">
        <f t="shared" ref="L581:L590" si="894">J581+K581</f>
        <v>0</v>
      </c>
      <c r="M581" s="30">
        <f t="shared" ref="M581:M590" si="895">I581-L581</f>
        <v>0</v>
      </c>
      <c r="N581" s="33" t="e">
        <f t="shared" si="858"/>
        <v>#DIV/0!</v>
      </c>
      <c r="O581" s="14"/>
      <c r="P581" s="10" t="s">
        <v>89</v>
      </c>
    </row>
    <row r="582" spans="1:16" ht="19.5" hidden="1" x14ac:dyDescent="0.25">
      <c r="A582" s="40" t="str">
        <f t="shared" si="889"/>
        <v>a</v>
      </c>
      <c r="B582" s="52" t="s">
        <v>2</v>
      </c>
      <c r="C582" s="4" t="s">
        <v>5</v>
      </c>
      <c r="D582" s="49"/>
      <c r="E582" s="49"/>
      <c r="F582" s="49"/>
      <c r="G582" s="49"/>
      <c r="H582" s="57">
        <v>260000</v>
      </c>
      <c r="I582" s="57">
        <v>238000</v>
      </c>
      <c r="J582" s="49">
        <v>212086</v>
      </c>
      <c r="K582" s="49">
        <v>22774</v>
      </c>
      <c r="L582" s="49">
        <f t="shared" si="894"/>
        <v>234860</v>
      </c>
      <c r="M582" s="53">
        <f t="shared" si="895"/>
        <v>3140</v>
      </c>
      <c r="N582" s="54">
        <f t="shared" si="858"/>
        <v>0.98680672268907565</v>
      </c>
      <c r="O582" s="61"/>
      <c r="P582" s="45" t="s">
        <v>89</v>
      </c>
    </row>
    <row r="583" spans="1:16" ht="18.75" hidden="1" x14ac:dyDescent="0.25">
      <c r="A583" s="40" t="str">
        <f t="shared" si="889"/>
        <v>b</v>
      </c>
      <c r="B583" s="3" t="s">
        <v>2</v>
      </c>
      <c r="C583" s="4" t="s">
        <v>6</v>
      </c>
      <c r="D583" s="18"/>
      <c r="E583" s="18"/>
      <c r="F583" s="18"/>
      <c r="G583" s="18"/>
      <c r="H583" s="20">
        <v>0</v>
      </c>
      <c r="I583" s="20">
        <v>0</v>
      </c>
      <c r="J583" s="18"/>
      <c r="K583" s="18"/>
      <c r="L583" s="18">
        <f t="shared" si="894"/>
        <v>0</v>
      </c>
      <c r="M583" s="30">
        <f t="shared" si="895"/>
        <v>0</v>
      </c>
      <c r="N583" s="33" t="e">
        <f t="shared" si="858"/>
        <v>#DIV/0!</v>
      </c>
      <c r="O583" s="14"/>
      <c r="P583" s="10" t="s">
        <v>89</v>
      </c>
    </row>
    <row r="584" spans="1:16" ht="18.75" hidden="1" x14ac:dyDescent="0.25">
      <c r="A584" s="40" t="str">
        <f t="shared" si="889"/>
        <v>b</v>
      </c>
      <c r="B584" s="3" t="s">
        <v>2</v>
      </c>
      <c r="C584" s="5" t="s">
        <v>7</v>
      </c>
      <c r="D584" s="18"/>
      <c r="E584" s="18"/>
      <c r="F584" s="18"/>
      <c r="G584" s="18"/>
      <c r="H584" s="20">
        <v>0</v>
      </c>
      <c r="I584" s="20">
        <v>0</v>
      </c>
      <c r="J584" s="18"/>
      <c r="K584" s="18"/>
      <c r="L584" s="18">
        <f t="shared" si="894"/>
        <v>0</v>
      </c>
      <c r="M584" s="30">
        <f t="shared" si="895"/>
        <v>0</v>
      </c>
      <c r="N584" s="33" t="e">
        <f t="shared" si="858"/>
        <v>#DIV/0!</v>
      </c>
      <c r="O584" s="14"/>
      <c r="P584" s="10" t="s">
        <v>89</v>
      </c>
    </row>
    <row r="585" spans="1:16" ht="18.75" hidden="1" x14ac:dyDescent="0.25">
      <c r="A585" s="40" t="str">
        <f t="shared" si="889"/>
        <v>b</v>
      </c>
      <c r="B585" s="3" t="s">
        <v>2</v>
      </c>
      <c r="C585" s="5" t="s">
        <v>8</v>
      </c>
      <c r="D585" s="18"/>
      <c r="E585" s="18"/>
      <c r="F585" s="18"/>
      <c r="G585" s="18"/>
      <c r="H585" s="20">
        <v>0</v>
      </c>
      <c r="I585" s="20">
        <v>0</v>
      </c>
      <c r="J585" s="18"/>
      <c r="K585" s="18"/>
      <c r="L585" s="18">
        <f t="shared" si="894"/>
        <v>0</v>
      </c>
      <c r="M585" s="30">
        <f t="shared" si="895"/>
        <v>0</v>
      </c>
      <c r="N585" s="33" t="e">
        <f t="shared" si="858"/>
        <v>#DIV/0!</v>
      </c>
      <c r="O585" s="14"/>
      <c r="P585" s="10" t="s">
        <v>89</v>
      </c>
    </row>
    <row r="586" spans="1:16" ht="18.75" hidden="1" x14ac:dyDescent="0.25">
      <c r="A586" s="40" t="str">
        <f t="shared" si="889"/>
        <v>b</v>
      </c>
      <c r="B586" s="3" t="s">
        <v>2</v>
      </c>
      <c r="C586" s="5" t="s">
        <v>9</v>
      </c>
      <c r="D586" s="18"/>
      <c r="E586" s="18"/>
      <c r="F586" s="18"/>
      <c r="G586" s="18"/>
      <c r="H586" s="20">
        <v>0</v>
      </c>
      <c r="I586" s="20">
        <v>0</v>
      </c>
      <c r="J586" s="18"/>
      <c r="K586" s="18"/>
      <c r="L586" s="18">
        <f t="shared" si="894"/>
        <v>0</v>
      </c>
      <c r="M586" s="30">
        <f t="shared" si="895"/>
        <v>0</v>
      </c>
      <c r="N586" s="33" t="e">
        <f t="shared" si="858"/>
        <v>#DIV/0!</v>
      </c>
      <c r="O586" s="14"/>
      <c r="P586" s="10" t="s">
        <v>89</v>
      </c>
    </row>
    <row r="587" spans="1:16" ht="18.75" hidden="1" x14ac:dyDescent="0.25">
      <c r="A587" s="40" t="str">
        <f t="shared" si="889"/>
        <v>b</v>
      </c>
      <c r="B587" s="3" t="s">
        <v>2</v>
      </c>
      <c r="C587" s="5" t="s">
        <v>10</v>
      </c>
      <c r="D587" s="18"/>
      <c r="E587" s="18"/>
      <c r="F587" s="18"/>
      <c r="G587" s="18"/>
      <c r="H587" s="20">
        <v>0</v>
      </c>
      <c r="I587" s="20">
        <v>0</v>
      </c>
      <c r="J587" s="18"/>
      <c r="K587" s="18"/>
      <c r="L587" s="18">
        <f t="shared" si="894"/>
        <v>0</v>
      </c>
      <c r="M587" s="30">
        <f t="shared" si="895"/>
        <v>0</v>
      </c>
      <c r="N587" s="33" t="e">
        <f t="shared" si="858"/>
        <v>#DIV/0!</v>
      </c>
      <c r="O587" s="14"/>
      <c r="P587" s="10" t="s">
        <v>89</v>
      </c>
    </row>
    <row r="588" spans="1:16" ht="18.75" hidden="1" x14ac:dyDescent="0.25">
      <c r="A588" s="40" t="str">
        <f t="shared" si="889"/>
        <v>b</v>
      </c>
      <c r="B588" s="3" t="s">
        <v>2</v>
      </c>
      <c r="C588" s="2" t="s">
        <v>11</v>
      </c>
      <c r="D588" s="17"/>
      <c r="E588" s="17"/>
      <c r="F588" s="17"/>
      <c r="G588" s="17"/>
      <c r="H588" s="17">
        <v>0</v>
      </c>
      <c r="I588" s="17">
        <v>0</v>
      </c>
      <c r="J588" s="18"/>
      <c r="K588" s="17"/>
      <c r="L588" s="17">
        <f t="shared" si="894"/>
        <v>0</v>
      </c>
      <c r="M588" s="31">
        <f t="shared" si="895"/>
        <v>0</v>
      </c>
      <c r="N588" s="32" t="e">
        <f t="shared" si="858"/>
        <v>#DIV/0!</v>
      </c>
      <c r="O588" s="13"/>
      <c r="P588" s="10" t="s">
        <v>89</v>
      </c>
    </row>
    <row r="589" spans="1:16" ht="18.75" hidden="1" x14ac:dyDescent="0.25">
      <c r="A589" s="40" t="str">
        <f t="shared" si="889"/>
        <v>b</v>
      </c>
      <c r="B589" s="3" t="s">
        <v>2</v>
      </c>
      <c r="C589" s="2" t="s">
        <v>12</v>
      </c>
      <c r="D589" s="17"/>
      <c r="E589" s="17"/>
      <c r="F589" s="17"/>
      <c r="G589" s="17"/>
      <c r="H589" s="17">
        <v>0</v>
      </c>
      <c r="I589" s="17">
        <v>0</v>
      </c>
      <c r="J589" s="18"/>
      <c r="K589" s="17"/>
      <c r="L589" s="17">
        <f t="shared" si="894"/>
        <v>0</v>
      </c>
      <c r="M589" s="31">
        <f t="shared" si="895"/>
        <v>0</v>
      </c>
      <c r="N589" s="32" t="e">
        <f t="shared" si="858"/>
        <v>#DIV/0!</v>
      </c>
      <c r="O589" s="13"/>
      <c r="P589" s="10" t="s">
        <v>89</v>
      </c>
    </row>
    <row r="590" spans="1:16" ht="18.75" hidden="1" x14ac:dyDescent="0.25">
      <c r="A590" s="40" t="str">
        <f t="shared" si="889"/>
        <v>b</v>
      </c>
      <c r="B590" s="3" t="s">
        <v>2</v>
      </c>
      <c r="C590" s="2" t="s">
        <v>13</v>
      </c>
      <c r="D590" s="17"/>
      <c r="E590" s="17"/>
      <c r="F590" s="17"/>
      <c r="G590" s="17"/>
      <c r="H590" s="17">
        <v>0</v>
      </c>
      <c r="I590" s="17">
        <v>0</v>
      </c>
      <c r="J590" s="18"/>
      <c r="K590" s="17"/>
      <c r="L590" s="17">
        <f t="shared" si="894"/>
        <v>0</v>
      </c>
      <c r="M590" s="31">
        <f t="shared" si="895"/>
        <v>0</v>
      </c>
      <c r="N590" s="32" t="e">
        <f t="shared" si="858"/>
        <v>#DIV/0!</v>
      </c>
      <c r="O590" s="13"/>
      <c r="P590" s="10" t="s">
        <v>89</v>
      </c>
    </row>
    <row r="591" spans="1:16" ht="36" hidden="1" x14ac:dyDescent="0.25">
      <c r="A591" s="40" t="str">
        <f t="shared" si="889"/>
        <v>a</v>
      </c>
      <c r="B591" s="55" t="s">
        <v>148</v>
      </c>
      <c r="C591" s="55" t="s">
        <v>52</v>
      </c>
      <c r="D591" s="49">
        <f t="shared" ref="D591" si="896">D592+D600+D601+D602</f>
        <v>0</v>
      </c>
      <c r="E591" s="49">
        <f t="shared" ref="E591:F591" si="897">E592+E600+E601+E602</f>
        <v>2689</v>
      </c>
      <c r="F591" s="49">
        <f t="shared" si="897"/>
        <v>0</v>
      </c>
      <c r="G591" s="49">
        <f t="shared" ref="G591" si="898">G592+G600+G601+G602</f>
        <v>8250</v>
      </c>
      <c r="H591" s="49">
        <f t="shared" ref="H591:K591" si="899">H592+H600+H601+H602</f>
        <v>15670000</v>
      </c>
      <c r="I591" s="49">
        <f t="shared" si="899"/>
        <v>15389320</v>
      </c>
      <c r="J591" s="49">
        <f t="shared" ref="J591" si="900">J592+J600+J601+J602</f>
        <v>11314983</v>
      </c>
      <c r="K591" s="49">
        <f t="shared" si="899"/>
        <v>1748110</v>
      </c>
      <c r="L591" s="49">
        <f t="shared" ref="L591" si="901">L592+L600+L601+L602</f>
        <v>13063093</v>
      </c>
      <c r="M591" s="53">
        <f t="shared" ref="M591" si="902">M592+M600+M601+M602</f>
        <v>2326227</v>
      </c>
      <c r="N591" s="54">
        <f t="shared" si="858"/>
        <v>0.84884146927869453</v>
      </c>
      <c r="O591" s="61"/>
      <c r="P591" s="45"/>
    </row>
    <row r="592" spans="1:16" ht="19.5" hidden="1" x14ac:dyDescent="0.25">
      <c r="A592" s="40" t="str">
        <f t="shared" si="889"/>
        <v>a</v>
      </c>
      <c r="B592" s="46" t="s">
        <v>2</v>
      </c>
      <c r="C592" s="47" t="s">
        <v>3</v>
      </c>
      <c r="D592" s="48">
        <f t="shared" ref="D592:E592" si="903">D593+D594+D595+D596+D597+D598+D599</f>
        <v>0</v>
      </c>
      <c r="E592" s="48">
        <f t="shared" si="903"/>
        <v>2689</v>
      </c>
      <c r="F592" s="48">
        <f t="shared" ref="F592:G592" si="904">F593+F594+F595+F596+F597+F598+F599</f>
        <v>0</v>
      </c>
      <c r="G592" s="48">
        <f t="shared" si="904"/>
        <v>8250</v>
      </c>
      <c r="H592" s="48">
        <f t="shared" ref="H592:K592" si="905">H593+H594+H595+H596+H597+H598+H599</f>
        <v>15670000</v>
      </c>
      <c r="I592" s="48">
        <f t="shared" si="905"/>
        <v>15389320</v>
      </c>
      <c r="J592" s="49">
        <f t="shared" ref="J592" si="906">J593+J594+J595+J596+J597+J598+J599</f>
        <v>11314983</v>
      </c>
      <c r="K592" s="48">
        <f t="shared" si="905"/>
        <v>1748110</v>
      </c>
      <c r="L592" s="48">
        <f t="shared" ref="L592:M592" si="907">L593+L594+L595+L596+L597+L598+L599</f>
        <v>13063093</v>
      </c>
      <c r="M592" s="50">
        <f t="shared" si="907"/>
        <v>2326227</v>
      </c>
      <c r="N592" s="51">
        <f t="shared" si="858"/>
        <v>0.84884146927869453</v>
      </c>
      <c r="O592" s="61"/>
      <c r="P592" s="45"/>
    </row>
    <row r="593" spans="1:16" ht="18.75" hidden="1" x14ac:dyDescent="0.25">
      <c r="A593" s="40" t="str">
        <f t="shared" si="889"/>
        <v>b</v>
      </c>
      <c r="B593" s="3" t="s">
        <v>2</v>
      </c>
      <c r="C593" s="4" t="s">
        <v>4</v>
      </c>
      <c r="D593" s="18">
        <f t="shared" ref="D593:D602" si="908">D605+D617+D629</f>
        <v>0</v>
      </c>
      <c r="E593" s="18">
        <f t="shared" ref="E593:F593" si="909">E605+E617+E629</f>
        <v>0</v>
      </c>
      <c r="F593" s="18">
        <f t="shared" si="909"/>
        <v>0</v>
      </c>
      <c r="G593" s="18">
        <f t="shared" ref="G593" si="910">G605+G617+G629</f>
        <v>0</v>
      </c>
      <c r="H593" s="18">
        <f t="shared" ref="H593:H602" si="911">H605+H617+H629</f>
        <v>0</v>
      </c>
      <c r="I593" s="18">
        <f t="shared" ref="I593:K593" si="912">I605+I617+I629</f>
        <v>0</v>
      </c>
      <c r="J593" s="18">
        <f t="shared" ref="J593" si="913">J605+J617+J629</f>
        <v>0</v>
      </c>
      <c r="K593" s="18">
        <f t="shared" si="912"/>
        <v>0</v>
      </c>
      <c r="L593" s="18">
        <f t="shared" ref="L593:M593" si="914">L605+L617+L629</f>
        <v>0</v>
      </c>
      <c r="M593" s="30">
        <f t="shared" si="914"/>
        <v>0</v>
      </c>
      <c r="N593" s="33" t="e">
        <f t="shared" si="858"/>
        <v>#DIV/0!</v>
      </c>
      <c r="O593" s="14"/>
    </row>
    <row r="594" spans="1:16" ht="19.5" hidden="1" x14ac:dyDescent="0.25">
      <c r="A594" s="40" t="str">
        <f t="shared" si="889"/>
        <v>a</v>
      </c>
      <c r="B594" s="52" t="s">
        <v>2</v>
      </c>
      <c r="C594" s="4" t="s">
        <v>5</v>
      </c>
      <c r="D594" s="49">
        <f t="shared" si="908"/>
        <v>0</v>
      </c>
      <c r="E594" s="49">
        <f t="shared" ref="E594:F594" si="915">E606+E618+E630</f>
        <v>2689</v>
      </c>
      <c r="F594" s="49">
        <f t="shared" si="915"/>
        <v>0</v>
      </c>
      <c r="G594" s="49">
        <f t="shared" ref="G594" si="916">G606+G618+G630</f>
        <v>8250</v>
      </c>
      <c r="H594" s="49">
        <f t="shared" si="911"/>
        <v>2600000</v>
      </c>
      <c r="I594" s="49">
        <f t="shared" ref="I594:K594" si="917">I606+I618+I630</f>
        <v>2464320</v>
      </c>
      <c r="J594" s="49">
        <f t="shared" ref="J594" si="918">J606+J618+J630</f>
        <v>1785814</v>
      </c>
      <c r="K594" s="49">
        <f t="shared" si="917"/>
        <v>669870</v>
      </c>
      <c r="L594" s="49">
        <f t="shared" ref="L594:M594" si="919">L606+L618+L630</f>
        <v>2455684</v>
      </c>
      <c r="M594" s="53">
        <f t="shared" si="919"/>
        <v>8636</v>
      </c>
      <c r="N594" s="54">
        <f t="shared" si="858"/>
        <v>0.99649558498896251</v>
      </c>
      <c r="O594" s="61"/>
      <c r="P594" s="45"/>
    </row>
    <row r="595" spans="1:16" ht="18.75" hidden="1" x14ac:dyDescent="0.25">
      <c r="A595" s="40" t="str">
        <f t="shared" si="889"/>
        <v>b</v>
      </c>
      <c r="B595" s="3" t="s">
        <v>2</v>
      </c>
      <c r="C595" s="4" t="s">
        <v>6</v>
      </c>
      <c r="D595" s="18">
        <f t="shared" si="908"/>
        <v>0</v>
      </c>
      <c r="E595" s="18">
        <f t="shared" ref="E595:F595" si="920">E607+E619+E631</f>
        <v>0</v>
      </c>
      <c r="F595" s="18">
        <f t="shared" si="920"/>
        <v>0</v>
      </c>
      <c r="G595" s="18">
        <f t="shared" ref="G595" si="921">G607+G619+G631</f>
        <v>0</v>
      </c>
      <c r="H595" s="18">
        <f t="shared" si="911"/>
        <v>0</v>
      </c>
      <c r="I595" s="18">
        <f t="shared" ref="I595:K595" si="922">I607+I619+I631</f>
        <v>0</v>
      </c>
      <c r="J595" s="18">
        <f t="shared" ref="J595" si="923">J607+J619+J631</f>
        <v>0</v>
      </c>
      <c r="K595" s="18">
        <f t="shared" si="922"/>
        <v>0</v>
      </c>
      <c r="L595" s="18">
        <f t="shared" ref="L595:M595" si="924">L607+L619+L631</f>
        <v>0</v>
      </c>
      <c r="M595" s="30">
        <f t="shared" si="924"/>
        <v>0</v>
      </c>
      <c r="N595" s="33" t="e">
        <f t="shared" si="858"/>
        <v>#DIV/0!</v>
      </c>
      <c r="O595" s="14"/>
    </row>
    <row r="596" spans="1:16" ht="18.75" hidden="1" x14ac:dyDescent="0.25">
      <c r="A596" s="40" t="str">
        <f t="shared" si="889"/>
        <v>b</v>
      </c>
      <c r="B596" s="3" t="s">
        <v>2</v>
      </c>
      <c r="C596" s="5" t="s">
        <v>7</v>
      </c>
      <c r="D596" s="18">
        <f t="shared" si="908"/>
        <v>0</v>
      </c>
      <c r="E596" s="18">
        <f t="shared" ref="E596:F596" si="925">E608+E620+E632</f>
        <v>0</v>
      </c>
      <c r="F596" s="18">
        <f t="shared" si="925"/>
        <v>0</v>
      </c>
      <c r="G596" s="18">
        <f t="shared" ref="G596" si="926">G608+G620+G632</f>
        <v>0</v>
      </c>
      <c r="H596" s="18">
        <f t="shared" si="911"/>
        <v>0</v>
      </c>
      <c r="I596" s="18">
        <f t="shared" ref="I596:K596" si="927">I608+I620+I632</f>
        <v>0</v>
      </c>
      <c r="J596" s="18">
        <f t="shared" ref="J596" si="928">J608+J620+J632</f>
        <v>0</v>
      </c>
      <c r="K596" s="18">
        <f t="shared" si="927"/>
        <v>0</v>
      </c>
      <c r="L596" s="18">
        <f t="shared" ref="L596:M596" si="929">L608+L620+L632</f>
        <v>0</v>
      </c>
      <c r="M596" s="30">
        <f t="shared" si="929"/>
        <v>0</v>
      </c>
      <c r="N596" s="33" t="e">
        <f t="shared" si="858"/>
        <v>#DIV/0!</v>
      </c>
      <c r="O596" s="14"/>
    </row>
    <row r="597" spans="1:16" ht="18.75" hidden="1" x14ac:dyDescent="0.25">
      <c r="A597" s="40" t="str">
        <f t="shared" si="889"/>
        <v>b</v>
      </c>
      <c r="B597" s="3" t="s">
        <v>2</v>
      </c>
      <c r="C597" s="5" t="s">
        <v>8</v>
      </c>
      <c r="D597" s="18">
        <f t="shared" si="908"/>
        <v>0</v>
      </c>
      <c r="E597" s="18">
        <f t="shared" ref="E597:F597" si="930">E609+E621+E633</f>
        <v>0</v>
      </c>
      <c r="F597" s="18">
        <f t="shared" si="930"/>
        <v>0</v>
      </c>
      <c r="G597" s="18">
        <f t="shared" ref="G597" si="931">G609+G621+G633</f>
        <v>0</v>
      </c>
      <c r="H597" s="18">
        <f t="shared" si="911"/>
        <v>0</v>
      </c>
      <c r="I597" s="18">
        <f t="shared" ref="I597:K597" si="932">I609+I621+I633</f>
        <v>0</v>
      </c>
      <c r="J597" s="18">
        <f t="shared" ref="J597" si="933">J609+J621+J633</f>
        <v>0</v>
      </c>
      <c r="K597" s="18">
        <f t="shared" si="932"/>
        <v>0</v>
      </c>
      <c r="L597" s="18">
        <f t="shared" ref="L597:M597" si="934">L609+L621+L633</f>
        <v>0</v>
      </c>
      <c r="M597" s="30">
        <f t="shared" si="934"/>
        <v>0</v>
      </c>
      <c r="N597" s="33" t="e">
        <f t="shared" si="858"/>
        <v>#DIV/0!</v>
      </c>
      <c r="O597" s="14"/>
    </row>
    <row r="598" spans="1:16" ht="19.5" hidden="1" x14ac:dyDescent="0.25">
      <c r="A598" s="40" t="str">
        <f t="shared" si="889"/>
        <v>a</v>
      </c>
      <c r="B598" s="52" t="s">
        <v>2</v>
      </c>
      <c r="C598" s="4" t="s">
        <v>9</v>
      </c>
      <c r="D598" s="49">
        <f t="shared" si="908"/>
        <v>0</v>
      </c>
      <c r="E598" s="49">
        <f t="shared" ref="E598:F598" si="935">E610+E622+E634</f>
        <v>0</v>
      </c>
      <c r="F598" s="49">
        <f t="shared" si="935"/>
        <v>0</v>
      </c>
      <c r="G598" s="49">
        <f t="shared" ref="G598" si="936">G610+G622+G634</f>
        <v>0</v>
      </c>
      <c r="H598" s="49">
        <f t="shared" si="911"/>
        <v>13070000</v>
      </c>
      <c r="I598" s="49">
        <f t="shared" ref="I598:K598" si="937">I610+I622+I634</f>
        <v>12925000</v>
      </c>
      <c r="J598" s="49">
        <f t="shared" ref="J598" si="938">J610+J622+J634</f>
        <v>9529169</v>
      </c>
      <c r="K598" s="49">
        <f t="shared" si="937"/>
        <v>1078240</v>
      </c>
      <c r="L598" s="49">
        <f t="shared" ref="L598:M598" si="939">L610+L622+L634</f>
        <v>10607409</v>
      </c>
      <c r="M598" s="53">
        <f t="shared" si="939"/>
        <v>2317591</v>
      </c>
      <c r="N598" s="54">
        <f t="shared" si="858"/>
        <v>0.82068928433268862</v>
      </c>
      <c r="O598" s="61"/>
      <c r="P598" s="45"/>
    </row>
    <row r="599" spans="1:16" ht="18.75" hidden="1" x14ac:dyDescent="0.25">
      <c r="A599" s="40" t="str">
        <f t="shared" si="889"/>
        <v>b</v>
      </c>
      <c r="B599" s="3" t="s">
        <v>2</v>
      </c>
      <c r="C599" s="5" t="s">
        <v>10</v>
      </c>
      <c r="D599" s="18">
        <f t="shared" si="908"/>
        <v>0</v>
      </c>
      <c r="E599" s="18">
        <f t="shared" ref="E599:F599" si="940">E611+E623+E635</f>
        <v>0</v>
      </c>
      <c r="F599" s="18">
        <f t="shared" si="940"/>
        <v>0</v>
      </c>
      <c r="G599" s="18">
        <f t="shared" ref="G599" si="941">G611+G623+G635</f>
        <v>0</v>
      </c>
      <c r="H599" s="18">
        <f t="shared" si="911"/>
        <v>0</v>
      </c>
      <c r="I599" s="18">
        <f t="shared" ref="I599:K599" si="942">I611+I623+I635</f>
        <v>0</v>
      </c>
      <c r="J599" s="18">
        <f t="shared" ref="J599" si="943">J611+J623+J635</f>
        <v>0</v>
      </c>
      <c r="K599" s="18">
        <f t="shared" si="942"/>
        <v>0</v>
      </c>
      <c r="L599" s="18">
        <f t="shared" ref="L599:M599" si="944">L611+L623+L635</f>
        <v>0</v>
      </c>
      <c r="M599" s="30">
        <f t="shared" si="944"/>
        <v>0</v>
      </c>
      <c r="N599" s="33" t="e">
        <f t="shared" si="858"/>
        <v>#DIV/0!</v>
      </c>
      <c r="O599" s="14"/>
    </row>
    <row r="600" spans="1:16" ht="18.75" hidden="1" x14ac:dyDescent="0.25">
      <c r="A600" s="40" t="str">
        <f t="shared" si="889"/>
        <v>b</v>
      </c>
      <c r="B600" s="1" t="s">
        <v>2</v>
      </c>
      <c r="C600" s="2" t="s">
        <v>11</v>
      </c>
      <c r="D600" s="17">
        <f t="shared" si="908"/>
        <v>0</v>
      </c>
      <c r="E600" s="17">
        <f t="shared" ref="E600:F600" si="945">E612+E624+E636</f>
        <v>0</v>
      </c>
      <c r="F600" s="17">
        <f t="shared" si="945"/>
        <v>0</v>
      </c>
      <c r="G600" s="17">
        <f t="shared" ref="G600" si="946">G612+G624+G636</f>
        <v>0</v>
      </c>
      <c r="H600" s="17">
        <f t="shared" si="911"/>
        <v>0</v>
      </c>
      <c r="I600" s="17">
        <f t="shared" ref="I600:K600" si="947">I612+I624+I636</f>
        <v>0</v>
      </c>
      <c r="J600" s="18">
        <f t="shared" ref="J600" si="948">J612+J624+J636</f>
        <v>0</v>
      </c>
      <c r="K600" s="17">
        <f t="shared" si="947"/>
        <v>0</v>
      </c>
      <c r="L600" s="17">
        <f t="shared" ref="L600:M600" si="949">L612+L624+L636</f>
        <v>0</v>
      </c>
      <c r="M600" s="31">
        <f t="shared" si="949"/>
        <v>0</v>
      </c>
      <c r="N600" s="32" t="e">
        <f t="shared" si="858"/>
        <v>#DIV/0!</v>
      </c>
      <c r="O600" s="13"/>
    </row>
    <row r="601" spans="1:16" ht="18.75" hidden="1" x14ac:dyDescent="0.25">
      <c r="A601" s="40" t="str">
        <f t="shared" si="889"/>
        <v>b</v>
      </c>
      <c r="B601" s="1" t="s">
        <v>2</v>
      </c>
      <c r="C601" s="2" t="s">
        <v>12</v>
      </c>
      <c r="D601" s="17">
        <f t="shared" si="908"/>
        <v>0</v>
      </c>
      <c r="E601" s="17">
        <f t="shared" ref="E601:F601" si="950">E613+E625+E637</f>
        <v>0</v>
      </c>
      <c r="F601" s="17">
        <f t="shared" si="950"/>
        <v>0</v>
      </c>
      <c r="G601" s="17">
        <f t="shared" ref="G601" si="951">G613+G625+G637</f>
        <v>0</v>
      </c>
      <c r="H601" s="17">
        <f t="shared" si="911"/>
        <v>0</v>
      </c>
      <c r="I601" s="17">
        <f t="shared" ref="I601:K601" si="952">I613+I625+I637</f>
        <v>0</v>
      </c>
      <c r="J601" s="18">
        <f t="shared" ref="J601" si="953">J613+J625+J637</f>
        <v>0</v>
      </c>
      <c r="K601" s="17">
        <f t="shared" si="952"/>
        <v>0</v>
      </c>
      <c r="L601" s="17">
        <f t="shared" ref="L601:M601" si="954">L613+L625+L637</f>
        <v>0</v>
      </c>
      <c r="M601" s="31">
        <f t="shared" si="954"/>
        <v>0</v>
      </c>
      <c r="N601" s="32" t="e">
        <f t="shared" si="858"/>
        <v>#DIV/0!</v>
      </c>
      <c r="O601" s="13"/>
    </row>
    <row r="602" spans="1:16" ht="18.75" hidden="1" x14ac:dyDescent="0.25">
      <c r="A602" s="40" t="str">
        <f t="shared" si="889"/>
        <v>b</v>
      </c>
      <c r="B602" s="1" t="s">
        <v>2</v>
      </c>
      <c r="C602" s="2" t="s">
        <v>13</v>
      </c>
      <c r="D602" s="17">
        <f t="shared" si="908"/>
        <v>0</v>
      </c>
      <c r="E602" s="17">
        <f t="shared" ref="E602:F602" si="955">E614+E626+E638</f>
        <v>0</v>
      </c>
      <c r="F602" s="17">
        <f t="shared" si="955"/>
        <v>0</v>
      </c>
      <c r="G602" s="17">
        <f t="shared" ref="G602" si="956">G614+G626+G638</f>
        <v>0</v>
      </c>
      <c r="H602" s="17">
        <f t="shared" si="911"/>
        <v>0</v>
      </c>
      <c r="I602" s="17">
        <f t="shared" ref="I602:K602" si="957">I614+I626+I638</f>
        <v>0</v>
      </c>
      <c r="J602" s="18">
        <f t="shared" ref="J602" si="958">J614+J626+J638</f>
        <v>0</v>
      </c>
      <c r="K602" s="17">
        <f t="shared" si="957"/>
        <v>0</v>
      </c>
      <c r="L602" s="17">
        <f t="shared" ref="L602:M602" si="959">L614+L626+L638</f>
        <v>0</v>
      </c>
      <c r="M602" s="31">
        <f t="shared" si="959"/>
        <v>0</v>
      </c>
      <c r="N602" s="32" t="e">
        <f t="shared" si="858"/>
        <v>#DIV/0!</v>
      </c>
      <c r="O602" s="13"/>
    </row>
    <row r="603" spans="1:16" ht="37.5" customHeight="1" x14ac:dyDescent="0.25">
      <c r="A603" s="40" t="str">
        <f t="shared" si="889"/>
        <v>a</v>
      </c>
      <c r="B603" s="55" t="s">
        <v>149</v>
      </c>
      <c r="C603" s="55" t="s">
        <v>52</v>
      </c>
      <c r="D603" s="49">
        <f t="shared" ref="D603:F603" si="960">D604+D612+D613+D614</f>
        <v>0</v>
      </c>
      <c r="E603" s="49"/>
      <c r="F603" s="49">
        <f t="shared" si="960"/>
        <v>0</v>
      </c>
      <c r="G603" s="49"/>
      <c r="H603" s="56">
        <f t="shared" ref="H603:I603" si="961">H604+H612+H613+H614</f>
        <v>12660000</v>
      </c>
      <c r="I603" s="56">
        <f t="shared" si="961"/>
        <v>12660200</v>
      </c>
      <c r="J603" s="49">
        <f t="shared" ref="J603" si="962">J604+J612+J613+J614</f>
        <v>9315061</v>
      </c>
      <c r="K603" s="49">
        <f t="shared" ref="K603" si="963">K604+K612+K613+K614</f>
        <v>1028239</v>
      </c>
      <c r="L603" s="49">
        <f t="shared" ref="L603" si="964">L604+L612+L613+L614</f>
        <v>10343300</v>
      </c>
      <c r="M603" s="53">
        <f t="shared" ref="M603" si="965">M604+M612+M613+M614</f>
        <v>2316900</v>
      </c>
      <c r="N603" s="54">
        <f t="shared" si="858"/>
        <v>0.81699341242634393</v>
      </c>
      <c r="O603" s="61"/>
      <c r="P603" s="45" t="s">
        <v>90</v>
      </c>
    </row>
    <row r="604" spans="1:16" ht="19.5" x14ac:dyDescent="0.25">
      <c r="A604" s="40" t="str">
        <f t="shared" si="889"/>
        <v>a</v>
      </c>
      <c r="B604" s="46" t="s">
        <v>2</v>
      </c>
      <c r="C604" s="47" t="s">
        <v>3</v>
      </c>
      <c r="D604" s="48">
        <f t="shared" ref="D604:F604" si="966">D605+D606+D607+D608+D609+D610+D611</f>
        <v>0</v>
      </c>
      <c r="E604" s="48"/>
      <c r="F604" s="48">
        <f t="shared" si="966"/>
        <v>0</v>
      </c>
      <c r="G604" s="48"/>
      <c r="H604" s="48">
        <f t="shared" ref="H604:I604" si="967">H605+H606+H607+H608+H609+H610+H611</f>
        <v>12660000</v>
      </c>
      <c r="I604" s="48">
        <f t="shared" si="967"/>
        <v>12660200</v>
      </c>
      <c r="J604" s="49">
        <f t="shared" ref="J604" si="968">J605+J606+J607+J608+J609+J610+J611</f>
        <v>9315061</v>
      </c>
      <c r="K604" s="48">
        <f t="shared" ref="K604:M604" si="969">K605+K606+K607+K608+K609+K610+K611</f>
        <v>1028239</v>
      </c>
      <c r="L604" s="48">
        <f t="shared" si="969"/>
        <v>10343300</v>
      </c>
      <c r="M604" s="50">
        <f t="shared" si="969"/>
        <v>2316900</v>
      </c>
      <c r="N604" s="51">
        <f t="shared" si="858"/>
        <v>0.81699341242634393</v>
      </c>
      <c r="O604" s="61"/>
      <c r="P604" s="45" t="s">
        <v>90</v>
      </c>
    </row>
    <row r="605" spans="1:16" ht="18.75" hidden="1" x14ac:dyDescent="0.25">
      <c r="A605" s="40" t="str">
        <f t="shared" si="889"/>
        <v>b</v>
      </c>
      <c r="B605" s="3" t="s">
        <v>2</v>
      </c>
      <c r="C605" s="4" t="s">
        <v>4</v>
      </c>
      <c r="D605" s="18"/>
      <c r="E605" s="18"/>
      <c r="F605" s="18"/>
      <c r="G605" s="18"/>
      <c r="H605" s="20">
        <v>0</v>
      </c>
      <c r="I605" s="20">
        <v>0</v>
      </c>
      <c r="J605" s="18"/>
      <c r="K605" s="18"/>
      <c r="L605" s="18">
        <f t="shared" ref="L605:L614" si="970">J605+K605</f>
        <v>0</v>
      </c>
      <c r="M605" s="30">
        <f t="shared" ref="M605:M614" si="971">I605-L605</f>
        <v>0</v>
      </c>
      <c r="N605" s="33" t="e">
        <f t="shared" si="858"/>
        <v>#DIV/0!</v>
      </c>
      <c r="O605" s="14"/>
      <c r="P605" s="10" t="s">
        <v>90</v>
      </c>
    </row>
    <row r="606" spans="1:16" ht="19.5" x14ac:dyDescent="0.25">
      <c r="A606" s="40" t="str">
        <f t="shared" si="889"/>
        <v>a</v>
      </c>
      <c r="B606" s="52" t="s">
        <v>2</v>
      </c>
      <c r="C606" s="4" t="s">
        <v>5</v>
      </c>
      <c r="D606" s="49"/>
      <c r="E606" s="49"/>
      <c r="F606" s="49"/>
      <c r="G606" s="49"/>
      <c r="H606" s="59">
        <v>0</v>
      </c>
      <c r="I606" s="59">
        <v>200</v>
      </c>
      <c r="J606" s="49"/>
      <c r="K606" s="49"/>
      <c r="L606" s="49">
        <f t="shared" si="970"/>
        <v>0</v>
      </c>
      <c r="M606" s="53">
        <f t="shared" si="971"/>
        <v>200</v>
      </c>
      <c r="N606" s="54">
        <f t="shared" si="858"/>
        <v>0</v>
      </c>
      <c r="O606" s="61"/>
      <c r="P606" s="45" t="s">
        <v>90</v>
      </c>
    </row>
    <row r="607" spans="1:16" ht="18.75" hidden="1" x14ac:dyDescent="0.25">
      <c r="A607" s="40" t="str">
        <f t="shared" si="889"/>
        <v>b</v>
      </c>
      <c r="B607" s="3" t="s">
        <v>2</v>
      </c>
      <c r="C607" s="4" t="s">
        <v>6</v>
      </c>
      <c r="D607" s="18"/>
      <c r="E607" s="18"/>
      <c r="F607" s="18"/>
      <c r="G607" s="18"/>
      <c r="H607" s="20">
        <v>0</v>
      </c>
      <c r="I607" s="20">
        <v>0</v>
      </c>
      <c r="J607" s="18"/>
      <c r="K607" s="18"/>
      <c r="L607" s="18">
        <f t="shared" si="970"/>
        <v>0</v>
      </c>
      <c r="M607" s="30">
        <f t="shared" si="971"/>
        <v>0</v>
      </c>
      <c r="N607" s="33" t="e">
        <f t="shared" si="858"/>
        <v>#DIV/0!</v>
      </c>
      <c r="O607" s="14"/>
      <c r="P607" s="10" t="s">
        <v>90</v>
      </c>
    </row>
    <row r="608" spans="1:16" ht="18.75" hidden="1" x14ac:dyDescent="0.25">
      <c r="A608" s="40" t="str">
        <f t="shared" si="889"/>
        <v>b</v>
      </c>
      <c r="B608" s="3" t="s">
        <v>2</v>
      </c>
      <c r="C608" s="5" t="s">
        <v>7</v>
      </c>
      <c r="D608" s="18"/>
      <c r="E608" s="18"/>
      <c r="F608" s="18"/>
      <c r="G608" s="18"/>
      <c r="H608" s="20">
        <v>0</v>
      </c>
      <c r="I608" s="20">
        <v>0</v>
      </c>
      <c r="J608" s="18"/>
      <c r="K608" s="18"/>
      <c r="L608" s="18">
        <f t="shared" si="970"/>
        <v>0</v>
      </c>
      <c r="M608" s="30">
        <f t="shared" si="971"/>
        <v>0</v>
      </c>
      <c r="N608" s="33" t="e">
        <f t="shared" si="858"/>
        <v>#DIV/0!</v>
      </c>
      <c r="O608" s="14"/>
      <c r="P608" s="10" t="s">
        <v>90</v>
      </c>
    </row>
    <row r="609" spans="1:16" ht="18.75" hidden="1" x14ac:dyDescent="0.25">
      <c r="A609" s="40" t="str">
        <f t="shared" si="889"/>
        <v>b</v>
      </c>
      <c r="B609" s="3" t="s">
        <v>2</v>
      </c>
      <c r="C609" s="5" t="s">
        <v>8</v>
      </c>
      <c r="D609" s="18"/>
      <c r="E609" s="18"/>
      <c r="F609" s="18"/>
      <c r="G609" s="18"/>
      <c r="H609" s="20">
        <v>0</v>
      </c>
      <c r="I609" s="20">
        <v>0</v>
      </c>
      <c r="J609" s="18"/>
      <c r="K609" s="18"/>
      <c r="L609" s="18">
        <f t="shared" si="970"/>
        <v>0</v>
      </c>
      <c r="M609" s="30">
        <f t="shared" si="971"/>
        <v>0</v>
      </c>
      <c r="N609" s="33" t="e">
        <f t="shared" si="858"/>
        <v>#DIV/0!</v>
      </c>
      <c r="O609" s="14"/>
      <c r="P609" s="10" t="s">
        <v>90</v>
      </c>
    </row>
    <row r="610" spans="1:16" ht="19.5" x14ac:dyDescent="0.25">
      <c r="A610" s="40" t="str">
        <f t="shared" si="889"/>
        <v>a</v>
      </c>
      <c r="B610" s="52" t="s">
        <v>2</v>
      </c>
      <c r="C610" s="4" t="s">
        <v>9</v>
      </c>
      <c r="D610" s="49"/>
      <c r="E610" s="49"/>
      <c r="F610" s="49"/>
      <c r="G610" s="49"/>
      <c r="H610" s="59">
        <v>12660000</v>
      </c>
      <c r="I610" s="59">
        <v>12660000</v>
      </c>
      <c r="J610" s="49">
        <v>9315061</v>
      </c>
      <c r="K610" s="49">
        <v>1028239</v>
      </c>
      <c r="L610" s="49">
        <f t="shared" si="970"/>
        <v>10343300</v>
      </c>
      <c r="M610" s="53">
        <f t="shared" si="971"/>
        <v>2316700</v>
      </c>
      <c r="N610" s="54">
        <f t="shared" si="858"/>
        <v>0.81700631911532384</v>
      </c>
      <c r="O610" s="61"/>
      <c r="P610" s="45" t="s">
        <v>90</v>
      </c>
    </row>
    <row r="611" spans="1:16" ht="18.75" hidden="1" x14ac:dyDescent="0.25">
      <c r="A611" s="40" t="str">
        <f t="shared" si="889"/>
        <v>b</v>
      </c>
      <c r="B611" s="3" t="s">
        <v>2</v>
      </c>
      <c r="C611" s="5" t="s">
        <v>10</v>
      </c>
      <c r="D611" s="18"/>
      <c r="E611" s="18"/>
      <c r="F611" s="18"/>
      <c r="G611" s="18"/>
      <c r="H611" s="20">
        <v>0</v>
      </c>
      <c r="I611" s="20">
        <v>0</v>
      </c>
      <c r="J611" s="18"/>
      <c r="K611" s="18"/>
      <c r="L611" s="18">
        <f t="shared" si="970"/>
        <v>0</v>
      </c>
      <c r="M611" s="30">
        <f t="shared" si="971"/>
        <v>0</v>
      </c>
      <c r="N611" s="33" t="e">
        <f t="shared" si="858"/>
        <v>#DIV/0!</v>
      </c>
      <c r="O611" s="14"/>
      <c r="P611" s="10" t="s">
        <v>90</v>
      </c>
    </row>
    <row r="612" spans="1:16" ht="18.75" hidden="1" x14ac:dyDescent="0.25">
      <c r="A612" s="40" t="str">
        <f t="shared" si="889"/>
        <v>b</v>
      </c>
      <c r="B612" s="3" t="s">
        <v>2</v>
      </c>
      <c r="C612" s="2" t="s">
        <v>11</v>
      </c>
      <c r="D612" s="17"/>
      <c r="E612" s="17"/>
      <c r="F612" s="17"/>
      <c r="G612" s="17"/>
      <c r="H612" s="17">
        <v>0</v>
      </c>
      <c r="I612" s="17">
        <v>0</v>
      </c>
      <c r="J612" s="18"/>
      <c r="K612" s="17"/>
      <c r="L612" s="17">
        <f t="shared" si="970"/>
        <v>0</v>
      </c>
      <c r="M612" s="31">
        <f t="shared" si="971"/>
        <v>0</v>
      </c>
      <c r="N612" s="32" t="e">
        <f t="shared" si="858"/>
        <v>#DIV/0!</v>
      </c>
      <c r="O612" s="13"/>
      <c r="P612" s="10" t="s">
        <v>90</v>
      </c>
    </row>
    <row r="613" spans="1:16" ht="18.75" hidden="1" x14ac:dyDescent="0.25">
      <c r="A613" s="40" t="str">
        <f t="shared" si="889"/>
        <v>b</v>
      </c>
      <c r="B613" s="3" t="s">
        <v>2</v>
      </c>
      <c r="C613" s="2" t="s">
        <v>12</v>
      </c>
      <c r="D613" s="17"/>
      <c r="E613" s="17"/>
      <c r="F613" s="17"/>
      <c r="G613" s="17"/>
      <c r="H613" s="17">
        <v>0</v>
      </c>
      <c r="I613" s="17">
        <v>0</v>
      </c>
      <c r="J613" s="18"/>
      <c r="K613" s="17"/>
      <c r="L613" s="17">
        <f t="shared" si="970"/>
        <v>0</v>
      </c>
      <c r="M613" s="31">
        <f t="shared" si="971"/>
        <v>0</v>
      </c>
      <c r="N613" s="32" t="e">
        <f t="shared" si="858"/>
        <v>#DIV/0!</v>
      </c>
      <c r="O613" s="13"/>
      <c r="P613" s="10" t="s">
        <v>90</v>
      </c>
    </row>
    <row r="614" spans="1:16" ht="18.75" hidden="1" x14ac:dyDescent="0.25">
      <c r="A614" s="40" t="str">
        <f t="shared" si="889"/>
        <v>b</v>
      </c>
      <c r="B614" s="3" t="s">
        <v>2</v>
      </c>
      <c r="C614" s="2" t="s">
        <v>13</v>
      </c>
      <c r="D614" s="17"/>
      <c r="E614" s="17"/>
      <c r="F614" s="17"/>
      <c r="G614" s="17"/>
      <c r="H614" s="17">
        <v>0</v>
      </c>
      <c r="I614" s="17">
        <v>0</v>
      </c>
      <c r="J614" s="18"/>
      <c r="K614" s="17"/>
      <c r="L614" s="17">
        <f t="shared" si="970"/>
        <v>0</v>
      </c>
      <c r="M614" s="31">
        <f t="shared" si="971"/>
        <v>0</v>
      </c>
      <c r="N614" s="32" t="e">
        <f t="shared" si="858"/>
        <v>#DIV/0!</v>
      </c>
      <c r="O614" s="13"/>
      <c r="P614" s="10" t="s">
        <v>90</v>
      </c>
    </row>
    <row r="615" spans="1:16" ht="72" hidden="1" x14ac:dyDescent="0.25">
      <c r="A615" s="40" t="str">
        <f t="shared" si="889"/>
        <v>a</v>
      </c>
      <c r="B615" s="55" t="s">
        <v>150</v>
      </c>
      <c r="C615" s="55" t="s">
        <v>53</v>
      </c>
      <c r="D615" s="49">
        <f t="shared" ref="D615" si="972">D616+D624+D625+D626</f>
        <v>0</v>
      </c>
      <c r="E615" s="49">
        <f t="shared" ref="E615:F615" si="973">E616+E624+E625+E626</f>
        <v>2689</v>
      </c>
      <c r="F615" s="49">
        <f t="shared" si="973"/>
        <v>0</v>
      </c>
      <c r="G615" s="49">
        <f t="shared" ref="G615" si="974">G616+G624+G625+G626</f>
        <v>8250</v>
      </c>
      <c r="H615" s="56">
        <f t="shared" ref="H615:I615" si="975">H616+H624+H625+H626</f>
        <v>1350000</v>
      </c>
      <c r="I615" s="56">
        <f t="shared" si="975"/>
        <v>1084120</v>
      </c>
      <c r="J615" s="49">
        <f t="shared" ref="J615" si="976">J616+J624+J625+J626</f>
        <v>950684</v>
      </c>
      <c r="K615" s="49">
        <f t="shared" ref="K615" si="977">K616+K624+K625+K626</f>
        <v>125000</v>
      </c>
      <c r="L615" s="49">
        <f t="shared" ref="L615" si="978">L616+L624+L625+L626</f>
        <v>1075684</v>
      </c>
      <c r="M615" s="53">
        <f t="shared" ref="M615" si="979">M616+M624+M625+M626</f>
        <v>8436</v>
      </c>
      <c r="N615" s="54">
        <f t="shared" ref="N615:N678" si="980">L615/I615</f>
        <v>0.9922185735896395</v>
      </c>
      <c r="O615" s="61"/>
      <c r="P615" s="45" t="s">
        <v>89</v>
      </c>
    </row>
    <row r="616" spans="1:16" ht="19.5" hidden="1" x14ac:dyDescent="0.25">
      <c r="A616" s="40" t="str">
        <f t="shared" si="889"/>
        <v>a</v>
      </c>
      <c r="B616" s="46" t="s">
        <v>2</v>
      </c>
      <c r="C616" s="47" t="s">
        <v>3</v>
      </c>
      <c r="D616" s="48">
        <f t="shared" ref="D616" si="981">D617+D618+D619+D620+D621+D622+D623</f>
        <v>0</v>
      </c>
      <c r="E616" s="48">
        <f t="shared" ref="E616:F616" si="982">E617+E618+E619+E620+E621+E622+E623</f>
        <v>2689</v>
      </c>
      <c r="F616" s="48">
        <f t="shared" si="982"/>
        <v>0</v>
      </c>
      <c r="G616" s="48">
        <f t="shared" ref="G616" si="983">G617+G618+G619+G620+G621+G622+G623</f>
        <v>8250</v>
      </c>
      <c r="H616" s="48">
        <f t="shared" ref="H616:I616" si="984">H617+H618+H619+H620+H621+H622+H623</f>
        <v>1350000</v>
      </c>
      <c r="I616" s="48">
        <f t="shared" si="984"/>
        <v>1084120</v>
      </c>
      <c r="J616" s="49">
        <f t="shared" ref="J616" si="985">J617+J618+J619+J620+J621+J622+J623</f>
        <v>950684</v>
      </c>
      <c r="K616" s="48">
        <f t="shared" ref="K616:M616" si="986">K617+K618+K619+K620+K621+K622+K623</f>
        <v>125000</v>
      </c>
      <c r="L616" s="48">
        <f t="shared" si="986"/>
        <v>1075684</v>
      </c>
      <c r="M616" s="50">
        <f t="shared" si="986"/>
        <v>8436</v>
      </c>
      <c r="N616" s="51">
        <f t="shared" si="980"/>
        <v>0.9922185735896395</v>
      </c>
      <c r="O616" s="61"/>
      <c r="P616" s="45" t="s">
        <v>89</v>
      </c>
    </row>
    <row r="617" spans="1:16" ht="18.75" hidden="1" x14ac:dyDescent="0.25">
      <c r="A617" s="40" t="str">
        <f t="shared" si="889"/>
        <v>b</v>
      </c>
      <c r="B617" s="3" t="s">
        <v>2</v>
      </c>
      <c r="C617" s="4" t="s">
        <v>4</v>
      </c>
      <c r="D617" s="18"/>
      <c r="E617" s="18"/>
      <c r="F617" s="18"/>
      <c r="G617" s="18"/>
      <c r="H617" s="20">
        <v>0</v>
      </c>
      <c r="I617" s="20">
        <v>0</v>
      </c>
      <c r="J617" s="18"/>
      <c r="K617" s="18"/>
      <c r="L617" s="18">
        <f t="shared" ref="L617:L626" si="987">J617+K617</f>
        <v>0</v>
      </c>
      <c r="M617" s="30">
        <f t="shared" ref="M617:M626" si="988">I617-L617</f>
        <v>0</v>
      </c>
      <c r="N617" s="33" t="e">
        <f t="shared" si="980"/>
        <v>#DIV/0!</v>
      </c>
      <c r="O617" s="14"/>
      <c r="P617" s="10" t="s">
        <v>89</v>
      </c>
    </row>
    <row r="618" spans="1:16" ht="19.5" hidden="1" x14ac:dyDescent="0.25">
      <c r="A618" s="40" t="str">
        <f t="shared" si="889"/>
        <v>a</v>
      </c>
      <c r="B618" s="52" t="s">
        <v>2</v>
      </c>
      <c r="C618" s="4" t="s">
        <v>5</v>
      </c>
      <c r="D618" s="49"/>
      <c r="E618" s="49">
        <v>2689</v>
      </c>
      <c r="F618" s="49"/>
      <c r="G618" s="49">
        <v>8250</v>
      </c>
      <c r="H618" s="57">
        <v>1350000</v>
      </c>
      <c r="I618" s="62">
        <f>1195120-111000</f>
        <v>1084120</v>
      </c>
      <c r="J618" s="49">
        <v>950684</v>
      </c>
      <c r="K618" s="49">
        <v>125000</v>
      </c>
      <c r="L618" s="49">
        <f t="shared" si="987"/>
        <v>1075684</v>
      </c>
      <c r="M618" s="53">
        <f t="shared" si="988"/>
        <v>8436</v>
      </c>
      <c r="N618" s="54">
        <f t="shared" si="980"/>
        <v>0.9922185735896395</v>
      </c>
      <c r="O618" s="61"/>
      <c r="P618" s="45" t="s">
        <v>89</v>
      </c>
    </row>
    <row r="619" spans="1:16" ht="18.75" hidden="1" x14ac:dyDescent="0.25">
      <c r="A619" s="40" t="str">
        <f t="shared" si="889"/>
        <v>b</v>
      </c>
      <c r="B619" s="3" t="s">
        <v>2</v>
      </c>
      <c r="C619" s="4" t="s">
        <v>6</v>
      </c>
      <c r="D619" s="18"/>
      <c r="E619" s="18"/>
      <c r="F619" s="18"/>
      <c r="G619" s="18"/>
      <c r="H619" s="20">
        <v>0</v>
      </c>
      <c r="I619" s="20">
        <v>0</v>
      </c>
      <c r="J619" s="18"/>
      <c r="K619" s="18"/>
      <c r="L619" s="18">
        <f t="shared" si="987"/>
        <v>0</v>
      </c>
      <c r="M619" s="30">
        <f t="shared" si="988"/>
        <v>0</v>
      </c>
      <c r="N619" s="33" t="e">
        <f t="shared" si="980"/>
        <v>#DIV/0!</v>
      </c>
      <c r="O619" s="14"/>
      <c r="P619" s="10" t="s">
        <v>89</v>
      </c>
    </row>
    <row r="620" spans="1:16" ht="18.75" hidden="1" x14ac:dyDescent="0.25">
      <c r="A620" s="40" t="str">
        <f t="shared" si="889"/>
        <v>b</v>
      </c>
      <c r="B620" s="3" t="s">
        <v>2</v>
      </c>
      <c r="C620" s="5" t="s">
        <v>7</v>
      </c>
      <c r="D620" s="18"/>
      <c r="E620" s="18"/>
      <c r="F620" s="18"/>
      <c r="G620" s="18"/>
      <c r="H620" s="20">
        <v>0</v>
      </c>
      <c r="I620" s="20">
        <v>0</v>
      </c>
      <c r="J620" s="18"/>
      <c r="K620" s="18"/>
      <c r="L620" s="18">
        <f t="shared" si="987"/>
        <v>0</v>
      </c>
      <c r="M620" s="30">
        <f t="shared" si="988"/>
        <v>0</v>
      </c>
      <c r="N620" s="33" t="e">
        <f t="shared" si="980"/>
        <v>#DIV/0!</v>
      </c>
      <c r="O620" s="14"/>
      <c r="P620" s="10" t="s">
        <v>89</v>
      </c>
    </row>
    <row r="621" spans="1:16" ht="18.75" hidden="1" x14ac:dyDescent="0.25">
      <c r="A621" s="40" t="str">
        <f t="shared" si="889"/>
        <v>b</v>
      </c>
      <c r="B621" s="3" t="s">
        <v>2</v>
      </c>
      <c r="C621" s="5" t="s">
        <v>8</v>
      </c>
      <c r="D621" s="18"/>
      <c r="E621" s="18"/>
      <c r="F621" s="18"/>
      <c r="G621" s="18"/>
      <c r="H621" s="20">
        <v>0</v>
      </c>
      <c r="I621" s="20">
        <v>0</v>
      </c>
      <c r="J621" s="18"/>
      <c r="K621" s="18"/>
      <c r="L621" s="18">
        <f t="shared" si="987"/>
        <v>0</v>
      </c>
      <c r="M621" s="30">
        <f t="shared" si="988"/>
        <v>0</v>
      </c>
      <c r="N621" s="33" t="e">
        <f t="shared" si="980"/>
        <v>#DIV/0!</v>
      </c>
      <c r="O621" s="14"/>
      <c r="P621" s="10" t="s">
        <v>89</v>
      </c>
    </row>
    <row r="622" spans="1:16" ht="18.75" hidden="1" x14ac:dyDescent="0.25">
      <c r="A622" s="40" t="str">
        <f t="shared" si="889"/>
        <v>b</v>
      </c>
      <c r="B622" s="3" t="s">
        <v>2</v>
      </c>
      <c r="C622" s="5" t="s">
        <v>9</v>
      </c>
      <c r="D622" s="18"/>
      <c r="E622" s="18"/>
      <c r="F622" s="18"/>
      <c r="G622" s="18"/>
      <c r="H622" s="20">
        <v>0</v>
      </c>
      <c r="I622" s="20">
        <v>0</v>
      </c>
      <c r="J622" s="18"/>
      <c r="K622" s="18"/>
      <c r="L622" s="18">
        <f t="shared" si="987"/>
        <v>0</v>
      </c>
      <c r="M622" s="30">
        <f t="shared" si="988"/>
        <v>0</v>
      </c>
      <c r="N622" s="33" t="e">
        <f t="shared" si="980"/>
        <v>#DIV/0!</v>
      </c>
      <c r="O622" s="14"/>
      <c r="P622" s="10" t="s">
        <v>89</v>
      </c>
    </row>
    <row r="623" spans="1:16" ht="18.75" hidden="1" x14ac:dyDescent="0.25">
      <c r="A623" s="40" t="str">
        <f t="shared" si="889"/>
        <v>b</v>
      </c>
      <c r="B623" s="3" t="s">
        <v>2</v>
      </c>
      <c r="C623" s="5" t="s">
        <v>10</v>
      </c>
      <c r="D623" s="18"/>
      <c r="E623" s="18"/>
      <c r="F623" s="18"/>
      <c r="G623" s="18"/>
      <c r="H623" s="20">
        <v>0</v>
      </c>
      <c r="I623" s="20">
        <v>0</v>
      </c>
      <c r="J623" s="18"/>
      <c r="K623" s="18"/>
      <c r="L623" s="18">
        <f t="shared" si="987"/>
        <v>0</v>
      </c>
      <c r="M623" s="30">
        <f t="shared" si="988"/>
        <v>0</v>
      </c>
      <c r="N623" s="33" t="e">
        <f t="shared" si="980"/>
        <v>#DIV/0!</v>
      </c>
      <c r="O623" s="14"/>
      <c r="P623" s="10" t="s">
        <v>89</v>
      </c>
    </row>
    <row r="624" spans="1:16" ht="18.75" hidden="1" x14ac:dyDescent="0.25">
      <c r="A624" s="40" t="str">
        <f t="shared" si="889"/>
        <v>b</v>
      </c>
      <c r="B624" s="3" t="s">
        <v>2</v>
      </c>
      <c r="C624" s="2" t="s">
        <v>11</v>
      </c>
      <c r="D624" s="17"/>
      <c r="E624" s="17"/>
      <c r="F624" s="17"/>
      <c r="G624" s="17"/>
      <c r="H624" s="17">
        <v>0</v>
      </c>
      <c r="I624" s="17">
        <v>0</v>
      </c>
      <c r="J624" s="18"/>
      <c r="K624" s="17"/>
      <c r="L624" s="17">
        <f t="shared" si="987"/>
        <v>0</v>
      </c>
      <c r="M624" s="31">
        <f t="shared" si="988"/>
        <v>0</v>
      </c>
      <c r="N624" s="32" t="e">
        <f t="shared" si="980"/>
        <v>#DIV/0!</v>
      </c>
      <c r="O624" s="13"/>
      <c r="P624" s="10" t="s">
        <v>89</v>
      </c>
    </row>
    <row r="625" spans="1:16" ht="18.75" hidden="1" x14ac:dyDescent="0.25">
      <c r="A625" s="40" t="str">
        <f t="shared" si="889"/>
        <v>b</v>
      </c>
      <c r="B625" s="3" t="s">
        <v>2</v>
      </c>
      <c r="C625" s="2" t="s">
        <v>12</v>
      </c>
      <c r="D625" s="17"/>
      <c r="E625" s="17"/>
      <c r="F625" s="17"/>
      <c r="G625" s="17"/>
      <c r="H625" s="17">
        <v>0</v>
      </c>
      <c r="I625" s="17">
        <v>0</v>
      </c>
      <c r="J625" s="18"/>
      <c r="K625" s="17"/>
      <c r="L625" s="17">
        <f t="shared" si="987"/>
        <v>0</v>
      </c>
      <c r="M625" s="31">
        <f t="shared" si="988"/>
        <v>0</v>
      </c>
      <c r="N625" s="32" t="e">
        <f t="shared" si="980"/>
        <v>#DIV/0!</v>
      </c>
      <c r="O625" s="13"/>
      <c r="P625" s="10" t="s">
        <v>89</v>
      </c>
    </row>
    <row r="626" spans="1:16" ht="18.75" hidden="1" x14ac:dyDescent="0.25">
      <c r="A626" s="40" t="str">
        <f t="shared" si="889"/>
        <v>b</v>
      </c>
      <c r="B626" s="3" t="s">
        <v>2</v>
      </c>
      <c r="C626" s="2" t="s">
        <v>13</v>
      </c>
      <c r="D626" s="17"/>
      <c r="E626" s="17"/>
      <c r="F626" s="17"/>
      <c r="G626" s="17"/>
      <c r="H626" s="17">
        <v>0</v>
      </c>
      <c r="I626" s="17">
        <v>0</v>
      </c>
      <c r="J626" s="18"/>
      <c r="K626" s="17"/>
      <c r="L626" s="17">
        <f t="shared" si="987"/>
        <v>0</v>
      </c>
      <c r="M626" s="31">
        <f t="shared" si="988"/>
        <v>0</v>
      </c>
      <c r="N626" s="32" t="e">
        <f t="shared" si="980"/>
        <v>#DIV/0!</v>
      </c>
      <c r="O626" s="13"/>
      <c r="P626" s="10" t="s">
        <v>89</v>
      </c>
    </row>
    <row r="627" spans="1:16" ht="78" hidden="1" customHeight="1" x14ac:dyDescent="0.25">
      <c r="A627" s="40" t="str">
        <f t="shared" si="889"/>
        <v>a</v>
      </c>
      <c r="B627" s="55" t="s">
        <v>151</v>
      </c>
      <c r="C627" s="55" t="s">
        <v>54</v>
      </c>
      <c r="D627" s="49">
        <f t="shared" ref="D627" si="989">D628+D636+D637+D638</f>
        <v>0</v>
      </c>
      <c r="E627" s="49"/>
      <c r="F627" s="49"/>
      <c r="G627" s="49"/>
      <c r="H627" s="56">
        <f t="shared" ref="H627:I627" si="990">H628+H636+H637+H638</f>
        <v>1660000</v>
      </c>
      <c r="I627" s="56">
        <f t="shared" si="990"/>
        <v>1645000</v>
      </c>
      <c r="J627" s="49">
        <f t="shared" ref="J627" si="991">J628+J636+J637+J638</f>
        <v>1049238</v>
      </c>
      <c r="K627" s="49">
        <f t="shared" ref="K627" si="992">K628+K636+K637+K638</f>
        <v>594871</v>
      </c>
      <c r="L627" s="49">
        <f t="shared" ref="L627" si="993">L628+L636+L637+L638</f>
        <v>1644109</v>
      </c>
      <c r="M627" s="53">
        <f t="shared" ref="M627" si="994">M628+M636+M637+M638</f>
        <v>891</v>
      </c>
      <c r="N627" s="54">
        <f t="shared" si="980"/>
        <v>0.99945835866261401</v>
      </c>
      <c r="O627" s="61"/>
      <c r="P627" s="45" t="s">
        <v>89</v>
      </c>
    </row>
    <row r="628" spans="1:16" ht="19.5" hidden="1" x14ac:dyDescent="0.25">
      <c r="A628" s="40" t="str">
        <f t="shared" si="889"/>
        <v>a</v>
      </c>
      <c r="B628" s="46" t="s">
        <v>2</v>
      </c>
      <c r="C628" s="47" t="s">
        <v>3</v>
      </c>
      <c r="D628" s="48">
        <f t="shared" ref="D628" si="995">D629+D630+D631+D632+D633+D634+D635</f>
        <v>0</v>
      </c>
      <c r="E628" s="48"/>
      <c r="F628" s="48"/>
      <c r="G628" s="48"/>
      <c r="H628" s="48">
        <f t="shared" ref="H628:I628" si="996">H629+H630+H631+H632+H633+H634+H635</f>
        <v>1660000</v>
      </c>
      <c r="I628" s="48">
        <f t="shared" si="996"/>
        <v>1645000</v>
      </c>
      <c r="J628" s="49">
        <f t="shared" ref="J628" si="997">J629+J630+J631+J632+J633+J634+J635</f>
        <v>1049238</v>
      </c>
      <c r="K628" s="48">
        <f t="shared" ref="K628:M628" si="998">K629+K630+K631+K632+K633+K634+K635</f>
        <v>594871</v>
      </c>
      <c r="L628" s="48">
        <f t="shared" si="998"/>
        <v>1644109</v>
      </c>
      <c r="M628" s="50">
        <f t="shared" si="998"/>
        <v>891</v>
      </c>
      <c r="N628" s="51">
        <f t="shared" si="980"/>
        <v>0.99945835866261401</v>
      </c>
      <c r="O628" s="61"/>
      <c r="P628" s="45" t="s">
        <v>89</v>
      </c>
    </row>
    <row r="629" spans="1:16" ht="18.75" hidden="1" x14ac:dyDescent="0.25">
      <c r="A629" s="40" t="str">
        <f t="shared" si="889"/>
        <v>b</v>
      </c>
      <c r="B629" s="3" t="s">
        <v>2</v>
      </c>
      <c r="C629" s="4" t="s">
        <v>4</v>
      </c>
      <c r="D629" s="18"/>
      <c r="E629" s="18"/>
      <c r="F629" s="18"/>
      <c r="G629" s="18"/>
      <c r="H629" s="20">
        <v>0</v>
      </c>
      <c r="I629" s="20">
        <v>0</v>
      </c>
      <c r="J629" s="18"/>
      <c r="K629" s="18"/>
      <c r="L629" s="18">
        <f t="shared" ref="L629:L638" si="999">J629+K629</f>
        <v>0</v>
      </c>
      <c r="M629" s="30">
        <f t="shared" ref="M629:M638" si="1000">I629-L629</f>
        <v>0</v>
      </c>
      <c r="N629" s="33" t="e">
        <f t="shared" si="980"/>
        <v>#DIV/0!</v>
      </c>
      <c r="O629" s="14"/>
      <c r="P629" s="10" t="s">
        <v>89</v>
      </c>
    </row>
    <row r="630" spans="1:16" ht="19.5" hidden="1" x14ac:dyDescent="0.25">
      <c r="A630" s="40" t="str">
        <f t="shared" si="889"/>
        <v>a</v>
      </c>
      <c r="B630" s="52" t="s">
        <v>2</v>
      </c>
      <c r="C630" s="4" t="s">
        <v>5</v>
      </c>
      <c r="D630" s="49"/>
      <c r="E630" s="49"/>
      <c r="F630" s="49"/>
      <c r="G630" s="49"/>
      <c r="H630" s="57">
        <v>1250000</v>
      </c>
      <c r="I630" s="62">
        <v>1380000</v>
      </c>
      <c r="J630" s="49">
        <v>835130</v>
      </c>
      <c r="K630" s="49">
        <v>544870</v>
      </c>
      <c r="L630" s="49">
        <f t="shared" si="999"/>
        <v>1380000</v>
      </c>
      <c r="M630" s="53">
        <f t="shared" si="1000"/>
        <v>0</v>
      </c>
      <c r="N630" s="54">
        <f t="shared" si="980"/>
        <v>1</v>
      </c>
      <c r="O630" s="61"/>
      <c r="P630" s="45" t="s">
        <v>89</v>
      </c>
    </row>
    <row r="631" spans="1:16" ht="18.75" hidden="1" x14ac:dyDescent="0.25">
      <c r="A631" s="40" t="str">
        <f t="shared" si="889"/>
        <v>b</v>
      </c>
      <c r="B631" s="3" t="s">
        <v>2</v>
      </c>
      <c r="C631" s="4" t="s">
        <v>6</v>
      </c>
      <c r="D631" s="18"/>
      <c r="E631" s="18"/>
      <c r="F631" s="18"/>
      <c r="G631" s="18"/>
      <c r="H631" s="20">
        <v>0</v>
      </c>
      <c r="I631" s="20">
        <v>0</v>
      </c>
      <c r="J631" s="18"/>
      <c r="K631" s="18"/>
      <c r="L631" s="18">
        <f t="shared" si="999"/>
        <v>0</v>
      </c>
      <c r="M631" s="30">
        <f t="shared" si="1000"/>
        <v>0</v>
      </c>
      <c r="N631" s="33" t="e">
        <f t="shared" si="980"/>
        <v>#DIV/0!</v>
      </c>
      <c r="O631" s="14"/>
      <c r="P631" s="10" t="s">
        <v>89</v>
      </c>
    </row>
    <row r="632" spans="1:16" ht="18.75" hidden="1" x14ac:dyDescent="0.25">
      <c r="A632" s="40" t="str">
        <f t="shared" si="889"/>
        <v>b</v>
      </c>
      <c r="B632" s="3" t="s">
        <v>2</v>
      </c>
      <c r="C632" s="5" t="s">
        <v>7</v>
      </c>
      <c r="D632" s="18"/>
      <c r="E632" s="18"/>
      <c r="F632" s="18"/>
      <c r="G632" s="18"/>
      <c r="H632" s="20">
        <v>0</v>
      </c>
      <c r="I632" s="20">
        <v>0</v>
      </c>
      <c r="J632" s="18"/>
      <c r="K632" s="18"/>
      <c r="L632" s="18">
        <f t="shared" si="999"/>
        <v>0</v>
      </c>
      <c r="M632" s="30">
        <f t="shared" si="1000"/>
        <v>0</v>
      </c>
      <c r="N632" s="33" t="e">
        <f t="shared" si="980"/>
        <v>#DIV/0!</v>
      </c>
      <c r="O632" s="14"/>
      <c r="P632" s="10" t="s">
        <v>89</v>
      </c>
    </row>
    <row r="633" spans="1:16" ht="18.75" hidden="1" x14ac:dyDescent="0.25">
      <c r="A633" s="40" t="str">
        <f t="shared" si="889"/>
        <v>b</v>
      </c>
      <c r="B633" s="3" t="s">
        <v>2</v>
      </c>
      <c r="C633" s="5" t="s">
        <v>8</v>
      </c>
      <c r="D633" s="18"/>
      <c r="E633" s="18"/>
      <c r="F633" s="18"/>
      <c r="G633" s="18"/>
      <c r="H633" s="20">
        <v>0</v>
      </c>
      <c r="I633" s="20">
        <v>0</v>
      </c>
      <c r="J633" s="18"/>
      <c r="K633" s="18"/>
      <c r="L633" s="18">
        <f t="shared" si="999"/>
        <v>0</v>
      </c>
      <c r="M633" s="30">
        <f t="shared" si="1000"/>
        <v>0</v>
      </c>
      <c r="N633" s="33" t="e">
        <f t="shared" si="980"/>
        <v>#DIV/0!</v>
      </c>
      <c r="O633" s="14"/>
      <c r="P633" s="10" t="s">
        <v>89</v>
      </c>
    </row>
    <row r="634" spans="1:16" ht="19.5" hidden="1" x14ac:dyDescent="0.25">
      <c r="A634" s="40" t="str">
        <f t="shared" si="889"/>
        <v>a</v>
      </c>
      <c r="B634" s="52" t="s">
        <v>2</v>
      </c>
      <c r="C634" s="4" t="s">
        <v>9</v>
      </c>
      <c r="D634" s="49"/>
      <c r="E634" s="49"/>
      <c r="F634" s="49"/>
      <c r="G634" s="49"/>
      <c r="H634" s="57">
        <v>410000</v>
      </c>
      <c r="I634" s="62">
        <f>280000-15000</f>
        <v>265000</v>
      </c>
      <c r="J634" s="49">
        <v>214108</v>
      </c>
      <c r="K634" s="49">
        <v>50001</v>
      </c>
      <c r="L634" s="49">
        <f t="shared" si="999"/>
        <v>264109</v>
      </c>
      <c r="M634" s="53">
        <f t="shared" si="1000"/>
        <v>891</v>
      </c>
      <c r="N634" s="54">
        <f t="shared" si="980"/>
        <v>0.99663773584905657</v>
      </c>
      <c r="O634" s="61"/>
      <c r="P634" s="45" t="s">
        <v>89</v>
      </c>
    </row>
    <row r="635" spans="1:16" ht="18.75" hidden="1" x14ac:dyDescent="0.25">
      <c r="A635" s="40" t="str">
        <f t="shared" si="889"/>
        <v>b</v>
      </c>
      <c r="B635" s="3" t="s">
        <v>2</v>
      </c>
      <c r="C635" s="5" t="s">
        <v>10</v>
      </c>
      <c r="D635" s="18"/>
      <c r="E635" s="18"/>
      <c r="F635" s="18"/>
      <c r="G635" s="18"/>
      <c r="H635" s="20">
        <v>0</v>
      </c>
      <c r="I635" s="20">
        <v>0</v>
      </c>
      <c r="J635" s="18"/>
      <c r="K635" s="18"/>
      <c r="L635" s="18">
        <f t="shared" si="999"/>
        <v>0</v>
      </c>
      <c r="M635" s="30">
        <f t="shared" si="1000"/>
        <v>0</v>
      </c>
      <c r="N635" s="33" t="e">
        <f t="shared" si="980"/>
        <v>#DIV/0!</v>
      </c>
      <c r="O635" s="14"/>
      <c r="P635" s="10" t="s">
        <v>89</v>
      </c>
    </row>
    <row r="636" spans="1:16" ht="18.75" hidden="1" x14ac:dyDescent="0.25">
      <c r="A636" s="40" t="str">
        <f t="shared" si="889"/>
        <v>b</v>
      </c>
      <c r="B636" s="3" t="s">
        <v>2</v>
      </c>
      <c r="C636" s="2" t="s">
        <v>11</v>
      </c>
      <c r="D636" s="17"/>
      <c r="E636" s="17"/>
      <c r="F636" s="17"/>
      <c r="G636" s="17"/>
      <c r="H636" s="17">
        <v>0</v>
      </c>
      <c r="I636" s="17">
        <v>0</v>
      </c>
      <c r="J636" s="18"/>
      <c r="K636" s="17"/>
      <c r="L636" s="17">
        <f t="shared" si="999"/>
        <v>0</v>
      </c>
      <c r="M636" s="31">
        <f t="shared" si="1000"/>
        <v>0</v>
      </c>
      <c r="N636" s="32" t="e">
        <f t="shared" si="980"/>
        <v>#DIV/0!</v>
      </c>
      <c r="O636" s="13"/>
      <c r="P636" s="10" t="s">
        <v>89</v>
      </c>
    </row>
    <row r="637" spans="1:16" ht="18.75" hidden="1" x14ac:dyDescent="0.25">
      <c r="A637" s="40" t="str">
        <f t="shared" si="889"/>
        <v>b</v>
      </c>
      <c r="B637" s="3" t="s">
        <v>2</v>
      </c>
      <c r="C637" s="2" t="s">
        <v>12</v>
      </c>
      <c r="D637" s="17"/>
      <c r="E637" s="17"/>
      <c r="F637" s="17"/>
      <c r="G637" s="17"/>
      <c r="H637" s="17">
        <v>0</v>
      </c>
      <c r="I637" s="17">
        <v>0</v>
      </c>
      <c r="J637" s="18"/>
      <c r="K637" s="17"/>
      <c r="L637" s="17">
        <f t="shared" si="999"/>
        <v>0</v>
      </c>
      <c r="M637" s="31">
        <f t="shared" si="1000"/>
        <v>0</v>
      </c>
      <c r="N637" s="32" t="e">
        <f t="shared" si="980"/>
        <v>#DIV/0!</v>
      </c>
      <c r="O637" s="13"/>
      <c r="P637" s="10" t="s">
        <v>89</v>
      </c>
    </row>
    <row r="638" spans="1:16" ht="18.75" hidden="1" x14ac:dyDescent="0.25">
      <c r="A638" s="40" t="str">
        <f t="shared" si="889"/>
        <v>b</v>
      </c>
      <c r="B638" s="3" t="s">
        <v>2</v>
      </c>
      <c r="C638" s="2" t="s">
        <v>13</v>
      </c>
      <c r="D638" s="17"/>
      <c r="E638" s="17"/>
      <c r="F638" s="17"/>
      <c r="G638" s="17"/>
      <c r="H638" s="17">
        <v>0</v>
      </c>
      <c r="I638" s="17">
        <v>0</v>
      </c>
      <c r="J638" s="18"/>
      <c r="K638" s="17"/>
      <c r="L638" s="17">
        <f t="shared" si="999"/>
        <v>0</v>
      </c>
      <c r="M638" s="31">
        <f t="shared" si="1000"/>
        <v>0</v>
      </c>
      <c r="N638" s="32" t="e">
        <f t="shared" si="980"/>
        <v>#DIV/0!</v>
      </c>
      <c r="O638" s="13"/>
      <c r="P638" s="10" t="s">
        <v>89</v>
      </c>
    </row>
    <row r="639" spans="1:16" ht="36" hidden="1" x14ac:dyDescent="0.25">
      <c r="A639" s="40" t="str">
        <f t="shared" si="889"/>
        <v>a</v>
      </c>
      <c r="B639" s="55" t="s">
        <v>153</v>
      </c>
      <c r="C639" s="55" t="s">
        <v>55</v>
      </c>
      <c r="D639" s="49">
        <f t="shared" ref="D639" si="1001">D640+D648+D649+D650</f>
        <v>0</v>
      </c>
      <c r="E639" s="49">
        <f t="shared" ref="E639:F639" si="1002">E640+E648+E649+E650</f>
        <v>70000</v>
      </c>
      <c r="F639" s="49">
        <f t="shared" si="1002"/>
        <v>60651</v>
      </c>
      <c r="G639" s="49"/>
      <c r="H639" s="49">
        <f t="shared" ref="H639:K639" si="1003">H640+H648+H649+H650</f>
        <v>12520000</v>
      </c>
      <c r="I639" s="49">
        <f t="shared" si="1003"/>
        <v>11680000</v>
      </c>
      <c r="J639" s="49">
        <f t="shared" ref="J639" si="1004">J640+J648+J649+J650</f>
        <v>10293352</v>
      </c>
      <c r="K639" s="49">
        <f t="shared" si="1003"/>
        <v>1132300</v>
      </c>
      <c r="L639" s="49">
        <f t="shared" ref="L639" si="1005">L640+L648+L649+L650</f>
        <v>11425652</v>
      </c>
      <c r="M639" s="53">
        <f t="shared" ref="M639" si="1006">M640+M648+M649+M650</f>
        <v>254348</v>
      </c>
      <c r="N639" s="54">
        <f t="shared" si="980"/>
        <v>0.97822363013698632</v>
      </c>
      <c r="O639" s="61"/>
      <c r="P639" s="45"/>
    </row>
    <row r="640" spans="1:16" ht="19.5" hidden="1" x14ac:dyDescent="0.25">
      <c r="A640" s="40" t="str">
        <f t="shared" si="889"/>
        <v>a</v>
      </c>
      <c r="B640" s="46" t="s">
        <v>2</v>
      </c>
      <c r="C640" s="47" t="s">
        <v>3</v>
      </c>
      <c r="D640" s="48">
        <f t="shared" ref="D640:E640" si="1007">D641+D642+D643+D644+D645+D646+D647</f>
        <v>0</v>
      </c>
      <c r="E640" s="48">
        <f t="shared" si="1007"/>
        <v>70000</v>
      </c>
      <c r="F640" s="48">
        <f t="shared" ref="F640" si="1008">F641+F642+F643+F644+F645+F646+F647</f>
        <v>60651</v>
      </c>
      <c r="G640" s="48"/>
      <c r="H640" s="48">
        <f t="shared" ref="H640:K640" si="1009">H641+H642+H643+H644+H645+H646+H647</f>
        <v>12520000</v>
      </c>
      <c r="I640" s="48">
        <f t="shared" si="1009"/>
        <v>11680000</v>
      </c>
      <c r="J640" s="49">
        <f t="shared" ref="J640" si="1010">J641+J642+J643+J644+J645+J646+J647</f>
        <v>10293352</v>
      </c>
      <c r="K640" s="48">
        <f t="shared" si="1009"/>
        <v>1132300</v>
      </c>
      <c r="L640" s="48">
        <f t="shared" ref="L640:M640" si="1011">L641+L642+L643+L644+L645+L646+L647</f>
        <v>11425652</v>
      </c>
      <c r="M640" s="50">
        <f t="shared" si="1011"/>
        <v>254348</v>
      </c>
      <c r="N640" s="51">
        <f t="shared" si="980"/>
        <v>0.97822363013698632</v>
      </c>
      <c r="O640" s="61"/>
      <c r="P640" s="45"/>
    </row>
    <row r="641" spans="1:16" ht="18.75" hidden="1" x14ac:dyDescent="0.25">
      <c r="A641" s="40" t="str">
        <f t="shared" si="889"/>
        <v>b</v>
      </c>
      <c r="B641" s="3" t="s">
        <v>2</v>
      </c>
      <c r="C641" s="4" t="s">
        <v>4</v>
      </c>
      <c r="D641" s="18">
        <f t="shared" ref="D641:D650" si="1012">D653+D665+D677</f>
        <v>0</v>
      </c>
      <c r="E641" s="18">
        <f t="shared" ref="E641:F641" si="1013">E653+E665+E677</f>
        <v>0</v>
      </c>
      <c r="F641" s="18">
        <f t="shared" si="1013"/>
        <v>0</v>
      </c>
      <c r="G641" s="18"/>
      <c r="H641" s="18">
        <f t="shared" ref="H641:H650" si="1014">H653+H665+H677</f>
        <v>0</v>
      </c>
      <c r="I641" s="18">
        <f t="shared" ref="I641:K641" si="1015">I653+I665+I677</f>
        <v>0</v>
      </c>
      <c r="J641" s="18">
        <f t="shared" ref="J641" si="1016">J653+J665+J677</f>
        <v>0</v>
      </c>
      <c r="K641" s="18">
        <f t="shared" si="1015"/>
        <v>0</v>
      </c>
      <c r="L641" s="18">
        <f t="shared" ref="L641:M641" si="1017">L653+L665+L677</f>
        <v>0</v>
      </c>
      <c r="M641" s="30">
        <f t="shared" si="1017"/>
        <v>0</v>
      </c>
      <c r="N641" s="33" t="e">
        <f t="shared" si="980"/>
        <v>#DIV/0!</v>
      </c>
      <c r="O641" s="14"/>
    </row>
    <row r="642" spans="1:16" ht="19.5" hidden="1" x14ac:dyDescent="0.25">
      <c r="A642" s="40" t="str">
        <f t="shared" si="889"/>
        <v>a</v>
      </c>
      <c r="B642" s="52" t="s">
        <v>2</v>
      </c>
      <c r="C642" s="4" t="s">
        <v>5</v>
      </c>
      <c r="D642" s="49">
        <f t="shared" si="1012"/>
        <v>0</v>
      </c>
      <c r="E642" s="49">
        <f t="shared" ref="E642:F642" si="1018">E654+E666+E678</f>
        <v>70000</v>
      </c>
      <c r="F642" s="49">
        <f t="shared" si="1018"/>
        <v>60651</v>
      </c>
      <c r="G642" s="49"/>
      <c r="H642" s="49">
        <f t="shared" si="1014"/>
        <v>6415000</v>
      </c>
      <c r="I642" s="49">
        <f t="shared" ref="I642:K642" si="1019">I654+I666+I678</f>
        <v>5230000</v>
      </c>
      <c r="J642" s="49">
        <f t="shared" ref="J642" si="1020">J654+J666+J678</f>
        <v>5000451</v>
      </c>
      <c r="K642" s="49">
        <f t="shared" si="1019"/>
        <v>164701</v>
      </c>
      <c r="L642" s="49">
        <f t="shared" ref="L642:M642" si="1021">L654+L666+L678</f>
        <v>5165152</v>
      </c>
      <c r="M642" s="53">
        <f t="shared" si="1021"/>
        <v>64848</v>
      </c>
      <c r="N642" s="54">
        <f t="shared" si="980"/>
        <v>0.98760076481835568</v>
      </c>
      <c r="O642" s="61"/>
      <c r="P642" s="45"/>
    </row>
    <row r="643" spans="1:16" ht="18.75" hidden="1" x14ac:dyDescent="0.25">
      <c r="A643" s="40" t="str">
        <f t="shared" si="889"/>
        <v>b</v>
      </c>
      <c r="B643" s="3" t="s">
        <v>2</v>
      </c>
      <c r="C643" s="4" t="s">
        <v>6</v>
      </c>
      <c r="D643" s="18">
        <f t="shared" si="1012"/>
        <v>0</v>
      </c>
      <c r="E643" s="18">
        <f t="shared" ref="E643:F643" si="1022">E655+E667+E679</f>
        <v>0</v>
      </c>
      <c r="F643" s="18">
        <f t="shared" si="1022"/>
        <v>0</v>
      </c>
      <c r="G643" s="18"/>
      <c r="H643" s="18">
        <f t="shared" si="1014"/>
        <v>0</v>
      </c>
      <c r="I643" s="18">
        <f t="shared" ref="I643:K643" si="1023">I655+I667+I679</f>
        <v>0</v>
      </c>
      <c r="J643" s="18">
        <f t="shared" ref="J643" si="1024">J655+J667+J679</f>
        <v>0</v>
      </c>
      <c r="K643" s="18">
        <f t="shared" si="1023"/>
        <v>0</v>
      </c>
      <c r="L643" s="18">
        <f t="shared" ref="L643:M643" si="1025">L655+L667+L679</f>
        <v>0</v>
      </c>
      <c r="M643" s="30">
        <f t="shared" si="1025"/>
        <v>0</v>
      </c>
      <c r="N643" s="33" t="e">
        <f t="shared" si="980"/>
        <v>#DIV/0!</v>
      </c>
      <c r="O643" s="14"/>
    </row>
    <row r="644" spans="1:16" ht="18.75" hidden="1" x14ac:dyDescent="0.25">
      <c r="A644" s="40" t="str">
        <f t="shared" ref="A644:A707" si="1026">IF((D644+J644+H644+I644+K644+L644)&gt;0,"a","b")</f>
        <v>b</v>
      </c>
      <c r="B644" s="3" t="s">
        <v>2</v>
      </c>
      <c r="C644" s="5" t="s">
        <v>7</v>
      </c>
      <c r="D644" s="18">
        <f t="shared" si="1012"/>
        <v>0</v>
      </c>
      <c r="E644" s="18">
        <f t="shared" ref="E644:F644" si="1027">E656+E668+E680</f>
        <v>0</v>
      </c>
      <c r="F644" s="18">
        <f t="shared" si="1027"/>
        <v>0</v>
      </c>
      <c r="G644" s="18"/>
      <c r="H644" s="18">
        <f t="shared" si="1014"/>
        <v>0</v>
      </c>
      <c r="I644" s="18">
        <f t="shared" ref="I644:K644" si="1028">I656+I668+I680</f>
        <v>0</v>
      </c>
      <c r="J644" s="18">
        <f t="shared" ref="J644" si="1029">J656+J668+J680</f>
        <v>0</v>
      </c>
      <c r="K644" s="18">
        <f t="shared" si="1028"/>
        <v>0</v>
      </c>
      <c r="L644" s="18">
        <f t="shared" ref="L644:M644" si="1030">L656+L668+L680</f>
        <v>0</v>
      </c>
      <c r="M644" s="30">
        <f t="shared" si="1030"/>
        <v>0</v>
      </c>
      <c r="N644" s="33" t="e">
        <f t="shared" si="980"/>
        <v>#DIV/0!</v>
      </c>
      <c r="O644" s="14"/>
    </row>
    <row r="645" spans="1:16" ht="18.75" hidden="1" x14ac:dyDescent="0.25">
      <c r="A645" s="40" t="str">
        <f t="shared" si="1026"/>
        <v>b</v>
      </c>
      <c r="B645" s="3" t="s">
        <v>2</v>
      </c>
      <c r="C645" s="5" t="s">
        <v>8</v>
      </c>
      <c r="D645" s="18">
        <f t="shared" si="1012"/>
        <v>0</v>
      </c>
      <c r="E645" s="18">
        <f t="shared" ref="E645:F645" si="1031">E657+E669+E681</f>
        <v>0</v>
      </c>
      <c r="F645" s="18">
        <f t="shared" si="1031"/>
        <v>0</v>
      </c>
      <c r="G645" s="18"/>
      <c r="H645" s="18">
        <f t="shared" si="1014"/>
        <v>0</v>
      </c>
      <c r="I645" s="18">
        <f t="shared" ref="I645:K645" si="1032">I657+I669+I681</f>
        <v>0</v>
      </c>
      <c r="J645" s="18">
        <f t="shared" ref="J645" si="1033">J657+J669+J681</f>
        <v>0</v>
      </c>
      <c r="K645" s="18">
        <f t="shared" si="1032"/>
        <v>0</v>
      </c>
      <c r="L645" s="18">
        <f t="shared" ref="L645:M645" si="1034">L657+L669+L681</f>
        <v>0</v>
      </c>
      <c r="M645" s="30">
        <f t="shared" si="1034"/>
        <v>0</v>
      </c>
      <c r="N645" s="33" t="e">
        <f t="shared" si="980"/>
        <v>#DIV/0!</v>
      </c>
      <c r="O645" s="14"/>
    </row>
    <row r="646" spans="1:16" ht="19.5" hidden="1" x14ac:dyDescent="0.25">
      <c r="A646" s="40" t="str">
        <f t="shared" si="1026"/>
        <v>a</v>
      </c>
      <c r="B646" s="52" t="s">
        <v>2</v>
      </c>
      <c r="C646" s="4" t="s">
        <v>9</v>
      </c>
      <c r="D646" s="49">
        <f t="shared" si="1012"/>
        <v>0</v>
      </c>
      <c r="E646" s="49">
        <f t="shared" ref="E646:F646" si="1035">E658+E670+E682</f>
        <v>0</v>
      </c>
      <c r="F646" s="49">
        <f t="shared" si="1035"/>
        <v>0</v>
      </c>
      <c r="G646" s="49"/>
      <c r="H646" s="49">
        <f t="shared" si="1014"/>
        <v>6105000</v>
      </c>
      <c r="I646" s="49">
        <f t="shared" ref="I646:K646" si="1036">I658+I670+I682</f>
        <v>6450000</v>
      </c>
      <c r="J646" s="49">
        <f t="shared" ref="J646" si="1037">J658+J670+J682</f>
        <v>5292901</v>
      </c>
      <c r="K646" s="49">
        <f t="shared" si="1036"/>
        <v>967599</v>
      </c>
      <c r="L646" s="49">
        <f t="shared" ref="L646:M646" si="1038">L658+L670+L682</f>
        <v>6260500</v>
      </c>
      <c r="M646" s="53">
        <f t="shared" si="1038"/>
        <v>189500</v>
      </c>
      <c r="N646" s="54">
        <f t="shared" si="980"/>
        <v>0.97062015503875965</v>
      </c>
      <c r="O646" s="61"/>
      <c r="P646" s="45"/>
    </row>
    <row r="647" spans="1:16" ht="18.75" hidden="1" x14ac:dyDescent="0.25">
      <c r="A647" s="40" t="str">
        <f t="shared" si="1026"/>
        <v>b</v>
      </c>
      <c r="B647" s="3" t="s">
        <v>2</v>
      </c>
      <c r="C647" s="5" t="s">
        <v>10</v>
      </c>
      <c r="D647" s="18">
        <f t="shared" si="1012"/>
        <v>0</v>
      </c>
      <c r="E647" s="18">
        <f t="shared" ref="E647:F647" si="1039">E659+E671+E683</f>
        <v>0</v>
      </c>
      <c r="F647" s="18">
        <f t="shared" si="1039"/>
        <v>0</v>
      </c>
      <c r="G647" s="18"/>
      <c r="H647" s="18">
        <f t="shared" si="1014"/>
        <v>0</v>
      </c>
      <c r="I647" s="18">
        <f t="shared" ref="I647:K647" si="1040">I659+I671+I683</f>
        <v>0</v>
      </c>
      <c r="J647" s="18">
        <f t="shared" ref="J647" si="1041">J659+J671+J683</f>
        <v>0</v>
      </c>
      <c r="K647" s="18">
        <f t="shared" si="1040"/>
        <v>0</v>
      </c>
      <c r="L647" s="18">
        <f t="shared" ref="L647:M647" si="1042">L659+L671+L683</f>
        <v>0</v>
      </c>
      <c r="M647" s="30">
        <f t="shared" si="1042"/>
        <v>0</v>
      </c>
      <c r="N647" s="33" t="e">
        <f t="shared" si="980"/>
        <v>#DIV/0!</v>
      </c>
      <c r="O647" s="14"/>
    </row>
    <row r="648" spans="1:16" ht="18.75" hidden="1" x14ac:dyDescent="0.25">
      <c r="A648" s="40" t="str">
        <f t="shared" si="1026"/>
        <v>b</v>
      </c>
      <c r="B648" s="1" t="s">
        <v>2</v>
      </c>
      <c r="C648" s="2" t="s">
        <v>11</v>
      </c>
      <c r="D648" s="17">
        <f t="shared" si="1012"/>
        <v>0</v>
      </c>
      <c r="E648" s="17">
        <f t="shared" ref="E648:F648" si="1043">E660+E672+E684</f>
        <v>0</v>
      </c>
      <c r="F648" s="17">
        <f t="shared" si="1043"/>
        <v>0</v>
      </c>
      <c r="G648" s="17"/>
      <c r="H648" s="17">
        <f t="shared" si="1014"/>
        <v>0</v>
      </c>
      <c r="I648" s="17">
        <f t="shared" ref="I648:K648" si="1044">I660+I672+I684</f>
        <v>0</v>
      </c>
      <c r="J648" s="18">
        <f t="shared" ref="J648" si="1045">J660+J672+J684</f>
        <v>0</v>
      </c>
      <c r="K648" s="17">
        <f t="shared" si="1044"/>
        <v>0</v>
      </c>
      <c r="L648" s="17">
        <f t="shared" ref="L648:M648" si="1046">L660+L672+L684</f>
        <v>0</v>
      </c>
      <c r="M648" s="31">
        <f t="shared" si="1046"/>
        <v>0</v>
      </c>
      <c r="N648" s="32" t="e">
        <f t="shared" si="980"/>
        <v>#DIV/0!</v>
      </c>
      <c r="O648" s="13"/>
    </row>
    <row r="649" spans="1:16" ht="18.75" hidden="1" x14ac:dyDescent="0.25">
      <c r="A649" s="40" t="str">
        <f t="shared" si="1026"/>
        <v>b</v>
      </c>
      <c r="B649" s="1" t="s">
        <v>2</v>
      </c>
      <c r="C649" s="2" t="s">
        <v>12</v>
      </c>
      <c r="D649" s="17">
        <f t="shared" si="1012"/>
        <v>0</v>
      </c>
      <c r="E649" s="17">
        <f t="shared" ref="E649:F649" si="1047">E661+E673+E685</f>
        <v>0</v>
      </c>
      <c r="F649" s="17">
        <f t="shared" si="1047"/>
        <v>0</v>
      </c>
      <c r="G649" s="17"/>
      <c r="H649" s="17">
        <f t="shared" si="1014"/>
        <v>0</v>
      </c>
      <c r="I649" s="17">
        <f t="shared" ref="I649:K649" si="1048">I661+I673+I685</f>
        <v>0</v>
      </c>
      <c r="J649" s="18">
        <f t="shared" ref="J649" si="1049">J661+J673+J685</f>
        <v>0</v>
      </c>
      <c r="K649" s="17">
        <f t="shared" si="1048"/>
        <v>0</v>
      </c>
      <c r="L649" s="17">
        <f t="shared" ref="L649:M649" si="1050">L661+L673+L685</f>
        <v>0</v>
      </c>
      <c r="M649" s="31">
        <f t="shared" si="1050"/>
        <v>0</v>
      </c>
      <c r="N649" s="32" t="e">
        <f t="shared" si="980"/>
        <v>#DIV/0!</v>
      </c>
      <c r="O649" s="13"/>
    </row>
    <row r="650" spans="1:16" ht="18.75" hidden="1" x14ac:dyDescent="0.25">
      <c r="A650" s="40" t="str">
        <f t="shared" si="1026"/>
        <v>b</v>
      </c>
      <c r="B650" s="1" t="s">
        <v>2</v>
      </c>
      <c r="C650" s="2" t="s">
        <v>13</v>
      </c>
      <c r="D650" s="17">
        <f t="shared" si="1012"/>
        <v>0</v>
      </c>
      <c r="E650" s="17">
        <f t="shared" ref="E650:F650" si="1051">E662+E674+E686</f>
        <v>0</v>
      </c>
      <c r="F650" s="17">
        <f t="shared" si="1051"/>
        <v>0</v>
      </c>
      <c r="G650" s="17"/>
      <c r="H650" s="17">
        <f t="shared" si="1014"/>
        <v>0</v>
      </c>
      <c r="I650" s="17">
        <f t="shared" ref="I650:K650" si="1052">I662+I674+I686</f>
        <v>0</v>
      </c>
      <c r="J650" s="18">
        <f t="shared" ref="J650" si="1053">J662+J674+J686</f>
        <v>0</v>
      </c>
      <c r="K650" s="17">
        <f t="shared" si="1052"/>
        <v>0</v>
      </c>
      <c r="L650" s="17">
        <f t="shared" ref="L650:M650" si="1054">L662+L674+L686</f>
        <v>0</v>
      </c>
      <c r="M650" s="31">
        <f t="shared" si="1054"/>
        <v>0</v>
      </c>
      <c r="N650" s="32" t="e">
        <f t="shared" si="980"/>
        <v>#DIV/0!</v>
      </c>
      <c r="O650" s="13"/>
    </row>
    <row r="651" spans="1:16" ht="36" x14ac:dyDescent="0.25">
      <c r="A651" s="40" t="str">
        <f t="shared" si="1026"/>
        <v>a</v>
      </c>
      <c r="B651" s="55" t="s">
        <v>155</v>
      </c>
      <c r="C651" s="55" t="s">
        <v>56</v>
      </c>
      <c r="D651" s="49">
        <f t="shared" ref="D651" si="1055">D652+D660+D661+D662</f>
        <v>0</v>
      </c>
      <c r="E651" s="49"/>
      <c r="F651" s="49"/>
      <c r="G651" s="49"/>
      <c r="H651" s="56">
        <f t="shared" ref="H651:I651" si="1056">H652+H660+H661+H662</f>
        <v>6105000</v>
      </c>
      <c r="I651" s="56">
        <f t="shared" si="1056"/>
        <v>6450000</v>
      </c>
      <c r="J651" s="49">
        <f t="shared" ref="J651" si="1057">J652+J660+J661+J662</f>
        <v>5292901</v>
      </c>
      <c r="K651" s="49">
        <f t="shared" ref="K651" si="1058">K652+K660+K661+K662</f>
        <v>967599</v>
      </c>
      <c r="L651" s="49">
        <f t="shared" ref="L651" si="1059">L652+L660+L661+L662</f>
        <v>6260500</v>
      </c>
      <c r="M651" s="53">
        <f t="shared" ref="M651" si="1060">M652+M660+M661+M662</f>
        <v>189500</v>
      </c>
      <c r="N651" s="54">
        <f t="shared" si="980"/>
        <v>0.97062015503875965</v>
      </c>
      <c r="O651" s="61"/>
      <c r="P651" s="45" t="s">
        <v>90</v>
      </c>
    </row>
    <row r="652" spans="1:16" ht="19.5" x14ac:dyDescent="0.25">
      <c r="A652" s="40" t="str">
        <f t="shared" si="1026"/>
        <v>a</v>
      </c>
      <c r="B652" s="46" t="s">
        <v>2</v>
      </c>
      <c r="C652" s="47" t="s">
        <v>3</v>
      </c>
      <c r="D652" s="48">
        <f t="shared" ref="D652" si="1061">D653+D654+D655+D656+D657+D658+D659</f>
        <v>0</v>
      </c>
      <c r="E652" s="48"/>
      <c r="F652" s="48"/>
      <c r="G652" s="48"/>
      <c r="H652" s="48">
        <f t="shared" ref="H652:I652" si="1062">H653+H654+H655+H656+H657+H658+H659</f>
        <v>6105000</v>
      </c>
      <c r="I652" s="48">
        <f t="shared" si="1062"/>
        <v>6450000</v>
      </c>
      <c r="J652" s="49">
        <f t="shared" ref="J652" si="1063">J653+J654+J655+J656+J657+J658+J659</f>
        <v>5292901</v>
      </c>
      <c r="K652" s="48">
        <f t="shared" ref="K652:M652" si="1064">K653+K654+K655+K656+K657+K658+K659</f>
        <v>967599</v>
      </c>
      <c r="L652" s="48">
        <f t="shared" si="1064"/>
        <v>6260500</v>
      </c>
      <c r="M652" s="50">
        <f t="shared" si="1064"/>
        <v>189500</v>
      </c>
      <c r="N652" s="51">
        <f t="shared" si="980"/>
        <v>0.97062015503875965</v>
      </c>
      <c r="O652" s="61"/>
      <c r="P652" s="45" t="s">
        <v>90</v>
      </c>
    </row>
    <row r="653" spans="1:16" ht="18.75" hidden="1" x14ac:dyDescent="0.25">
      <c r="A653" s="40" t="str">
        <f t="shared" si="1026"/>
        <v>b</v>
      </c>
      <c r="B653" s="3" t="s">
        <v>2</v>
      </c>
      <c r="C653" s="4" t="s">
        <v>4</v>
      </c>
      <c r="D653" s="18"/>
      <c r="E653" s="18"/>
      <c r="F653" s="18"/>
      <c r="G653" s="18"/>
      <c r="H653" s="20">
        <v>0</v>
      </c>
      <c r="I653" s="20">
        <v>0</v>
      </c>
      <c r="J653" s="18"/>
      <c r="K653" s="18"/>
      <c r="L653" s="18">
        <f t="shared" ref="L653:L662" si="1065">J653+K653</f>
        <v>0</v>
      </c>
      <c r="M653" s="30">
        <f t="shared" ref="M653:M662" si="1066">I653-L653</f>
        <v>0</v>
      </c>
      <c r="N653" s="33" t="e">
        <f t="shared" si="980"/>
        <v>#DIV/0!</v>
      </c>
      <c r="O653" s="14"/>
      <c r="P653" s="10" t="s">
        <v>90</v>
      </c>
    </row>
    <row r="654" spans="1:16" ht="18.75" hidden="1" x14ac:dyDescent="0.25">
      <c r="A654" s="40" t="str">
        <f t="shared" si="1026"/>
        <v>b</v>
      </c>
      <c r="B654" s="3" t="s">
        <v>2</v>
      </c>
      <c r="C654" s="4" t="s">
        <v>5</v>
      </c>
      <c r="D654" s="18"/>
      <c r="E654" s="18"/>
      <c r="F654" s="18"/>
      <c r="G654" s="18"/>
      <c r="H654" s="20">
        <v>0</v>
      </c>
      <c r="I654" s="20">
        <v>0</v>
      </c>
      <c r="J654" s="18"/>
      <c r="K654" s="18"/>
      <c r="L654" s="18">
        <f t="shared" si="1065"/>
        <v>0</v>
      </c>
      <c r="M654" s="30">
        <f t="shared" si="1066"/>
        <v>0</v>
      </c>
      <c r="N654" s="33" t="e">
        <f t="shared" si="980"/>
        <v>#DIV/0!</v>
      </c>
      <c r="O654" s="14"/>
      <c r="P654" s="10" t="s">
        <v>90</v>
      </c>
    </row>
    <row r="655" spans="1:16" ht="18.75" hidden="1" x14ac:dyDescent="0.25">
      <c r="A655" s="40" t="str">
        <f t="shared" si="1026"/>
        <v>b</v>
      </c>
      <c r="B655" s="3" t="s">
        <v>2</v>
      </c>
      <c r="C655" s="4" t="s">
        <v>6</v>
      </c>
      <c r="D655" s="18"/>
      <c r="E655" s="18"/>
      <c r="F655" s="18"/>
      <c r="G655" s="18"/>
      <c r="H655" s="20">
        <v>0</v>
      </c>
      <c r="I655" s="20">
        <v>0</v>
      </c>
      <c r="J655" s="18"/>
      <c r="K655" s="18"/>
      <c r="L655" s="18">
        <f t="shared" si="1065"/>
        <v>0</v>
      </c>
      <c r="M655" s="30">
        <f t="shared" si="1066"/>
        <v>0</v>
      </c>
      <c r="N655" s="33" t="e">
        <f t="shared" si="980"/>
        <v>#DIV/0!</v>
      </c>
      <c r="O655" s="14"/>
      <c r="P655" s="10" t="s">
        <v>90</v>
      </c>
    </row>
    <row r="656" spans="1:16" ht="18.75" hidden="1" x14ac:dyDescent="0.25">
      <c r="A656" s="40" t="str">
        <f t="shared" si="1026"/>
        <v>b</v>
      </c>
      <c r="B656" s="3" t="s">
        <v>2</v>
      </c>
      <c r="C656" s="5" t="s">
        <v>7</v>
      </c>
      <c r="D656" s="18"/>
      <c r="E656" s="18"/>
      <c r="F656" s="18"/>
      <c r="G656" s="18"/>
      <c r="H656" s="20">
        <v>0</v>
      </c>
      <c r="I656" s="20">
        <v>0</v>
      </c>
      <c r="J656" s="18"/>
      <c r="K656" s="18"/>
      <c r="L656" s="18">
        <f t="shared" si="1065"/>
        <v>0</v>
      </c>
      <c r="M656" s="30">
        <f t="shared" si="1066"/>
        <v>0</v>
      </c>
      <c r="N656" s="33" t="e">
        <f t="shared" si="980"/>
        <v>#DIV/0!</v>
      </c>
      <c r="O656" s="14"/>
      <c r="P656" s="10" t="s">
        <v>90</v>
      </c>
    </row>
    <row r="657" spans="1:16" ht="18.75" hidden="1" x14ac:dyDescent="0.25">
      <c r="A657" s="40" t="str">
        <f t="shared" si="1026"/>
        <v>b</v>
      </c>
      <c r="B657" s="3" t="s">
        <v>2</v>
      </c>
      <c r="C657" s="5" t="s">
        <v>8</v>
      </c>
      <c r="D657" s="18"/>
      <c r="E657" s="18"/>
      <c r="F657" s="18"/>
      <c r="G657" s="18"/>
      <c r="H657" s="20">
        <v>0</v>
      </c>
      <c r="I657" s="20">
        <v>0</v>
      </c>
      <c r="J657" s="18"/>
      <c r="K657" s="18"/>
      <c r="L657" s="18">
        <f t="shared" si="1065"/>
        <v>0</v>
      </c>
      <c r="M657" s="30">
        <f t="shared" si="1066"/>
        <v>0</v>
      </c>
      <c r="N657" s="33" t="e">
        <f t="shared" si="980"/>
        <v>#DIV/0!</v>
      </c>
      <c r="O657" s="14"/>
      <c r="P657" s="10" t="s">
        <v>90</v>
      </c>
    </row>
    <row r="658" spans="1:16" ht="19.5" x14ac:dyDescent="0.25">
      <c r="A658" s="40" t="str">
        <f t="shared" si="1026"/>
        <v>a</v>
      </c>
      <c r="B658" s="52" t="s">
        <v>2</v>
      </c>
      <c r="C658" s="4" t="s">
        <v>9</v>
      </c>
      <c r="D658" s="49"/>
      <c r="E658" s="49"/>
      <c r="F658" s="49"/>
      <c r="G658" s="49"/>
      <c r="H658" s="59">
        <v>6105000</v>
      </c>
      <c r="I658" s="59">
        <v>6450000</v>
      </c>
      <c r="J658" s="49">
        <v>5292901</v>
      </c>
      <c r="K658" s="49">
        <v>967599</v>
      </c>
      <c r="L658" s="49">
        <f t="shared" si="1065"/>
        <v>6260500</v>
      </c>
      <c r="M658" s="53">
        <f t="shared" si="1066"/>
        <v>189500</v>
      </c>
      <c r="N658" s="54">
        <f t="shared" si="980"/>
        <v>0.97062015503875965</v>
      </c>
      <c r="O658" s="61"/>
      <c r="P658" s="45" t="s">
        <v>90</v>
      </c>
    </row>
    <row r="659" spans="1:16" ht="18.75" hidden="1" x14ac:dyDescent="0.25">
      <c r="A659" s="40" t="str">
        <f t="shared" si="1026"/>
        <v>b</v>
      </c>
      <c r="B659" s="3" t="s">
        <v>2</v>
      </c>
      <c r="C659" s="5" t="s">
        <v>10</v>
      </c>
      <c r="D659" s="18"/>
      <c r="E659" s="18"/>
      <c r="F659" s="18"/>
      <c r="G659" s="18"/>
      <c r="H659" s="20">
        <v>0</v>
      </c>
      <c r="I659" s="20">
        <v>0</v>
      </c>
      <c r="J659" s="18"/>
      <c r="K659" s="18"/>
      <c r="L659" s="18">
        <f t="shared" si="1065"/>
        <v>0</v>
      </c>
      <c r="M659" s="30">
        <f t="shared" si="1066"/>
        <v>0</v>
      </c>
      <c r="N659" s="33" t="e">
        <f t="shared" si="980"/>
        <v>#DIV/0!</v>
      </c>
      <c r="O659" s="14"/>
      <c r="P659" s="10" t="s">
        <v>90</v>
      </c>
    </row>
    <row r="660" spans="1:16" ht="18.75" hidden="1" x14ac:dyDescent="0.25">
      <c r="A660" s="40" t="str">
        <f t="shared" si="1026"/>
        <v>b</v>
      </c>
      <c r="B660" s="3" t="s">
        <v>2</v>
      </c>
      <c r="C660" s="2" t="s">
        <v>11</v>
      </c>
      <c r="D660" s="17"/>
      <c r="E660" s="17"/>
      <c r="F660" s="17"/>
      <c r="G660" s="17"/>
      <c r="H660" s="17">
        <v>0</v>
      </c>
      <c r="I660" s="17">
        <v>0</v>
      </c>
      <c r="J660" s="18"/>
      <c r="K660" s="17"/>
      <c r="L660" s="17">
        <f t="shared" si="1065"/>
        <v>0</v>
      </c>
      <c r="M660" s="31">
        <f t="shared" si="1066"/>
        <v>0</v>
      </c>
      <c r="N660" s="32" t="e">
        <f t="shared" si="980"/>
        <v>#DIV/0!</v>
      </c>
      <c r="O660" s="13"/>
      <c r="P660" s="10" t="s">
        <v>90</v>
      </c>
    </row>
    <row r="661" spans="1:16" ht="18.75" hidden="1" x14ac:dyDescent="0.25">
      <c r="A661" s="40" t="str">
        <f t="shared" si="1026"/>
        <v>b</v>
      </c>
      <c r="B661" s="3" t="s">
        <v>2</v>
      </c>
      <c r="C661" s="2" t="s">
        <v>12</v>
      </c>
      <c r="D661" s="17"/>
      <c r="E661" s="17"/>
      <c r="F661" s="17"/>
      <c r="G661" s="17"/>
      <c r="H661" s="17">
        <v>0</v>
      </c>
      <c r="I661" s="17">
        <v>0</v>
      </c>
      <c r="J661" s="18"/>
      <c r="K661" s="17"/>
      <c r="L661" s="17">
        <f t="shared" si="1065"/>
        <v>0</v>
      </c>
      <c r="M661" s="31">
        <f t="shared" si="1066"/>
        <v>0</v>
      </c>
      <c r="N661" s="32" t="e">
        <f t="shared" si="980"/>
        <v>#DIV/0!</v>
      </c>
      <c r="O661" s="13"/>
      <c r="P661" s="10" t="s">
        <v>90</v>
      </c>
    </row>
    <row r="662" spans="1:16" ht="18.75" hidden="1" x14ac:dyDescent="0.25">
      <c r="A662" s="40" t="str">
        <f t="shared" si="1026"/>
        <v>b</v>
      </c>
      <c r="B662" s="3" t="s">
        <v>2</v>
      </c>
      <c r="C662" s="2" t="s">
        <v>13</v>
      </c>
      <c r="D662" s="17"/>
      <c r="E662" s="17"/>
      <c r="F662" s="17"/>
      <c r="G662" s="17"/>
      <c r="H662" s="17">
        <v>0</v>
      </c>
      <c r="I662" s="17">
        <v>0</v>
      </c>
      <c r="J662" s="18"/>
      <c r="K662" s="17"/>
      <c r="L662" s="17">
        <f t="shared" si="1065"/>
        <v>0</v>
      </c>
      <c r="M662" s="31">
        <f t="shared" si="1066"/>
        <v>0</v>
      </c>
      <c r="N662" s="32" t="e">
        <f t="shared" si="980"/>
        <v>#DIV/0!</v>
      </c>
      <c r="O662" s="13"/>
      <c r="P662" s="10" t="s">
        <v>90</v>
      </c>
    </row>
    <row r="663" spans="1:16" ht="72" hidden="1" x14ac:dyDescent="0.25">
      <c r="A663" s="40" t="str">
        <f t="shared" si="1026"/>
        <v>a</v>
      </c>
      <c r="B663" s="55" t="s">
        <v>156</v>
      </c>
      <c r="C663" s="55" t="s">
        <v>57</v>
      </c>
      <c r="D663" s="49">
        <f t="shared" ref="D663" si="1067">D664+D672+D673+D674</f>
        <v>0</v>
      </c>
      <c r="E663" s="49">
        <f t="shared" ref="E663:F663" si="1068">E664+E672+E673+E674</f>
        <v>70000</v>
      </c>
      <c r="F663" s="49">
        <f t="shared" si="1068"/>
        <v>60651</v>
      </c>
      <c r="G663" s="49"/>
      <c r="H663" s="56">
        <f t="shared" ref="H663:I663" si="1069">H664+H672+H673+H674</f>
        <v>4000000</v>
      </c>
      <c r="I663" s="56">
        <f t="shared" si="1069"/>
        <v>3070000</v>
      </c>
      <c r="J663" s="49">
        <f t="shared" ref="J663" si="1070">J664+J672+J673+J674</f>
        <v>2840608</v>
      </c>
      <c r="K663" s="49">
        <f t="shared" ref="K663" si="1071">K664+K672+K673+K674</f>
        <v>164701</v>
      </c>
      <c r="L663" s="49">
        <f t="shared" ref="L663" si="1072">L664+L672+L673+L674</f>
        <v>3005309</v>
      </c>
      <c r="M663" s="53">
        <f t="shared" ref="M663" si="1073">M664+M672+M673+M674</f>
        <v>64691</v>
      </c>
      <c r="N663" s="54">
        <f t="shared" si="980"/>
        <v>0.97892801302931598</v>
      </c>
      <c r="O663" s="61"/>
      <c r="P663" s="45" t="s">
        <v>89</v>
      </c>
    </row>
    <row r="664" spans="1:16" ht="19.5" hidden="1" x14ac:dyDescent="0.25">
      <c r="A664" s="40" t="str">
        <f t="shared" si="1026"/>
        <v>a</v>
      </c>
      <c r="B664" s="46" t="s">
        <v>2</v>
      </c>
      <c r="C664" s="47" t="s">
        <v>3</v>
      </c>
      <c r="D664" s="48">
        <f t="shared" ref="D664" si="1074">D665+D666+D667+D668+D669+D670+D671</f>
        <v>0</v>
      </c>
      <c r="E664" s="48">
        <f t="shared" ref="E664:F664" si="1075">E665+E666+E667+E668+E669+E670+E671</f>
        <v>70000</v>
      </c>
      <c r="F664" s="48">
        <f t="shared" si="1075"/>
        <v>60651</v>
      </c>
      <c r="G664" s="48"/>
      <c r="H664" s="48">
        <f t="shared" ref="H664:I664" si="1076">H665+H666+H667+H668+H669+H670+H671</f>
        <v>4000000</v>
      </c>
      <c r="I664" s="48">
        <f t="shared" si="1076"/>
        <v>3070000</v>
      </c>
      <c r="J664" s="49">
        <f t="shared" ref="J664" si="1077">J665+J666+J667+J668+J669+J670+J671</f>
        <v>2840608</v>
      </c>
      <c r="K664" s="48">
        <f t="shared" ref="K664:M664" si="1078">K665+K666+K667+K668+K669+K670+K671</f>
        <v>164701</v>
      </c>
      <c r="L664" s="48">
        <f t="shared" si="1078"/>
        <v>3005309</v>
      </c>
      <c r="M664" s="50">
        <f t="shared" si="1078"/>
        <v>64691</v>
      </c>
      <c r="N664" s="51">
        <f t="shared" si="980"/>
        <v>0.97892801302931598</v>
      </c>
      <c r="O664" s="61"/>
      <c r="P664" s="45" t="s">
        <v>89</v>
      </c>
    </row>
    <row r="665" spans="1:16" ht="18.75" hidden="1" x14ac:dyDescent="0.25">
      <c r="A665" s="40" t="str">
        <f t="shared" si="1026"/>
        <v>b</v>
      </c>
      <c r="B665" s="3" t="s">
        <v>2</v>
      </c>
      <c r="C665" s="4" t="s">
        <v>4</v>
      </c>
      <c r="D665" s="18"/>
      <c r="E665" s="18"/>
      <c r="F665" s="18"/>
      <c r="G665" s="18"/>
      <c r="H665" s="20">
        <v>0</v>
      </c>
      <c r="I665" s="20">
        <v>0</v>
      </c>
      <c r="J665" s="18"/>
      <c r="K665" s="18"/>
      <c r="L665" s="18">
        <f t="shared" ref="L665:L674" si="1079">J665+K665</f>
        <v>0</v>
      </c>
      <c r="M665" s="30">
        <f t="shared" ref="M665:M674" si="1080">I665-L665</f>
        <v>0</v>
      </c>
      <c r="N665" s="33" t="e">
        <f t="shared" si="980"/>
        <v>#DIV/0!</v>
      </c>
      <c r="O665" s="14"/>
      <c r="P665" s="10" t="s">
        <v>89</v>
      </c>
    </row>
    <row r="666" spans="1:16" ht="19.5" hidden="1" x14ac:dyDescent="0.25">
      <c r="A666" s="40" t="str">
        <f t="shared" si="1026"/>
        <v>a</v>
      </c>
      <c r="B666" s="52" t="s">
        <v>2</v>
      </c>
      <c r="C666" s="4" t="s">
        <v>5</v>
      </c>
      <c r="D666" s="49"/>
      <c r="E666" s="49">
        <v>70000</v>
      </c>
      <c r="F666" s="49">
        <v>60651</v>
      </c>
      <c r="G666" s="49"/>
      <c r="H666" s="57">
        <v>4000000</v>
      </c>
      <c r="I666" s="62">
        <f>3150000-80000</f>
        <v>3070000</v>
      </c>
      <c r="J666" s="49">
        <v>2840608</v>
      </c>
      <c r="K666" s="49">
        <v>164701</v>
      </c>
      <c r="L666" s="49">
        <f t="shared" si="1079"/>
        <v>3005309</v>
      </c>
      <c r="M666" s="53">
        <f t="shared" si="1080"/>
        <v>64691</v>
      </c>
      <c r="N666" s="54">
        <f t="shared" si="980"/>
        <v>0.97892801302931598</v>
      </c>
      <c r="O666" s="61"/>
      <c r="P666" s="45" t="s">
        <v>89</v>
      </c>
    </row>
    <row r="667" spans="1:16" ht="18.75" hidden="1" x14ac:dyDescent="0.25">
      <c r="A667" s="40" t="str">
        <f t="shared" si="1026"/>
        <v>b</v>
      </c>
      <c r="B667" s="3" t="s">
        <v>2</v>
      </c>
      <c r="C667" s="4" t="s">
        <v>6</v>
      </c>
      <c r="D667" s="18"/>
      <c r="E667" s="18"/>
      <c r="F667" s="18"/>
      <c r="G667" s="18"/>
      <c r="H667" s="20">
        <v>0</v>
      </c>
      <c r="I667" s="20">
        <v>0</v>
      </c>
      <c r="J667" s="18"/>
      <c r="K667" s="18"/>
      <c r="L667" s="18">
        <f t="shared" si="1079"/>
        <v>0</v>
      </c>
      <c r="M667" s="30">
        <f t="shared" si="1080"/>
        <v>0</v>
      </c>
      <c r="N667" s="33" t="e">
        <f t="shared" si="980"/>
        <v>#DIV/0!</v>
      </c>
      <c r="O667" s="14"/>
      <c r="P667" s="10" t="s">
        <v>89</v>
      </c>
    </row>
    <row r="668" spans="1:16" ht="18.75" hidden="1" x14ac:dyDescent="0.25">
      <c r="A668" s="40" t="str">
        <f t="shared" si="1026"/>
        <v>b</v>
      </c>
      <c r="B668" s="3" t="s">
        <v>2</v>
      </c>
      <c r="C668" s="5" t="s">
        <v>7</v>
      </c>
      <c r="D668" s="18"/>
      <c r="E668" s="18"/>
      <c r="F668" s="18"/>
      <c r="G668" s="18"/>
      <c r="H668" s="20">
        <v>0</v>
      </c>
      <c r="I668" s="20">
        <v>0</v>
      </c>
      <c r="J668" s="18"/>
      <c r="K668" s="18"/>
      <c r="L668" s="18">
        <f t="shared" si="1079"/>
        <v>0</v>
      </c>
      <c r="M668" s="30">
        <f t="shared" si="1080"/>
        <v>0</v>
      </c>
      <c r="N668" s="33" t="e">
        <f t="shared" si="980"/>
        <v>#DIV/0!</v>
      </c>
      <c r="O668" s="14"/>
      <c r="P668" s="10" t="s">
        <v>89</v>
      </c>
    </row>
    <row r="669" spans="1:16" ht="18.75" hidden="1" x14ac:dyDescent="0.25">
      <c r="A669" s="40" t="str">
        <f t="shared" si="1026"/>
        <v>b</v>
      </c>
      <c r="B669" s="3" t="s">
        <v>2</v>
      </c>
      <c r="C669" s="5" t="s">
        <v>8</v>
      </c>
      <c r="D669" s="18"/>
      <c r="E669" s="18"/>
      <c r="F669" s="18"/>
      <c r="G669" s="18"/>
      <c r="H669" s="20">
        <v>0</v>
      </c>
      <c r="I669" s="20">
        <v>0</v>
      </c>
      <c r="J669" s="18"/>
      <c r="K669" s="18"/>
      <c r="L669" s="18">
        <f t="shared" si="1079"/>
        <v>0</v>
      </c>
      <c r="M669" s="30">
        <f t="shared" si="1080"/>
        <v>0</v>
      </c>
      <c r="N669" s="33" t="e">
        <f t="shared" si="980"/>
        <v>#DIV/0!</v>
      </c>
      <c r="O669" s="14"/>
      <c r="P669" s="10" t="s">
        <v>89</v>
      </c>
    </row>
    <row r="670" spans="1:16" ht="18.75" hidden="1" x14ac:dyDescent="0.25">
      <c r="A670" s="40" t="str">
        <f t="shared" si="1026"/>
        <v>b</v>
      </c>
      <c r="B670" s="3" t="s">
        <v>2</v>
      </c>
      <c r="C670" s="5" t="s">
        <v>9</v>
      </c>
      <c r="D670" s="18"/>
      <c r="E670" s="18"/>
      <c r="F670" s="18"/>
      <c r="G670" s="18"/>
      <c r="H670" s="20">
        <v>0</v>
      </c>
      <c r="I670" s="20">
        <v>0</v>
      </c>
      <c r="J670" s="18"/>
      <c r="K670" s="18"/>
      <c r="L670" s="18">
        <f t="shared" si="1079"/>
        <v>0</v>
      </c>
      <c r="M670" s="30">
        <f t="shared" si="1080"/>
        <v>0</v>
      </c>
      <c r="N670" s="33" t="e">
        <f t="shared" si="980"/>
        <v>#DIV/0!</v>
      </c>
      <c r="O670" s="14"/>
      <c r="P670" s="10" t="s">
        <v>89</v>
      </c>
    </row>
    <row r="671" spans="1:16" ht="18.75" hidden="1" x14ac:dyDescent="0.25">
      <c r="A671" s="40" t="str">
        <f t="shared" si="1026"/>
        <v>b</v>
      </c>
      <c r="B671" s="3" t="s">
        <v>2</v>
      </c>
      <c r="C671" s="5" t="s">
        <v>10</v>
      </c>
      <c r="D671" s="18"/>
      <c r="E671" s="18"/>
      <c r="F671" s="18"/>
      <c r="G671" s="18"/>
      <c r="H671" s="20">
        <v>0</v>
      </c>
      <c r="I671" s="20">
        <v>0</v>
      </c>
      <c r="J671" s="18"/>
      <c r="K671" s="18"/>
      <c r="L671" s="18">
        <f t="shared" si="1079"/>
        <v>0</v>
      </c>
      <c r="M671" s="30">
        <f t="shared" si="1080"/>
        <v>0</v>
      </c>
      <c r="N671" s="33" t="e">
        <f t="shared" si="980"/>
        <v>#DIV/0!</v>
      </c>
      <c r="O671" s="14"/>
      <c r="P671" s="10" t="s">
        <v>89</v>
      </c>
    </row>
    <row r="672" spans="1:16" ht="18.75" hidden="1" x14ac:dyDescent="0.25">
      <c r="A672" s="40" t="str">
        <f t="shared" si="1026"/>
        <v>b</v>
      </c>
      <c r="B672" s="3" t="s">
        <v>2</v>
      </c>
      <c r="C672" s="2" t="s">
        <v>11</v>
      </c>
      <c r="D672" s="17"/>
      <c r="E672" s="17"/>
      <c r="F672" s="17"/>
      <c r="G672" s="17"/>
      <c r="H672" s="17">
        <v>0</v>
      </c>
      <c r="I672" s="17">
        <v>0</v>
      </c>
      <c r="J672" s="18"/>
      <c r="K672" s="17"/>
      <c r="L672" s="17">
        <f t="shared" si="1079"/>
        <v>0</v>
      </c>
      <c r="M672" s="31">
        <f t="shared" si="1080"/>
        <v>0</v>
      </c>
      <c r="N672" s="32" t="e">
        <f t="shared" si="980"/>
        <v>#DIV/0!</v>
      </c>
      <c r="O672" s="13"/>
      <c r="P672" s="10" t="s">
        <v>89</v>
      </c>
    </row>
    <row r="673" spans="1:16" ht="18.75" hidden="1" x14ac:dyDescent="0.25">
      <c r="A673" s="40" t="str">
        <f t="shared" si="1026"/>
        <v>b</v>
      </c>
      <c r="B673" s="3" t="s">
        <v>2</v>
      </c>
      <c r="C673" s="2" t="s">
        <v>12</v>
      </c>
      <c r="D673" s="17"/>
      <c r="E673" s="17"/>
      <c r="F673" s="17"/>
      <c r="G673" s="17"/>
      <c r="H673" s="17">
        <v>0</v>
      </c>
      <c r="I673" s="17">
        <v>0</v>
      </c>
      <c r="J673" s="18"/>
      <c r="K673" s="17"/>
      <c r="L673" s="17">
        <f t="shared" si="1079"/>
        <v>0</v>
      </c>
      <c r="M673" s="31">
        <f t="shared" si="1080"/>
        <v>0</v>
      </c>
      <c r="N673" s="32" t="e">
        <f t="shared" si="980"/>
        <v>#DIV/0!</v>
      </c>
      <c r="O673" s="13"/>
      <c r="P673" s="10" t="s">
        <v>89</v>
      </c>
    </row>
    <row r="674" spans="1:16" ht="18.75" hidden="1" x14ac:dyDescent="0.25">
      <c r="A674" s="40" t="str">
        <f t="shared" si="1026"/>
        <v>b</v>
      </c>
      <c r="B674" s="3" t="s">
        <v>2</v>
      </c>
      <c r="C674" s="2" t="s">
        <v>13</v>
      </c>
      <c r="D674" s="17"/>
      <c r="E674" s="17"/>
      <c r="F674" s="17"/>
      <c r="G674" s="17"/>
      <c r="H674" s="17">
        <v>0</v>
      </c>
      <c r="I674" s="17">
        <v>0</v>
      </c>
      <c r="J674" s="18"/>
      <c r="K674" s="17"/>
      <c r="L674" s="17">
        <f t="shared" si="1079"/>
        <v>0</v>
      </c>
      <c r="M674" s="31">
        <f t="shared" si="1080"/>
        <v>0</v>
      </c>
      <c r="N674" s="32" t="e">
        <f t="shared" si="980"/>
        <v>#DIV/0!</v>
      </c>
      <c r="O674" s="13"/>
      <c r="P674" s="10" t="s">
        <v>89</v>
      </c>
    </row>
    <row r="675" spans="1:16" ht="126" hidden="1" x14ac:dyDescent="0.25">
      <c r="A675" s="40" t="str">
        <f t="shared" si="1026"/>
        <v>a</v>
      </c>
      <c r="B675" s="55" t="s">
        <v>157</v>
      </c>
      <c r="C675" s="55" t="s">
        <v>58</v>
      </c>
      <c r="D675" s="49">
        <f t="shared" ref="D675" si="1081">D676+D684+D685+D686</f>
        <v>0</v>
      </c>
      <c r="E675" s="49"/>
      <c r="F675" s="49"/>
      <c r="G675" s="49"/>
      <c r="H675" s="56">
        <f t="shared" ref="H675:I675" si="1082">H676+H684+H685+H686</f>
        <v>2415000</v>
      </c>
      <c r="I675" s="56">
        <f t="shared" si="1082"/>
        <v>2160000</v>
      </c>
      <c r="J675" s="49">
        <f t="shared" ref="J675" si="1083">J676+J684+J685+J686</f>
        <v>2159843</v>
      </c>
      <c r="K675" s="49">
        <f t="shared" ref="K675" si="1084">K676+K684+K685+K686</f>
        <v>0</v>
      </c>
      <c r="L675" s="49">
        <f t="shared" ref="L675" si="1085">L676+L684+L685+L686</f>
        <v>2159843</v>
      </c>
      <c r="M675" s="53">
        <f t="shared" ref="M675" si="1086">M676+M684+M685+M686</f>
        <v>157</v>
      </c>
      <c r="N675" s="54">
        <f t="shared" si="980"/>
        <v>0.99992731481481478</v>
      </c>
      <c r="O675" s="61"/>
      <c r="P675" s="45" t="s">
        <v>89</v>
      </c>
    </row>
    <row r="676" spans="1:16" ht="19.5" hidden="1" x14ac:dyDescent="0.25">
      <c r="A676" s="40" t="str">
        <f t="shared" si="1026"/>
        <v>a</v>
      </c>
      <c r="B676" s="46" t="s">
        <v>2</v>
      </c>
      <c r="C676" s="47" t="s">
        <v>3</v>
      </c>
      <c r="D676" s="48">
        <f t="shared" ref="D676" si="1087">D677+D678+D679+D680+D681+D682+D683</f>
        <v>0</v>
      </c>
      <c r="E676" s="48"/>
      <c r="F676" s="48"/>
      <c r="G676" s="48"/>
      <c r="H676" s="48">
        <f t="shared" ref="H676:I676" si="1088">H677+H678+H679+H680+H681+H682+H683</f>
        <v>2415000</v>
      </c>
      <c r="I676" s="48">
        <f t="shared" si="1088"/>
        <v>2160000</v>
      </c>
      <c r="J676" s="49">
        <f t="shared" ref="J676" si="1089">J677+J678+J679+J680+J681+J682+J683</f>
        <v>2159843</v>
      </c>
      <c r="K676" s="48">
        <f t="shared" ref="K676:M676" si="1090">K677+K678+K679+K680+K681+K682+K683</f>
        <v>0</v>
      </c>
      <c r="L676" s="48">
        <f t="shared" si="1090"/>
        <v>2159843</v>
      </c>
      <c r="M676" s="50">
        <f t="shared" si="1090"/>
        <v>157</v>
      </c>
      <c r="N676" s="51">
        <f t="shared" si="980"/>
        <v>0.99992731481481478</v>
      </c>
      <c r="O676" s="61"/>
      <c r="P676" s="45" t="s">
        <v>89</v>
      </c>
    </row>
    <row r="677" spans="1:16" ht="18.75" hidden="1" x14ac:dyDescent="0.25">
      <c r="A677" s="40" t="str">
        <f t="shared" si="1026"/>
        <v>b</v>
      </c>
      <c r="B677" s="3" t="s">
        <v>2</v>
      </c>
      <c r="C677" s="4" t="s">
        <v>4</v>
      </c>
      <c r="D677" s="18"/>
      <c r="E677" s="18"/>
      <c r="F677" s="18"/>
      <c r="G677" s="18"/>
      <c r="H677" s="20">
        <v>0</v>
      </c>
      <c r="I677" s="20">
        <v>0</v>
      </c>
      <c r="J677" s="18"/>
      <c r="K677" s="18"/>
      <c r="L677" s="18">
        <f t="shared" ref="L677:L686" si="1091">J677+K677</f>
        <v>0</v>
      </c>
      <c r="M677" s="30">
        <f t="shared" ref="M677:M686" si="1092">I677-L677</f>
        <v>0</v>
      </c>
      <c r="N677" s="33" t="e">
        <f t="shared" si="980"/>
        <v>#DIV/0!</v>
      </c>
      <c r="O677" s="14"/>
      <c r="P677" s="10" t="s">
        <v>89</v>
      </c>
    </row>
    <row r="678" spans="1:16" ht="19.5" hidden="1" x14ac:dyDescent="0.25">
      <c r="A678" s="40" t="str">
        <f t="shared" si="1026"/>
        <v>a</v>
      </c>
      <c r="B678" s="52" t="s">
        <v>2</v>
      </c>
      <c r="C678" s="4" t="s">
        <v>5</v>
      </c>
      <c r="D678" s="49"/>
      <c r="E678" s="49"/>
      <c r="F678" s="49"/>
      <c r="G678" s="49"/>
      <c r="H678" s="57">
        <v>2415000</v>
      </c>
      <c r="I678" s="57">
        <f>2190000-30000</f>
        <v>2160000</v>
      </c>
      <c r="J678" s="49">
        <v>2159843</v>
      </c>
      <c r="K678" s="49"/>
      <c r="L678" s="49">
        <f t="shared" si="1091"/>
        <v>2159843</v>
      </c>
      <c r="M678" s="53">
        <f t="shared" si="1092"/>
        <v>157</v>
      </c>
      <c r="N678" s="54">
        <f t="shared" si="980"/>
        <v>0.99992731481481478</v>
      </c>
      <c r="O678" s="61"/>
      <c r="P678" s="45" t="s">
        <v>89</v>
      </c>
    </row>
    <row r="679" spans="1:16" ht="18.75" hidden="1" x14ac:dyDescent="0.25">
      <c r="A679" s="40" t="str">
        <f t="shared" si="1026"/>
        <v>b</v>
      </c>
      <c r="B679" s="3" t="s">
        <v>2</v>
      </c>
      <c r="C679" s="4" t="s">
        <v>6</v>
      </c>
      <c r="D679" s="18"/>
      <c r="E679" s="18"/>
      <c r="F679" s="18"/>
      <c r="G679" s="18"/>
      <c r="H679" s="20">
        <v>0</v>
      </c>
      <c r="I679" s="20">
        <v>0</v>
      </c>
      <c r="J679" s="18"/>
      <c r="K679" s="18"/>
      <c r="L679" s="18">
        <f t="shared" si="1091"/>
        <v>0</v>
      </c>
      <c r="M679" s="30">
        <f t="shared" si="1092"/>
        <v>0</v>
      </c>
      <c r="N679" s="33" t="e">
        <f t="shared" ref="N679:N742" si="1093">L679/I679</f>
        <v>#DIV/0!</v>
      </c>
      <c r="O679" s="14"/>
      <c r="P679" s="10" t="s">
        <v>89</v>
      </c>
    </row>
    <row r="680" spans="1:16" ht="18.75" hidden="1" x14ac:dyDescent="0.25">
      <c r="A680" s="40" t="str">
        <f t="shared" si="1026"/>
        <v>b</v>
      </c>
      <c r="B680" s="3" t="s">
        <v>2</v>
      </c>
      <c r="C680" s="5" t="s">
        <v>7</v>
      </c>
      <c r="D680" s="18"/>
      <c r="E680" s="18"/>
      <c r="F680" s="18"/>
      <c r="G680" s="18"/>
      <c r="H680" s="20">
        <v>0</v>
      </c>
      <c r="I680" s="20">
        <v>0</v>
      </c>
      <c r="J680" s="18"/>
      <c r="K680" s="18"/>
      <c r="L680" s="18">
        <f t="shared" si="1091"/>
        <v>0</v>
      </c>
      <c r="M680" s="30">
        <f t="shared" si="1092"/>
        <v>0</v>
      </c>
      <c r="N680" s="33" t="e">
        <f t="shared" si="1093"/>
        <v>#DIV/0!</v>
      </c>
      <c r="O680" s="14"/>
      <c r="P680" s="10" t="s">
        <v>89</v>
      </c>
    </row>
    <row r="681" spans="1:16" ht="18.75" hidden="1" x14ac:dyDescent="0.25">
      <c r="A681" s="40" t="str">
        <f t="shared" si="1026"/>
        <v>b</v>
      </c>
      <c r="B681" s="3" t="s">
        <v>2</v>
      </c>
      <c r="C681" s="5" t="s">
        <v>8</v>
      </c>
      <c r="D681" s="18"/>
      <c r="E681" s="18"/>
      <c r="F681" s="18"/>
      <c r="G681" s="18"/>
      <c r="H681" s="20">
        <v>0</v>
      </c>
      <c r="I681" s="20">
        <v>0</v>
      </c>
      <c r="J681" s="18"/>
      <c r="K681" s="18"/>
      <c r="L681" s="18">
        <f t="shared" si="1091"/>
        <v>0</v>
      </c>
      <c r="M681" s="30">
        <f t="shared" si="1092"/>
        <v>0</v>
      </c>
      <c r="N681" s="33" t="e">
        <f t="shared" si="1093"/>
        <v>#DIV/0!</v>
      </c>
      <c r="O681" s="14"/>
      <c r="P681" s="10" t="s">
        <v>89</v>
      </c>
    </row>
    <row r="682" spans="1:16" ht="18.75" hidden="1" x14ac:dyDescent="0.25">
      <c r="A682" s="40" t="str">
        <f t="shared" si="1026"/>
        <v>b</v>
      </c>
      <c r="B682" s="3" t="s">
        <v>2</v>
      </c>
      <c r="C682" s="5" t="s">
        <v>9</v>
      </c>
      <c r="D682" s="18"/>
      <c r="E682" s="18"/>
      <c r="F682" s="18"/>
      <c r="G682" s="18"/>
      <c r="H682" s="20">
        <v>0</v>
      </c>
      <c r="I682" s="20">
        <v>0</v>
      </c>
      <c r="J682" s="18"/>
      <c r="K682" s="18"/>
      <c r="L682" s="18">
        <f t="shared" si="1091"/>
        <v>0</v>
      </c>
      <c r="M682" s="30">
        <f t="shared" si="1092"/>
        <v>0</v>
      </c>
      <c r="N682" s="33" t="e">
        <f t="shared" si="1093"/>
        <v>#DIV/0!</v>
      </c>
      <c r="O682" s="14"/>
      <c r="P682" s="10" t="s">
        <v>89</v>
      </c>
    </row>
    <row r="683" spans="1:16" ht="18.75" hidden="1" x14ac:dyDescent="0.25">
      <c r="A683" s="40" t="str">
        <f t="shared" si="1026"/>
        <v>b</v>
      </c>
      <c r="B683" s="3" t="s">
        <v>2</v>
      </c>
      <c r="C683" s="5" t="s">
        <v>10</v>
      </c>
      <c r="D683" s="18"/>
      <c r="E683" s="18"/>
      <c r="F683" s="18"/>
      <c r="G683" s="18"/>
      <c r="H683" s="20">
        <v>0</v>
      </c>
      <c r="I683" s="20">
        <v>0</v>
      </c>
      <c r="J683" s="18"/>
      <c r="K683" s="18"/>
      <c r="L683" s="18">
        <f t="shared" si="1091"/>
        <v>0</v>
      </c>
      <c r="M683" s="30">
        <f t="shared" si="1092"/>
        <v>0</v>
      </c>
      <c r="N683" s="33" t="e">
        <f t="shared" si="1093"/>
        <v>#DIV/0!</v>
      </c>
      <c r="O683" s="14"/>
      <c r="P683" s="10" t="s">
        <v>89</v>
      </c>
    </row>
    <row r="684" spans="1:16" ht="18.75" hidden="1" x14ac:dyDescent="0.25">
      <c r="A684" s="40" t="str">
        <f t="shared" si="1026"/>
        <v>b</v>
      </c>
      <c r="B684" s="3" t="s">
        <v>2</v>
      </c>
      <c r="C684" s="2" t="s">
        <v>11</v>
      </c>
      <c r="D684" s="17"/>
      <c r="E684" s="17"/>
      <c r="F684" s="17"/>
      <c r="G684" s="17"/>
      <c r="H684" s="17">
        <v>0</v>
      </c>
      <c r="I684" s="17">
        <v>0</v>
      </c>
      <c r="J684" s="18"/>
      <c r="K684" s="17"/>
      <c r="L684" s="17">
        <f t="shared" si="1091"/>
        <v>0</v>
      </c>
      <c r="M684" s="31">
        <f t="shared" si="1092"/>
        <v>0</v>
      </c>
      <c r="N684" s="32" t="e">
        <f t="shared" si="1093"/>
        <v>#DIV/0!</v>
      </c>
      <c r="O684" s="13"/>
      <c r="P684" s="10" t="s">
        <v>89</v>
      </c>
    </row>
    <row r="685" spans="1:16" ht="18.75" hidden="1" x14ac:dyDescent="0.25">
      <c r="A685" s="40" t="str">
        <f t="shared" si="1026"/>
        <v>b</v>
      </c>
      <c r="B685" s="3" t="s">
        <v>2</v>
      </c>
      <c r="C685" s="2" t="s">
        <v>12</v>
      </c>
      <c r="D685" s="17"/>
      <c r="E685" s="17"/>
      <c r="F685" s="17"/>
      <c r="G685" s="17"/>
      <c r="H685" s="17">
        <v>0</v>
      </c>
      <c r="I685" s="17">
        <v>0</v>
      </c>
      <c r="J685" s="18"/>
      <c r="K685" s="17"/>
      <c r="L685" s="17">
        <f t="shared" si="1091"/>
        <v>0</v>
      </c>
      <c r="M685" s="31">
        <f t="shared" si="1092"/>
        <v>0</v>
      </c>
      <c r="N685" s="32" t="e">
        <f t="shared" si="1093"/>
        <v>#DIV/0!</v>
      </c>
      <c r="O685" s="13"/>
      <c r="P685" s="10" t="s">
        <v>89</v>
      </c>
    </row>
    <row r="686" spans="1:16" ht="18.75" hidden="1" x14ac:dyDescent="0.25">
      <c r="A686" s="40" t="str">
        <f t="shared" si="1026"/>
        <v>b</v>
      </c>
      <c r="B686" s="3" t="s">
        <v>2</v>
      </c>
      <c r="C686" s="2" t="s">
        <v>13</v>
      </c>
      <c r="D686" s="17"/>
      <c r="E686" s="17"/>
      <c r="F686" s="17"/>
      <c r="G686" s="17"/>
      <c r="H686" s="17">
        <v>0</v>
      </c>
      <c r="I686" s="17">
        <v>0</v>
      </c>
      <c r="J686" s="18"/>
      <c r="K686" s="17"/>
      <c r="L686" s="17">
        <f t="shared" si="1091"/>
        <v>0</v>
      </c>
      <c r="M686" s="31">
        <f t="shared" si="1092"/>
        <v>0</v>
      </c>
      <c r="N686" s="32" t="e">
        <f t="shared" si="1093"/>
        <v>#DIV/0!</v>
      </c>
      <c r="O686" s="13"/>
      <c r="P686" s="10" t="s">
        <v>89</v>
      </c>
    </row>
    <row r="687" spans="1:16" ht="36" hidden="1" x14ac:dyDescent="0.25">
      <c r="A687" s="40" t="str">
        <f t="shared" si="1026"/>
        <v>a</v>
      </c>
      <c r="B687" s="55" t="s">
        <v>152</v>
      </c>
      <c r="C687" s="55" t="s">
        <v>59</v>
      </c>
      <c r="D687" s="49">
        <f t="shared" ref="D687" si="1094">D688+D696+D697+D698</f>
        <v>2165</v>
      </c>
      <c r="E687" s="49">
        <f t="shared" ref="E687:F687" si="1095">E688+E696+E697+E698</f>
        <v>0</v>
      </c>
      <c r="F687" s="49">
        <f t="shared" si="1095"/>
        <v>50669</v>
      </c>
      <c r="G687" s="49">
        <f t="shared" ref="G687" si="1096">G688+G696+G697+G698</f>
        <v>285</v>
      </c>
      <c r="H687" s="49">
        <f t="shared" ref="H687:I687" si="1097">H688+H696+H697+H698</f>
        <v>8000000</v>
      </c>
      <c r="I687" s="49">
        <f t="shared" si="1097"/>
        <v>7730850</v>
      </c>
      <c r="J687" s="49">
        <f t="shared" ref="J687" si="1098">J688+J696+J697+J698</f>
        <v>6612829</v>
      </c>
      <c r="K687" s="49">
        <f t="shared" ref="K687" si="1099">K688+K696+K697+K698</f>
        <v>656901</v>
      </c>
      <c r="L687" s="49">
        <f t="shared" ref="L687" si="1100">L688+L696+L697+L698</f>
        <v>7269730</v>
      </c>
      <c r="M687" s="53">
        <f t="shared" ref="M687" si="1101">M688+M696+M697+M698</f>
        <v>461120</v>
      </c>
      <c r="N687" s="54">
        <f t="shared" si="1093"/>
        <v>0.94035325999081598</v>
      </c>
      <c r="O687" s="61"/>
      <c r="P687" s="45"/>
    </row>
    <row r="688" spans="1:16" ht="19.5" hidden="1" x14ac:dyDescent="0.25">
      <c r="A688" s="40" t="str">
        <f t="shared" si="1026"/>
        <v>a</v>
      </c>
      <c r="B688" s="46" t="s">
        <v>2</v>
      </c>
      <c r="C688" s="47" t="s">
        <v>3</v>
      </c>
      <c r="D688" s="48">
        <f t="shared" ref="D688:E688" si="1102">D689+D690+D691+D692+D693+D694+D695</f>
        <v>2165</v>
      </c>
      <c r="E688" s="48">
        <f t="shared" si="1102"/>
        <v>0</v>
      </c>
      <c r="F688" s="48">
        <f t="shared" ref="F688:G688" si="1103">F689+F690+F691+F692+F693+F694+F695</f>
        <v>50669</v>
      </c>
      <c r="G688" s="48">
        <f t="shared" si="1103"/>
        <v>285</v>
      </c>
      <c r="H688" s="48">
        <f t="shared" ref="H688:I688" si="1104">H689+H690+H691+H692+H693+H694+H695</f>
        <v>8000000</v>
      </c>
      <c r="I688" s="48">
        <f t="shared" si="1104"/>
        <v>7730850</v>
      </c>
      <c r="J688" s="49">
        <f t="shared" ref="J688" si="1105">J689+J690+J691+J692+J693+J694+J695</f>
        <v>6612829</v>
      </c>
      <c r="K688" s="48">
        <f t="shared" ref="K688:M688" si="1106">K689+K690+K691+K692+K693+K694+K695</f>
        <v>656901</v>
      </c>
      <c r="L688" s="48">
        <f t="shared" si="1106"/>
        <v>7269730</v>
      </c>
      <c r="M688" s="50">
        <f t="shared" si="1106"/>
        <v>461120</v>
      </c>
      <c r="N688" s="51">
        <f t="shared" si="1093"/>
        <v>0.94035325999081598</v>
      </c>
      <c r="O688" s="61"/>
      <c r="P688" s="45"/>
    </row>
    <row r="689" spans="1:16" ht="18.75" hidden="1" x14ac:dyDescent="0.25">
      <c r="A689" s="40" t="str">
        <f t="shared" si="1026"/>
        <v>b</v>
      </c>
      <c r="B689" s="3" t="s">
        <v>2</v>
      </c>
      <c r="C689" s="4" t="s">
        <v>4</v>
      </c>
      <c r="D689" s="18">
        <f t="shared" ref="D689:D698" si="1107">D701+D713</f>
        <v>0</v>
      </c>
      <c r="E689" s="18">
        <f t="shared" ref="E689:F689" si="1108">E701+E713</f>
        <v>0</v>
      </c>
      <c r="F689" s="18">
        <f t="shared" si="1108"/>
        <v>0</v>
      </c>
      <c r="G689" s="18">
        <f t="shared" ref="G689" si="1109">G701+G713</f>
        <v>0</v>
      </c>
      <c r="H689" s="18">
        <f t="shared" ref="H689:H698" si="1110">H701+H713</f>
        <v>0</v>
      </c>
      <c r="I689" s="18">
        <f t="shared" ref="I689:J689" si="1111">I701+I713</f>
        <v>0</v>
      </c>
      <c r="J689" s="18">
        <f t="shared" si="1111"/>
        <v>0</v>
      </c>
      <c r="K689" s="18">
        <f t="shared" ref="K689:M689" si="1112">K701+K713</f>
        <v>0</v>
      </c>
      <c r="L689" s="18">
        <f t="shared" si="1112"/>
        <v>0</v>
      </c>
      <c r="M689" s="30">
        <f t="shared" si="1112"/>
        <v>0</v>
      </c>
      <c r="N689" s="33" t="e">
        <f t="shared" si="1093"/>
        <v>#DIV/0!</v>
      </c>
      <c r="O689" s="14"/>
    </row>
    <row r="690" spans="1:16" ht="19.5" hidden="1" x14ac:dyDescent="0.25">
      <c r="A690" s="40" t="str">
        <f t="shared" si="1026"/>
        <v>a</v>
      </c>
      <c r="B690" s="52" t="s">
        <v>2</v>
      </c>
      <c r="C690" s="4" t="s">
        <v>5</v>
      </c>
      <c r="D690" s="49">
        <f t="shared" si="1107"/>
        <v>0</v>
      </c>
      <c r="E690" s="49">
        <f t="shared" ref="E690:F690" si="1113">E702+E714</f>
        <v>0</v>
      </c>
      <c r="F690" s="49">
        <f t="shared" si="1113"/>
        <v>0</v>
      </c>
      <c r="G690" s="49">
        <f t="shared" ref="G690" si="1114">G702+G714</f>
        <v>0</v>
      </c>
      <c r="H690" s="49">
        <f t="shared" si="1110"/>
        <v>154000</v>
      </c>
      <c r="I690" s="49">
        <f t="shared" ref="I690:J690" si="1115">I702+I714</f>
        <v>128850</v>
      </c>
      <c r="J690" s="49">
        <f t="shared" si="1115"/>
        <v>88015</v>
      </c>
      <c r="K690" s="49">
        <f t="shared" ref="K690:M690" si="1116">K702+K714</f>
        <v>7500</v>
      </c>
      <c r="L690" s="49">
        <f t="shared" si="1116"/>
        <v>95515</v>
      </c>
      <c r="M690" s="53">
        <f t="shared" si="1116"/>
        <v>33335</v>
      </c>
      <c r="N690" s="54">
        <f t="shared" si="1093"/>
        <v>0.74128831975164922</v>
      </c>
      <c r="O690" s="61"/>
      <c r="P690" s="45"/>
    </row>
    <row r="691" spans="1:16" ht="18.75" hidden="1" x14ac:dyDescent="0.25">
      <c r="A691" s="40" t="str">
        <f t="shared" si="1026"/>
        <v>b</v>
      </c>
      <c r="B691" s="3" t="s">
        <v>2</v>
      </c>
      <c r="C691" s="4" t="s">
        <v>6</v>
      </c>
      <c r="D691" s="18">
        <f t="shared" si="1107"/>
        <v>0</v>
      </c>
      <c r="E691" s="18">
        <f t="shared" ref="E691:F691" si="1117">E703+E715</f>
        <v>0</v>
      </c>
      <c r="F691" s="18">
        <f t="shared" si="1117"/>
        <v>0</v>
      </c>
      <c r="G691" s="18">
        <f t="shared" ref="G691" si="1118">G703+G715</f>
        <v>0</v>
      </c>
      <c r="H691" s="18">
        <f t="shared" si="1110"/>
        <v>0</v>
      </c>
      <c r="I691" s="18">
        <f t="shared" ref="I691:J691" si="1119">I703+I715</f>
        <v>0</v>
      </c>
      <c r="J691" s="18">
        <f t="shared" si="1119"/>
        <v>0</v>
      </c>
      <c r="K691" s="18">
        <f t="shared" ref="K691:M691" si="1120">K703+K715</f>
        <v>0</v>
      </c>
      <c r="L691" s="18">
        <f t="shared" si="1120"/>
        <v>0</v>
      </c>
      <c r="M691" s="30">
        <f t="shared" si="1120"/>
        <v>0</v>
      </c>
      <c r="N691" s="33" t="e">
        <f t="shared" si="1093"/>
        <v>#DIV/0!</v>
      </c>
      <c r="O691" s="14"/>
    </row>
    <row r="692" spans="1:16" ht="18.75" hidden="1" x14ac:dyDescent="0.25">
      <c r="A692" s="40" t="str">
        <f t="shared" si="1026"/>
        <v>b</v>
      </c>
      <c r="B692" s="3" t="s">
        <v>2</v>
      </c>
      <c r="C692" s="5" t="s">
        <v>7</v>
      </c>
      <c r="D692" s="18">
        <f t="shared" si="1107"/>
        <v>0</v>
      </c>
      <c r="E692" s="18">
        <f t="shared" ref="E692:F692" si="1121">E704+E716</f>
        <v>0</v>
      </c>
      <c r="F692" s="18">
        <f t="shared" si="1121"/>
        <v>0</v>
      </c>
      <c r="G692" s="18">
        <f t="shared" ref="G692" si="1122">G704+G716</f>
        <v>0</v>
      </c>
      <c r="H692" s="18">
        <f t="shared" si="1110"/>
        <v>0</v>
      </c>
      <c r="I692" s="18">
        <f t="shared" ref="I692:J692" si="1123">I704+I716</f>
        <v>0</v>
      </c>
      <c r="J692" s="18">
        <f t="shared" si="1123"/>
        <v>0</v>
      </c>
      <c r="K692" s="18">
        <f t="shared" ref="K692:M692" si="1124">K704+K716</f>
        <v>0</v>
      </c>
      <c r="L692" s="18">
        <f t="shared" si="1124"/>
        <v>0</v>
      </c>
      <c r="M692" s="30">
        <f t="shared" si="1124"/>
        <v>0</v>
      </c>
      <c r="N692" s="33" t="e">
        <f t="shared" si="1093"/>
        <v>#DIV/0!</v>
      </c>
      <c r="O692" s="14"/>
    </row>
    <row r="693" spans="1:16" ht="18.75" hidden="1" x14ac:dyDescent="0.25">
      <c r="A693" s="40" t="str">
        <f t="shared" si="1026"/>
        <v>b</v>
      </c>
      <c r="B693" s="3" t="s">
        <v>2</v>
      </c>
      <c r="C693" s="5" t="s">
        <v>8</v>
      </c>
      <c r="D693" s="18">
        <f t="shared" si="1107"/>
        <v>0</v>
      </c>
      <c r="E693" s="18">
        <f t="shared" ref="E693:F693" si="1125">E705+E717</f>
        <v>0</v>
      </c>
      <c r="F693" s="18">
        <f t="shared" si="1125"/>
        <v>0</v>
      </c>
      <c r="G693" s="18">
        <f t="shared" ref="G693" si="1126">G705+G717</f>
        <v>0</v>
      </c>
      <c r="H693" s="18">
        <f t="shared" si="1110"/>
        <v>0</v>
      </c>
      <c r="I693" s="18">
        <f t="shared" ref="I693:J693" si="1127">I705+I717</f>
        <v>0</v>
      </c>
      <c r="J693" s="18">
        <f t="shared" si="1127"/>
        <v>0</v>
      </c>
      <c r="K693" s="18">
        <f t="shared" ref="K693:M693" si="1128">K705+K717</f>
        <v>0</v>
      </c>
      <c r="L693" s="18">
        <f t="shared" si="1128"/>
        <v>0</v>
      </c>
      <c r="M693" s="30">
        <f t="shared" si="1128"/>
        <v>0</v>
      </c>
      <c r="N693" s="33" t="e">
        <f t="shared" si="1093"/>
        <v>#DIV/0!</v>
      </c>
      <c r="O693" s="14"/>
    </row>
    <row r="694" spans="1:16" ht="19.5" hidden="1" x14ac:dyDescent="0.25">
      <c r="A694" s="40" t="str">
        <f t="shared" si="1026"/>
        <v>a</v>
      </c>
      <c r="B694" s="52" t="s">
        <v>2</v>
      </c>
      <c r="C694" s="4" t="s">
        <v>9</v>
      </c>
      <c r="D694" s="49">
        <f t="shared" si="1107"/>
        <v>2165</v>
      </c>
      <c r="E694" s="49">
        <f t="shared" ref="E694:F694" si="1129">E706+E718</f>
        <v>0</v>
      </c>
      <c r="F694" s="49">
        <f t="shared" si="1129"/>
        <v>50669</v>
      </c>
      <c r="G694" s="49">
        <f t="shared" ref="G694" si="1130">G706+G718</f>
        <v>285</v>
      </c>
      <c r="H694" s="49">
        <f t="shared" si="1110"/>
        <v>7846000</v>
      </c>
      <c r="I694" s="49">
        <f t="shared" ref="I694:J694" si="1131">I706+I718</f>
        <v>7602000</v>
      </c>
      <c r="J694" s="49">
        <f t="shared" si="1131"/>
        <v>6524814</v>
      </c>
      <c r="K694" s="49">
        <f t="shared" ref="K694:M694" si="1132">K706+K718</f>
        <v>649401</v>
      </c>
      <c r="L694" s="49">
        <f t="shared" si="1132"/>
        <v>7174215</v>
      </c>
      <c r="M694" s="53">
        <f t="shared" si="1132"/>
        <v>427785</v>
      </c>
      <c r="N694" s="54">
        <f t="shared" si="1093"/>
        <v>0.94372730860299925</v>
      </c>
      <c r="O694" s="61"/>
      <c r="P694" s="45"/>
    </row>
    <row r="695" spans="1:16" ht="18.75" hidden="1" x14ac:dyDescent="0.25">
      <c r="A695" s="40" t="str">
        <f t="shared" si="1026"/>
        <v>b</v>
      </c>
      <c r="B695" s="3" t="s">
        <v>2</v>
      </c>
      <c r="C695" s="5" t="s">
        <v>10</v>
      </c>
      <c r="D695" s="18">
        <f t="shared" si="1107"/>
        <v>0</v>
      </c>
      <c r="E695" s="18">
        <f t="shared" ref="E695:F695" si="1133">E707+E719</f>
        <v>0</v>
      </c>
      <c r="F695" s="18">
        <f t="shared" si="1133"/>
        <v>0</v>
      </c>
      <c r="G695" s="18">
        <f t="shared" ref="G695" si="1134">G707+G719</f>
        <v>0</v>
      </c>
      <c r="H695" s="18">
        <f t="shared" si="1110"/>
        <v>0</v>
      </c>
      <c r="I695" s="18">
        <f t="shared" ref="I695:J695" si="1135">I707+I719</f>
        <v>0</v>
      </c>
      <c r="J695" s="18">
        <f t="shared" si="1135"/>
        <v>0</v>
      </c>
      <c r="K695" s="18">
        <f t="shared" ref="K695:M695" si="1136">K707+K719</f>
        <v>0</v>
      </c>
      <c r="L695" s="18">
        <f t="shared" si="1136"/>
        <v>0</v>
      </c>
      <c r="M695" s="30">
        <f t="shared" si="1136"/>
        <v>0</v>
      </c>
      <c r="N695" s="33" t="e">
        <f t="shared" si="1093"/>
        <v>#DIV/0!</v>
      </c>
      <c r="O695" s="14"/>
    </row>
    <row r="696" spans="1:16" ht="18.75" hidden="1" x14ac:dyDescent="0.25">
      <c r="A696" s="40" t="str">
        <f t="shared" si="1026"/>
        <v>b</v>
      </c>
      <c r="B696" s="1" t="s">
        <v>2</v>
      </c>
      <c r="C696" s="2" t="s">
        <v>11</v>
      </c>
      <c r="D696" s="17">
        <f t="shared" si="1107"/>
        <v>0</v>
      </c>
      <c r="E696" s="17">
        <f t="shared" ref="E696:F696" si="1137">E708+E720</f>
        <v>0</v>
      </c>
      <c r="F696" s="17">
        <f t="shared" si="1137"/>
        <v>0</v>
      </c>
      <c r="G696" s="17">
        <f t="shared" ref="G696" si="1138">G708+G720</f>
        <v>0</v>
      </c>
      <c r="H696" s="17">
        <f t="shared" si="1110"/>
        <v>0</v>
      </c>
      <c r="I696" s="17">
        <f t="shared" ref="I696:J696" si="1139">I708+I720</f>
        <v>0</v>
      </c>
      <c r="J696" s="18">
        <f t="shared" si="1139"/>
        <v>0</v>
      </c>
      <c r="K696" s="17">
        <f t="shared" ref="K696:M696" si="1140">K708+K720</f>
        <v>0</v>
      </c>
      <c r="L696" s="17">
        <f t="shared" si="1140"/>
        <v>0</v>
      </c>
      <c r="M696" s="31">
        <f t="shared" si="1140"/>
        <v>0</v>
      </c>
      <c r="N696" s="32" t="e">
        <f t="shared" si="1093"/>
        <v>#DIV/0!</v>
      </c>
      <c r="O696" s="13"/>
    </row>
    <row r="697" spans="1:16" ht="18.75" hidden="1" x14ac:dyDescent="0.25">
      <c r="A697" s="40" t="str">
        <f t="shared" si="1026"/>
        <v>b</v>
      </c>
      <c r="B697" s="1" t="s">
        <v>2</v>
      </c>
      <c r="C697" s="2" t="s">
        <v>12</v>
      </c>
      <c r="D697" s="17">
        <f t="shared" si="1107"/>
        <v>0</v>
      </c>
      <c r="E697" s="17">
        <f t="shared" ref="E697:F697" si="1141">E709+E721</f>
        <v>0</v>
      </c>
      <c r="F697" s="17">
        <f t="shared" si="1141"/>
        <v>0</v>
      </c>
      <c r="G697" s="17">
        <f t="shared" ref="G697" si="1142">G709+G721</f>
        <v>0</v>
      </c>
      <c r="H697" s="17">
        <f t="shared" si="1110"/>
        <v>0</v>
      </c>
      <c r="I697" s="17">
        <f t="shared" ref="I697:J697" si="1143">I709+I721</f>
        <v>0</v>
      </c>
      <c r="J697" s="18">
        <f t="shared" si="1143"/>
        <v>0</v>
      </c>
      <c r="K697" s="17">
        <f t="shared" ref="K697:M697" si="1144">K709+K721</f>
        <v>0</v>
      </c>
      <c r="L697" s="17">
        <f t="shared" si="1144"/>
        <v>0</v>
      </c>
      <c r="M697" s="31">
        <f t="shared" si="1144"/>
        <v>0</v>
      </c>
      <c r="N697" s="32" t="e">
        <f t="shared" si="1093"/>
        <v>#DIV/0!</v>
      </c>
      <c r="O697" s="13"/>
    </row>
    <row r="698" spans="1:16" ht="18.75" hidden="1" x14ac:dyDescent="0.25">
      <c r="A698" s="40" t="str">
        <f t="shared" si="1026"/>
        <v>b</v>
      </c>
      <c r="B698" s="1" t="s">
        <v>2</v>
      </c>
      <c r="C698" s="2" t="s">
        <v>13</v>
      </c>
      <c r="D698" s="17">
        <f t="shared" si="1107"/>
        <v>0</v>
      </c>
      <c r="E698" s="17">
        <f t="shared" ref="E698:F698" si="1145">E710+E722</f>
        <v>0</v>
      </c>
      <c r="F698" s="17">
        <f t="shared" si="1145"/>
        <v>0</v>
      </c>
      <c r="G698" s="17">
        <f t="shared" ref="G698" si="1146">G710+G722</f>
        <v>0</v>
      </c>
      <c r="H698" s="17">
        <f t="shared" si="1110"/>
        <v>0</v>
      </c>
      <c r="I698" s="17">
        <f t="shared" ref="I698:J698" si="1147">I710+I722</f>
        <v>0</v>
      </c>
      <c r="J698" s="18">
        <f t="shared" si="1147"/>
        <v>0</v>
      </c>
      <c r="K698" s="17">
        <f t="shared" ref="K698:M698" si="1148">K710+K722</f>
        <v>0</v>
      </c>
      <c r="L698" s="17">
        <f t="shared" si="1148"/>
        <v>0</v>
      </c>
      <c r="M698" s="31">
        <f t="shared" si="1148"/>
        <v>0</v>
      </c>
      <c r="N698" s="32" t="e">
        <f t="shared" si="1093"/>
        <v>#DIV/0!</v>
      </c>
      <c r="O698" s="13"/>
    </row>
    <row r="699" spans="1:16" ht="170.25" customHeight="1" x14ac:dyDescent="0.25">
      <c r="A699" s="40" t="str">
        <f t="shared" si="1026"/>
        <v>a</v>
      </c>
      <c r="B699" s="55" t="s">
        <v>154</v>
      </c>
      <c r="C699" s="55" t="s">
        <v>59</v>
      </c>
      <c r="D699" s="49">
        <f t="shared" ref="D699:F699" si="1149">D700+D708+D709+D710</f>
        <v>15</v>
      </c>
      <c r="E699" s="49"/>
      <c r="F699" s="49">
        <f t="shared" si="1149"/>
        <v>48989</v>
      </c>
      <c r="G699" s="49">
        <f t="shared" ref="G699" si="1150">G700+G708+G709+G710</f>
        <v>285</v>
      </c>
      <c r="H699" s="56">
        <f t="shared" ref="H699:I699" si="1151">H700+H708+H709+H710</f>
        <v>7526000</v>
      </c>
      <c r="I699" s="56">
        <f t="shared" si="1151"/>
        <v>7526000</v>
      </c>
      <c r="J699" s="49">
        <f t="shared" ref="J699" si="1152">J700+J708+J709+J710</f>
        <v>6424099</v>
      </c>
      <c r="K699" s="49">
        <f t="shared" ref="K699" si="1153">K700+K708+K709+K710</f>
        <v>656901</v>
      </c>
      <c r="L699" s="49">
        <f t="shared" ref="L699" si="1154">L700+L708+L709+L710</f>
        <v>7081000</v>
      </c>
      <c r="M699" s="53">
        <f t="shared" ref="M699" si="1155">M700+M708+M709+M710</f>
        <v>445000</v>
      </c>
      <c r="N699" s="54">
        <f t="shared" si="1093"/>
        <v>0.94087164496412434</v>
      </c>
      <c r="O699" s="61"/>
      <c r="P699" s="45" t="s">
        <v>90</v>
      </c>
    </row>
    <row r="700" spans="1:16" ht="19.5" x14ac:dyDescent="0.25">
      <c r="A700" s="40" t="str">
        <f t="shared" si="1026"/>
        <v>a</v>
      </c>
      <c r="B700" s="46" t="s">
        <v>2</v>
      </c>
      <c r="C700" s="47" t="s">
        <v>3</v>
      </c>
      <c r="D700" s="48">
        <f t="shared" ref="D700:F700" si="1156">D701+D702+D703+D704+D705+D706+D707</f>
        <v>15</v>
      </c>
      <c r="E700" s="48"/>
      <c r="F700" s="48">
        <f t="shared" si="1156"/>
        <v>48989</v>
      </c>
      <c r="G700" s="48">
        <f t="shared" ref="G700" si="1157">G701+G702+G703+G704+G705+G706+G707</f>
        <v>285</v>
      </c>
      <c r="H700" s="48">
        <f t="shared" ref="H700:I700" si="1158">H701+H702+H703+H704+H705+H706+H707</f>
        <v>7526000</v>
      </c>
      <c r="I700" s="48">
        <f t="shared" si="1158"/>
        <v>7526000</v>
      </c>
      <c r="J700" s="49">
        <f t="shared" ref="J700" si="1159">J701+J702+J703+J704+J705+J706+J707</f>
        <v>6424099</v>
      </c>
      <c r="K700" s="48">
        <f t="shared" ref="K700:M700" si="1160">K701+K702+K703+K704+K705+K706+K707</f>
        <v>656901</v>
      </c>
      <c r="L700" s="48">
        <f t="shared" si="1160"/>
        <v>7081000</v>
      </c>
      <c r="M700" s="50">
        <f t="shared" si="1160"/>
        <v>445000</v>
      </c>
      <c r="N700" s="51">
        <f t="shared" si="1093"/>
        <v>0.94087164496412434</v>
      </c>
      <c r="O700" s="61"/>
      <c r="P700" s="45" t="s">
        <v>90</v>
      </c>
    </row>
    <row r="701" spans="1:16" ht="18.75" hidden="1" x14ac:dyDescent="0.25">
      <c r="A701" s="40" t="str">
        <f t="shared" si="1026"/>
        <v>b</v>
      </c>
      <c r="B701" s="3" t="s">
        <v>2</v>
      </c>
      <c r="C701" s="4" t="s">
        <v>4</v>
      </c>
      <c r="D701" s="18"/>
      <c r="E701" s="18"/>
      <c r="F701" s="18"/>
      <c r="G701" s="18"/>
      <c r="H701" s="20">
        <v>0</v>
      </c>
      <c r="I701" s="20">
        <v>0</v>
      </c>
      <c r="J701" s="18"/>
      <c r="K701" s="18"/>
      <c r="L701" s="18">
        <f t="shared" ref="L701:L710" si="1161">J701+K701</f>
        <v>0</v>
      </c>
      <c r="M701" s="30">
        <f t="shared" ref="M701:M710" si="1162">I701-L701</f>
        <v>0</v>
      </c>
      <c r="N701" s="33" t="e">
        <f t="shared" si="1093"/>
        <v>#DIV/0!</v>
      </c>
      <c r="O701" s="14"/>
      <c r="P701" s="10" t="s">
        <v>90</v>
      </c>
    </row>
    <row r="702" spans="1:16" ht="19.5" x14ac:dyDescent="0.25">
      <c r="A702" s="40" t="str">
        <f t="shared" si="1026"/>
        <v>a</v>
      </c>
      <c r="B702" s="52" t="s">
        <v>2</v>
      </c>
      <c r="C702" s="4" t="s">
        <v>5</v>
      </c>
      <c r="D702" s="49"/>
      <c r="E702" s="49"/>
      <c r="F702" s="49"/>
      <c r="G702" s="49"/>
      <c r="H702" s="59">
        <v>54000</v>
      </c>
      <c r="I702" s="59">
        <v>81000</v>
      </c>
      <c r="J702" s="49">
        <v>49500</v>
      </c>
      <c r="K702" s="49">
        <v>7500</v>
      </c>
      <c r="L702" s="49">
        <f t="shared" si="1161"/>
        <v>57000</v>
      </c>
      <c r="M702" s="53">
        <f t="shared" si="1162"/>
        <v>24000</v>
      </c>
      <c r="N702" s="54">
        <f t="shared" si="1093"/>
        <v>0.70370370370370372</v>
      </c>
      <c r="O702" s="61"/>
      <c r="P702" s="45" t="s">
        <v>90</v>
      </c>
    </row>
    <row r="703" spans="1:16" ht="18.75" hidden="1" x14ac:dyDescent="0.25">
      <c r="A703" s="40" t="str">
        <f t="shared" si="1026"/>
        <v>b</v>
      </c>
      <c r="B703" s="3" t="s">
        <v>2</v>
      </c>
      <c r="C703" s="4" t="s">
        <v>6</v>
      </c>
      <c r="D703" s="18"/>
      <c r="E703" s="18"/>
      <c r="F703" s="18"/>
      <c r="G703" s="18"/>
      <c r="H703" s="20">
        <v>0</v>
      </c>
      <c r="I703" s="20">
        <v>0</v>
      </c>
      <c r="J703" s="18"/>
      <c r="K703" s="18"/>
      <c r="L703" s="18">
        <f t="shared" si="1161"/>
        <v>0</v>
      </c>
      <c r="M703" s="30">
        <f t="shared" si="1162"/>
        <v>0</v>
      </c>
      <c r="N703" s="33" t="e">
        <f t="shared" si="1093"/>
        <v>#DIV/0!</v>
      </c>
      <c r="O703" s="14"/>
      <c r="P703" s="10" t="s">
        <v>90</v>
      </c>
    </row>
    <row r="704" spans="1:16" ht="18.75" hidden="1" x14ac:dyDescent="0.25">
      <c r="A704" s="40" t="str">
        <f t="shared" si="1026"/>
        <v>b</v>
      </c>
      <c r="B704" s="3" t="s">
        <v>2</v>
      </c>
      <c r="C704" s="5" t="s">
        <v>7</v>
      </c>
      <c r="D704" s="18"/>
      <c r="E704" s="18"/>
      <c r="F704" s="18"/>
      <c r="G704" s="18"/>
      <c r="H704" s="20">
        <v>0</v>
      </c>
      <c r="I704" s="20">
        <v>0</v>
      </c>
      <c r="J704" s="18"/>
      <c r="K704" s="18"/>
      <c r="L704" s="18">
        <f t="shared" si="1161"/>
        <v>0</v>
      </c>
      <c r="M704" s="30">
        <f t="shared" si="1162"/>
        <v>0</v>
      </c>
      <c r="N704" s="33" t="e">
        <f t="shared" si="1093"/>
        <v>#DIV/0!</v>
      </c>
      <c r="O704" s="14"/>
      <c r="P704" s="10" t="s">
        <v>90</v>
      </c>
    </row>
    <row r="705" spans="1:16" ht="18.75" hidden="1" x14ac:dyDescent="0.25">
      <c r="A705" s="40" t="str">
        <f t="shared" si="1026"/>
        <v>b</v>
      </c>
      <c r="B705" s="3" t="s">
        <v>2</v>
      </c>
      <c r="C705" s="5" t="s">
        <v>8</v>
      </c>
      <c r="D705" s="18"/>
      <c r="E705" s="18"/>
      <c r="F705" s="18"/>
      <c r="G705" s="18"/>
      <c r="H705" s="20"/>
      <c r="I705" s="20"/>
      <c r="J705" s="18"/>
      <c r="K705" s="18"/>
      <c r="L705" s="18">
        <f t="shared" si="1161"/>
        <v>0</v>
      </c>
      <c r="M705" s="30">
        <f t="shared" si="1162"/>
        <v>0</v>
      </c>
      <c r="N705" s="33" t="e">
        <f t="shared" si="1093"/>
        <v>#DIV/0!</v>
      </c>
      <c r="O705" s="14"/>
      <c r="P705" s="10" t="s">
        <v>90</v>
      </c>
    </row>
    <row r="706" spans="1:16" ht="19.5" x14ac:dyDescent="0.25">
      <c r="A706" s="40" t="str">
        <f t="shared" si="1026"/>
        <v>a</v>
      </c>
      <c r="B706" s="52" t="s">
        <v>2</v>
      </c>
      <c r="C706" s="4" t="s">
        <v>9</v>
      </c>
      <c r="D706" s="49">
        <v>15</v>
      </c>
      <c r="E706" s="49"/>
      <c r="F706" s="49">
        <v>48989</v>
      </c>
      <c r="G706" s="49">
        <v>285</v>
      </c>
      <c r="H706" s="59">
        <v>7472000</v>
      </c>
      <c r="I706" s="59">
        <v>7445000</v>
      </c>
      <c r="J706" s="49">
        <v>6374599</v>
      </c>
      <c r="K706" s="68">
        <v>649401</v>
      </c>
      <c r="L706" s="49">
        <f t="shared" si="1161"/>
        <v>7024000</v>
      </c>
      <c r="M706" s="53">
        <f t="shared" si="1162"/>
        <v>421000</v>
      </c>
      <c r="N706" s="54">
        <f t="shared" si="1093"/>
        <v>0.94345198119543316</v>
      </c>
      <c r="O706" s="61"/>
      <c r="P706" s="45" t="s">
        <v>90</v>
      </c>
    </row>
    <row r="707" spans="1:16" ht="18.75" hidden="1" x14ac:dyDescent="0.25">
      <c r="A707" s="40" t="str">
        <f t="shared" si="1026"/>
        <v>b</v>
      </c>
      <c r="B707" s="3" t="s">
        <v>2</v>
      </c>
      <c r="C707" s="5" t="s">
        <v>10</v>
      </c>
      <c r="D707" s="18"/>
      <c r="E707" s="18"/>
      <c r="F707" s="18"/>
      <c r="G707" s="18"/>
      <c r="H707" s="20">
        <v>0</v>
      </c>
      <c r="I707" s="20">
        <v>0</v>
      </c>
      <c r="J707" s="18"/>
      <c r="K707" s="18"/>
      <c r="L707" s="18">
        <f t="shared" si="1161"/>
        <v>0</v>
      </c>
      <c r="M707" s="30">
        <f t="shared" si="1162"/>
        <v>0</v>
      </c>
      <c r="N707" s="33" t="e">
        <f t="shared" si="1093"/>
        <v>#DIV/0!</v>
      </c>
      <c r="O707" s="14"/>
      <c r="P707" s="10" t="s">
        <v>90</v>
      </c>
    </row>
    <row r="708" spans="1:16" ht="18.75" hidden="1" x14ac:dyDescent="0.25">
      <c r="A708" s="40" t="str">
        <f t="shared" ref="A708:A771" si="1163">IF((D708+J708+H708+I708+K708+L708)&gt;0,"a","b")</f>
        <v>b</v>
      </c>
      <c r="B708" s="3" t="s">
        <v>2</v>
      </c>
      <c r="C708" s="2" t="s">
        <v>11</v>
      </c>
      <c r="D708" s="17"/>
      <c r="E708" s="17"/>
      <c r="F708" s="17"/>
      <c r="G708" s="17"/>
      <c r="H708" s="17">
        <v>0</v>
      </c>
      <c r="I708" s="17">
        <v>0</v>
      </c>
      <c r="J708" s="18"/>
      <c r="K708" s="17"/>
      <c r="L708" s="17">
        <f t="shared" si="1161"/>
        <v>0</v>
      </c>
      <c r="M708" s="31">
        <f t="shared" si="1162"/>
        <v>0</v>
      </c>
      <c r="N708" s="32" t="e">
        <f t="shared" si="1093"/>
        <v>#DIV/0!</v>
      </c>
      <c r="O708" s="13"/>
      <c r="P708" s="10" t="s">
        <v>90</v>
      </c>
    </row>
    <row r="709" spans="1:16" ht="18.75" hidden="1" x14ac:dyDescent="0.25">
      <c r="A709" s="40" t="str">
        <f t="shared" si="1163"/>
        <v>b</v>
      </c>
      <c r="B709" s="3" t="s">
        <v>2</v>
      </c>
      <c r="C709" s="2" t="s">
        <v>12</v>
      </c>
      <c r="D709" s="17"/>
      <c r="E709" s="17"/>
      <c r="F709" s="17"/>
      <c r="G709" s="17"/>
      <c r="H709" s="17">
        <v>0</v>
      </c>
      <c r="I709" s="17">
        <v>0</v>
      </c>
      <c r="J709" s="18"/>
      <c r="K709" s="17"/>
      <c r="L709" s="17">
        <f t="shared" si="1161"/>
        <v>0</v>
      </c>
      <c r="M709" s="31">
        <f t="shared" si="1162"/>
        <v>0</v>
      </c>
      <c r="N709" s="32" t="e">
        <f t="shared" si="1093"/>
        <v>#DIV/0!</v>
      </c>
      <c r="O709" s="13"/>
      <c r="P709" s="10" t="s">
        <v>90</v>
      </c>
    </row>
    <row r="710" spans="1:16" ht="18.75" hidden="1" x14ac:dyDescent="0.25">
      <c r="A710" s="40" t="str">
        <f t="shared" si="1163"/>
        <v>b</v>
      </c>
      <c r="B710" s="3" t="s">
        <v>2</v>
      </c>
      <c r="C710" s="2" t="s">
        <v>13</v>
      </c>
      <c r="D710" s="17"/>
      <c r="E710" s="17"/>
      <c r="F710" s="17"/>
      <c r="G710" s="17"/>
      <c r="H710" s="17">
        <v>0</v>
      </c>
      <c r="I710" s="17">
        <v>0</v>
      </c>
      <c r="J710" s="18"/>
      <c r="K710" s="17"/>
      <c r="L710" s="17">
        <f t="shared" si="1161"/>
        <v>0</v>
      </c>
      <c r="M710" s="31">
        <f t="shared" si="1162"/>
        <v>0</v>
      </c>
      <c r="N710" s="32" t="e">
        <f t="shared" si="1093"/>
        <v>#DIV/0!</v>
      </c>
      <c r="O710" s="13"/>
      <c r="P710" s="10" t="s">
        <v>90</v>
      </c>
    </row>
    <row r="711" spans="1:16" ht="72" hidden="1" x14ac:dyDescent="0.25">
      <c r="A711" s="40" t="str">
        <f t="shared" si="1163"/>
        <v>a</v>
      </c>
      <c r="B711" s="55" t="s">
        <v>158</v>
      </c>
      <c r="C711" s="55" t="s">
        <v>60</v>
      </c>
      <c r="D711" s="49">
        <f t="shared" ref="D711:F711" si="1164">D712+D720+D721+D722</f>
        <v>2150</v>
      </c>
      <c r="E711" s="49"/>
      <c r="F711" s="49">
        <f t="shared" si="1164"/>
        <v>1680</v>
      </c>
      <c r="G711" s="49"/>
      <c r="H711" s="56">
        <f t="shared" ref="H711:I711" si="1165">H712+H720+H721+H722</f>
        <v>474000</v>
      </c>
      <c r="I711" s="56">
        <f t="shared" si="1165"/>
        <v>204850</v>
      </c>
      <c r="J711" s="49">
        <f t="shared" ref="J711" si="1166">J712+J720+J721+J722</f>
        <v>188730</v>
      </c>
      <c r="K711" s="49">
        <f t="shared" ref="K711" si="1167">K712+K720+K721+K722</f>
        <v>0</v>
      </c>
      <c r="L711" s="49">
        <f t="shared" ref="L711" si="1168">L712+L720+L721+L722</f>
        <v>188730</v>
      </c>
      <c r="M711" s="53">
        <f t="shared" ref="M711" si="1169">M712+M720+M721+M722</f>
        <v>16120</v>
      </c>
      <c r="N711" s="54">
        <f t="shared" si="1093"/>
        <v>0.92130827434708318</v>
      </c>
      <c r="O711" s="61"/>
      <c r="P711" s="45" t="s">
        <v>89</v>
      </c>
    </row>
    <row r="712" spans="1:16" ht="19.5" hidden="1" x14ac:dyDescent="0.25">
      <c r="A712" s="40" t="str">
        <f t="shared" si="1163"/>
        <v>a</v>
      </c>
      <c r="B712" s="46" t="s">
        <v>2</v>
      </c>
      <c r="C712" s="47" t="s">
        <v>3</v>
      </c>
      <c r="D712" s="48">
        <f t="shared" ref="D712:F712" si="1170">D713+D714+D715+D716+D717+D718+D719</f>
        <v>2150</v>
      </c>
      <c r="E712" s="48"/>
      <c r="F712" s="48">
        <f t="shared" si="1170"/>
        <v>1680</v>
      </c>
      <c r="G712" s="48"/>
      <c r="H712" s="48">
        <f t="shared" ref="H712:I712" si="1171">H713+H714+H715+H716+H717+H718+H719</f>
        <v>474000</v>
      </c>
      <c r="I712" s="48">
        <f t="shared" si="1171"/>
        <v>204850</v>
      </c>
      <c r="J712" s="49">
        <f t="shared" ref="J712" si="1172">J713+J714+J715+J716+J717+J718+J719</f>
        <v>188730</v>
      </c>
      <c r="K712" s="48">
        <f t="shared" ref="K712:M712" si="1173">K713+K714+K715+K716+K717+K718+K719</f>
        <v>0</v>
      </c>
      <c r="L712" s="48">
        <f t="shared" si="1173"/>
        <v>188730</v>
      </c>
      <c r="M712" s="50">
        <f t="shared" si="1173"/>
        <v>16120</v>
      </c>
      <c r="N712" s="51">
        <f t="shared" si="1093"/>
        <v>0.92130827434708318</v>
      </c>
      <c r="O712" s="61"/>
      <c r="P712" s="45" t="s">
        <v>89</v>
      </c>
    </row>
    <row r="713" spans="1:16" ht="18.75" hidden="1" x14ac:dyDescent="0.25">
      <c r="A713" s="40" t="str">
        <f t="shared" si="1163"/>
        <v>b</v>
      </c>
      <c r="B713" s="3" t="s">
        <v>2</v>
      </c>
      <c r="C713" s="4" t="s">
        <v>4</v>
      </c>
      <c r="D713" s="18"/>
      <c r="E713" s="18"/>
      <c r="F713" s="18"/>
      <c r="G713" s="18"/>
      <c r="H713" s="20">
        <v>0</v>
      </c>
      <c r="I713" s="20">
        <v>0</v>
      </c>
      <c r="J713" s="18"/>
      <c r="K713" s="18"/>
      <c r="L713" s="18">
        <f t="shared" ref="L713:L722" si="1174">J713+K713</f>
        <v>0</v>
      </c>
      <c r="M713" s="30">
        <f t="shared" ref="M713:M722" si="1175">I713-L713</f>
        <v>0</v>
      </c>
      <c r="N713" s="33" t="e">
        <f t="shared" si="1093"/>
        <v>#DIV/0!</v>
      </c>
      <c r="O713" s="14"/>
      <c r="P713" s="10" t="s">
        <v>89</v>
      </c>
    </row>
    <row r="714" spans="1:16" ht="19.5" hidden="1" x14ac:dyDescent="0.25">
      <c r="A714" s="40" t="str">
        <f t="shared" si="1163"/>
        <v>a</v>
      </c>
      <c r="B714" s="52" t="s">
        <v>2</v>
      </c>
      <c r="C714" s="4" t="s">
        <v>5</v>
      </c>
      <c r="D714" s="49"/>
      <c r="E714" s="49"/>
      <c r="F714" s="49"/>
      <c r="G714" s="49"/>
      <c r="H714" s="57">
        <v>100000</v>
      </c>
      <c r="I714" s="62">
        <v>47850</v>
      </c>
      <c r="J714" s="49">
        <v>38515</v>
      </c>
      <c r="K714" s="49"/>
      <c r="L714" s="49">
        <f t="shared" si="1174"/>
        <v>38515</v>
      </c>
      <c r="M714" s="53">
        <f t="shared" si="1175"/>
        <v>9335</v>
      </c>
      <c r="N714" s="54">
        <f t="shared" si="1093"/>
        <v>0.80491118077324975</v>
      </c>
      <c r="O714" s="61"/>
      <c r="P714" s="45" t="s">
        <v>89</v>
      </c>
    </row>
    <row r="715" spans="1:16" ht="18.75" hidden="1" x14ac:dyDescent="0.25">
      <c r="A715" s="40" t="str">
        <f t="shared" si="1163"/>
        <v>b</v>
      </c>
      <c r="B715" s="3" t="s">
        <v>2</v>
      </c>
      <c r="C715" s="4" t="s">
        <v>6</v>
      </c>
      <c r="D715" s="18"/>
      <c r="E715" s="18"/>
      <c r="F715" s="18"/>
      <c r="G715" s="18"/>
      <c r="H715" s="20">
        <v>0</v>
      </c>
      <c r="I715" s="20">
        <v>0</v>
      </c>
      <c r="J715" s="18"/>
      <c r="K715" s="18"/>
      <c r="L715" s="18">
        <f t="shared" si="1174"/>
        <v>0</v>
      </c>
      <c r="M715" s="30">
        <f t="shared" si="1175"/>
        <v>0</v>
      </c>
      <c r="N715" s="33" t="e">
        <f t="shared" si="1093"/>
        <v>#DIV/0!</v>
      </c>
      <c r="O715" s="14"/>
      <c r="P715" s="10" t="s">
        <v>89</v>
      </c>
    </row>
    <row r="716" spans="1:16" ht="18.75" hidden="1" x14ac:dyDescent="0.25">
      <c r="A716" s="40" t="str">
        <f t="shared" si="1163"/>
        <v>b</v>
      </c>
      <c r="B716" s="3" t="s">
        <v>2</v>
      </c>
      <c r="C716" s="5" t="s">
        <v>7</v>
      </c>
      <c r="D716" s="18"/>
      <c r="E716" s="18"/>
      <c r="F716" s="18"/>
      <c r="G716" s="18"/>
      <c r="H716" s="20">
        <v>0</v>
      </c>
      <c r="I716" s="20">
        <v>0</v>
      </c>
      <c r="J716" s="18"/>
      <c r="K716" s="18"/>
      <c r="L716" s="18">
        <f t="shared" si="1174"/>
        <v>0</v>
      </c>
      <c r="M716" s="30">
        <f t="shared" si="1175"/>
        <v>0</v>
      </c>
      <c r="N716" s="33" t="e">
        <f t="shared" si="1093"/>
        <v>#DIV/0!</v>
      </c>
      <c r="O716" s="14"/>
      <c r="P716" s="10" t="s">
        <v>89</v>
      </c>
    </row>
    <row r="717" spans="1:16" ht="18.75" hidden="1" x14ac:dyDescent="0.25">
      <c r="A717" s="40" t="str">
        <f t="shared" si="1163"/>
        <v>b</v>
      </c>
      <c r="B717" s="3" t="s">
        <v>2</v>
      </c>
      <c r="C717" s="5" t="s">
        <v>8</v>
      </c>
      <c r="D717" s="18"/>
      <c r="E717" s="18"/>
      <c r="F717" s="18"/>
      <c r="G717" s="18"/>
      <c r="H717" s="20">
        <v>0</v>
      </c>
      <c r="I717" s="20">
        <v>0</v>
      </c>
      <c r="J717" s="18"/>
      <c r="K717" s="18"/>
      <c r="L717" s="18">
        <f t="shared" si="1174"/>
        <v>0</v>
      </c>
      <c r="M717" s="30">
        <f t="shared" si="1175"/>
        <v>0</v>
      </c>
      <c r="N717" s="33" t="e">
        <f t="shared" si="1093"/>
        <v>#DIV/0!</v>
      </c>
      <c r="O717" s="14"/>
      <c r="P717" s="10" t="s">
        <v>89</v>
      </c>
    </row>
    <row r="718" spans="1:16" ht="19.5" hidden="1" x14ac:dyDescent="0.25">
      <c r="A718" s="40" t="str">
        <f t="shared" si="1163"/>
        <v>a</v>
      </c>
      <c r="B718" s="52" t="s">
        <v>2</v>
      </c>
      <c r="C718" s="4" t="s">
        <v>9</v>
      </c>
      <c r="D718" s="49">
        <v>2150</v>
      </c>
      <c r="E718" s="49"/>
      <c r="F718" s="49">
        <v>1680</v>
      </c>
      <c r="G718" s="49"/>
      <c r="H718" s="57">
        <v>374000</v>
      </c>
      <c r="I718" s="62">
        <v>157000</v>
      </c>
      <c r="J718" s="49">
        <v>150215</v>
      </c>
      <c r="K718" s="49"/>
      <c r="L718" s="49">
        <f t="shared" si="1174"/>
        <v>150215</v>
      </c>
      <c r="M718" s="53">
        <f t="shared" si="1175"/>
        <v>6785</v>
      </c>
      <c r="N718" s="54">
        <f t="shared" si="1093"/>
        <v>0.95678343949044586</v>
      </c>
      <c r="O718" s="61"/>
      <c r="P718" s="45" t="s">
        <v>89</v>
      </c>
    </row>
    <row r="719" spans="1:16" ht="18.75" hidden="1" x14ac:dyDescent="0.25">
      <c r="A719" s="40" t="str">
        <f t="shared" si="1163"/>
        <v>b</v>
      </c>
      <c r="B719" s="3" t="s">
        <v>2</v>
      </c>
      <c r="C719" s="5" t="s">
        <v>10</v>
      </c>
      <c r="D719" s="18"/>
      <c r="E719" s="18"/>
      <c r="F719" s="18"/>
      <c r="G719" s="18"/>
      <c r="H719" s="20">
        <v>0</v>
      </c>
      <c r="I719" s="20">
        <v>0</v>
      </c>
      <c r="J719" s="18"/>
      <c r="K719" s="18"/>
      <c r="L719" s="18">
        <f t="shared" si="1174"/>
        <v>0</v>
      </c>
      <c r="M719" s="30">
        <f t="shared" si="1175"/>
        <v>0</v>
      </c>
      <c r="N719" s="33" t="e">
        <f t="shared" si="1093"/>
        <v>#DIV/0!</v>
      </c>
      <c r="O719" s="14"/>
      <c r="P719" s="10" t="s">
        <v>89</v>
      </c>
    </row>
    <row r="720" spans="1:16" ht="18.75" hidden="1" x14ac:dyDescent="0.25">
      <c r="A720" s="40" t="str">
        <f t="shared" si="1163"/>
        <v>b</v>
      </c>
      <c r="B720" s="3" t="s">
        <v>2</v>
      </c>
      <c r="C720" s="2" t="s">
        <v>11</v>
      </c>
      <c r="D720" s="17"/>
      <c r="E720" s="17"/>
      <c r="F720" s="17"/>
      <c r="G720" s="17"/>
      <c r="H720" s="17">
        <v>0</v>
      </c>
      <c r="I720" s="17">
        <v>0</v>
      </c>
      <c r="J720" s="18"/>
      <c r="K720" s="17"/>
      <c r="L720" s="17">
        <f t="shared" si="1174"/>
        <v>0</v>
      </c>
      <c r="M720" s="31">
        <f t="shared" si="1175"/>
        <v>0</v>
      </c>
      <c r="N720" s="32" t="e">
        <f t="shared" si="1093"/>
        <v>#DIV/0!</v>
      </c>
      <c r="O720" s="13"/>
      <c r="P720" s="10" t="s">
        <v>89</v>
      </c>
    </row>
    <row r="721" spans="1:16" ht="18.75" hidden="1" x14ac:dyDescent="0.25">
      <c r="A721" s="40" t="str">
        <f t="shared" si="1163"/>
        <v>b</v>
      </c>
      <c r="B721" s="3" t="s">
        <v>2</v>
      </c>
      <c r="C721" s="2" t="s">
        <v>12</v>
      </c>
      <c r="D721" s="17"/>
      <c r="E721" s="17"/>
      <c r="F721" s="17"/>
      <c r="G721" s="17"/>
      <c r="H721" s="17">
        <v>0</v>
      </c>
      <c r="I721" s="17">
        <v>0</v>
      </c>
      <c r="J721" s="18"/>
      <c r="K721" s="17"/>
      <c r="L721" s="17">
        <f t="shared" si="1174"/>
        <v>0</v>
      </c>
      <c r="M721" s="31">
        <f t="shared" si="1175"/>
        <v>0</v>
      </c>
      <c r="N721" s="32" t="e">
        <f t="shared" si="1093"/>
        <v>#DIV/0!</v>
      </c>
      <c r="O721" s="13"/>
      <c r="P721" s="10" t="s">
        <v>89</v>
      </c>
    </row>
    <row r="722" spans="1:16" ht="18.75" hidden="1" x14ac:dyDescent="0.25">
      <c r="A722" s="40" t="str">
        <f t="shared" si="1163"/>
        <v>b</v>
      </c>
      <c r="B722" s="3" t="s">
        <v>2</v>
      </c>
      <c r="C722" s="2" t="s">
        <v>13</v>
      </c>
      <c r="D722" s="17"/>
      <c r="E722" s="17"/>
      <c r="F722" s="17"/>
      <c r="G722" s="17"/>
      <c r="H722" s="17">
        <v>0</v>
      </c>
      <c r="I722" s="17">
        <v>0</v>
      </c>
      <c r="J722" s="18"/>
      <c r="K722" s="17"/>
      <c r="L722" s="17">
        <f t="shared" si="1174"/>
        <v>0</v>
      </c>
      <c r="M722" s="31">
        <f t="shared" si="1175"/>
        <v>0</v>
      </c>
      <c r="N722" s="32" t="e">
        <f t="shared" si="1093"/>
        <v>#DIV/0!</v>
      </c>
      <c r="O722" s="13"/>
      <c r="P722" s="10" t="s">
        <v>89</v>
      </c>
    </row>
    <row r="723" spans="1:16" ht="102.75" customHeight="1" x14ac:dyDescent="0.25">
      <c r="A723" s="40" t="str">
        <f t="shared" si="1163"/>
        <v>a</v>
      </c>
      <c r="B723" s="55" t="s">
        <v>159</v>
      </c>
      <c r="C723" s="55" t="s">
        <v>61</v>
      </c>
      <c r="D723" s="49">
        <f t="shared" ref="D723:F723" si="1176">D724+D732+D733+D734</f>
        <v>197919</v>
      </c>
      <c r="E723" s="49"/>
      <c r="F723" s="49">
        <f t="shared" si="1176"/>
        <v>0</v>
      </c>
      <c r="G723" s="49"/>
      <c r="H723" s="56">
        <f t="shared" ref="H723:I723" si="1177">H724+H732+H733+H734</f>
        <v>12150000</v>
      </c>
      <c r="I723" s="56">
        <f t="shared" si="1177"/>
        <v>11842100</v>
      </c>
      <c r="J723" s="49">
        <f t="shared" ref="J723" si="1178">J724+J732+J733+J734</f>
        <v>9120905</v>
      </c>
      <c r="K723" s="49">
        <f t="shared" ref="K723" si="1179">K724+K732+K733+K734</f>
        <v>1730870</v>
      </c>
      <c r="L723" s="49">
        <f t="shared" ref="L723" si="1180">L724+L732+L733+L734</f>
        <v>10851775</v>
      </c>
      <c r="M723" s="53">
        <f t="shared" ref="M723" si="1181">M724+M732+M733+M734</f>
        <v>990325</v>
      </c>
      <c r="N723" s="54">
        <f t="shared" si="1093"/>
        <v>0.91637251838778599</v>
      </c>
      <c r="O723" s="61"/>
      <c r="P723" s="45" t="s">
        <v>90</v>
      </c>
    </row>
    <row r="724" spans="1:16" ht="19.5" x14ac:dyDescent="0.25">
      <c r="A724" s="40" t="str">
        <f t="shared" si="1163"/>
        <v>a</v>
      </c>
      <c r="B724" s="46" t="s">
        <v>2</v>
      </c>
      <c r="C724" s="47" t="s">
        <v>3</v>
      </c>
      <c r="D724" s="48">
        <f t="shared" ref="D724:F724" si="1182">D725+D726+D727+D728+D729+D730+D731</f>
        <v>197919</v>
      </c>
      <c r="E724" s="48"/>
      <c r="F724" s="48">
        <f t="shared" si="1182"/>
        <v>0</v>
      </c>
      <c r="G724" s="48"/>
      <c r="H724" s="48">
        <f t="shared" ref="H724:I724" si="1183">H725+H726+H727+H728+H729+H730+H731</f>
        <v>12150000</v>
      </c>
      <c r="I724" s="48">
        <f t="shared" si="1183"/>
        <v>11842100</v>
      </c>
      <c r="J724" s="49">
        <f t="shared" ref="J724" si="1184">J725+J726+J727+J728+J729+J730+J731</f>
        <v>9120905</v>
      </c>
      <c r="K724" s="48">
        <f t="shared" ref="K724:M724" si="1185">K725+K726+K727+K728+K729+K730+K731</f>
        <v>1730870</v>
      </c>
      <c r="L724" s="48">
        <f t="shared" si="1185"/>
        <v>10851775</v>
      </c>
      <c r="M724" s="50">
        <f t="shared" si="1185"/>
        <v>990325</v>
      </c>
      <c r="N724" s="51">
        <f t="shared" si="1093"/>
        <v>0.91637251838778599</v>
      </c>
      <c r="O724" s="61"/>
      <c r="P724" s="45" t="s">
        <v>90</v>
      </c>
    </row>
    <row r="725" spans="1:16" ht="18.75" hidden="1" x14ac:dyDescent="0.25">
      <c r="A725" s="40" t="str">
        <f t="shared" si="1163"/>
        <v>b</v>
      </c>
      <c r="B725" s="3" t="s">
        <v>2</v>
      </c>
      <c r="C725" s="4" t="s">
        <v>4</v>
      </c>
      <c r="D725" s="18"/>
      <c r="E725" s="18"/>
      <c r="F725" s="18"/>
      <c r="G725" s="18"/>
      <c r="H725" s="20">
        <v>0</v>
      </c>
      <c r="I725" s="20">
        <v>0</v>
      </c>
      <c r="J725" s="18"/>
      <c r="K725" s="18"/>
      <c r="L725" s="18">
        <f t="shared" ref="L725:L734" si="1186">J725+K725</f>
        <v>0</v>
      </c>
      <c r="M725" s="30">
        <f t="shared" ref="M725:M734" si="1187">I725-L725</f>
        <v>0</v>
      </c>
      <c r="N725" s="33" t="e">
        <f t="shared" si="1093"/>
        <v>#DIV/0!</v>
      </c>
      <c r="O725" s="14"/>
      <c r="P725" s="10" t="s">
        <v>90</v>
      </c>
    </row>
    <row r="726" spans="1:16" ht="19.5" x14ac:dyDescent="0.25">
      <c r="A726" s="40" t="str">
        <f t="shared" si="1163"/>
        <v>a</v>
      </c>
      <c r="B726" s="52" t="s">
        <v>2</v>
      </c>
      <c r="C726" s="4" t="s">
        <v>5</v>
      </c>
      <c r="D726" s="49"/>
      <c r="E726" s="49"/>
      <c r="F726" s="49"/>
      <c r="G726" s="49"/>
      <c r="H726" s="59">
        <v>150000</v>
      </c>
      <c r="I726" s="59">
        <v>156000</v>
      </c>
      <c r="J726" s="49">
        <v>143000</v>
      </c>
      <c r="K726" s="49">
        <v>13000</v>
      </c>
      <c r="L726" s="49">
        <f t="shared" si="1186"/>
        <v>156000</v>
      </c>
      <c r="M726" s="53">
        <f t="shared" si="1187"/>
        <v>0</v>
      </c>
      <c r="N726" s="54">
        <f t="shared" si="1093"/>
        <v>1</v>
      </c>
      <c r="O726" s="61"/>
      <c r="P726" s="45" t="s">
        <v>90</v>
      </c>
    </row>
    <row r="727" spans="1:16" ht="18.75" hidden="1" x14ac:dyDescent="0.25">
      <c r="A727" s="40" t="str">
        <f t="shared" si="1163"/>
        <v>b</v>
      </c>
      <c r="B727" s="3" t="s">
        <v>2</v>
      </c>
      <c r="C727" s="4" t="s">
        <v>6</v>
      </c>
      <c r="D727" s="18"/>
      <c r="E727" s="18"/>
      <c r="F727" s="18"/>
      <c r="G727" s="18"/>
      <c r="H727" s="20">
        <v>0</v>
      </c>
      <c r="I727" s="20">
        <v>0</v>
      </c>
      <c r="J727" s="18"/>
      <c r="K727" s="18"/>
      <c r="L727" s="18">
        <f t="shared" si="1186"/>
        <v>0</v>
      </c>
      <c r="M727" s="30">
        <f t="shared" si="1187"/>
        <v>0</v>
      </c>
      <c r="N727" s="33" t="e">
        <f t="shared" si="1093"/>
        <v>#DIV/0!</v>
      </c>
      <c r="O727" s="14"/>
      <c r="P727" s="10" t="s">
        <v>90</v>
      </c>
    </row>
    <row r="728" spans="1:16" ht="18.75" hidden="1" x14ac:dyDescent="0.25">
      <c r="A728" s="40" t="str">
        <f t="shared" si="1163"/>
        <v>b</v>
      </c>
      <c r="B728" s="3" t="s">
        <v>2</v>
      </c>
      <c r="C728" s="5" t="s">
        <v>7</v>
      </c>
      <c r="D728" s="18"/>
      <c r="E728" s="18"/>
      <c r="F728" s="18"/>
      <c r="G728" s="18"/>
      <c r="H728" s="20">
        <v>0</v>
      </c>
      <c r="I728" s="20">
        <v>0</v>
      </c>
      <c r="J728" s="18"/>
      <c r="K728" s="18"/>
      <c r="L728" s="18">
        <f t="shared" si="1186"/>
        <v>0</v>
      </c>
      <c r="M728" s="30">
        <f t="shared" si="1187"/>
        <v>0</v>
      </c>
      <c r="N728" s="33" t="e">
        <f t="shared" si="1093"/>
        <v>#DIV/0!</v>
      </c>
      <c r="O728" s="14"/>
      <c r="P728" s="10" t="s">
        <v>90</v>
      </c>
    </row>
    <row r="729" spans="1:16" ht="18.75" hidden="1" x14ac:dyDescent="0.25">
      <c r="A729" s="40" t="str">
        <f t="shared" si="1163"/>
        <v>b</v>
      </c>
      <c r="B729" s="3" t="s">
        <v>2</v>
      </c>
      <c r="C729" s="5" t="s">
        <v>8</v>
      </c>
      <c r="D729" s="18"/>
      <c r="E729" s="18"/>
      <c r="F729" s="18"/>
      <c r="G729" s="18"/>
      <c r="H729" s="20">
        <v>0</v>
      </c>
      <c r="I729" s="20">
        <v>0</v>
      </c>
      <c r="J729" s="18"/>
      <c r="K729" s="18"/>
      <c r="L729" s="18">
        <f t="shared" si="1186"/>
        <v>0</v>
      </c>
      <c r="M729" s="30">
        <f t="shared" si="1187"/>
        <v>0</v>
      </c>
      <c r="N729" s="33" t="e">
        <f t="shared" si="1093"/>
        <v>#DIV/0!</v>
      </c>
      <c r="O729" s="14"/>
      <c r="P729" s="10" t="s">
        <v>90</v>
      </c>
    </row>
    <row r="730" spans="1:16" ht="19.5" x14ac:dyDescent="0.25">
      <c r="A730" s="40" t="str">
        <f t="shared" si="1163"/>
        <v>a</v>
      </c>
      <c r="B730" s="52" t="s">
        <v>2</v>
      </c>
      <c r="C730" s="4" t="s">
        <v>9</v>
      </c>
      <c r="D730" s="49">
        <v>197919</v>
      </c>
      <c r="E730" s="49"/>
      <c r="F730" s="49"/>
      <c r="G730" s="49"/>
      <c r="H730" s="59">
        <v>12000000</v>
      </c>
      <c r="I730" s="59">
        <v>11686100</v>
      </c>
      <c r="J730" s="49">
        <v>8977905</v>
      </c>
      <c r="K730" s="49">
        <v>1717870</v>
      </c>
      <c r="L730" s="49">
        <f t="shared" si="1186"/>
        <v>10695775</v>
      </c>
      <c r="M730" s="53">
        <f t="shared" si="1187"/>
        <v>990325</v>
      </c>
      <c r="N730" s="54">
        <f t="shared" si="1093"/>
        <v>0.91525615902653579</v>
      </c>
      <c r="O730" s="61"/>
      <c r="P730" s="45" t="s">
        <v>90</v>
      </c>
    </row>
    <row r="731" spans="1:16" ht="18.75" hidden="1" x14ac:dyDescent="0.25">
      <c r="A731" s="40" t="str">
        <f t="shared" si="1163"/>
        <v>b</v>
      </c>
      <c r="B731" s="3" t="s">
        <v>2</v>
      </c>
      <c r="C731" s="5" t="s">
        <v>10</v>
      </c>
      <c r="D731" s="18"/>
      <c r="E731" s="18"/>
      <c r="F731" s="18"/>
      <c r="G731" s="18"/>
      <c r="H731" s="20">
        <v>0</v>
      </c>
      <c r="I731" s="20">
        <v>0</v>
      </c>
      <c r="J731" s="18"/>
      <c r="K731" s="18"/>
      <c r="L731" s="18">
        <f t="shared" si="1186"/>
        <v>0</v>
      </c>
      <c r="M731" s="30">
        <f t="shared" si="1187"/>
        <v>0</v>
      </c>
      <c r="N731" s="33" t="e">
        <f t="shared" si="1093"/>
        <v>#DIV/0!</v>
      </c>
      <c r="O731" s="14"/>
      <c r="P731" s="10" t="s">
        <v>90</v>
      </c>
    </row>
    <row r="732" spans="1:16" ht="18.75" hidden="1" x14ac:dyDescent="0.25">
      <c r="A732" s="40" t="str">
        <f t="shared" si="1163"/>
        <v>b</v>
      </c>
      <c r="B732" s="3" t="s">
        <v>2</v>
      </c>
      <c r="C732" s="2" t="s">
        <v>11</v>
      </c>
      <c r="D732" s="17"/>
      <c r="E732" s="17"/>
      <c r="F732" s="17"/>
      <c r="G732" s="17"/>
      <c r="H732" s="17">
        <v>0</v>
      </c>
      <c r="I732" s="17">
        <v>0</v>
      </c>
      <c r="J732" s="18"/>
      <c r="K732" s="17"/>
      <c r="L732" s="17">
        <f t="shared" si="1186"/>
        <v>0</v>
      </c>
      <c r="M732" s="31">
        <f t="shared" si="1187"/>
        <v>0</v>
      </c>
      <c r="N732" s="32" t="e">
        <f t="shared" si="1093"/>
        <v>#DIV/0!</v>
      </c>
      <c r="O732" s="13"/>
      <c r="P732" s="10" t="s">
        <v>90</v>
      </c>
    </row>
    <row r="733" spans="1:16" ht="18.75" hidden="1" x14ac:dyDescent="0.25">
      <c r="A733" s="40" t="str">
        <f t="shared" si="1163"/>
        <v>b</v>
      </c>
      <c r="B733" s="3" t="s">
        <v>2</v>
      </c>
      <c r="C733" s="2" t="s">
        <v>12</v>
      </c>
      <c r="D733" s="17"/>
      <c r="E733" s="17"/>
      <c r="F733" s="17"/>
      <c r="G733" s="17"/>
      <c r="H733" s="17">
        <v>0</v>
      </c>
      <c r="I733" s="17">
        <v>0</v>
      </c>
      <c r="J733" s="18"/>
      <c r="K733" s="17"/>
      <c r="L733" s="17">
        <f t="shared" si="1186"/>
        <v>0</v>
      </c>
      <c r="M733" s="31">
        <f t="shared" si="1187"/>
        <v>0</v>
      </c>
      <c r="N733" s="32" t="e">
        <f t="shared" si="1093"/>
        <v>#DIV/0!</v>
      </c>
      <c r="O733" s="13"/>
      <c r="P733" s="10" t="s">
        <v>90</v>
      </c>
    </row>
    <row r="734" spans="1:16" ht="18.75" hidden="1" x14ac:dyDescent="0.25">
      <c r="A734" s="40" t="str">
        <f t="shared" si="1163"/>
        <v>b</v>
      </c>
      <c r="B734" s="3" t="s">
        <v>2</v>
      </c>
      <c r="C734" s="2" t="s">
        <v>13</v>
      </c>
      <c r="D734" s="17"/>
      <c r="E734" s="17"/>
      <c r="F734" s="17"/>
      <c r="G734" s="17"/>
      <c r="H734" s="17">
        <v>0</v>
      </c>
      <c r="I734" s="17">
        <v>0</v>
      </c>
      <c r="J734" s="18"/>
      <c r="K734" s="17"/>
      <c r="L734" s="17">
        <f t="shared" si="1186"/>
        <v>0</v>
      </c>
      <c r="M734" s="31">
        <f t="shared" si="1187"/>
        <v>0</v>
      </c>
      <c r="N734" s="32" t="e">
        <f t="shared" si="1093"/>
        <v>#DIV/0!</v>
      </c>
      <c r="O734" s="13"/>
      <c r="P734" s="10" t="s">
        <v>90</v>
      </c>
    </row>
    <row r="735" spans="1:16" ht="36" hidden="1" x14ac:dyDescent="0.25">
      <c r="A735" s="40" t="str">
        <f t="shared" si="1163"/>
        <v>a</v>
      </c>
      <c r="B735" s="55" t="s">
        <v>160</v>
      </c>
      <c r="C735" s="55" t="s">
        <v>62</v>
      </c>
      <c r="D735" s="49">
        <f t="shared" ref="D735" si="1188">D736+D744+D745+D746</f>
        <v>0</v>
      </c>
      <c r="E735" s="49">
        <f t="shared" ref="E735:F735" si="1189">E736+E744+E745+E746</f>
        <v>8310</v>
      </c>
      <c r="F735" s="49">
        <f t="shared" si="1189"/>
        <v>46878</v>
      </c>
      <c r="G735" s="49">
        <f t="shared" ref="G735" si="1190">G736+G744+G745+G746</f>
        <v>32663</v>
      </c>
      <c r="H735" s="56">
        <f t="shared" ref="H735:I735" si="1191">H736+H744+H745+H746</f>
        <v>2100000</v>
      </c>
      <c r="I735" s="56">
        <f t="shared" si="1191"/>
        <v>2091690</v>
      </c>
      <c r="J735" s="49">
        <f t="shared" ref="J735" si="1192">J736+J744+J745+J746</f>
        <v>950477</v>
      </c>
      <c r="K735" s="49">
        <f t="shared" ref="K735" si="1193">K736+K744+K745+K746</f>
        <v>1045144</v>
      </c>
      <c r="L735" s="49">
        <f t="shared" ref="L735" si="1194">L736+L744+L745+L746</f>
        <v>1995621</v>
      </c>
      <c r="M735" s="53">
        <f t="shared" ref="M735" si="1195">M736+M744+M745+M746</f>
        <v>96069</v>
      </c>
      <c r="N735" s="54">
        <f t="shared" si="1093"/>
        <v>0.95407110996371358</v>
      </c>
      <c r="O735" s="61"/>
      <c r="P735" s="45" t="s">
        <v>89</v>
      </c>
    </row>
    <row r="736" spans="1:16" ht="19.5" hidden="1" x14ac:dyDescent="0.25">
      <c r="A736" s="40" t="str">
        <f t="shared" si="1163"/>
        <v>a</v>
      </c>
      <c r="B736" s="46" t="s">
        <v>2</v>
      </c>
      <c r="C736" s="47" t="s">
        <v>3</v>
      </c>
      <c r="D736" s="48">
        <f t="shared" ref="D736" si="1196">D737+D738+D739+D740+D741+D742+D743</f>
        <v>0</v>
      </c>
      <c r="E736" s="48">
        <f t="shared" ref="E736:F736" si="1197">E737+E738+E739+E740+E741+E742+E743</f>
        <v>8310</v>
      </c>
      <c r="F736" s="48">
        <f t="shared" si="1197"/>
        <v>46878</v>
      </c>
      <c r="G736" s="48">
        <f t="shared" ref="G736" si="1198">G737+G738+G739+G740+G741+G742+G743</f>
        <v>32663</v>
      </c>
      <c r="H736" s="48">
        <f t="shared" ref="H736:I736" si="1199">H737+H738+H739+H740+H741+H742+H743</f>
        <v>2100000</v>
      </c>
      <c r="I736" s="48">
        <f t="shared" si="1199"/>
        <v>2069427</v>
      </c>
      <c r="J736" s="49">
        <f t="shared" ref="J736" si="1200">J737+J738+J739+J740+J741+J742+J743</f>
        <v>947777</v>
      </c>
      <c r="K736" s="48">
        <f t="shared" ref="K736:M736" si="1201">K737+K738+K739+K740+K741+K742+K743</f>
        <v>1030144</v>
      </c>
      <c r="L736" s="48">
        <f t="shared" si="1201"/>
        <v>1977921</v>
      </c>
      <c r="M736" s="50">
        <f t="shared" si="1201"/>
        <v>91506</v>
      </c>
      <c r="N736" s="51">
        <f t="shared" si="1093"/>
        <v>0.95578196283319006</v>
      </c>
      <c r="O736" s="61"/>
      <c r="P736" s="45" t="s">
        <v>89</v>
      </c>
    </row>
    <row r="737" spans="1:16" ht="18.75" hidden="1" x14ac:dyDescent="0.25">
      <c r="A737" s="40" t="str">
        <f t="shared" si="1163"/>
        <v>b</v>
      </c>
      <c r="B737" s="3" t="s">
        <v>2</v>
      </c>
      <c r="C737" s="4" t="s">
        <v>4</v>
      </c>
      <c r="D737" s="18"/>
      <c r="E737" s="18"/>
      <c r="F737" s="18"/>
      <c r="G737" s="18"/>
      <c r="H737" s="20"/>
      <c r="I737" s="20"/>
      <c r="J737" s="18"/>
      <c r="K737" s="18"/>
      <c r="L737" s="18">
        <f t="shared" ref="L737:L746" si="1202">J737+K737</f>
        <v>0</v>
      </c>
      <c r="M737" s="30">
        <f t="shared" ref="M737:M746" si="1203">I737-L737</f>
        <v>0</v>
      </c>
      <c r="N737" s="33" t="e">
        <f t="shared" si="1093"/>
        <v>#DIV/0!</v>
      </c>
      <c r="O737" s="14"/>
      <c r="P737" s="10" t="s">
        <v>89</v>
      </c>
    </row>
    <row r="738" spans="1:16" ht="19.5" hidden="1" x14ac:dyDescent="0.25">
      <c r="A738" s="40" t="str">
        <f t="shared" si="1163"/>
        <v>a</v>
      </c>
      <c r="B738" s="52" t="s">
        <v>2</v>
      </c>
      <c r="C738" s="4" t="s">
        <v>5</v>
      </c>
      <c r="D738" s="49"/>
      <c r="E738" s="49">
        <v>8310</v>
      </c>
      <c r="F738" s="49">
        <v>46878</v>
      </c>
      <c r="G738" s="49">
        <v>28063</v>
      </c>
      <c r="H738" s="57">
        <v>2100000</v>
      </c>
      <c r="I738" s="57">
        <v>1859827</v>
      </c>
      <c r="J738" s="49">
        <v>810777</v>
      </c>
      <c r="K738" s="49">
        <v>962144</v>
      </c>
      <c r="L738" s="49">
        <f t="shared" si="1202"/>
        <v>1772921</v>
      </c>
      <c r="M738" s="53">
        <f t="shared" si="1203"/>
        <v>86906</v>
      </c>
      <c r="N738" s="54">
        <f t="shared" si="1093"/>
        <v>0.95327199787937267</v>
      </c>
      <c r="O738" s="61"/>
      <c r="P738" s="45" t="s">
        <v>89</v>
      </c>
    </row>
    <row r="739" spans="1:16" ht="18.75" hidden="1" x14ac:dyDescent="0.25">
      <c r="A739" s="40" t="str">
        <f t="shared" si="1163"/>
        <v>b</v>
      </c>
      <c r="B739" s="3" t="s">
        <v>2</v>
      </c>
      <c r="C739" s="4" t="s">
        <v>6</v>
      </c>
      <c r="D739" s="18"/>
      <c r="E739" s="18"/>
      <c r="F739" s="18"/>
      <c r="G739" s="18"/>
      <c r="H739" s="20">
        <v>0</v>
      </c>
      <c r="I739" s="20">
        <v>0</v>
      </c>
      <c r="J739" s="18"/>
      <c r="K739" s="18"/>
      <c r="L739" s="18">
        <f t="shared" si="1202"/>
        <v>0</v>
      </c>
      <c r="M739" s="30">
        <f t="shared" si="1203"/>
        <v>0</v>
      </c>
      <c r="N739" s="33" t="e">
        <f t="shared" si="1093"/>
        <v>#DIV/0!</v>
      </c>
      <c r="O739" s="14"/>
      <c r="P739" s="10" t="s">
        <v>89</v>
      </c>
    </row>
    <row r="740" spans="1:16" ht="18.75" hidden="1" x14ac:dyDescent="0.25">
      <c r="A740" s="40" t="str">
        <f t="shared" si="1163"/>
        <v>b</v>
      </c>
      <c r="B740" s="3" t="s">
        <v>2</v>
      </c>
      <c r="C740" s="5" t="s">
        <v>7</v>
      </c>
      <c r="D740" s="18"/>
      <c r="E740" s="18"/>
      <c r="F740" s="18"/>
      <c r="G740" s="18"/>
      <c r="H740" s="20">
        <v>0</v>
      </c>
      <c r="I740" s="20">
        <v>0</v>
      </c>
      <c r="J740" s="18"/>
      <c r="K740" s="18"/>
      <c r="L740" s="18">
        <f t="shared" si="1202"/>
        <v>0</v>
      </c>
      <c r="M740" s="30">
        <f t="shared" si="1203"/>
        <v>0</v>
      </c>
      <c r="N740" s="33" t="e">
        <f t="shared" si="1093"/>
        <v>#DIV/0!</v>
      </c>
      <c r="O740" s="14"/>
      <c r="P740" s="10" t="s">
        <v>89</v>
      </c>
    </row>
    <row r="741" spans="1:16" ht="18.75" hidden="1" x14ac:dyDescent="0.25">
      <c r="A741" s="40" t="str">
        <f t="shared" si="1163"/>
        <v>b</v>
      </c>
      <c r="B741" s="3" t="s">
        <v>2</v>
      </c>
      <c r="C741" s="5" t="s">
        <v>8</v>
      </c>
      <c r="D741" s="18"/>
      <c r="E741" s="18"/>
      <c r="F741" s="18"/>
      <c r="G741" s="18"/>
      <c r="H741" s="20">
        <v>0</v>
      </c>
      <c r="I741" s="20">
        <v>0</v>
      </c>
      <c r="J741" s="18"/>
      <c r="K741" s="18"/>
      <c r="L741" s="18">
        <f t="shared" si="1202"/>
        <v>0</v>
      </c>
      <c r="M741" s="30">
        <f t="shared" si="1203"/>
        <v>0</v>
      </c>
      <c r="N741" s="33" t="e">
        <f t="shared" si="1093"/>
        <v>#DIV/0!</v>
      </c>
      <c r="O741" s="14"/>
      <c r="P741" s="10" t="s">
        <v>89</v>
      </c>
    </row>
    <row r="742" spans="1:16" ht="18.75" hidden="1" x14ac:dyDescent="0.25">
      <c r="A742" s="40" t="str">
        <f t="shared" si="1163"/>
        <v>b</v>
      </c>
      <c r="B742" s="3" t="s">
        <v>2</v>
      </c>
      <c r="C742" s="5" t="s">
        <v>9</v>
      </c>
      <c r="D742" s="18"/>
      <c r="E742" s="18"/>
      <c r="F742" s="18"/>
      <c r="G742" s="18"/>
      <c r="H742" s="20">
        <v>0</v>
      </c>
      <c r="I742" s="20">
        <v>0</v>
      </c>
      <c r="J742" s="18"/>
      <c r="K742" s="18"/>
      <c r="L742" s="18">
        <f t="shared" si="1202"/>
        <v>0</v>
      </c>
      <c r="M742" s="30">
        <f t="shared" si="1203"/>
        <v>0</v>
      </c>
      <c r="N742" s="33" t="e">
        <f t="shared" si="1093"/>
        <v>#DIV/0!</v>
      </c>
      <c r="O742" s="14"/>
      <c r="P742" s="10" t="s">
        <v>89</v>
      </c>
    </row>
    <row r="743" spans="1:16" ht="19.5" hidden="1" x14ac:dyDescent="0.25">
      <c r="A743" s="40" t="str">
        <f t="shared" si="1163"/>
        <v>a</v>
      </c>
      <c r="B743" s="52" t="s">
        <v>2</v>
      </c>
      <c r="C743" s="4" t="s">
        <v>10</v>
      </c>
      <c r="D743" s="49"/>
      <c r="E743" s="49"/>
      <c r="F743" s="49"/>
      <c r="G743" s="49">
        <v>4600</v>
      </c>
      <c r="H743" s="57">
        <v>0</v>
      </c>
      <c r="I743" s="57">
        <v>209600</v>
      </c>
      <c r="J743" s="49">
        <v>137000</v>
      </c>
      <c r="K743" s="49">
        <v>68000</v>
      </c>
      <c r="L743" s="49">
        <f t="shared" si="1202"/>
        <v>205000</v>
      </c>
      <c r="M743" s="53">
        <f t="shared" si="1203"/>
        <v>4600</v>
      </c>
      <c r="N743" s="54">
        <f t="shared" ref="N743:N806" si="1204">L743/I743</f>
        <v>0.97805343511450382</v>
      </c>
      <c r="O743" s="61"/>
      <c r="P743" s="45" t="s">
        <v>89</v>
      </c>
    </row>
    <row r="744" spans="1:16" ht="19.5" hidden="1" x14ac:dyDescent="0.25">
      <c r="A744" s="40" t="str">
        <f t="shared" si="1163"/>
        <v>a</v>
      </c>
      <c r="B744" s="52" t="s">
        <v>2</v>
      </c>
      <c r="C744" s="47" t="s">
        <v>11</v>
      </c>
      <c r="D744" s="48"/>
      <c r="E744" s="48"/>
      <c r="F744" s="48"/>
      <c r="G744" s="48"/>
      <c r="H744" s="48">
        <v>0</v>
      </c>
      <c r="I744" s="48">
        <v>22263</v>
      </c>
      <c r="J744" s="49">
        <v>2700</v>
      </c>
      <c r="K744" s="48">
        <v>15000</v>
      </c>
      <c r="L744" s="48">
        <f t="shared" si="1202"/>
        <v>17700</v>
      </c>
      <c r="M744" s="50">
        <f t="shared" si="1203"/>
        <v>4563</v>
      </c>
      <c r="N744" s="51">
        <f t="shared" si="1204"/>
        <v>0.79504109958226654</v>
      </c>
      <c r="O744" s="61"/>
      <c r="P744" s="45" t="s">
        <v>89</v>
      </c>
    </row>
    <row r="745" spans="1:16" ht="18.75" hidden="1" x14ac:dyDescent="0.25">
      <c r="A745" s="40" t="str">
        <f t="shared" si="1163"/>
        <v>b</v>
      </c>
      <c r="B745" s="3" t="s">
        <v>2</v>
      </c>
      <c r="C745" s="2" t="s">
        <v>12</v>
      </c>
      <c r="D745" s="17"/>
      <c r="E745" s="17"/>
      <c r="F745" s="17"/>
      <c r="G745" s="17"/>
      <c r="H745" s="17">
        <v>0</v>
      </c>
      <c r="I745" s="17">
        <v>0</v>
      </c>
      <c r="J745" s="18"/>
      <c r="K745" s="17"/>
      <c r="L745" s="17">
        <f t="shared" si="1202"/>
        <v>0</v>
      </c>
      <c r="M745" s="31">
        <f t="shared" si="1203"/>
        <v>0</v>
      </c>
      <c r="N745" s="32" t="e">
        <f t="shared" si="1204"/>
        <v>#DIV/0!</v>
      </c>
      <c r="O745" s="13"/>
      <c r="P745" s="10" t="s">
        <v>89</v>
      </c>
    </row>
    <row r="746" spans="1:16" ht="18.75" hidden="1" x14ac:dyDescent="0.25">
      <c r="A746" s="40" t="str">
        <f t="shared" si="1163"/>
        <v>b</v>
      </c>
      <c r="B746" s="3" t="s">
        <v>2</v>
      </c>
      <c r="C746" s="2" t="s">
        <v>13</v>
      </c>
      <c r="D746" s="17"/>
      <c r="E746" s="17"/>
      <c r="F746" s="17"/>
      <c r="G746" s="17"/>
      <c r="H746" s="17">
        <v>0</v>
      </c>
      <c r="I746" s="17">
        <v>0</v>
      </c>
      <c r="J746" s="18"/>
      <c r="K746" s="17"/>
      <c r="L746" s="17">
        <f t="shared" si="1202"/>
        <v>0</v>
      </c>
      <c r="M746" s="31">
        <f t="shared" si="1203"/>
        <v>0</v>
      </c>
      <c r="N746" s="32" t="e">
        <f t="shared" si="1204"/>
        <v>#DIV/0!</v>
      </c>
      <c r="O746" s="13"/>
      <c r="P746" s="10" t="s">
        <v>89</v>
      </c>
    </row>
    <row r="747" spans="1:16" ht="36" hidden="1" x14ac:dyDescent="0.25">
      <c r="A747" s="40" t="str">
        <f t="shared" si="1163"/>
        <v>a</v>
      </c>
      <c r="B747" s="55" t="s">
        <v>161</v>
      </c>
      <c r="C747" s="55" t="s">
        <v>63</v>
      </c>
      <c r="D747" s="49">
        <f t="shared" ref="D747" si="1205">D748+D756+D757+D758</f>
        <v>28330</v>
      </c>
      <c r="E747" s="49">
        <f t="shared" ref="E747:F747" si="1206">E748+E756+E757+E758</f>
        <v>6550</v>
      </c>
      <c r="F747" s="49">
        <f t="shared" si="1206"/>
        <v>9360</v>
      </c>
      <c r="G747" s="49"/>
      <c r="H747" s="49">
        <f t="shared" ref="H747:K747" si="1207">H748+H756+H757+H758</f>
        <v>11000000</v>
      </c>
      <c r="I747" s="49">
        <f t="shared" si="1207"/>
        <v>11137150</v>
      </c>
      <c r="J747" s="49">
        <f t="shared" ref="J747" si="1208">J748+J756+J757+J758</f>
        <v>5844742</v>
      </c>
      <c r="K747" s="49">
        <f t="shared" si="1207"/>
        <v>1279725.5</v>
      </c>
      <c r="L747" s="49">
        <f t="shared" ref="L747" si="1209">L748+L756+L757+L758</f>
        <v>7124467.5</v>
      </c>
      <c r="M747" s="53">
        <f t="shared" ref="M747" si="1210">M748+M756+M757+M758</f>
        <v>4012682.5</v>
      </c>
      <c r="N747" s="54">
        <f t="shared" si="1204"/>
        <v>0.63970293118077781</v>
      </c>
      <c r="O747" s="61"/>
      <c r="P747" s="45"/>
    </row>
    <row r="748" spans="1:16" ht="19.5" hidden="1" x14ac:dyDescent="0.25">
      <c r="A748" s="40" t="str">
        <f t="shared" si="1163"/>
        <v>a</v>
      </c>
      <c r="B748" s="46" t="s">
        <v>2</v>
      </c>
      <c r="C748" s="47" t="s">
        <v>3</v>
      </c>
      <c r="D748" s="48">
        <f t="shared" ref="D748:E748" si="1211">D749+D750+D751+D752+D753+D754+D755</f>
        <v>28330</v>
      </c>
      <c r="E748" s="48">
        <f t="shared" si="1211"/>
        <v>6550</v>
      </c>
      <c r="F748" s="48">
        <f t="shared" ref="F748" si="1212">F749+F750+F751+F752+F753+F754+F755</f>
        <v>9360</v>
      </c>
      <c r="G748" s="48"/>
      <c r="H748" s="48">
        <f t="shared" ref="H748:K748" si="1213">H749+H750+H751+H752+H753+H754+H755</f>
        <v>11000000</v>
      </c>
      <c r="I748" s="48">
        <f t="shared" si="1213"/>
        <v>11137150</v>
      </c>
      <c r="J748" s="49">
        <f t="shared" ref="J748" si="1214">J749+J750+J751+J752+J753+J754+J755</f>
        <v>5844742</v>
      </c>
      <c r="K748" s="48">
        <f t="shared" si="1213"/>
        <v>1279725.5</v>
      </c>
      <c r="L748" s="48">
        <f t="shared" ref="L748:M748" si="1215">L749+L750+L751+L752+L753+L754+L755</f>
        <v>7124467.5</v>
      </c>
      <c r="M748" s="50">
        <f t="shared" si="1215"/>
        <v>4012682.5</v>
      </c>
      <c r="N748" s="51">
        <f t="shared" si="1204"/>
        <v>0.63970293118077781</v>
      </c>
      <c r="O748" s="61"/>
      <c r="P748" s="45"/>
    </row>
    <row r="749" spans="1:16" ht="18.75" hidden="1" x14ac:dyDescent="0.25">
      <c r="A749" s="40" t="str">
        <f t="shared" si="1163"/>
        <v>b</v>
      </c>
      <c r="B749" s="3" t="s">
        <v>2</v>
      </c>
      <c r="C749" s="4" t="s">
        <v>4</v>
      </c>
      <c r="D749" s="18">
        <f t="shared" ref="D749:D758" si="1216">D761+D773</f>
        <v>0</v>
      </c>
      <c r="E749" s="18">
        <f t="shared" ref="E749:F749" si="1217">E761+E773</f>
        <v>0</v>
      </c>
      <c r="F749" s="18">
        <f t="shared" si="1217"/>
        <v>0</v>
      </c>
      <c r="G749" s="18"/>
      <c r="H749" s="18">
        <f t="shared" ref="H749:H758" si="1218">H761+H773</f>
        <v>0</v>
      </c>
      <c r="I749" s="18">
        <f t="shared" ref="I749:K749" si="1219">I761+I773</f>
        <v>0</v>
      </c>
      <c r="J749" s="18">
        <f t="shared" ref="J749" si="1220">J761+J773</f>
        <v>0</v>
      </c>
      <c r="K749" s="18">
        <f t="shared" si="1219"/>
        <v>0</v>
      </c>
      <c r="L749" s="18">
        <f t="shared" ref="L749:M749" si="1221">L761+L773</f>
        <v>0</v>
      </c>
      <c r="M749" s="30">
        <f t="shared" si="1221"/>
        <v>0</v>
      </c>
      <c r="N749" s="33" t="e">
        <f t="shared" si="1204"/>
        <v>#DIV/0!</v>
      </c>
      <c r="O749" s="14"/>
    </row>
    <row r="750" spans="1:16" ht="19.5" hidden="1" x14ac:dyDescent="0.25">
      <c r="A750" s="40" t="str">
        <f t="shared" si="1163"/>
        <v>a</v>
      </c>
      <c r="B750" s="52" t="s">
        <v>2</v>
      </c>
      <c r="C750" s="4" t="s">
        <v>5</v>
      </c>
      <c r="D750" s="49">
        <f t="shared" si="1216"/>
        <v>28000</v>
      </c>
      <c r="E750" s="49">
        <f t="shared" ref="E750:F750" si="1222">E762+E774</f>
        <v>6550</v>
      </c>
      <c r="F750" s="49">
        <f t="shared" si="1222"/>
        <v>9360</v>
      </c>
      <c r="G750" s="49"/>
      <c r="H750" s="49">
        <f t="shared" si="1218"/>
        <v>2300000</v>
      </c>
      <c r="I750" s="49">
        <f t="shared" ref="I750:K750" si="1223">I762+I774</f>
        <v>2437450</v>
      </c>
      <c r="J750" s="49">
        <f t="shared" ref="J750" si="1224">J762+J774</f>
        <v>1284567</v>
      </c>
      <c r="K750" s="49">
        <f t="shared" si="1223"/>
        <v>198600</v>
      </c>
      <c r="L750" s="49">
        <f t="shared" ref="L750:M750" si="1225">L762+L774</f>
        <v>1483167</v>
      </c>
      <c r="M750" s="53">
        <f t="shared" si="1225"/>
        <v>954283</v>
      </c>
      <c r="N750" s="54">
        <f t="shared" si="1204"/>
        <v>0.60849125110258673</v>
      </c>
      <c r="O750" s="61"/>
      <c r="P750" s="45"/>
    </row>
    <row r="751" spans="1:16" ht="18.75" hidden="1" x14ac:dyDescent="0.25">
      <c r="A751" s="40" t="str">
        <f t="shared" si="1163"/>
        <v>b</v>
      </c>
      <c r="B751" s="3" t="s">
        <v>2</v>
      </c>
      <c r="C751" s="4" t="s">
        <v>6</v>
      </c>
      <c r="D751" s="18">
        <f t="shared" si="1216"/>
        <v>0</v>
      </c>
      <c r="E751" s="18">
        <f t="shared" ref="E751:F751" si="1226">E763+E775</f>
        <v>0</v>
      </c>
      <c r="F751" s="18">
        <f t="shared" si="1226"/>
        <v>0</v>
      </c>
      <c r="G751" s="18"/>
      <c r="H751" s="18">
        <f t="shared" si="1218"/>
        <v>0</v>
      </c>
      <c r="I751" s="18">
        <f t="shared" ref="I751:K751" si="1227">I763+I775</f>
        <v>0</v>
      </c>
      <c r="J751" s="18">
        <f t="shared" ref="J751" si="1228">J763+J775</f>
        <v>0</v>
      </c>
      <c r="K751" s="18">
        <f t="shared" si="1227"/>
        <v>0</v>
      </c>
      <c r="L751" s="18">
        <f t="shared" ref="L751:M751" si="1229">L763+L775</f>
        <v>0</v>
      </c>
      <c r="M751" s="30">
        <f t="shared" si="1229"/>
        <v>0</v>
      </c>
      <c r="N751" s="33" t="e">
        <f t="shared" si="1204"/>
        <v>#DIV/0!</v>
      </c>
      <c r="O751" s="14"/>
    </row>
    <row r="752" spans="1:16" ht="18.75" hidden="1" x14ac:dyDescent="0.25">
      <c r="A752" s="40" t="str">
        <f t="shared" si="1163"/>
        <v>b</v>
      </c>
      <c r="B752" s="3" t="s">
        <v>2</v>
      </c>
      <c r="C752" s="5" t="s">
        <v>7</v>
      </c>
      <c r="D752" s="18">
        <f t="shared" si="1216"/>
        <v>0</v>
      </c>
      <c r="E752" s="18">
        <f t="shared" ref="E752:F752" si="1230">E764+E776</f>
        <v>0</v>
      </c>
      <c r="F752" s="18">
        <f t="shared" si="1230"/>
        <v>0</v>
      </c>
      <c r="G752" s="18"/>
      <c r="H752" s="18">
        <f t="shared" si="1218"/>
        <v>0</v>
      </c>
      <c r="I752" s="18">
        <f t="shared" ref="I752:K752" si="1231">I764+I776</f>
        <v>0</v>
      </c>
      <c r="J752" s="18">
        <f t="shared" ref="J752" si="1232">J764+J776</f>
        <v>0</v>
      </c>
      <c r="K752" s="18">
        <f t="shared" si="1231"/>
        <v>0</v>
      </c>
      <c r="L752" s="18">
        <f t="shared" ref="L752:M752" si="1233">L764+L776</f>
        <v>0</v>
      </c>
      <c r="M752" s="30">
        <f t="shared" si="1233"/>
        <v>0</v>
      </c>
      <c r="N752" s="33" t="e">
        <f t="shared" si="1204"/>
        <v>#DIV/0!</v>
      </c>
      <c r="O752" s="14"/>
    </row>
    <row r="753" spans="1:16" ht="18.75" hidden="1" x14ac:dyDescent="0.25">
      <c r="A753" s="40" t="str">
        <f t="shared" si="1163"/>
        <v>b</v>
      </c>
      <c r="B753" s="3" t="s">
        <v>2</v>
      </c>
      <c r="C753" s="5" t="s">
        <v>8</v>
      </c>
      <c r="D753" s="18">
        <f t="shared" si="1216"/>
        <v>0</v>
      </c>
      <c r="E753" s="18">
        <f t="shared" ref="E753:F753" si="1234">E765+E777</f>
        <v>0</v>
      </c>
      <c r="F753" s="18">
        <f t="shared" si="1234"/>
        <v>0</v>
      </c>
      <c r="G753" s="18"/>
      <c r="H753" s="18">
        <f t="shared" si="1218"/>
        <v>0</v>
      </c>
      <c r="I753" s="18">
        <f t="shared" ref="I753:K753" si="1235">I765+I777</f>
        <v>0</v>
      </c>
      <c r="J753" s="18">
        <f t="shared" ref="J753" si="1236">J765+J777</f>
        <v>0</v>
      </c>
      <c r="K753" s="18">
        <f t="shared" si="1235"/>
        <v>0</v>
      </c>
      <c r="L753" s="18">
        <f t="shared" ref="L753:M753" si="1237">L765+L777</f>
        <v>0</v>
      </c>
      <c r="M753" s="30">
        <f t="shared" si="1237"/>
        <v>0</v>
      </c>
      <c r="N753" s="33" t="e">
        <f t="shared" si="1204"/>
        <v>#DIV/0!</v>
      </c>
      <c r="O753" s="14"/>
    </row>
    <row r="754" spans="1:16" ht="19.5" hidden="1" x14ac:dyDescent="0.25">
      <c r="A754" s="40" t="str">
        <f t="shared" si="1163"/>
        <v>a</v>
      </c>
      <c r="B754" s="52" t="s">
        <v>2</v>
      </c>
      <c r="C754" s="4" t="s">
        <v>9</v>
      </c>
      <c r="D754" s="49">
        <f t="shared" si="1216"/>
        <v>330</v>
      </c>
      <c r="E754" s="49">
        <f t="shared" ref="E754:F754" si="1238">E766+E778</f>
        <v>0</v>
      </c>
      <c r="F754" s="49">
        <f t="shared" si="1238"/>
        <v>0</v>
      </c>
      <c r="G754" s="49"/>
      <c r="H754" s="49">
        <f t="shared" si="1218"/>
        <v>8700000</v>
      </c>
      <c r="I754" s="49">
        <f t="shared" ref="I754:K754" si="1239">I766+I778</f>
        <v>8699700</v>
      </c>
      <c r="J754" s="49">
        <f t="shared" ref="J754" si="1240">J766+J778</f>
        <v>4560175</v>
      </c>
      <c r="K754" s="49">
        <f t="shared" si="1239"/>
        <v>1081125.5</v>
      </c>
      <c r="L754" s="49">
        <f t="shared" ref="L754:M754" si="1241">L766+L778</f>
        <v>5641300.5</v>
      </c>
      <c r="M754" s="53">
        <f t="shared" si="1241"/>
        <v>3058399.5</v>
      </c>
      <c r="N754" s="54">
        <f t="shared" si="1204"/>
        <v>0.64844770509327909</v>
      </c>
      <c r="O754" s="61"/>
      <c r="P754" s="45"/>
    </row>
    <row r="755" spans="1:16" ht="18.75" hidden="1" x14ac:dyDescent="0.25">
      <c r="A755" s="40" t="str">
        <f t="shared" si="1163"/>
        <v>b</v>
      </c>
      <c r="B755" s="3" t="s">
        <v>2</v>
      </c>
      <c r="C755" s="5" t="s">
        <v>10</v>
      </c>
      <c r="D755" s="18">
        <f t="shared" si="1216"/>
        <v>0</v>
      </c>
      <c r="E755" s="18">
        <f t="shared" ref="E755:F755" si="1242">E767+E779</f>
        <v>0</v>
      </c>
      <c r="F755" s="18">
        <f t="shared" si="1242"/>
        <v>0</v>
      </c>
      <c r="G755" s="18"/>
      <c r="H755" s="18">
        <f t="shared" si="1218"/>
        <v>0</v>
      </c>
      <c r="I755" s="18">
        <f t="shared" ref="I755:K755" si="1243">I767+I779</f>
        <v>0</v>
      </c>
      <c r="J755" s="18">
        <f t="shared" ref="J755" si="1244">J767+J779</f>
        <v>0</v>
      </c>
      <c r="K755" s="18">
        <f t="shared" si="1243"/>
        <v>0</v>
      </c>
      <c r="L755" s="18">
        <f t="shared" ref="L755:M755" si="1245">L767+L779</f>
        <v>0</v>
      </c>
      <c r="M755" s="30">
        <f t="shared" si="1245"/>
        <v>0</v>
      </c>
      <c r="N755" s="33" t="e">
        <f t="shared" si="1204"/>
        <v>#DIV/0!</v>
      </c>
      <c r="O755" s="14"/>
    </row>
    <row r="756" spans="1:16" ht="18.75" hidden="1" x14ac:dyDescent="0.25">
      <c r="A756" s="40" t="str">
        <f t="shared" si="1163"/>
        <v>b</v>
      </c>
      <c r="B756" s="1" t="s">
        <v>2</v>
      </c>
      <c r="C756" s="2" t="s">
        <v>11</v>
      </c>
      <c r="D756" s="17">
        <f t="shared" si="1216"/>
        <v>0</v>
      </c>
      <c r="E756" s="17">
        <f t="shared" ref="E756:F756" si="1246">E768+E780</f>
        <v>0</v>
      </c>
      <c r="F756" s="17">
        <f t="shared" si="1246"/>
        <v>0</v>
      </c>
      <c r="G756" s="17"/>
      <c r="H756" s="17">
        <f t="shared" si="1218"/>
        <v>0</v>
      </c>
      <c r="I756" s="17">
        <f t="shared" ref="I756:K756" si="1247">I768+I780</f>
        <v>0</v>
      </c>
      <c r="J756" s="18">
        <f t="shared" ref="J756" si="1248">J768+J780</f>
        <v>0</v>
      </c>
      <c r="K756" s="17">
        <f t="shared" si="1247"/>
        <v>0</v>
      </c>
      <c r="L756" s="17">
        <f t="shared" ref="L756:M756" si="1249">L768+L780</f>
        <v>0</v>
      </c>
      <c r="M756" s="31">
        <f t="shared" si="1249"/>
        <v>0</v>
      </c>
      <c r="N756" s="32" t="e">
        <f t="shared" si="1204"/>
        <v>#DIV/0!</v>
      </c>
      <c r="O756" s="13"/>
    </row>
    <row r="757" spans="1:16" ht="18.75" hidden="1" x14ac:dyDescent="0.25">
      <c r="A757" s="40" t="str">
        <f t="shared" si="1163"/>
        <v>b</v>
      </c>
      <c r="B757" s="1" t="s">
        <v>2</v>
      </c>
      <c r="C757" s="2" t="s">
        <v>12</v>
      </c>
      <c r="D757" s="17">
        <f t="shared" si="1216"/>
        <v>0</v>
      </c>
      <c r="E757" s="17">
        <f t="shared" ref="E757:F757" si="1250">E769+E781</f>
        <v>0</v>
      </c>
      <c r="F757" s="17">
        <f t="shared" si="1250"/>
        <v>0</v>
      </c>
      <c r="G757" s="17"/>
      <c r="H757" s="17">
        <f t="shared" si="1218"/>
        <v>0</v>
      </c>
      <c r="I757" s="17">
        <f t="shared" ref="I757:K757" si="1251">I769+I781</f>
        <v>0</v>
      </c>
      <c r="J757" s="18">
        <f t="shared" ref="J757" si="1252">J769+J781</f>
        <v>0</v>
      </c>
      <c r="K757" s="17">
        <f t="shared" si="1251"/>
        <v>0</v>
      </c>
      <c r="L757" s="17">
        <f t="shared" ref="L757:M757" si="1253">L769+L781</f>
        <v>0</v>
      </c>
      <c r="M757" s="31">
        <f t="shared" si="1253"/>
        <v>0</v>
      </c>
      <c r="N757" s="32" t="e">
        <f t="shared" si="1204"/>
        <v>#DIV/0!</v>
      </c>
      <c r="O757" s="13"/>
    </row>
    <row r="758" spans="1:16" ht="18.75" hidden="1" x14ac:dyDescent="0.25">
      <c r="A758" s="40" t="str">
        <f t="shared" si="1163"/>
        <v>b</v>
      </c>
      <c r="B758" s="1" t="s">
        <v>2</v>
      </c>
      <c r="C758" s="2" t="s">
        <v>13</v>
      </c>
      <c r="D758" s="17">
        <f t="shared" si="1216"/>
        <v>0</v>
      </c>
      <c r="E758" s="17">
        <f t="shared" ref="E758:F758" si="1254">E770+E782</f>
        <v>0</v>
      </c>
      <c r="F758" s="17">
        <f t="shared" si="1254"/>
        <v>0</v>
      </c>
      <c r="G758" s="17"/>
      <c r="H758" s="17">
        <f t="shared" si="1218"/>
        <v>0</v>
      </c>
      <c r="I758" s="17">
        <f t="shared" ref="I758:K758" si="1255">I770+I782</f>
        <v>0</v>
      </c>
      <c r="J758" s="18">
        <f t="shared" ref="J758" si="1256">J770+J782</f>
        <v>0</v>
      </c>
      <c r="K758" s="17">
        <f t="shared" si="1255"/>
        <v>0</v>
      </c>
      <c r="L758" s="17">
        <f t="shared" ref="L758:M758" si="1257">L770+L782</f>
        <v>0</v>
      </c>
      <c r="M758" s="31">
        <f t="shared" si="1257"/>
        <v>0</v>
      </c>
      <c r="N758" s="32" t="e">
        <f t="shared" si="1204"/>
        <v>#DIV/0!</v>
      </c>
      <c r="O758" s="13"/>
    </row>
    <row r="759" spans="1:16" ht="69.75" customHeight="1" x14ac:dyDescent="0.25">
      <c r="A759" s="40" t="str">
        <f t="shared" si="1163"/>
        <v>a</v>
      </c>
      <c r="B759" s="55" t="s">
        <v>163</v>
      </c>
      <c r="C759" s="55" t="s">
        <v>63</v>
      </c>
      <c r="D759" s="49">
        <f t="shared" ref="D759" si="1258">D760+D768+D769+D770</f>
        <v>330</v>
      </c>
      <c r="E759" s="49"/>
      <c r="F759" s="49"/>
      <c r="G759" s="49"/>
      <c r="H759" s="56">
        <f t="shared" ref="H759:I759" si="1259">H760+H768+H769+H770</f>
        <v>9900000</v>
      </c>
      <c r="I759" s="56">
        <f t="shared" si="1259"/>
        <v>9899700</v>
      </c>
      <c r="J759" s="49">
        <f t="shared" ref="J759" si="1260">J760+J768+J769+J770</f>
        <v>4832021</v>
      </c>
      <c r="K759" s="49">
        <f t="shared" ref="K759" si="1261">K760+K768+K769+K770</f>
        <v>1130279.5</v>
      </c>
      <c r="L759" s="49">
        <f t="shared" ref="L759" si="1262">L760+L768+L769+L770</f>
        <v>5962300.5</v>
      </c>
      <c r="M759" s="53">
        <f t="shared" ref="M759" si="1263">M760+M768+M769+M770</f>
        <v>3937399.5</v>
      </c>
      <c r="N759" s="54">
        <f t="shared" si="1204"/>
        <v>0.60227082638867846</v>
      </c>
      <c r="O759" s="61"/>
      <c r="P759" s="45" t="s">
        <v>90</v>
      </c>
    </row>
    <row r="760" spans="1:16" ht="19.5" x14ac:dyDescent="0.25">
      <c r="A760" s="40" t="str">
        <f t="shared" si="1163"/>
        <v>a</v>
      </c>
      <c r="B760" s="46" t="s">
        <v>2</v>
      </c>
      <c r="C760" s="47" t="s">
        <v>3</v>
      </c>
      <c r="D760" s="48">
        <f t="shared" ref="D760" si="1264">D761+D762+D763+D764+D765+D766+D767</f>
        <v>330</v>
      </c>
      <c r="E760" s="48"/>
      <c r="F760" s="48"/>
      <c r="G760" s="48"/>
      <c r="H760" s="48">
        <f t="shared" ref="H760:I760" si="1265">H761+H762+H763+H764+H765+H766+H767</f>
        <v>9900000</v>
      </c>
      <c r="I760" s="48">
        <f t="shared" si="1265"/>
        <v>9899700</v>
      </c>
      <c r="J760" s="49">
        <f t="shared" ref="J760" si="1266">J761+J762+J763+J764+J765+J766+J767</f>
        <v>4832021</v>
      </c>
      <c r="K760" s="48">
        <f t="shared" ref="K760:M760" si="1267">K761+K762+K763+K764+K765+K766+K767</f>
        <v>1130279.5</v>
      </c>
      <c r="L760" s="48">
        <f t="shared" si="1267"/>
        <v>5962300.5</v>
      </c>
      <c r="M760" s="50">
        <f t="shared" si="1267"/>
        <v>3937399.5</v>
      </c>
      <c r="N760" s="51">
        <f t="shared" si="1204"/>
        <v>0.60227082638867846</v>
      </c>
      <c r="O760" s="61"/>
      <c r="P760" s="45" t="s">
        <v>90</v>
      </c>
    </row>
    <row r="761" spans="1:16" ht="18.75" hidden="1" x14ac:dyDescent="0.25">
      <c r="A761" s="40" t="str">
        <f t="shared" si="1163"/>
        <v>b</v>
      </c>
      <c r="B761" s="3" t="s">
        <v>2</v>
      </c>
      <c r="C761" s="4" t="s">
        <v>4</v>
      </c>
      <c r="D761" s="18"/>
      <c r="E761" s="18"/>
      <c r="F761" s="18"/>
      <c r="G761" s="18"/>
      <c r="H761" s="20">
        <v>0</v>
      </c>
      <c r="I761" s="20">
        <v>0</v>
      </c>
      <c r="J761" s="18"/>
      <c r="K761" s="18"/>
      <c r="L761" s="18">
        <f t="shared" ref="L761:L770" si="1268">J761+K761</f>
        <v>0</v>
      </c>
      <c r="M761" s="30">
        <f t="shared" ref="M761:M770" si="1269">I761-L761</f>
        <v>0</v>
      </c>
      <c r="N761" s="33" t="e">
        <f t="shared" si="1204"/>
        <v>#DIV/0!</v>
      </c>
      <c r="O761" s="14"/>
      <c r="P761" s="10" t="s">
        <v>90</v>
      </c>
    </row>
    <row r="762" spans="1:16" ht="19.5" x14ac:dyDescent="0.25">
      <c r="A762" s="40" t="str">
        <f t="shared" si="1163"/>
        <v>a</v>
      </c>
      <c r="B762" s="52" t="s">
        <v>2</v>
      </c>
      <c r="C762" s="4" t="s">
        <v>5</v>
      </c>
      <c r="D762" s="49"/>
      <c r="E762" s="49"/>
      <c r="F762" s="49"/>
      <c r="G762" s="49"/>
      <c r="H762" s="59">
        <v>1200000</v>
      </c>
      <c r="I762" s="59">
        <v>1200000</v>
      </c>
      <c r="J762" s="49">
        <v>271846</v>
      </c>
      <c r="K762" s="68">
        <v>49154</v>
      </c>
      <c r="L762" s="49">
        <f t="shared" si="1268"/>
        <v>321000</v>
      </c>
      <c r="M762" s="53">
        <f t="shared" si="1269"/>
        <v>879000</v>
      </c>
      <c r="N762" s="54">
        <f t="shared" si="1204"/>
        <v>0.26750000000000002</v>
      </c>
      <c r="O762" s="61"/>
      <c r="P762" s="45" t="s">
        <v>90</v>
      </c>
    </row>
    <row r="763" spans="1:16" ht="18.75" hidden="1" x14ac:dyDescent="0.25">
      <c r="A763" s="40" t="str">
        <f t="shared" si="1163"/>
        <v>b</v>
      </c>
      <c r="B763" s="3" t="s">
        <v>2</v>
      </c>
      <c r="C763" s="4" t="s">
        <v>6</v>
      </c>
      <c r="D763" s="18"/>
      <c r="E763" s="18"/>
      <c r="F763" s="18"/>
      <c r="G763" s="18"/>
      <c r="H763" s="20">
        <v>0</v>
      </c>
      <c r="I763" s="20">
        <v>0</v>
      </c>
      <c r="J763" s="18"/>
      <c r="K763" s="18"/>
      <c r="L763" s="18">
        <f t="shared" si="1268"/>
        <v>0</v>
      </c>
      <c r="M763" s="30">
        <f t="shared" si="1269"/>
        <v>0</v>
      </c>
      <c r="N763" s="33" t="e">
        <f t="shared" si="1204"/>
        <v>#DIV/0!</v>
      </c>
      <c r="O763" s="14"/>
      <c r="P763" s="10" t="s">
        <v>90</v>
      </c>
    </row>
    <row r="764" spans="1:16" ht="18.75" hidden="1" x14ac:dyDescent="0.25">
      <c r="A764" s="40" t="str">
        <f t="shared" si="1163"/>
        <v>b</v>
      </c>
      <c r="B764" s="3" t="s">
        <v>2</v>
      </c>
      <c r="C764" s="5" t="s">
        <v>7</v>
      </c>
      <c r="D764" s="18"/>
      <c r="E764" s="18"/>
      <c r="F764" s="18"/>
      <c r="G764" s="18"/>
      <c r="H764" s="20">
        <v>0</v>
      </c>
      <c r="I764" s="20">
        <v>0</v>
      </c>
      <c r="J764" s="18"/>
      <c r="K764" s="18"/>
      <c r="L764" s="18">
        <f t="shared" si="1268"/>
        <v>0</v>
      </c>
      <c r="M764" s="30">
        <f t="shared" si="1269"/>
        <v>0</v>
      </c>
      <c r="N764" s="33" t="e">
        <f t="shared" si="1204"/>
        <v>#DIV/0!</v>
      </c>
      <c r="O764" s="14"/>
      <c r="P764" s="10" t="s">
        <v>90</v>
      </c>
    </row>
    <row r="765" spans="1:16" ht="18.75" hidden="1" x14ac:dyDescent="0.25">
      <c r="A765" s="40" t="str">
        <f t="shared" si="1163"/>
        <v>b</v>
      </c>
      <c r="B765" s="3" t="s">
        <v>2</v>
      </c>
      <c r="C765" s="5" t="s">
        <v>8</v>
      </c>
      <c r="D765" s="18"/>
      <c r="E765" s="18"/>
      <c r="F765" s="18"/>
      <c r="G765" s="18"/>
      <c r="H765" s="20">
        <v>0</v>
      </c>
      <c r="I765" s="20">
        <v>0</v>
      </c>
      <c r="J765" s="18"/>
      <c r="K765" s="18"/>
      <c r="L765" s="18">
        <f t="shared" si="1268"/>
        <v>0</v>
      </c>
      <c r="M765" s="30">
        <f t="shared" si="1269"/>
        <v>0</v>
      </c>
      <c r="N765" s="33" t="e">
        <f t="shared" si="1204"/>
        <v>#DIV/0!</v>
      </c>
      <c r="O765" s="14"/>
      <c r="P765" s="10" t="s">
        <v>90</v>
      </c>
    </row>
    <row r="766" spans="1:16" ht="19.5" x14ac:dyDescent="0.25">
      <c r="A766" s="40" t="str">
        <f t="shared" si="1163"/>
        <v>a</v>
      </c>
      <c r="B766" s="52" t="s">
        <v>2</v>
      </c>
      <c r="C766" s="4" t="s">
        <v>9</v>
      </c>
      <c r="D766" s="49">
        <v>330</v>
      </c>
      <c r="E766" s="49"/>
      <c r="F766" s="49"/>
      <c r="G766" s="49"/>
      <c r="H766" s="59">
        <v>8700000</v>
      </c>
      <c r="I766" s="59">
        <v>8699700</v>
      </c>
      <c r="J766" s="49">
        <v>4560175</v>
      </c>
      <c r="K766" s="68">
        <v>1081125.5</v>
      </c>
      <c r="L766" s="49">
        <f t="shared" si="1268"/>
        <v>5641300.5</v>
      </c>
      <c r="M766" s="53">
        <f t="shared" si="1269"/>
        <v>3058399.5</v>
      </c>
      <c r="N766" s="54">
        <f t="shared" si="1204"/>
        <v>0.64844770509327909</v>
      </c>
      <c r="O766" s="61"/>
      <c r="P766" s="45" t="s">
        <v>90</v>
      </c>
    </row>
    <row r="767" spans="1:16" ht="18.75" hidden="1" x14ac:dyDescent="0.25">
      <c r="A767" s="40" t="str">
        <f t="shared" si="1163"/>
        <v>b</v>
      </c>
      <c r="B767" s="3" t="s">
        <v>2</v>
      </c>
      <c r="C767" s="5" t="s">
        <v>10</v>
      </c>
      <c r="D767" s="18"/>
      <c r="E767" s="18"/>
      <c r="F767" s="18"/>
      <c r="G767" s="18"/>
      <c r="H767" s="20">
        <v>0</v>
      </c>
      <c r="I767" s="20">
        <v>0</v>
      </c>
      <c r="J767" s="18"/>
      <c r="K767" s="18"/>
      <c r="L767" s="18">
        <f t="shared" si="1268"/>
        <v>0</v>
      </c>
      <c r="M767" s="30">
        <f t="shared" si="1269"/>
        <v>0</v>
      </c>
      <c r="N767" s="33" t="e">
        <f t="shared" si="1204"/>
        <v>#DIV/0!</v>
      </c>
      <c r="O767" s="14"/>
      <c r="P767" s="10" t="s">
        <v>90</v>
      </c>
    </row>
    <row r="768" spans="1:16" ht="18.75" hidden="1" x14ac:dyDescent="0.25">
      <c r="A768" s="40" t="str">
        <f t="shared" si="1163"/>
        <v>b</v>
      </c>
      <c r="B768" s="3" t="s">
        <v>2</v>
      </c>
      <c r="C768" s="2" t="s">
        <v>11</v>
      </c>
      <c r="D768" s="17"/>
      <c r="E768" s="17"/>
      <c r="F768" s="17"/>
      <c r="G768" s="17"/>
      <c r="H768" s="17">
        <v>0</v>
      </c>
      <c r="I768" s="17">
        <v>0</v>
      </c>
      <c r="J768" s="18"/>
      <c r="K768" s="17"/>
      <c r="L768" s="17">
        <f t="shared" si="1268"/>
        <v>0</v>
      </c>
      <c r="M768" s="31">
        <f t="shared" si="1269"/>
        <v>0</v>
      </c>
      <c r="N768" s="32" t="e">
        <f t="shared" si="1204"/>
        <v>#DIV/0!</v>
      </c>
      <c r="O768" s="13"/>
      <c r="P768" s="10" t="s">
        <v>90</v>
      </c>
    </row>
    <row r="769" spans="1:16" ht="18.75" hidden="1" x14ac:dyDescent="0.25">
      <c r="A769" s="40" t="str">
        <f t="shared" si="1163"/>
        <v>b</v>
      </c>
      <c r="B769" s="3" t="s">
        <v>2</v>
      </c>
      <c r="C769" s="2" t="s">
        <v>12</v>
      </c>
      <c r="D769" s="17"/>
      <c r="E769" s="17"/>
      <c r="F769" s="17"/>
      <c r="G769" s="17"/>
      <c r="H769" s="17">
        <v>0</v>
      </c>
      <c r="I769" s="17">
        <v>0</v>
      </c>
      <c r="J769" s="18"/>
      <c r="K769" s="17"/>
      <c r="L769" s="17">
        <f t="shared" si="1268"/>
        <v>0</v>
      </c>
      <c r="M769" s="31">
        <f t="shared" si="1269"/>
        <v>0</v>
      </c>
      <c r="N769" s="32" t="e">
        <f t="shared" si="1204"/>
        <v>#DIV/0!</v>
      </c>
      <c r="O769" s="13"/>
      <c r="P769" s="10" t="s">
        <v>90</v>
      </c>
    </row>
    <row r="770" spans="1:16" ht="18.75" hidden="1" x14ac:dyDescent="0.25">
      <c r="A770" s="40" t="str">
        <f t="shared" si="1163"/>
        <v>b</v>
      </c>
      <c r="B770" s="3" t="s">
        <v>2</v>
      </c>
      <c r="C770" s="2" t="s">
        <v>13</v>
      </c>
      <c r="D770" s="17"/>
      <c r="E770" s="17"/>
      <c r="F770" s="17"/>
      <c r="G770" s="17"/>
      <c r="H770" s="17">
        <v>0</v>
      </c>
      <c r="I770" s="17">
        <v>0</v>
      </c>
      <c r="J770" s="18"/>
      <c r="K770" s="17"/>
      <c r="L770" s="17">
        <f t="shared" si="1268"/>
        <v>0</v>
      </c>
      <c r="M770" s="31">
        <f t="shared" si="1269"/>
        <v>0</v>
      </c>
      <c r="N770" s="32" t="e">
        <f t="shared" si="1204"/>
        <v>#DIV/0!</v>
      </c>
      <c r="O770" s="13"/>
      <c r="P770" s="10" t="s">
        <v>90</v>
      </c>
    </row>
    <row r="771" spans="1:16" ht="72" hidden="1" x14ac:dyDescent="0.25">
      <c r="A771" s="40" t="str">
        <f t="shared" si="1163"/>
        <v>a</v>
      </c>
      <c r="B771" s="55" t="s">
        <v>162</v>
      </c>
      <c r="C771" s="55" t="s">
        <v>64</v>
      </c>
      <c r="D771" s="49">
        <f t="shared" ref="D771" si="1270">D772+D780+D781+D782</f>
        <v>28000</v>
      </c>
      <c r="E771" s="49">
        <f t="shared" ref="E771:F771" si="1271">E772+E780+E781+E782</f>
        <v>6550</v>
      </c>
      <c r="F771" s="49">
        <f t="shared" si="1271"/>
        <v>9360</v>
      </c>
      <c r="G771" s="49"/>
      <c r="H771" s="56">
        <f t="shared" ref="H771:I771" si="1272">H772+H780+H781+H782</f>
        <v>1100000</v>
      </c>
      <c r="I771" s="56">
        <f t="shared" si="1272"/>
        <v>1237450</v>
      </c>
      <c r="J771" s="49">
        <f t="shared" ref="J771" si="1273">J772+J780+J781+J782</f>
        <v>1012721</v>
      </c>
      <c r="K771" s="49">
        <f t="shared" ref="K771" si="1274">K772+K780+K781+K782</f>
        <v>149446</v>
      </c>
      <c r="L771" s="49">
        <f t="shared" ref="L771" si="1275">L772+L780+L781+L782</f>
        <v>1162167</v>
      </c>
      <c r="M771" s="53">
        <f t="shared" ref="M771" si="1276">M772+M780+M781+M782</f>
        <v>75283</v>
      </c>
      <c r="N771" s="54">
        <f t="shared" si="1204"/>
        <v>0.93916279445634165</v>
      </c>
      <c r="O771" s="61"/>
      <c r="P771" s="45" t="s">
        <v>89</v>
      </c>
    </row>
    <row r="772" spans="1:16" ht="19.5" hidden="1" x14ac:dyDescent="0.25">
      <c r="A772" s="40" t="str">
        <f t="shared" ref="A772:A835" si="1277">IF((D772+J772+H772+I772+K772+L772)&gt;0,"a","b")</f>
        <v>a</v>
      </c>
      <c r="B772" s="46" t="s">
        <v>2</v>
      </c>
      <c r="C772" s="47" t="s">
        <v>3</v>
      </c>
      <c r="D772" s="48">
        <f t="shared" ref="D772" si="1278">D773+D774+D775+D776+D777+D778+D779</f>
        <v>28000</v>
      </c>
      <c r="E772" s="48">
        <f t="shared" ref="E772:F772" si="1279">E773+E774+E775+E776+E777+E778+E779</f>
        <v>6550</v>
      </c>
      <c r="F772" s="48">
        <f t="shared" si="1279"/>
        <v>9360</v>
      </c>
      <c r="G772" s="48"/>
      <c r="H772" s="48">
        <f t="shared" ref="H772:I772" si="1280">H773+H774+H775+H776+H777+H778+H779</f>
        <v>1100000</v>
      </c>
      <c r="I772" s="48">
        <f t="shared" si="1280"/>
        <v>1237450</v>
      </c>
      <c r="J772" s="49">
        <f t="shared" ref="J772" si="1281">J773+J774+J775+J776+J777+J778+J779</f>
        <v>1012721</v>
      </c>
      <c r="K772" s="48">
        <f t="shared" ref="K772:M772" si="1282">K773+K774+K775+K776+K777+K778+K779</f>
        <v>149446</v>
      </c>
      <c r="L772" s="48">
        <f t="shared" si="1282"/>
        <v>1162167</v>
      </c>
      <c r="M772" s="50">
        <f t="shared" si="1282"/>
        <v>75283</v>
      </c>
      <c r="N772" s="51">
        <f t="shared" si="1204"/>
        <v>0.93916279445634165</v>
      </c>
      <c r="O772" s="61"/>
      <c r="P772" s="45" t="s">
        <v>89</v>
      </c>
    </row>
    <row r="773" spans="1:16" ht="18.75" hidden="1" x14ac:dyDescent="0.25">
      <c r="A773" s="40" t="str">
        <f t="shared" si="1277"/>
        <v>b</v>
      </c>
      <c r="B773" s="3" t="s">
        <v>2</v>
      </c>
      <c r="C773" s="4" t="s">
        <v>4</v>
      </c>
      <c r="D773" s="18"/>
      <c r="E773" s="18"/>
      <c r="F773" s="18"/>
      <c r="G773" s="18"/>
      <c r="H773" s="20">
        <v>0</v>
      </c>
      <c r="I773" s="20">
        <v>0</v>
      </c>
      <c r="J773" s="18"/>
      <c r="K773" s="18"/>
      <c r="L773" s="18">
        <f t="shared" ref="L773:L782" si="1283">J773+K773</f>
        <v>0</v>
      </c>
      <c r="M773" s="30">
        <f t="shared" ref="M773:M782" si="1284">I773-L773</f>
        <v>0</v>
      </c>
      <c r="N773" s="33" t="e">
        <f t="shared" si="1204"/>
        <v>#DIV/0!</v>
      </c>
      <c r="O773" s="14"/>
      <c r="P773" s="10" t="s">
        <v>89</v>
      </c>
    </row>
    <row r="774" spans="1:16" ht="19.5" hidden="1" x14ac:dyDescent="0.25">
      <c r="A774" s="40" t="str">
        <f t="shared" si="1277"/>
        <v>a</v>
      </c>
      <c r="B774" s="52" t="s">
        <v>2</v>
      </c>
      <c r="C774" s="4" t="s">
        <v>5</v>
      </c>
      <c r="D774" s="49">
        <v>28000</v>
      </c>
      <c r="E774" s="49">
        <v>6550</v>
      </c>
      <c r="F774" s="49">
        <v>9360</v>
      </c>
      <c r="G774" s="49"/>
      <c r="H774" s="57">
        <v>1100000</v>
      </c>
      <c r="I774" s="62">
        <v>1237450</v>
      </c>
      <c r="J774" s="49">
        <v>1012721</v>
      </c>
      <c r="K774" s="49">
        <v>149446</v>
      </c>
      <c r="L774" s="49">
        <f t="shared" si="1283"/>
        <v>1162167</v>
      </c>
      <c r="M774" s="53">
        <f t="shared" si="1284"/>
        <v>75283</v>
      </c>
      <c r="N774" s="54">
        <f t="shared" si="1204"/>
        <v>0.93916279445634165</v>
      </c>
      <c r="O774" s="61"/>
      <c r="P774" s="45" t="s">
        <v>89</v>
      </c>
    </row>
    <row r="775" spans="1:16" ht="18.75" hidden="1" x14ac:dyDescent="0.25">
      <c r="A775" s="40" t="str">
        <f t="shared" si="1277"/>
        <v>b</v>
      </c>
      <c r="B775" s="3" t="s">
        <v>2</v>
      </c>
      <c r="C775" s="4" t="s">
        <v>6</v>
      </c>
      <c r="D775" s="18"/>
      <c r="E775" s="18"/>
      <c r="F775" s="18"/>
      <c r="G775" s="18"/>
      <c r="H775" s="20">
        <v>0</v>
      </c>
      <c r="I775" s="20">
        <v>0</v>
      </c>
      <c r="J775" s="18"/>
      <c r="K775" s="18"/>
      <c r="L775" s="18">
        <f t="shared" si="1283"/>
        <v>0</v>
      </c>
      <c r="M775" s="30">
        <f t="shared" si="1284"/>
        <v>0</v>
      </c>
      <c r="N775" s="33" t="e">
        <f t="shared" si="1204"/>
        <v>#DIV/0!</v>
      </c>
      <c r="O775" s="14"/>
      <c r="P775" s="10" t="s">
        <v>89</v>
      </c>
    </row>
    <row r="776" spans="1:16" ht="18.75" hidden="1" x14ac:dyDescent="0.25">
      <c r="A776" s="40" t="str">
        <f t="shared" si="1277"/>
        <v>b</v>
      </c>
      <c r="B776" s="3" t="s">
        <v>2</v>
      </c>
      <c r="C776" s="5" t="s">
        <v>7</v>
      </c>
      <c r="D776" s="18"/>
      <c r="E776" s="18"/>
      <c r="F776" s="18"/>
      <c r="G776" s="18"/>
      <c r="H776" s="20">
        <v>0</v>
      </c>
      <c r="I776" s="20">
        <v>0</v>
      </c>
      <c r="J776" s="18"/>
      <c r="K776" s="18"/>
      <c r="L776" s="18">
        <f t="shared" si="1283"/>
        <v>0</v>
      </c>
      <c r="M776" s="30">
        <f t="shared" si="1284"/>
        <v>0</v>
      </c>
      <c r="N776" s="33" t="e">
        <f t="shared" si="1204"/>
        <v>#DIV/0!</v>
      </c>
      <c r="O776" s="14"/>
      <c r="P776" s="10" t="s">
        <v>89</v>
      </c>
    </row>
    <row r="777" spans="1:16" ht="18.75" hidden="1" x14ac:dyDescent="0.25">
      <c r="A777" s="40" t="str">
        <f t="shared" si="1277"/>
        <v>b</v>
      </c>
      <c r="B777" s="3" t="s">
        <v>2</v>
      </c>
      <c r="C777" s="5" t="s">
        <v>8</v>
      </c>
      <c r="D777" s="18"/>
      <c r="E777" s="18"/>
      <c r="F777" s="18"/>
      <c r="G777" s="18"/>
      <c r="H777" s="20">
        <v>0</v>
      </c>
      <c r="I777" s="20">
        <v>0</v>
      </c>
      <c r="J777" s="18"/>
      <c r="K777" s="18"/>
      <c r="L777" s="18">
        <f t="shared" si="1283"/>
        <v>0</v>
      </c>
      <c r="M777" s="30">
        <f t="shared" si="1284"/>
        <v>0</v>
      </c>
      <c r="N777" s="33" t="e">
        <f t="shared" si="1204"/>
        <v>#DIV/0!</v>
      </c>
      <c r="O777" s="14"/>
      <c r="P777" s="10" t="s">
        <v>89</v>
      </c>
    </row>
    <row r="778" spans="1:16" ht="18.75" hidden="1" x14ac:dyDescent="0.25">
      <c r="A778" s="40" t="str">
        <f t="shared" si="1277"/>
        <v>b</v>
      </c>
      <c r="B778" s="3" t="s">
        <v>2</v>
      </c>
      <c r="C778" s="5" t="s">
        <v>9</v>
      </c>
      <c r="D778" s="18"/>
      <c r="E778" s="18"/>
      <c r="F778" s="18"/>
      <c r="G778" s="18"/>
      <c r="H778" s="20">
        <v>0</v>
      </c>
      <c r="I778" s="20">
        <v>0</v>
      </c>
      <c r="J778" s="18"/>
      <c r="K778" s="18"/>
      <c r="L778" s="18">
        <f t="shared" si="1283"/>
        <v>0</v>
      </c>
      <c r="M778" s="30">
        <f t="shared" si="1284"/>
        <v>0</v>
      </c>
      <c r="N778" s="33" t="e">
        <f t="shared" si="1204"/>
        <v>#DIV/0!</v>
      </c>
      <c r="O778" s="14"/>
      <c r="P778" s="10" t="s">
        <v>89</v>
      </c>
    </row>
    <row r="779" spans="1:16" ht="18.75" hidden="1" x14ac:dyDescent="0.25">
      <c r="A779" s="40" t="str">
        <f t="shared" si="1277"/>
        <v>b</v>
      </c>
      <c r="B779" s="3" t="s">
        <v>2</v>
      </c>
      <c r="C779" s="5" t="s">
        <v>10</v>
      </c>
      <c r="D779" s="18"/>
      <c r="E779" s="18"/>
      <c r="F779" s="18"/>
      <c r="G779" s="18"/>
      <c r="H779" s="20">
        <v>0</v>
      </c>
      <c r="I779" s="20">
        <v>0</v>
      </c>
      <c r="J779" s="18"/>
      <c r="K779" s="18"/>
      <c r="L779" s="18">
        <f t="shared" si="1283"/>
        <v>0</v>
      </c>
      <c r="M779" s="30">
        <f t="shared" si="1284"/>
        <v>0</v>
      </c>
      <c r="N779" s="33" t="e">
        <f t="shared" si="1204"/>
        <v>#DIV/0!</v>
      </c>
      <c r="O779" s="14"/>
      <c r="P779" s="10" t="s">
        <v>89</v>
      </c>
    </row>
    <row r="780" spans="1:16" ht="18.75" hidden="1" x14ac:dyDescent="0.25">
      <c r="A780" s="40" t="str">
        <f t="shared" si="1277"/>
        <v>b</v>
      </c>
      <c r="B780" s="3" t="s">
        <v>2</v>
      </c>
      <c r="C780" s="2" t="s">
        <v>11</v>
      </c>
      <c r="D780" s="17"/>
      <c r="E780" s="17"/>
      <c r="F780" s="17"/>
      <c r="G780" s="17"/>
      <c r="H780" s="17">
        <v>0</v>
      </c>
      <c r="I780" s="17">
        <v>0</v>
      </c>
      <c r="J780" s="18"/>
      <c r="K780" s="17"/>
      <c r="L780" s="17">
        <f t="shared" si="1283"/>
        <v>0</v>
      </c>
      <c r="M780" s="31">
        <f t="shared" si="1284"/>
        <v>0</v>
      </c>
      <c r="N780" s="32" t="e">
        <f t="shared" si="1204"/>
        <v>#DIV/0!</v>
      </c>
      <c r="O780" s="13"/>
      <c r="P780" s="10" t="s">
        <v>89</v>
      </c>
    </row>
    <row r="781" spans="1:16" ht="18.75" hidden="1" x14ac:dyDescent="0.25">
      <c r="A781" s="40" t="str">
        <f t="shared" si="1277"/>
        <v>b</v>
      </c>
      <c r="B781" s="3" t="s">
        <v>2</v>
      </c>
      <c r="C781" s="2" t="s">
        <v>12</v>
      </c>
      <c r="D781" s="17"/>
      <c r="E781" s="17"/>
      <c r="F781" s="17"/>
      <c r="G781" s="17"/>
      <c r="H781" s="17">
        <v>0</v>
      </c>
      <c r="I781" s="17">
        <v>0</v>
      </c>
      <c r="J781" s="18"/>
      <c r="K781" s="17"/>
      <c r="L781" s="17">
        <f t="shared" si="1283"/>
        <v>0</v>
      </c>
      <c r="M781" s="31">
        <f t="shared" si="1284"/>
        <v>0</v>
      </c>
      <c r="N781" s="32" t="e">
        <f t="shared" si="1204"/>
        <v>#DIV/0!</v>
      </c>
      <c r="O781" s="13"/>
      <c r="P781" s="10" t="s">
        <v>89</v>
      </c>
    </row>
    <row r="782" spans="1:16" ht="18.75" hidden="1" x14ac:dyDescent="0.25">
      <c r="A782" s="40" t="str">
        <f t="shared" si="1277"/>
        <v>b</v>
      </c>
      <c r="B782" s="3" t="s">
        <v>2</v>
      </c>
      <c r="C782" s="2" t="s">
        <v>13</v>
      </c>
      <c r="D782" s="17"/>
      <c r="E782" s="17"/>
      <c r="F782" s="17"/>
      <c r="G782" s="17"/>
      <c r="H782" s="17">
        <v>0</v>
      </c>
      <c r="I782" s="17">
        <v>0</v>
      </c>
      <c r="J782" s="18"/>
      <c r="K782" s="17"/>
      <c r="L782" s="17">
        <f t="shared" si="1283"/>
        <v>0</v>
      </c>
      <c r="M782" s="31">
        <f t="shared" si="1284"/>
        <v>0</v>
      </c>
      <c r="N782" s="32" t="e">
        <f t="shared" si="1204"/>
        <v>#DIV/0!</v>
      </c>
      <c r="O782" s="13"/>
      <c r="P782" s="10" t="s">
        <v>89</v>
      </c>
    </row>
    <row r="783" spans="1:16" ht="54" hidden="1" x14ac:dyDescent="0.25">
      <c r="A783" s="40" t="str">
        <f t="shared" si="1277"/>
        <v>a</v>
      </c>
      <c r="B783" s="55" t="s">
        <v>164</v>
      </c>
      <c r="C783" s="55" t="s">
        <v>65</v>
      </c>
      <c r="D783" s="49">
        <f t="shared" ref="D783" si="1285">D784+D792+D793+D794</f>
        <v>1050600</v>
      </c>
      <c r="E783" s="49">
        <f t="shared" ref="E783:F783" si="1286">E784+E792+E793+E794</f>
        <v>91792.639999999999</v>
      </c>
      <c r="F783" s="49">
        <f t="shared" si="1286"/>
        <v>157088.79999999999</v>
      </c>
      <c r="G783" s="49">
        <f t="shared" ref="G783" si="1287">G784+G792+G793+G794</f>
        <v>31885</v>
      </c>
      <c r="H783" s="49">
        <f t="shared" ref="H783:K783" si="1288">H784+H792+H793+H794</f>
        <v>200365000</v>
      </c>
      <c r="I783" s="49">
        <f t="shared" si="1288"/>
        <v>200183800</v>
      </c>
      <c r="J783" s="49">
        <f t="shared" ref="J783" si="1289">J784+J792+J793+J794</f>
        <v>174884009</v>
      </c>
      <c r="K783" s="49">
        <f t="shared" si="1288"/>
        <v>29091562</v>
      </c>
      <c r="L783" s="49">
        <f t="shared" ref="L783" si="1290">L784+L792+L793+L794</f>
        <v>203975571</v>
      </c>
      <c r="M783" s="53">
        <f t="shared" ref="M783" si="1291">M784+M792+M793+M794</f>
        <v>-3791771</v>
      </c>
      <c r="N783" s="54">
        <f t="shared" si="1204"/>
        <v>1.0189414478094632</v>
      </c>
      <c r="O783" s="61"/>
      <c r="P783" s="45"/>
    </row>
    <row r="784" spans="1:16" ht="19.5" hidden="1" x14ac:dyDescent="0.25">
      <c r="A784" s="40" t="str">
        <f t="shared" si="1277"/>
        <v>a</v>
      </c>
      <c r="B784" s="46" t="s">
        <v>2</v>
      </c>
      <c r="C784" s="47" t="s">
        <v>3</v>
      </c>
      <c r="D784" s="48">
        <f t="shared" ref="D784:E784" si="1292">D785+D786+D787+D788+D789+D790+D791</f>
        <v>1050600</v>
      </c>
      <c r="E784" s="48">
        <f t="shared" si="1292"/>
        <v>91792.639999999999</v>
      </c>
      <c r="F784" s="48">
        <f t="shared" ref="F784:G784" si="1293">F785+F786+F787+F788+F789+F790+F791</f>
        <v>133192.79999999999</v>
      </c>
      <c r="G784" s="48">
        <f t="shared" si="1293"/>
        <v>31885</v>
      </c>
      <c r="H784" s="48">
        <f t="shared" ref="H784:K784" si="1294">H785+H786+H787+H788+H789+H790+H791</f>
        <v>200232000</v>
      </c>
      <c r="I784" s="48">
        <f t="shared" si="1294"/>
        <v>200027200</v>
      </c>
      <c r="J784" s="49">
        <f t="shared" ref="J784" si="1295">J785+J786+J787+J788+J789+J790+J791</f>
        <v>174808491</v>
      </c>
      <c r="K784" s="48">
        <f t="shared" si="1294"/>
        <v>29051562</v>
      </c>
      <c r="L784" s="48">
        <f t="shared" ref="L784:M784" si="1296">L785+L786+L787+L788+L789+L790+L791</f>
        <v>203860053</v>
      </c>
      <c r="M784" s="50">
        <f t="shared" si="1296"/>
        <v>-3832853</v>
      </c>
      <c r="N784" s="51">
        <f t="shared" si="1204"/>
        <v>1.0191616590143739</v>
      </c>
      <c r="O784" s="61"/>
      <c r="P784" s="45"/>
    </row>
    <row r="785" spans="1:16" ht="18.75" hidden="1" x14ac:dyDescent="0.25">
      <c r="A785" s="40" t="str">
        <f t="shared" si="1277"/>
        <v>b</v>
      </c>
      <c r="B785" s="3" t="s">
        <v>2</v>
      </c>
      <c r="C785" s="4" t="s">
        <v>4</v>
      </c>
      <c r="D785" s="18">
        <f t="shared" ref="D785:D794" si="1297">D797+D809+D821+D833+D845+D857+D869+D905+D941+D953+D965</f>
        <v>0</v>
      </c>
      <c r="E785" s="18">
        <f t="shared" ref="E785:F785" si="1298">E797+E809+E821+E833+E845+E857+E869+E905+E941+E953+E965</f>
        <v>0</v>
      </c>
      <c r="F785" s="18">
        <f t="shared" si="1298"/>
        <v>0</v>
      </c>
      <c r="G785" s="18">
        <f t="shared" ref="G785" si="1299">G797+G809+G821+G833+G845+G857+G869+G905+G941+G953+G965</f>
        <v>0</v>
      </c>
      <c r="H785" s="18">
        <f t="shared" ref="H785:H794" si="1300">H797+H809+H821+H833+H845+H857+H869+H905+H941+H953+H965</f>
        <v>0</v>
      </c>
      <c r="I785" s="18">
        <f t="shared" ref="I785:K785" si="1301">I797+I809+I821+I833+I845+I857+I869+I905+I941+I953+I965</f>
        <v>0</v>
      </c>
      <c r="J785" s="18">
        <f t="shared" ref="J785" si="1302">J797+J809+J821+J833+J845+J857+J869+J905+J941+J953+J965</f>
        <v>0</v>
      </c>
      <c r="K785" s="18">
        <f t="shared" si="1301"/>
        <v>0</v>
      </c>
      <c r="L785" s="18">
        <f t="shared" ref="L785:M785" si="1303">L797+L809+L821+L833+L845+L857+L869+L905+L941+L953+L965</f>
        <v>0</v>
      </c>
      <c r="M785" s="30">
        <f t="shared" si="1303"/>
        <v>0</v>
      </c>
      <c r="N785" s="33" t="e">
        <f t="shared" si="1204"/>
        <v>#DIV/0!</v>
      </c>
      <c r="O785" s="14"/>
    </row>
    <row r="786" spans="1:16" ht="19.5" hidden="1" x14ac:dyDescent="0.25">
      <c r="A786" s="40" t="str">
        <f t="shared" si="1277"/>
        <v>a</v>
      </c>
      <c r="B786" s="52" t="s">
        <v>2</v>
      </c>
      <c r="C786" s="4" t="s">
        <v>5</v>
      </c>
      <c r="D786" s="49">
        <f t="shared" si="1297"/>
        <v>96864</v>
      </c>
      <c r="E786" s="49">
        <f t="shared" ref="E786:F786" si="1304">E798+E810+E822+E834+E846+E858+E870+E906+E942+E954+E966</f>
        <v>11569.33</v>
      </c>
      <c r="F786" s="49">
        <f t="shared" si="1304"/>
        <v>2869.8</v>
      </c>
      <c r="G786" s="49">
        <f t="shared" ref="G786" si="1305">G798+G810+G822+G834+G846+G858+G870+G906+G942+G954+G966</f>
        <v>28982</v>
      </c>
      <c r="H786" s="49">
        <f t="shared" si="1300"/>
        <v>38668000</v>
      </c>
      <c r="I786" s="49">
        <f t="shared" ref="I786:K786" si="1306">I798+I810+I822+I834+I846+I858+I870+I906+I942+I954+I966</f>
        <v>39606705</v>
      </c>
      <c r="J786" s="49">
        <f t="shared" ref="J786" si="1307">J798+J810+J822+J834+J846+J858+J870+J906+J942+J954+J966</f>
        <v>34418444</v>
      </c>
      <c r="K786" s="49">
        <f t="shared" si="1306"/>
        <v>6685955</v>
      </c>
      <c r="L786" s="49">
        <f t="shared" ref="L786:M786" si="1308">L798+L810+L822+L834+L846+L858+L870+L906+L942+L954+L966</f>
        <v>41104399</v>
      </c>
      <c r="M786" s="53">
        <f t="shared" si="1308"/>
        <v>-1497694</v>
      </c>
      <c r="N786" s="54">
        <f t="shared" si="1204"/>
        <v>1.037814152931934</v>
      </c>
      <c r="O786" s="61"/>
      <c r="P786" s="45"/>
    </row>
    <row r="787" spans="1:16" ht="18.75" hidden="1" x14ac:dyDescent="0.25">
      <c r="A787" s="40" t="str">
        <f t="shared" si="1277"/>
        <v>b</v>
      </c>
      <c r="B787" s="3" t="s">
        <v>2</v>
      </c>
      <c r="C787" s="4" t="s">
        <v>6</v>
      </c>
      <c r="D787" s="18">
        <f t="shared" si="1297"/>
        <v>0</v>
      </c>
      <c r="E787" s="18">
        <f t="shared" ref="E787:F787" si="1309">E799+E811+E823+E835+E847+E859+E871+E907+E943+E955+E967</f>
        <v>0</v>
      </c>
      <c r="F787" s="18">
        <f t="shared" si="1309"/>
        <v>0</v>
      </c>
      <c r="G787" s="18">
        <f t="shared" ref="G787" si="1310">G799+G811+G823+G835+G847+G859+G871+G907+G943+G955+G967</f>
        <v>0</v>
      </c>
      <c r="H787" s="18">
        <f t="shared" si="1300"/>
        <v>0</v>
      </c>
      <c r="I787" s="18">
        <f t="shared" ref="I787:K787" si="1311">I799+I811+I823+I835+I847+I859+I871+I907+I943+I955+I967</f>
        <v>0</v>
      </c>
      <c r="J787" s="18">
        <f t="shared" ref="J787" si="1312">J799+J811+J823+J835+J847+J859+J871+J907+J943+J955+J967</f>
        <v>0</v>
      </c>
      <c r="K787" s="18">
        <f t="shared" si="1311"/>
        <v>0</v>
      </c>
      <c r="L787" s="18">
        <f t="shared" ref="L787:M787" si="1313">L799+L811+L823+L835+L847+L859+L871+L907+L943+L955+L967</f>
        <v>0</v>
      </c>
      <c r="M787" s="30">
        <f t="shared" si="1313"/>
        <v>0</v>
      </c>
      <c r="N787" s="33" t="e">
        <f t="shared" si="1204"/>
        <v>#DIV/0!</v>
      </c>
      <c r="O787" s="14"/>
    </row>
    <row r="788" spans="1:16" ht="18.75" hidden="1" x14ac:dyDescent="0.25">
      <c r="A788" s="40" t="str">
        <f t="shared" si="1277"/>
        <v>b</v>
      </c>
      <c r="B788" s="3" t="s">
        <v>2</v>
      </c>
      <c r="C788" s="5" t="s">
        <v>7</v>
      </c>
      <c r="D788" s="18">
        <f t="shared" si="1297"/>
        <v>0</v>
      </c>
      <c r="E788" s="18">
        <f t="shared" ref="E788:F788" si="1314">E800+E812+E824+E836+E848+E860+E872+E908+E944+E956+E968</f>
        <v>0</v>
      </c>
      <c r="F788" s="18">
        <f t="shared" si="1314"/>
        <v>0</v>
      </c>
      <c r="G788" s="18">
        <f t="shared" ref="G788" si="1315">G800+G812+G824+G836+G848+G860+G872+G908+G944+G956+G968</f>
        <v>0</v>
      </c>
      <c r="H788" s="18">
        <f t="shared" si="1300"/>
        <v>0</v>
      </c>
      <c r="I788" s="18">
        <f t="shared" ref="I788:K788" si="1316">I800+I812+I824+I836+I848+I860+I872+I908+I944+I956+I968</f>
        <v>0</v>
      </c>
      <c r="J788" s="18">
        <f t="shared" ref="J788" si="1317">J800+J812+J824+J836+J848+J860+J872+J908+J944+J956+J968</f>
        <v>0</v>
      </c>
      <c r="K788" s="18">
        <f t="shared" si="1316"/>
        <v>0</v>
      </c>
      <c r="L788" s="18">
        <f t="shared" ref="L788:M788" si="1318">L800+L812+L824+L836+L848+L860+L872+L908+L944+L956+L968</f>
        <v>0</v>
      </c>
      <c r="M788" s="30">
        <f t="shared" si="1318"/>
        <v>0</v>
      </c>
      <c r="N788" s="33" t="e">
        <f t="shared" si="1204"/>
        <v>#DIV/0!</v>
      </c>
      <c r="O788" s="14"/>
    </row>
    <row r="789" spans="1:16" ht="18.75" hidden="1" x14ac:dyDescent="0.25">
      <c r="A789" s="40" t="str">
        <f t="shared" si="1277"/>
        <v>b</v>
      </c>
      <c r="B789" s="3" t="s">
        <v>2</v>
      </c>
      <c r="C789" s="5" t="s">
        <v>8</v>
      </c>
      <c r="D789" s="18">
        <f t="shared" si="1297"/>
        <v>0</v>
      </c>
      <c r="E789" s="18">
        <f t="shared" ref="E789:F789" si="1319">E801+E813+E825+E837+E849+E861+E873+E909+E945+E957+E969</f>
        <v>0</v>
      </c>
      <c r="F789" s="18">
        <f t="shared" si="1319"/>
        <v>0</v>
      </c>
      <c r="G789" s="18">
        <f t="shared" ref="G789" si="1320">G801+G813+G825+G837+G849+G861+G873+G909+G945+G957+G969</f>
        <v>0</v>
      </c>
      <c r="H789" s="18">
        <f t="shared" si="1300"/>
        <v>0</v>
      </c>
      <c r="I789" s="18">
        <f t="shared" ref="I789:K789" si="1321">I801+I813+I825+I837+I849+I861+I873+I909+I945+I957+I969</f>
        <v>0</v>
      </c>
      <c r="J789" s="18">
        <f t="shared" ref="J789" si="1322">J801+J813+J825+J837+J849+J861+J873+J909+J945+J957+J969</f>
        <v>0</v>
      </c>
      <c r="K789" s="18">
        <f t="shared" si="1321"/>
        <v>0</v>
      </c>
      <c r="L789" s="18">
        <f t="shared" ref="L789:M789" si="1323">L801+L813+L825+L837+L849+L861+L873+L909+L945+L957+L969</f>
        <v>0</v>
      </c>
      <c r="M789" s="30">
        <f t="shared" si="1323"/>
        <v>0</v>
      </c>
      <c r="N789" s="33" t="e">
        <f t="shared" si="1204"/>
        <v>#DIV/0!</v>
      </c>
      <c r="O789" s="14"/>
    </row>
    <row r="790" spans="1:16" ht="19.5" hidden="1" x14ac:dyDescent="0.25">
      <c r="A790" s="40" t="str">
        <f t="shared" si="1277"/>
        <v>a</v>
      </c>
      <c r="B790" s="52" t="s">
        <v>2</v>
      </c>
      <c r="C790" s="4" t="s">
        <v>9</v>
      </c>
      <c r="D790" s="49">
        <f t="shared" si="1297"/>
        <v>953736</v>
      </c>
      <c r="E790" s="49">
        <f t="shared" ref="E790:F790" si="1324">E802+E814+E826+E838+E850+E862+E874+E910+E946+E958+E970</f>
        <v>80223.31</v>
      </c>
      <c r="F790" s="49">
        <f t="shared" si="1324"/>
        <v>130323</v>
      </c>
      <c r="G790" s="49">
        <f t="shared" ref="G790" si="1325">G802+G814+G826+G838+G850+G862+G874+G910+G946+G958+G970</f>
        <v>2903</v>
      </c>
      <c r="H790" s="49">
        <f t="shared" si="1300"/>
        <v>160847000</v>
      </c>
      <c r="I790" s="49">
        <f t="shared" ref="I790:K790" si="1326">I802+I814+I826+I838+I850+I862+I874+I910+I946+I958+I970</f>
        <v>159502985</v>
      </c>
      <c r="J790" s="49">
        <f t="shared" ref="J790" si="1327">J802+J814+J826+J838+J850+J862+J874+J910+J946+J958+J970</f>
        <v>139804615</v>
      </c>
      <c r="K790" s="49">
        <f t="shared" si="1326"/>
        <v>22165807</v>
      </c>
      <c r="L790" s="49">
        <f t="shared" ref="L790:M790" si="1328">L802+L814+L826+L838+L850+L862+L874+L910+L946+L958+L970</f>
        <v>161970422</v>
      </c>
      <c r="M790" s="53">
        <f t="shared" si="1328"/>
        <v>-2467437</v>
      </c>
      <c r="N790" s="54">
        <f t="shared" si="1204"/>
        <v>1.0154695349431861</v>
      </c>
      <c r="O790" s="61"/>
      <c r="P790" s="45"/>
    </row>
    <row r="791" spans="1:16" ht="19.5" hidden="1" x14ac:dyDescent="0.25">
      <c r="A791" s="40" t="str">
        <f t="shared" si="1277"/>
        <v>a</v>
      </c>
      <c r="B791" s="52" t="s">
        <v>2</v>
      </c>
      <c r="C791" s="4" t="s">
        <v>10</v>
      </c>
      <c r="D791" s="49">
        <f t="shared" si="1297"/>
        <v>0</v>
      </c>
      <c r="E791" s="49">
        <f t="shared" ref="E791:F791" si="1329">E803+E815+E827+E839+E851+E863+E875+E911+E947+E959+E971</f>
        <v>0</v>
      </c>
      <c r="F791" s="49">
        <f t="shared" si="1329"/>
        <v>0</v>
      </c>
      <c r="G791" s="49">
        <f t="shared" ref="G791" si="1330">G803+G815+G827+G839+G851+G863+G875+G911+G947+G959+G971</f>
        <v>0</v>
      </c>
      <c r="H791" s="49">
        <f t="shared" si="1300"/>
        <v>717000</v>
      </c>
      <c r="I791" s="49">
        <f t="shared" ref="I791:K791" si="1331">I803+I815+I827+I839+I851+I863+I875+I911+I947+I959+I971</f>
        <v>917510</v>
      </c>
      <c r="J791" s="49">
        <f t="shared" ref="J791" si="1332">J803+J815+J827+J839+J851+J863+J875+J911+J947+J959+J971</f>
        <v>585432</v>
      </c>
      <c r="K791" s="49">
        <f t="shared" si="1331"/>
        <v>199800</v>
      </c>
      <c r="L791" s="49">
        <f t="shared" ref="L791:M791" si="1333">L803+L815+L827+L839+L851+L863+L875+L911+L947+L959+L971</f>
        <v>785232</v>
      </c>
      <c r="M791" s="53">
        <f t="shared" si="1333"/>
        <v>132278</v>
      </c>
      <c r="N791" s="54">
        <f t="shared" si="1204"/>
        <v>0.85582936425761025</v>
      </c>
      <c r="O791" s="61"/>
      <c r="P791" s="45"/>
    </row>
    <row r="792" spans="1:16" ht="19.5" hidden="1" x14ac:dyDescent="0.25">
      <c r="A792" s="40" t="str">
        <f t="shared" si="1277"/>
        <v>a</v>
      </c>
      <c r="B792" s="46" t="s">
        <v>2</v>
      </c>
      <c r="C792" s="47" t="s">
        <v>11</v>
      </c>
      <c r="D792" s="48">
        <f t="shared" si="1297"/>
        <v>0</v>
      </c>
      <c r="E792" s="48">
        <f t="shared" ref="E792:F792" si="1334">E804+E816+E828+E840+E852+E864+E876+E912+E948+E960+E972</f>
        <v>0</v>
      </c>
      <c r="F792" s="48">
        <f t="shared" si="1334"/>
        <v>23896</v>
      </c>
      <c r="G792" s="48">
        <f t="shared" ref="G792" si="1335">G804+G816+G828+G840+G852+G864+G876+G912+G948+G960+G972</f>
        <v>0</v>
      </c>
      <c r="H792" s="48">
        <f t="shared" si="1300"/>
        <v>133000</v>
      </c>
      <c r="I792" s="48">
        <f t="shared" ref="I792:K792" si="1336">I804+I816+I828+I840+I852+I864+I876+I912+I948+I960+I972</f>
        <v>156600</v>
      </c>
      <c r="J792" s="49">
        <f t="shared" ref="J792" si="1337">J804+J816+J828+J840+J852+J864+J876+J912+J948+J960+J972</f>
        <v>75518</v>
      </c>
      <c r="K792" s="48">
        <f t="shared" si="1336"/>
        <v>40000</v>
      </c>
      <c r="L792" s="48">
        <f t="shared" ref="L792:M792" si="1338">L804+L816+L828+L840+L852+L864+L876+L912+L948+L960+L972</f>
        <v>115518</v>
      </c>
      <c r="M792" s="50">
        <f t="shared" si="1338"/>
        <v>41082</v>
      </c>
      <c r="N792" s="51">
        <f t="shared" si="1204"/>
        <v>0.73766283524904219</v>
      </c>
      <c r="O792" s="61"/>
      <c r="P792" s="45"/>
    </row>
    <row r="793" spans="1:16" ht="18.75" hidden="1" x14ac:dyDescent="0.25">
      <c r="A793" s="40" t="str">
        <f t="shared" si="1277"/>
        <v>b</v>
      </c>
      <c r="B793" s="1" t="s">
        <v>2</v>
      </c>
      <c r="C793" s="2" t="s">
        <v>12</v>
      </c>
      <c r="D793" s="17">
        <f t="shared" si="1297"/>
        <v>0</v>
      </c>
      <c r="E793" s="17">
        <f t="shared" ref="E793:F793" si="1339">E805+E817+E829+E841+E853+E865+E877+E913+E949+E961+E973</f>
        <v>0</v>
      </c>
      <c r="F793" s="17">
        <f t="shared" si="1339"/>
        <v>0</v>
      </c>
      <c r="G793" s="17">
        <f t="shared" ref="G793" si="1340">G805+G817+G829+G841+G853+G865+G877+G913+G949+G961+G973</f>
        <v>0</v>
      </c>
      <c r="H793" s="17">
        <f t="shared" si="1300"/>
        <v>0</v>
      </c>
      <c r="I793" s="17">
        <f t="shared" ref="I793:K793" si="1341">I805+I817+I829+I841+I853+I865+I877+I913+I949+I961+I973</f>
        <v>0</v>
      </c>
      <c r="J793" s="18">
        <f t="shared" ref="J793" si="1342">J805+J817+J829+J841+J853+J865+J877+J913+J949+J961+J973</f>
        <v>0</v>
      </c>
      <c r="K793" s="17">
        <f t="shared" si="1341"/>
        <v>0</v>
      </c>
      <c r="L793" s="17">
        <f t="shared" ref="L793:M793" si="1343">L805+L817+L829+L841+L853+L865+L877+L913+L949+L961+L973</f>
        <v>0</v>
      </c>
      <c r="M793" s="31">
        <f t="shared" si="1343"/>
        <v>0</v>
      </c>
      <c r="N793" s="32" t="e">
        <f t="shared" si="1204"/>
        <v>#DIV/0!</v>
      </c>
      <c r="O793" s="13"/>
    </row>
    <row r="794" spans="1:16" ht="18.75" hidden="1" x14ac:dyDescent="0.25">
      <c r="A794" s="40" t="str">
        <f t="shared" si="1277"/>
        <v>b</v>
      </c>
      <c r="B794" s="1" t="s">
        <v>2</v>
      </c>
      <c r="C794" s="2" t="s">
        <v>13</v>
      </c>
      <c r="D794" s="17">
        <f t="shared" si="1297"/>
        <v>0</v>
      </c>
      <c r="E794" s="17">
        <f t="shared" ref="E794:F794" si="1344">E806+E818+E830+E842+E854+E866+E878+E914+E950+E962+E974</f>
        <v>0</v>
      </c>
      <c r="F794" s="17">
        <f t="shared" si="1344"/>
        <v>0</v>
      </c>
      <c r="G794" s="17">
        <f t="shared" ref="G794" si="1345">G806+G818+G830+G842+G854+G866+G878+G914+G950+G962+G974</f>
        <v>0</v>
      </c>
      <c r="H794" s="17">
        <f t="shared" si="1300"/>
        <v>0</v>
      </c>
      <c r="I794" s="17">
        <f t="shared" ref="I794:K794" si="1346">I806+I818+I830+I842+I854+I866+I878+I914+I950+I962+I974</f>
        <v>0</v>
      </c>
      <c r="J794" s="18">
        <f t="shared" ref="J794" si="1347">J806+J818+J830+J842+J854+J866+J878+J914+J950+J962+J974</f>
        <v>0</v>
      </c>
      <c r="K794" s="17">
        <f t="shared" si="1346"/>
        <v>0</v>
      </c>
      <c r="L794" s="17">
        <f t="shared" ref="L794:M794" si="1348">L806+L818+L830+L842+L854+L866+L878+L914+L950+L962+L974</f>
        <v>0</v>
      </c>
      <c r="M794" s="31">
        <f t="shared" si="1348"/>
        <v>0</v>
      </c>
      <c r="N794" s="32" t="e">
        <f t="shared" si="1204"/>
        <v>#DIV/0!</v>
      </c>
      <c r="O794" s="13"/>
    </row>
    <row r="795" spans="1:16" ht="36" x14ac:dyDescent="0.25">
      <c r="A795" s="40" t="str">
        <f t="shared" si="1277"/>
        <v>a</v>
      </c>
      <c r="B795" s="55" t="s">
        <v>165</v>
      </c>
      <c r="C795" s="55" t="s">
        <v>66</v>
      </c>
      <c r="D795" s="49">
        <f t="shared" ref="D795" si="1349">D796+D804+D805+D806</f>
        <v>33060</v>
      </c>
      <c r="E795" s="49"/>
      <c r="F795" s="49"/>
      <c r="G795" s="49"/>
      <c r="H795" s="56">
        <f t="shared" ref="H795:I795" si="1350">H796+H804+H805+H806</f>
        <v>24000000</v>
      </c>
      <c r="I795" s="56">
        <f t="shared" si="1350"/>
        <v>24077000</v>
      </c>
      <c r="J795" s="49">
        <f t="shared" ref="J795" si="1351">J796+J804+J805+J806</f>
        <v>21392224</v>
      </c>
      <c r="K795" s="49">
        <f t="shared" ref="K795" si="1352">K796+K804+K805+K806</f>
        <v>2449836</v>
      </c>
      <c r="L795" s="49">
        <f t="shared" ref="L795" si="1353">L796+L804+L805+L806</f>
        <v>23842060</v>
      </c>
      <c r="M795" s="53">
        <f t="shared" ref="M795" si="1354">M796+M804+M805+M806</f>
        <v>234940</v>
      </c>
      <c r="N795" s="54">
        <f t="shared" si="1204"/>
        <v>0.99024213980147024</v>
      </c>
      <c r="O795" s="61"/>
      <c r="P795" s="45" t="s">
        <v>90</v>
      </c>
    </row>
    <row r="796" spans="1:16" ht="19.5" x14ac:dyDescent="0.25">
      <c r="A796" s="40" t="str">
        <f t="shared" si="1277"/>
        <v>a</v>
      </c>
      <c r="B796" s="46" t="s">
        <v>2</v>
      </c>
      <c r="C796" s="47" t="s">
        <v>3</v>
      </c>
      <c r="D796" s="48">
        <f t="shared" ref="D796" si="1355">D797+D798+D799+D800+D801+D802+D803</f>
        <v>33060</v>
      </c>
      <c r="E796" s="48"/>
      <c r="F796" s="48"/>
      <c r="G796" s="48"/>
      <c r="H796" s="48">
        <f t="shared" ref="H796:I796" si="1356">H797+H798+H799+H800+H801+H802+H803</f>
        <v>24000000</v>
      </c>
      <c r="I796" s="48">
        <f t="shared" si="1356"/>
        <v>24077000</v>
      </c>
      <c r="J796" s="49">
        <f t="shared" ref="J796" si="1357">J797+J798+J799+J800+J801+J802+J803</f>
        <v>21392224</v>
      </c>
      <c r="K796" s="48">
        <f t="shared" ref="K796:M796" si="1358">K797+K798+K799+K800+K801+K802+K803</f>
        <v>2449836</v>
      </c>
      <c r="L796" s="48">
        <f t="shared" si="1358"/>
        <v>23842060</v>
      </c>
      <c r="M796" s="50">
        <f t="shared" si="1358"/>
        <v>234940</v>
      </c>
      <c r="N796" s="51">
        <f t="shared" si="1204"/>
        <v>0.99024213980147024</v>
      </c>
      <c r="O796" s="61"/>
      <c r="P796" s="45" t="s">
        <v>90</v>
      </c>
    </row>
    <row r="797" spans="1:16" ht="18.75" hidden="1" x14ac:dyDescent="0.25">
      <c r="A797" s="40" t="str">
        <f t="shared" si="1277"/>
        <v>b</v>
      </c>
      <c r="B797" s="3" t="s">
        <v>2</v>
      </c>
      <c r="C797" s="4" t="s">
        <v>4</v>
      </c>
      <c r="D797" s="18"/>
      <c r="E797" s="18"/>
      <c r="F797" s="18"/>
      <c r="G797" s="18"/>
      <c r="H797" s="20">
        <v>0</v>
      </c>
      <c r="I797" s="20">
        <v>0</v>
      </c>
      <c r="J797" s="18"/>
      <c r="K797" s="18"/>
      <c r="L797" s="18">
        <f t="shared" ref="L797:L806" si="1359">J797+K797</f>
        <v>0</v>
      </c>
      <c r="M797" s="30">
        <f t="shared" ref="M797:M806" si="1360">I797-L797</f>
        <v>0</v>
      </c>
      <c r="N797" s="33" t="e">
        <f t="shared" si="1204"/>
        <v>#DIV/0!</v>
      </c>
      <c r="O797" s="14"/>
      <c r="P797" s="10" t="s">
        <v>90</v>
      </c>
    </row>
    <row r="798" spans="1:16" ht="18.75" hidden="1" x14ac:dyDescent="0.25">
      <c r="A798" s="40" t="str">
        <f t="shared" si="1277"/>
        <v>b</v>
      </c>
      <c r="B798" s="3" t="s">
        <v>2</v>
      </c>
      <c r="C798" s="4" t="s">
        <v>5</v>
      </c>
      <c r="D798" s="18"/>
      <c r="E798" s="18"/>
      <c r="F798" s="18"/>
      <c r="G798" s="18"/>
      <c r="H798" s="20">
        <v>0</v>
      </c>
      <c r="I798" s="20">
        <v>0</v>
      </c>
      <c r="J798" s="18"/>
      <c r="K798" s="18"/>
      <c r="L798" s="18">
        <f t="shared" si="1359"/>
        <v>0</v>
      </c>
      <c r="M798" s="30">
        <f t="shared" si="1360"/>
        <v>0</v>
      </c>
      <c r="N798" s="33" t="e">
        <f t="shared" si="1204"/>
        <v>#DIV/0!</v>
      </c>
      <c r="O798" s="14"/>
      <c r="P798" s="10" t="s">
        <v>90</v>
      </c>
    </row>
    <row r="799" spans="1:16" ht="18.75" hidden="1" x14ac:dyDescent="0.25">
      <c r="A799" s="40" t="str">
        <f t="shared" si="1277"/>
        <v>b</v>
      </c>
      <c r="B799" s="3" t="s">
        <v>2</v>
      </c>
      <c r="C799" s="4" t="s">
        <v>6</v>
      </c>
      <c r="D799" s="18"/>
      <c r="E799" s="18"/>
      <c r="F799" s="18"/>
      <c r="G799" s="18"/>
      <c r="H799" s="20">
        <v>0</v>
      </c>
      <c r="I799" s="20">
        <v>0</v>
      </c>
      <c r="J799" s="18"/>
      <c r="K799" s="18"/>
      <c r="L799" s="18">
        <f t="shared" si="1359"/>
        <v>0</v>
      </c>
      <c r="M799" s="30">
        <f t="shared" si="1360"/>
        <v>0</v>
      </c>
      <c r="N799" s="33" t="e">
        <f t="shared" si="1204"/>
        <v>#DIV/0!</v>
      </c>
      <c r="O799" s="14"/>
      <c r="P799" s="10" t="s">
        <v>90</v>
      </c>
    </row>
    <row r="800" spans="1:16" ht="18.75" hidden="1" x14ac:dyDescent="0.25">
      <c r="A800" s="40" t="str">
        <f t="shared" si="1277"/>
        <v>b</v>
      </c>
      <c r="B800" s="3" t="s">
        <v>2</v>
      </c>
      <c r="C800" s="5" t="s">
        <v>7</v>
      </c>
      <c r="D800" s="18"/>
      <c r="E800" s="18"/>
      <c r="F800" s="18"/>
      <c r="G800" s="18"/>
      <c r="H800" s="20">
        <v>0</v>
      </c>
      <c r="I800" s="20">
        <v>0</v>
      </c>
      <c r="J800" s="18"/>
      <c r="K800" s="18"/>
      <c r="L800" s="18">
        <f t="shared" si="1359"/>
        <v>0</v>
      </c>
      <c r="M800" s="30">
        <f t="shared" si="1360"/>
        <v>0</v>
      </c>
      <c r="N800" s="33" t="e">
        <f t="shared" si="1204"/>
        <v>#DIV/0!</v>
      </c>
      <c r="O800" s="14"/>
      <c r="P800" s="10" t="s">
        <v>90</v>
      </c>
    </row>
    <row r="801" spans="1:16" ht="18.75" hidden="1" x14ac:dyDescent="0.25">
      <c r="A801" s="40" t="str">
        <f t="shared" si="1277"/>
        <v>b</v>
      </c>
      <c r="B801" s="3" t="s">
        <v>2</v>
      </c>
      <c r="C801" s="5" t="s">
        <v>8</v>
      </c>
      <c r="D801" s="18"/>
      <c r="E801" s="18"/>
      <c r="F801" s="18"/>
      <c r="G801" s="18"/>
      <c r="H801" s="20">
        <v>0</v>
      </c>
      <c r="I801" s="20">
        <v>0</v>
      </c>
      <c r="J801" s="18"/>
      <c r="K801" s="18"/>
      <c r="L801" s="18">
        <f t="shared" si="1359"/>
        <v>0</v>
      </c>
      <c r="M801" s="30">
        <f t="shared" si="1360"/>
        <v>0</v>
      </c>
      <c r="N801" s="33" t="e">
        <f t="shared" si="1204"/>
        <v>#DIV/0!</v>
      </c>
      <c r="O801" s="14"/>
      <c r="P801" s="10" t="s">
        <v>90</v>
      </c>
    </row>
    <row r="802" spans="1:16" ht="19.5" x14ac:dyDescent="0.25">
      <c r="A802" s="40" t="str">
        <f t="shared" si="1277"/>
        <v>a</v>
      </c>
      <c r="B802" s="52" t="s">
        <v>2</v>
      </c>
      <c r="C802" s="4" t="s">
        <v>9</v>
      </c>
      <c r="D802" s="49">
        <v>33060</v>
      </c>
      <c r="E802" s="49"/>
      <c r="F802" s="49"/>
      <c r="G802" s="49"/>
      <c r="H802" s="59">
        <v>24000000</v>
      </c>
      <c r="I802" s="59">
        <v>24077000</v>
      </c>
      <c r="J802" s="49">
        <v>21392224</v>
      </c>
      <c r="K802" s="49">
        <v>2449836</v>
      </c>
      <c r="L802" s="49">
        <f t="shared" si="1359"/>
        <v>23842060</v>
      </c>
      <c r="M802" s="53">
        <f t="shared" si="1360"/>
        <v>234940</v>
      </c>
      <c r="N802" s="54">
        <f t="shared" si="1204"/>
        <v>0.99024213980147024</v>
      </c>
      <c r="O802" s="61"/>
      <c r="P802" s="45" t="s">
        <v>90</v>
      </c>
    </row>
    <row r="803" spans="1:16" ht="18.75" hidden="1" x14ac:dyDescent="0.25">
      <c r="A803" s="40" t="str">
        <f t="shared" si="1277"/>
        <v>b</v>
      </c>
      <c r="B803" s="3" t="s">
        <v>2</v>
      </c>
      <c r="C803" s="5" t="s">
        <v>10</v>
      </c>
      <c r="D803" s="18"/>
      <c r="E803" s="18"/>
      <c r="F803" s="18"/>
      <c r="G803" s="18"/>
      <c r="H803" s="20"/>
      <c r="I803" s="20"/>
      <c r="J803" s="18"/>
      <c r="K803" s="18"/>
      <c r="L803" s="18">
        <f t="shared" si="1359"/>
        <v>0</v>
      </c>
      <c r="M803" s="30">
        <f t="shared" si="1360"/>
        <v>0</v>
      </c>
      <c r="N803" s="33" t="e">
        <f t="shared" si="1204"/>
        <v>#DIV/0!</v>
      </c>
      <c r="O803" s="14"/>
      <c r="P803" s="10" t="s">
        <v>90</v>
      </c>
    </row>
    <row r="804" spans="1:16" ht="18.75" hidden="1" x14ac:dyDescent="0.25">
      <c r="A804" s="40" t="str">
        <f t="shared" si="1277"/>
        <v>b</v>
      </c>
      <c r="B804" s="3" t="s">
        <v>2</v>
      </c>
      <c r="C804" s="2" t="s">
        <v>11</v>
      </c>
      <c r="D804" s="17"/>
      <c r="E804" s="17"/>
      <c r="F804" s="17"/>
      <c r="G804" s="17"/>
      <c r="H804" s="17">
        <v>0</v>
      </c>
      <c r="I804" s="17">
        <v>0</v>
      </c>
      <c r="J804" s="18"/>
      <c r="K804" s="17"/>
      <c r="L804" s="17">
        <f t="shared" si="1359"/>
        <v>0</v>
      </c>
      <c r="M804" s="31">
        <f t="shared" si="1360"/>
        <v>0</v>
      </c>
      <c r="N804" s="32" t="e">
        <f t="shared" si="1204"/>
        <v>#DIV/0!</v>
      </c>
      <c r="O804" s="13"/>
      <c r="P804" s="10" t="s">
        <v>90</v>
      </c>
    </row>
    <row r="805" spans="1:16" ht="18.75" hidden="1" x14ac:dyDescent="0.25">
      <c r="A805" s="40" t="str">
        <f t="shared" si="1277"/>
        <v>b</v>
      </c>
      <c r="B805" s="3" t="s">
        <v>2</v>
      </c>
      <c r="C805" s="2" t="s">
        <v>12</v>
      </c>
      <c r="D805" s="17"/>
      <c r="E805" s="17"/>
      <c r="F805" s="17"/>
      <c r="G805" s="17"/>
      <c r="H805" s="17">
        <v>0</v>
      </c>
      <c r="I805" s="17">
        <v>0</v>
      </c>
      <c r="J805" s="18"/>
      <c r="K805" s="17"/>
      <c r="L805" s="17">
        <f t="shared" si="1359"/>
        <v>0</v>
      </c>
      <c r="M805" s="31">
        <f t="shared" si="1360"/>
        <v>0</v>
      </c>
      <c r="N805" s="32" t="e">
        <f t="shared" si="1204"/>
        <v>#DIV/0!</v>
      </c>
      <c r="O805" s="13"/>
      <c r="P805" s="10" t="s">
        <v>90</v>
      </c>
    </row>
    <row r="806" spans="1:16" ht="18.75" hidden="1" x14ac:dyDescent="0.25">
      <c r="A806" s="40" t="str">
        <f t="shared" si="1277"/>
        <v>b</v>
      </c>
      <c r="B806" s="3" t="s">
        <v>2</v>
      </c>
      <c r="C806" s="2" t="s">
        <v>13</v>
      </c>
      <c r="D806" s="17"/>
      <c r="E806" s="17"/>
      <c r="F806" s="17"/>
      <c r="G806" s="17"/>
      <c r="H806" s="17">
        <v>0</v>
      </c>
      <c r="I806" s="17">
        <v>0</v>
      </c>
      <c r="J806" s="18"/>
      <c r="K806" s="17"/>
      <c r="L806" s="17">
        <f t="shared" si="1359"/>
        <v>0</v>
      </c>
      <c r="M806" s="31">
        <f t="shared" si="1360"/>
        <v>0</v>
      </c>
      <c r="N806" s="32" t="e">
        <f t="shared" si="1204"/>
        <v>#DIV/0!</v>
      </c>
      <c r="O806" s="13"/>
      <c r="P806" s="10" t="s">
        <v>90</v>
      </c>
    </row>
    <row r="807" spans="1:16" ht="34.5" customHeight="1" x14ac:dyDescent="0.25">
      <c r="A807" s="40" t="str">
        <f t="shared" si="1277"/>
        <v>a</v>
      </c>
      <c r="B807" s="55" t="s">
        <v>166</v>
      </c>
      <c r="C807" s="55" t="s">
        <v>67</v>
      </c>
      <c r="D807" s="49">
        <f t="shared" ref="D807" si="1361">D808+D816+D817+D818</f>
        <v>99070</v>
      </c>
      <c r="E807" s="49"/>
      <c r="F807" s="49"/>
      <c r="G807" s="49"/>
      <c r="H807" s="56">
        <f t="shared" ref="H807:I807" si="1362">H808+H816+H817+H818</f>
        <v>13500000</v>
      </c>
      <c r="I807" s="56">
        <f t="shared" si="1362"/>
        <v>13500000</v>
      </c>
      <c r="J807" s="49">
        <f t="shared" ref="J807" si="1363">J808+J816+J817+J818</f>
        <v>13482861</v>
      </c>
      <c r="K807" s="49">
        <f t="shared" ref="K807" si="1364">K808+K816+K817+K818</f>
        <v>382759</v>
      </c>
      <c r="L807" s="49">
        <f t="shared" ref="L807" si="1365">L808+L816+L817+L818</f>
        <v>13865620</v>
      </c>
      <c r="M807" s="53">
        <f t="shared" ref="M807" si="1366">M808+M816+M817+M818</f>
        <v>-365620</v>
      </c>
      <c r="N807" s="54">
        <f t="shared" ref="N807:N870" si="1367">L807/I807</f>
        <v>1.027082962962963</v>
      </c>
      <c r="O807" s="61"/>
      <c r="P807" s="45" t="s">
        <v>90</v>
      </c>
    </row>
    <row r="808" spans="1:16" ht="19.5" x14ac:dyDescent="0.25">
      <c r="A808" s="40" t="str">
        <f t="shared" si="1277"/>
        <v>a</v>
      </c>
      <c r="B808" s="46" t="s">
        <v>2</v>
      </c>
      <c r="C808" s="47" t="s">
        <v>3</v>
      </c>
      <c r="D808" s="48">
        <f t="shared" ref="D808" si="1368">D809+D810+D811+D812+D813+D814+D815</f>
        <v>99070</v>
      </c>
      <c r="E808" s="48"/>
      <c r="F808" s="48"/>
      <c r="G808" s="48"/>
      <c r="H808" s="48">
        <f t="shared" ref="H808:I808" si="1369">H809+H810+H811+H812+H813+H814+H815</f>
        <v>13500000</v>
      </c>
      <c r="I808" s="48">
        <f t="shared" si="1369"/>
        <v>13500000</v>
      </c>
      <c r="J808" s="49">
        <f t="shared" ref="J808" si="1370">J809+J810+J811+J812+J813+J814+J815</f>
        <v>13482861</v>
      </c>
      <c r="K808" s="48">
        <f t="shared" ref="K808:M808" si="1371">K809+K810+K811+K812+K813+K814+K815</f>
        <v>382759</v>
      </c>
      <c r="L808" s="48">
        <f t="shared" si="1371"/>
        <v>13865620</v>
      </c>
      <c r="M808" s="50">
        <f t="shared" si="1371"/>
        <v>-365620</v>
      </c>
      <c r="N808" s="51">
        <f t="shared" si="1367"/>
        <v>1.027082962962963</v>
      </c>
      <c r="O808" s="61"/>
      <c r="P808" s="45" t="s">
        <v>90</v>
      </c>
    </row>
    <row r="809" spans="1:16" ht="18.75" hidden="1" x14ac:dyDescent="0.25">
      <c r="A809" s="40" t="str">
        <f t="shared" si="1277"/>
        <v>b</v>
      </c>
      <c r="B809" s="3" t="s">
        <v>2</v>
      </c>
      <c r="C809" s="4" t="s">
        <v>4</v>
      </c>
      <c r="D809" s="18"/>
      <c r="E809" s="18"/>
      <c r="F809" s="18"/>
      <c r="G809" s="18"/>
      <c r="H809" s="20">
        <v>0</v>
      </c>
      <c r="I809" s="20">
        <v>0</v>
      </c>
      <c r="J809" s="18"/>
      <c r="K809" s="18"/>
      <c r="L809" s="18">
        <f t="shared" ref="L809:L818" si="1372">J809+K809</f>
        <v>0</v>
      </c>
      <c r="M809" s="30">
        <f t="shared" ref="M809:M818" si="1373">I809-L809</f>
        <v>0</v>
      </c>
      <c r="N809" s="33" t="e">
        <f t="shared" si="1367"/>
        <v>#DIV/0!</v>
      </c>
      <c r="O809" s="14"/>
      <c r="P809" s="10" t="s">
        <v>90</v>
      </c>
    </row>
    <row r="810" spans="1:16" ht="19.5" x14ac:dyDescent="0.25">
      <c r="A810" s="40" t="str">
        <f t="shared" si="1277"/>
        <v>a</v>
      </c>
      <c r="B810" s="52" t="s">
        <v>2</v>
      </c>
      <c r="C810" s="4" t="s">
        <v>5</v>
      </c>
      <c r="D810" s="49"/>
      <c r="E810" s="49"/>
      <c r="F810" s="49"/>
      <c r="G810" s="49"/>
      <c r="H810" s="59">
        <v>200000</v>
      </c>
      <c r="I810" s="59">
        <v>204000</v>
      </c>
      <c r="J810" s="49">
        <v>187000</v>
      </c>
      <c r="K810" s="49">
        <v>17000</v>
      </c>
      <c r="L810" s="49">
        <f t="shared" si="1372"/>
        <v>204000</v>
      </c>
      <c r="M810" s="53">
        <f t="shared" si="1373"/>
        <v>0</v>
      </c>
      <c r="N810" s="54">
        <f t="shared" si="1367"/>
        <v>1</v>
      </c>
      <c r="O810" s="61"/>
      <c r="P810" s="45" t="s">
        <v>90</v>
      </c>
    </row>
    <row r="811" spans="1:16" ht="18.75" hidden="1" x14ac:dyDescent="0.25">
      <c r="A811" s="40" t="str">
        <f t="shared" si="1277"/>
        <v>b</v>
      </c>
      <c r="B811" s="3" t="s">
        <v>2</v>
      </c>
      <c r="C811" s="4" t="s">
        <v>6</v>
      </c>
      <c r="D811" s="18"/>
      <c r="E811" s="18"/>
      <c r="F811" s="18"/>
      <c r="G811" s="18"/>
      <c r="H811" s="20">
        <v>0</v>
      </c>
      <c r="I811" s="20">
        <v>0</v>
      </c>
      <c r="J811" s="18"/>
      <c r="K811" s="18"/>
      <c r="L811" s="18">
        <f t="shared" si="1372"/>
        <v>0</v>
      </c>
      <c r="M811" s="30">
        <f t="shared" si="1373"/>
        <v>0</v>
      </c>
      <c r="N811" s="33" t="e">
        <f t="shared" si="1367"/>
        <v>#DIV/0!</v>
      </c>
      <c r="O811" s="14"/>
      <c r="P811" s="10" t="s">
        <v>90</v>
      </c>
    </row>
    <row r="812" spans="1:16" ht="18.75" hidden="1" x14ac:dyDescent="0.25">
      <c r="A812" s="40" t="str">
        <f t="shared" si="1277"/>
        <v>b</v>
      </c>
      <c r="B812" s="3" t="s">
        <v>2</v>
      </c>
      <c r="C812" s="5" t="s">
        <v>7</v>
      </c>
      <c r="D812" s="18"/>
      <c r="E812" s="18"/>
      <c r="F812" s="18"/>
      <c r="G812" s="18"/>
      <c r="H812" s="20">
        <v>0</v>
      </c>
      <c r="I812" s="20">
        <v>0</v>
      </c>
      <c r="J812" s="18"/>
      <c r="K812" s="18"/>
      <c r="L812" s="18">
        <f t="shared" si="1372"/>
        <v>0</v>
      </c>
      <c r="M812" s="30">
        <f t="shared" si="1373"/>
        <v>0</v>
      </c>
      <c r="N812" s="33" t="e">
        <f t="shared" si="1367"/>
        <v>#DIV/0!</v>
      </c>
      <c r="O812" s="14"/>
      <c r="P812" s="10" t="s">
        <v>90</v>
      </c>
    </row>
    <row r="813" spans="1:16" ht="18.75" hidden="1" x14ac:dyDescent="0.25">
      <c r="A813" s="40" t="str">
        <f t="shared" si="1277"/>
        <v>b</v>
      </c>
      <c r="B813" s="3" t="s">
        <v>2</v>
      </c>
      <c r="C813" s="5" t="s">
        <v>8</v>
      </c>
      <c r="D813" s="18"/>
      <c r="E813" s="18"/>
      <c r="F813" s="18"/>
      <c r="G813" s="18"/>
      <c r="H813" s="20">
        <v>0</v>
      </c>
      <c r="I813" s="20">
        <v>0</v>
      </c>
      <c r="J813" s="18"/>
      <c r="K813" s="18"/>
      <c r="L813" s="18">
        <f t="shared" si="1372"/>
        <v>0</v>
      </c>
      <c r="M813" s="30">
        <f t="shared" si="1373"/>
        <v>0</v>
      </c>
      <c r="N813" s="33" t="e">
        <f t="shared" si="1367"/>
        <v>#DIV/0!</v>
      </c>
      <c r="O813" s="14"/>
      <c r="P813" s="10" t="s">
        <v>90</v>
      </c>
    </row>
    <row r="814" spans="1:16" ht="30" customHeight="1" x14ac:dyDescent="0.25">
      <c r="A814" s="40" t="str">
        <f t="shared" si="1277"/>
        <v>a</v>
      </c>
      <c r="B814" s="52" t="s">
        <v>2</v>
      </c>
      <c r="C814" s="4" t="s">
        <v>9</v>
      </c>
      <c r="D814" s="49">
        <v>99070</v>
      </c>
      <c r="E814" s="49"/>
      <c r="F814" s="49"/>
      <c r="G814" s="49"/>
      <c r="H814" s="59">
        <v>13300000</v>
      </c>
      <c r="I814" s="59">
        <v>13296000</v>
      </c>
      <c r="J814" s="49">
        <v>13295861</v>
      </c>
      <c r="K814" s="49">
        <v>365759</v>
      </c>
      <c r="L814" s="49">
        <f t="shared" si="1372"/>
        <v>13661620</v>
      </c>
      <c r="M814" s="53">
        <f t="shared" si="1373"/>
        <v>-365620</v>
      </c>
      <c r="N814" s="54">
        <f t="shared" si="1367"/>
        <v>1.027498495788207</v>
      </c>
      <c r="O814" s="61"/>
      <c r="P814" s="45" t="s">
        <v>90</v>
      </c>
    </row>
    <row r="815" spans="1:16" ht="18.75" hidden="1" x14ac:dyDescent="0.25">
      <c r="A815" s="40" t="str">
        <f t="shared" si="1277"/>
        <v>b</v>
      </c>
      <c r="B815" s="3" t="s">
        <v>2</v>
      </c>
      <c r="C815" s="5" t="s">
        <v>10</v>
      </c>
      <c r="D815" s="18"/>
      <c r="E815" s="18"/>
      <c r="F815" s="18"/>
      <c r="G815" s="18"/>
      <c r="H815" s="20">
        <v>0</v>
      </c>
      <c r="I815" s="20">
        <v>0</v>
      </c>
      <c r="J815" s="18"/>
      <c r="K815" s="18"/>
      <c r="L815" s="18">
        <f t="shared" si="1372"/>
        <v>0</v>
      </c>
      <c r="M815" s="30">
        <f t="shared" si="1373"/>
        <v>0</v>
      </c>
      <c r="N815" s="33" t="e">
        <f t="shared" si="1367"/>
        <v>#DIV/0!</v>
      </c>
      <c r="O815" s="14"/>
      <c r="P815" s="10" t="s">
        <v>90</v>
      </c>
    </row>
    <row r="816" spans="1:16" ht="18.75" hidden="1" x14ac:dyDescent="0.25">
      <c r="A816" s="40" t="str">
        <f t="shared" si="1277"/>
        <v>b</v>
      </c>
      <c r="B816" s="3" t="s">
        <v>2</v>
      </c>
      <c r="C816" s="2" t="s">
        <v>11</v>
      </c>
      <c r="D816" s="17"/>
      <c r="E816" s="17"/>
      <c r="F816" s="17"/>
      <c r="G816" s="17"/>
      <c r="H816" s="17">
        <v>0</v>
      </c>
      <c r="I816" s="17">
        <v>0</v>
      </c>
      <c r="J816" s="18"/>
      <c r="K816" s="17"/>
      <c r="L816" s="17">
        <f t="shared" si="1372"/>
        <v>0</v>
      </c>
      <c r="M816" s="31">
        <f t="shared" si="1373"/>
        <v>0</v>
      </c>
      <c r="N816" s="32" t="e">
        <f t="shared" si="1367"/>
        <v>#DIV/0!</v>
      </c>
      <c r="O816" s="13"/>
      <c r="P816" s="10" t="s">
        <v>90</v>
      </c>
    </row>
    <row r="817" spans="1:16" ht="18.75" hidden="1" x14ac:dyDescent="0.25">
      <c r="A817" s="40" t="str">
        <f t="shared" si="1277"/>
        <v>b</v>
      </c>
      <c r="B817" s="3" t="s">
        <v>2</v>
      </c>
      <c r="C817" s="2" t="s">
        <v>12</v>
      </c>
      <c r="D817" s="17"/>
      <c r="E817" s="17"/>
      <c r="F817" s="17"/>
      <c r="G817" s="17"/>
      <c r="H817" s="17">
        <v>0</v>
      </c>
      <c r="I817" s="17">
        <v>0</v>
      </c>
      <c r="J817" s="18"/>
      <c r="K817" s="17"/>
      <c r="L817" s="17">
        <f t="shared" si="1372"/>
        <v>0</v>
      </c>
      <c r="M817" s="31">
        <f t="shared" si="1373"/>
        <v>0</v>
      </c>
      <c r="N817" s="32" t="e">
        <f t="shared" si="1367"/>
        <v>#DIV/0!</v>
      </c>
      <c r="O817" s="13"/>
      <c r="P817" s="10" t="s">
        <v>90</v>
      </c>
    </row>
    <row r="818" spans="1:16" ht="18.75" hidden="1" x14ac:dyDescent="0.25">
      <c r="A818" s="40" t="str">
        <f t="shared" si="1277"/>
        <v>b</v>
      </c>
      <c r="B818" s="3" t="s">
        <v>2</v>
      </c>
      <c r="C818" s="2" t="s">
        <v>13</v>
      </c>
      <c r="D818" s="17"/>
      <c r="E818" s="17"/>
      <c r="F818" s="17"/>
      <c r="G818" s="17"/>
      <c r="H818" s="17">
        <v>0</v>
      </c>
      <c r="I818" s="17">
        <v>0</v>
      </c>
      <c r="J818" s="18"/>
      <c r="K818" s="17"/>
      <c r="L818" s="17">
        <f t="shared" si="1372"/>
        <v>0</v>
      </c>
      <c r="M818" s="31">
        <f t="shared" si="1373"/>
        <v>0</v>
      </c>
      <c r="N818" s="32" t="e">
        <f t="shared" si="1367"/>
        <v>#DIV/0!</v>
      </c>
      <c r="O818" s="13"/>
      <c r="P818" s="10" t="s">
        <v>90</v>
      </c>
    </row>
    <row r="819" spans="1:16" ht="38.25" customHeight="1" x14ac:dyDescent="0.25">
      <c r="A819" s="40" t="str">
        <f t="shared" si="1277"/>
        <v>a</v>
      </c>
      <c r="B819" s="55" t="s">
        <v>167</v>
      </c>
      <c r="C819" s="55" t="s">
        <v>68</v>
      </c>
      <c r="D819" s="49">
        <f t="shared" ref="D819" si="1374">D820+D828+D829+D830</f>
        <v>0</v>
      </c>
      <c r="E819" s="49"/>
      <c r="F819" s="49"/>
      <c r="G819" s="49"/>
      <c r="H819" s="56">
        <f t="shared" ref="H819:I819" si="1375">H820+H828+H829+H830</f>
        <v>2000000</v>
      </c>
      <c r="I819" s="56">
        <f t="shared" si="1375"/>
        <v>2000000</v>
      </c>
      <c r="J819" s="49">
        <f t="shared" ref="J819" si="1376">J820+J828+J829+J830</f>
        <v>1666660</v>
      </c>
      <c r="K819" s="49">
        <f t="shared" ref="K819" si="1377">K820+K828+K829+K830</f>
        <v>333340</v>
      </c>
      <c r="L819" s="49">
        <f t="shared" ref="L819" si="1378">L820+L828+L829+L830</f>
        <v>2000000</v>
      </c>
      <c r="M819" s="53">
        <f t="shared" ref="M819" si="1379">M820+M828+M829+M830</f>
        <v>0</v>
      </c>
      <c r="N819" s="54">
        <f t="shared" si="1367"/>
        <v>1</v>
      </c>
      <c r="O819" s="61"/>
      <c r="P819" s="45" t="s">
        <v>90</v>
      </c>
    </row>
    <row r="820" spans="1:16" ht="19.5" x14ac:dyDescent="0.25">
      <c r="A820" s="40" t="str">
        <f t="shared" si="1277"/>
        <v>a</v>
      </c>
      <c r="B820" s="46" t="s">
        <v>2</v>
      </c>
      <c r="C820" s="47" t="s">
        <v>3</v>
      </c>
      <c r="D820" s="48">
        <f t="shared" ref="D820" si="1380">D821+D822+D823+D824+D825+D826+D827</f>
        <v>0</v>
      </c>
      <c r="E820" s="48"/>
      <c r="F820" s="48"/>
      <c r="G820" s="48"/>
      <c r="H820" s="48">
        <f t="shared" ref="H820:I820" si="1381">H821+H822+H823+H824+H825+H826+H827</f>
        <v>2000000</v>
      </c>
      <c r="I820" s="48">
        <f t="shared" si="1381"/>
        <v>2000000</v>
      </c>
      <c r="J820" s="49">
        <f t="shared" ref="J820" si="1382">J821+J822+J823+J824+J825+J826+J827</f>
        <v>1666660</v>
      </c>
      <c r="K820" s="48">
        <f t="shared" ref="K820:M820" si="1383">K821+K822+K823+K824+K825+K826+K827</f>
        <v>333340</v>
      </c>
      <c r="L820" s="48">
        <f t="shared" si="1383"/>
        <v>2000000</v>
      </c>
      <c r="M820" s="50">
        <f t="shared" si="1383"/>
        <v>0</v>
      </c>
      <c r="N820" s="51">
        <f t="shared" si="1367"/>
        <v>1</v>
      </c>
      <c r="O820" s="61"/>
      <c r="P820" s="45" t="s">
        <v>90</v>
      </c>
    </row>
    <row r="821" spans="1:16" ht="18.75" hidden="1" x14ac:dyDescent="0.25">
      <c r="A821" s="40" t="str">
        <f t="shared" si="1277"/>
        <v>b</v>
      </c>
      <c r="B821" s="3" t="s">
        <v>2</v>
      </c>
      <c r="C821" s="4" t="s">
        <v>4</v>
      </c>
      <c r="D821" s="18"/>
      <c r="E821" s="18"/>
      <c r="F821" s="18"/>
      <c r="G821" s="18"/>
      <c r="H821" s="20">
        <v>0</v>
      </c>
      <c r="I821" s="20">
        <v>0</v>
      </c>
      <c r="J821" s="18"/>
      <c r="K821" s="18"/>
      <c r="L821" s="18">
        <f t="shared" ref="L821:L830" si="1384">J821+K821</f>
        <v>0</v>
      </c>
      <c r="M821" s="30">
        <f t="shared" ref="M821:M830" si="1385">I821-L821</f>
        <v>0</v>
      </c>
      <c r="N821" s="33" t="e">
        <f t="shared" si="1367"/>
        <v>#DIV/0!</v>
      </c>
      <c r="O821" s="14"/>
      <c r="P821" s="10" t="s">
        <v>90</v>
      </c>
    </row>
    <row r="822" spans="1:16" ht="18.75" hidden="1" x14ac:dyDescent="0.25">
      <c r="A822" s="40" t="str">
        <f t="shared" si="1277"/>
        <v>b</v>
      </c>
      <c r="B822" s="3" t="s">
        <v>2</v>
      </c>
      <c r="C822" s="4" t="s">
        <v>5</v>
      </c>
      <c r="D822" s="18"/>
      <c r="E822" s="18"/>
      <c r="F822" s="18"/>
      <c r="G822" s="18"/>
      <c r="H822" s="20">
        <v>0</v>
      </c>
      <c r="I822" s="20">
        <v>0</v>
      </c>
      <c r="J822" s="18"/>
      <c r="K822" s="18"/>
      <c r="L822" s="18">
        <f t="shared" si="1384"/>
        <v>0</v>
      </c>
      <c r="M822" s="30">
        <f t="shared" si="1385"/>
        <v>0</v>
      </c>
      <c r="N822" s="33" t="e">
        <f t="shared" si="1367"/>
        <v>#DIV/0!</v>
      </c>
      <c r="O822" s="14"/>
      <c r="P822" s="10" t="s">
        <v>90</v>
      </c>
    </row>
    <row r="823" spans="1:16" ht="18.75" hidden="1" x14ac:dyDescent="0.25">
      <c r="A823" s="40" t="str">
        <f t="shared" si="1277"/>
        <v>b</v>
      </c>
      <c r="B823" s="3" t="s">
        <v>2</v>
      </c>
      <c r="C823" s="4" t="s">
        <v>6</v>
      </c>
      <c r="D823" s="18"/>
      <c r="E823" s="18"/>
      <c r="F823" s="18"/>
      <c r="G823" s="18"/>
      <c r="H823" s="20">
        <v>0</v>
      </c>
      <c r="I823" s="20">
        <v>0</v>
      </c>
      <c r="J823" s="18"/>
      <c r="K823" s="18"/>
      <c r="L823" s="18">
        <f t="shared" si="1384"/>
        <v>0</v>
      </c>
      <c r="M823" s="30">
        <f t="shared" si="1385"/>
        <v>0</v>
      </c>
      <c r="N823" s="33" t="e">
        <f t="shared" si="1367"/>
        <v>#DIV/0!</v>
      </c>
      <c r="O823" s="14"/>
      <c r="P823" s="10" t="s">
        <v>90</v>
      </c>
    </row>
    <row r="824" spans="1:16" ht="18.75" hidden="1" x14ac:dyDescent="0.25">
      <c r="A824" s="40" t="str">
        <f t="shared" si="1277"/>
        <v>b</v>
      </c>
      <c r="B824" s="3" t="s">
        <v>2</v>
      </c>
      <c r="C824" s="5" t="s">
        <v>7</v>
      </c>
      <c r="D824" s="18"/>
      <c r="E824" s="18"/>
      <c r="F824" s="18"/>
      <c r="G824" s="18"/>
      <c r="H824" s="20">
        <v>0</v>
      </c>
      <c r="I824" s="20">
        <v>0</v>
      </c>
      <c r="J824" s="18"/>
      <c r="K824" s="18"/>
      <c r="L824" s="18">
        <f t="shared" si="1384"/>
        <v>0</v>
      </c>
      <c r="M824" s="30">
        <f t="shared" si="1385"/>
        <v>0</v>
      </c>
      <c r="N824" s="33" t="e">
        <f t="shared" si="1367"/>
        <v>#DIV/0!</v>
      </c>
      <c r="O824" s="14"/>
      <c r="P824" s="10" t="s">
        <v>90</v>
      </c>
    </row>
    <row r="825" spans="1:16" ht="18.75" hidden="1" x14ac:dyDescent="0.25">
      <c r="A825" s="40" t="str">
        <f t="shared" si="1277"/>
        <v>b</v>
      </c>
      <c r="B825" s="3" t="s">
        <v>2</v>
      </c>
      <c r="C825" s="5" t="s">
        <v>8</v>
      </c>
      <c r="D825" s="18"/>
      <c r="E825" s="18"/>
      <c r="F825" s="18"/>
      <c r="G825" s="18"/>
      <c r="H825" s="20">
        <v>0</v>
      </c>
      <c r="I825" s="20">
        <v>0</v>
      </c>
      <c r="J825" s="18"/>
      <c r="K825" s="18"/>
      <c r="L825" s="18">
        <f t="shared" si="1384"/>
        <v>0</v>
      </c>
      <c r="M825" s="30">
        <f t="shared" si="1385"/>
        <v>0</v>
      </c>
      <c r="N825" s="33" t="e">
        <f t="shared" si="1367"/>
        <v>#DIV/0!</v>
      </c>
      <c r="O825" s="14"/>
      <c r="P825" s="10" t="s">
        <v>90</v>
      </c>
    </row>
    <row r="826" spans="1:16" ht="19.5" x14ac:dyDescent="0.25">
      <c r="A826" s="40" t="str">
        <f t="shared" si="1277"/>
        <v>a</v>
      </c>
      <c r="B826" s="52" t="s">
        <v>2</v>
      </c>
      <c r="C826" s="4" t="s">
        <v>9</v>
      </c>
      <c r="D826" s="49"/>
      <c r="E826" s="49"/>
      <c r="F826" s="49"/>
      <c r="G826" s="49"/>
      <c r="H826" s="59">
        <v>2000000</v>
      </c>
      <c r="I826" s="59">
        <v>2000000</v>
      </c>
      <c r="J826" s="49">
        <v>1666660</v>
      </c>
      <c r="K826" s="49">
        <v>333340</v>
      </c>
      <c r="L826" s="49">
        <f t="shared" si="1384"/>
        <v>2000000</v>
      </c>
      <c r="M826" s="53">
        <f t="shared" si="1385"/>
        <v>0</v>
      </c>
      <c r="N826" s="54">
        <f t="shared" si="1367"/>
        <v>1</v>
      </c>
      <c r="O826" s="61"/>
      <c r="P826" s="45" t="s">
        <v>90</v>
      </c>
    </row>
    <row r="827" spans="1:16" ht="18.75" hidden="1" x14ac:dyDescent="0.25">
      <c r="A827" s="40" t="str">
        <f t="shared" si="1277"/>
        <v>b</v>
      </c>
      <c r="B827" s="3" t="s">
        <v>2</v>
      </c>
      <c r="C827" s="5" t="s">
        <v>10</v>
      </c>
      <c r="D827" s="18"/>
      <c r="E827" s="18"/>
      <c r="F827" s="18"/>
      <c r="G827" s="18"/>
      <c r="H827" s="20">
        <v>0</v>
      </c>
      <c r="I827" s="20">
        <v>0</v>
      </c>
      <c r="J827" s="18"/>
      <c r="K827" s="18"/>
      <c r="L827" s="18">
        <f t="shared" si="1384"/>
        <v>0</v>
      </c>
      <c r="M827" s="30">
        <f t="shared" si="1385"/>
        <v>0</v>
      </c>
      <c r="N827" s="33" t="e">
        <f t="shared" si="1367"/>
        <v>#DIV/0!</v>
      </c>
      <c r="O827" s="14"/>
      <c r="P827" s="10" t="s">
        <v>90</v>
      </c>
    </row>
    <row r="828" spans="1:16" ht="18.75" hidden="1" x14ac:dyDescent="0.25">
      <c r="A828" s="40" t="str">
        <f t="shared" si="1277"/>
        <v>b</v>
      </c>
      <c r="B828" s="3" t="s">
        <v>2</v>
      </c>
      <c r="C828" s="2" t="s">
        <v>11</v>
      </c>
      <c r="D828" s="17"/>
      <c r="E828" s="17"/>
      <c r="F828" s="17"/>
      <c r="G828" s="17"/>
      <c r="H828" s="17">
        <v>0</v>
      </c>
      <c r="I828" s="17">
        <v>0</v>
      </c>
      <c r="J828" s="18"/>
      <c r="K828" s="17"/>
      <c r="L828" s="17">
        <f t="shared" si="1384"/>
        <v>0</v>
      </c>
      <c r="M828" s="31">
        <f t="shared" si="1385"/>
        <v>0</v>
      </c>
      <c r="N828" s="32" t="e">
        <f t="shared" si="1367"/>
        <v>#DIV/0!</v>
      </c>
      <c r="O828" s="13"/>
      <c r="P828" s="10" t="s">
        <v>90</v>
      </c>
    </row>
    <row r="829" spans="1:16" ht="18.75" hidden="1" x14ac:dyDescent="0.25">
      <c r="A829" s="40" t="str">
        <f t="shared" si="1277"/>
        <v>b</v>
      </c>
      <c r="B829" s="3" t="s">
        <v>2</v>
      </c>
      <c r="C829" s="2" t="s">
        <v>12</v>
      </c>
      <c r="D829" s="17"/>
      <c r="E829" s="17"/>
      <c r="F829" s="17"/>
      <c r="G829" s="17"/>
      <c r="H829" s="17">
        <v>0</v>
      </c>
      <c r="I829" s="17">
        <v>0</v>
      </c>
      <c r="J829" s="18"/>
      <c r="K829" s="17"/>
      <c r="L829" s="17">
        <f t="shared" si="1384"/>
        <v>0</v>
      </c>
      <c r="M829" s="31">
        <f t="shared" si="1385"/>
        <v>0</v>
      </c>
      <c r="N829" s="32" t="e">
        <f t="shared" si="1367"/>
        <v>#DIV/0!</v>
      </c>
      <c r="O829" s="13"/>
      <c r="P829" s="10" t="s">
        <v>90</v>
      </c>
    </row>
    <row r="830" spans="1:16" ht="18.75" hidden="1" x14ac:dyDescent="0.25">
      <c r="A830" s="40" t="str">
        <f t="shared" si="1277"/>
        <v>b</v>
      </c>
      <c r="B830" s="3" t="s">
        <v>2</v>
      </c>
      <c r="C830" s="2" t="s">
        <v>13</v>
      </c>
      <c r="D830" s="17"/>
      <c r="E830" s="17"/>
      <c r="F830" s="17"/>
      <c r="G830" s="17"/>
      <c r="H830" s="17">
        <v>0</v>
      </c>
      <c r="I830" s="17">
        <v>0</v>
      </c>
      <c r="J830" s="18"/>
      <c r="K830" s="17"/>
      <c r="L830" s="17">
        <f t="shared" si="1384"/>
        <v>0</v>
      </c>
      <c r="M830" s="31">
        <f t="shared" si="1385"/>
        <v>0</v>
      </c>
      <c r="N830" s="32" t="e">
        <f t="shared" si="1367"/>
        <v>#DIV/0!</v>
      </c>
      <c r="O830" s="13"/>
      <c r="P830" s="10" t="s">
        <v>90</v>
      </c>
    </row>
    <row r="831" spans="1:16" ht="30" customHeight="1" x14ac:dyDescent="0.25">
      <c r="A831" s="40" t="str">
        <f t="shared" si="1277"/>
        <v>a</v>
      </c>
      <c r="B831" s="55" t="s">
        <v>168</v>
      </c>
      <c r="C831" s="55" t="s">
        <v>69</v>
      </c>
      <c r="D831" s="49">
        <f t="shared" ref="D831" si="1386">D832+D840+D841+D842</f>
        <v>742839</v>
      </c>
      <c r="E831" s="49">
        <f t="shared" ref="E831:F831" si="1387">E832+E840+E841+E842</f>
        <v>685</v>
      </c>
      <c r="F831" s="49">
        <f t="shared" si="1387"/>
        <v>0</v>
      </c>
      <c r="G831" s="49">
        <f t="shared" ref="G831" si="1388">G832+G840+G841+G842</f>
        <v>2696</v>
      </c>
      <c r="H831" s="56">
        <f t="shared" ref="H831:I831" si="1389">H832+H840+H841+H842</f>
        <v>36340000</v>
      </c>
      <c r="I831" s="56">
        <f t="shared" si="1389"/>
        <v>36290000</v>
      </c>
      <c r="J831" s="49">
        <f t="shared" ref="J831" si="1390">J832+J840+J841+J842</f>
        <v>33941641</v>
      </c>
      <c r="K831" s="49">
        <f t="shared" ref="K831" si="1391">K832+K840+K841+K842</f>
        <v>5442609</v>
      </c>
      <c r="L831" s="49">
        <f t="shared" ref="L831" si="1392">L832+L840+L841+L842</f>
        <v>39384250</v>
      </c>
      <c r="M831" s="53">
        <f t="shared" ref="M831" si="1393">M832+M840+M841+M842</f>
        <v>-3094250</v>
      </c>
      <c r="N831" s="54">
        <f t="shared" si="1367"/>
        <v>1.0852645356847617</v>
      </c>
      <c r="O831" s="61"/>
      <c r="P831" s="45" t="s">
        <v>90</v>
      </c>
    </row>
    <row r="832" spans="1:16" ht="19.5" x14ac:dyDescent="0.25">
      <c r="A832" s="40" t="str">
        <f t="shared" si="1277"/>
        <v>a</v>
      </c>
      <c r="B832" s="46" t="s">
        <v>2</v>
      </c>
      <c r="C832" s="47" t="s">
        <v>3</v>
      </c>
      <c r="D832" s="48">
        <f t="shared" ref="D832" si="1394">D833+D834+D835+D836+D837+D838+D839</f>
        <v>742839</v>
      </c>
      <c r="E832" s="48">
        <f t="shared" ref="E832:F832" si="1395">E833+E834+E835+E836+E837+E838+E839</f>
        <v>685</v>
      </c>
      <c r="F832" s="48">
        <f t="shared" si="1395"/>
        <v>0</v>
      </c>
      <c r="G832" s="48">
        <f t="shared" ref="G832" si="1396">G833+G834+G835+G836+G837+G838+G839</f>
        <v>2696</v>
      </c>
      <c r="H832" s="48">
        <f t="shared" ref="H832:I832" si="1397">H833+H834+H835+H836+H837+H838+H839</f>
        <v>36340000</v>
      </c>
      <c r="I832" s="48">
        <f t="shared" si="1397"/>
        <v>36290000</v>
      </c>
      <c r="J832" s="49">
        <f t="shared" ref="J832" si="1398">J833+J834+J835+J836+J837+J838+J839</f>
        <v>33941641</v>
      </c>
      <c r="K832" s="48">
        <f t="shared" ref="K832:M832" si="1399">K833+K834+K835+K836+K837+K838+K839</f>
        <v>5442609</v>
      </c>
      <c r="L832" s="48">
        <f t="shared" si="1399"/>
        <v>39384250</v>
      </c>
      <c r="M832" s="50">
        <f t="shared" si="1399"/>
        <v>-3094250</v>
      </c>
      <c r="N832" s="51">
        <f t="shared" si="1367"/>
        <v>1.0852645356847617</v>
      </c>
      <c r="O832" s="61"/>
      <c r="P832" s="45" t="s">
        <v>90</v>
      </c>
    </row>
    <row r="833" spans="1:16" ht="18.75" hidden="1" x14ac:dyDescent="0.25">
      <c r="A833" s="40" t="str">
        <f t="shared" si="1277"/>
        <v>b</v>
      </c>
      <c r="B833" s="3" t="s">
        <v>2</v>
      </c>
      <c r="C833" s="4" t="s">
        <v>4</v>
      </c>
      <c r="D833" s="18"/>
      <c r="E833" s="18"/>
      <c r="F833" s="18"/>
      <c r="G833" s="18"/>
      <c r="H833" s="20">
        <v>0</v>
      </c>
      <c r="I833" s="20">
        <v>0</v>
      </c>
      <c r="J833" s="18"/>
      <c r="K833" s="18"/>
      <c r="L833" s="18">
        <f t="shared" ref="L833:L842" si="1400">J833+K833</f>
        <v>0</v>
      </c>
      <c r="M833" s="30">
        <f t="shared" ref="M833:M842" si="1401">I833-L833</f>
        <v>0</v>
      </c>
      <c r="N833" s="33" t="e">
        <f t="shared" si="1367"/>
        <v>#DIV/0!</v>
      </c>
      <c r="O833" s="14"/>
      <c r="P833" s="10" t="s">
        <v>90</v>
      </c>
    </row>
    <row r="834" spans="1:16" ht="19.5" x14ac:dyDescent="0.25">
      <c r="A834" s="40" t="str">
        <f t="shared" si="1277"/>
        <v>a</v>
      </c>
      <c r="B834" s="52" t="s">
        <v>2</v>
      </c>
      <c r="C834" s="4" t="s">
        <v>5</v>
      </c>
      <c r="D834" s="49"/>
      <c r="E834" s="49"/>
      <c r="F834" s="49"/>
      <c r="G834" s="49"/>
      <c r="H834" s="59">
        <v>36000</v>
      </c>
      <c r="I834" s="59">
        <v>36000</v>
      </c>
      <c r="J834" s="49">
        <v>33000</v>
      </c>
      <c r="K834" s="49">
        <v>3000</v>
      </c>
      <c r="L834" s="49">
        <f t="shared" si="1400"/>
        <v>36000</v>
      </c>
      <c r="M834" s="53">
        <f t="shared" si="1401"/>
        <v>0</v>
      </c>
      <c r="N834" s="54">
        <f t="shared" si="1367"/>
        <v>1</v>
      </c>
      <c r="O834" s="61"/>
      <c r="P834" s="45" t="s">
        <v>90</v>
      </c>
    </row>
    <row r="835" spans="1:16" ht="18.75" hidden="1" x14ac:dyDescent="0.25">
      <c r="A835" s="40" t="str">
        <f t="shared" si="1277"/>
        <v>b</v>
      </c>
      <c r="B835" s="3" t="s">
        <v>2</v>
      </c>
      <c r="C835" s="4" t="s">
        <v>6</v>
      </c>
      <c r="D835" s="18"/>
      <c r="E835" s="18"/>
      <c r="F835" s="18"/>
      <c r="G835" s="18"/>
      <c r="H835" s="20"/>
      <c r="I835" s="20"/>
      <c r="J835" s="18"/>
      <c r="K835" s="18"/>
      <c r="L835" s="18">
        <f t="shared" si="1400"/>
        <v>0</v>
      </c>
      <c r="M835" s="30">
        <f t="shared" si="1401"/>
        <v>0</v>
      </c>
      <c r="N835" s="33" t="e">
        <f t="shared" si="1367"/>
        <v>#DIV/0!</v>
      </c>
      <c r="O835" s="14"/>
      <c r="P835" s="10" t="s">
        <v>90</v>
      </c>
    </row>
    <row r="836" spans="1:16" ht="18.75" hidden="1" x14ac:dyDescent="0.25">
      <c r="A836" s="40" t="str">
        <f t="shared" ref="A836:A899" si="1402">IF((D836+J836+H836+I836+K836+L836)&gt;0,"a","b")</f>
        <v>b</v>
      </c>
      <c r="B836" s="3" t="s">
        <v>2</v>
      </c>
      <c r="C836" s="5" t="s">
        <v>7</v>
      </c>
      <c r="D836" s="18"/>
      <c r="E836" s="18"/>
      <c r="F836" s="18"/>
      <c r="G836" s="18"/>
      <c r="H836" s="20"/>
      <c r="I836" s="20"/>
      <c r="J836" s="18"/>
      <c r="K836" s="18"/>
      <c r="L836" s="18">
        <f t="shared" si="1400"/>
        <v>0</v>
      </c>
      <c r="M836" s="30">
        <f t="shared" si="1401"/>
        <v>0</v>
      </c>
      <c r="N836" s="33" t="e">
        <f t="shared" si="1367"/>
        <v>#DIV/0!</v>
      </c>
      <c r="O836" s="14"/>
      <c r="P836" s="10" t="s">
        <v>90</v>
      </c>
    </row>
    <row r="837" spans="1:16" ht="18.75" hidden="1" x14ac:dyDescent="0.25">
      <c r="A837" s="40" t="str">
        <f t="shared" si="1402"/>
        <v>b</v>
      </c>
      <c r="B837" s="3" t="s">
        <v>2</v>
      </c>
      <c r="C837" s="5" t="s">
        <v>8</v>
      </c>
      <c r="D837" s="18"/>
      <c r="E837" s="18"/>
      <c r="F837" s="18"/>
      <c r="G837" s="18"/>
      <c r="H837" s="20"/>
      <c r="I837" s="20"/>
      <c r="J837" s="18"/>
      <c r="K837" s="18"/>
      <c r="L837" s="18">
        <f t="shared" si="1400"/>
        <v>0</v>
      </c>
      <c r="M837" s="30">
        <f t="shared" si="1401"/>
        <v>0</v>
      </c>
      <c r="N837" s="33" t="e">
        <f t="shared" si="1367"/>
        <v>#DIV/0!</v>
      </c>
      <c r="O837" s="14"/>
      <c r="P837" s="10" t="s">
        <v>90</v>
      </c>
    </row>
    <row r="838" spans="1:16" ht="19.5" x14ac:dyDescent="0.25">
      <c r="A838" s="40" t="str">
        <f t="shared" si="1402"/>
        <v>a</v>
      </c>
      <c r="B838" s="52" t="s">
        <v>2</v>
      </c>
      <c r="C838" s="4" t="s">
        <v>9</v>
      </c>
      <c r="D838" s="49">
        <v>742839</v>
      </c>
      <c r="E838" s="49">
        <v>685</v>
      </c>
      <c r="F838" s="49"/>
      <c r="G838" s="49">
        <v>2696</v>
      </c>
      <c r="H838" s="59">
        <v>36304000</v>
      </c>
      <c r="I838" s="59">
        <v>36254000</v>
      </c>
      <c r="J838" s="49">
        <v>33908641</v>
      </c>
      <c r="K838" s="49">
        <v>5439609</v>
      </c>
      <c r="L838" s="49">
        <f t="shared" si="1400"/>
        <v>39348250</v>
      </c>
      <c r="M838" s="53">
        <f t="shared" si="1401"/>
        <v>-3094250</v>
      </c>
      <c r="N838" s="54">
        <f t="shared" si="1367"/>
        <v>1.0853492028465825</v>
      </c>
      <c r="O838" s="61"/>
      <c r="P838" s="45" t="s">
        <v>90</v>
      </c>
    </row>
    <row r="839" spans="1:16" ht="18.75" hidden="1" x14ac:dyDescent="0.25">
      <c r="A839" s="40" t="str">
        <f t="shared" si="1402"/>
        <v>b</v>
      </c>
      <c r="B839" s="3" t="s">
        <v>2</v>
      </c>
      <c r="C839" s="5" t="s">
        <v>10</v>
      </c>
      <c r="D839" s="18"/>
      <c r="E839" s="18"/>
      <c r="F839" s="18"/>
      <c r="G839" s="18"/>
      <c r="H839" s="20"/>
      <c r="I839" s="20"/>
      <c r="J839" s="18"/>
      <c r="K839" s="18"/>
      <c r="L839" s="18">
        <f t="shared" si="1400"/>
        <v>0</v>
      </c>
      <c r="M839" s="30">
        <f t="shared" si="1401"/>
        <v>0</v>
      </c>
      <c r="N839" s="33" t="e">
        <f t="shared" si="1367"/>
        <v>#DIV/0!</v>
      </c>
      <c r="O839" s="14"/>
      <c r="P839" s="10" t="s">
        <v>90</v>
      </c>
    </row>
    <row r="840" spans="1:16" ht="18.75" hidden="1" x14ac:dyDescent="0.25">
      <c r="A840" s="40" t="str">
        <f t="shared" si="1402"/>
        <v>b</v>
      </c>
      <c r="B840" s="3" t="s">
        <v>2</v>
      </c>
      <c r="C840" s="2" t="s">
        <v>11</v>
      </c>
      <c r="D840" s="17"/>
      <c r="E840" s="17"/>
      <c r="F840" s="17"/>
      <c r="G840" s="17"/>
      <c r="H840" s="17">
        <v>0</v>
      </c>
      <c r="I840" s="17">
        <v>0</v>
      </c>
      <c r="J840" s="18"/>
      <c r="K840" s="17"/>
      <c r="L840" s="17">
        <f t="shared" si="1400"/>
        <v>0</v>
      </c>
      <c r="M840" s="31">
        <f t="shared" si="1401"/>
        <v>0</v>
      </c>
      <c r="N840" s="32" t="e">
        <f t="shared" si="1367"/>
        <v>#DIV/0!</v>
      </c>
      <c r="O840" s="13"/>
      <c r="P840" s="10" t="s">
        <v>90</v>
      </c>
    </row>
    <row r="841" spans="1:16" ht="18.75" hidden="1" x14ac:dyDescent="0.25">
      <c r="A841" s="40" t="str">
        <f t="shared" si="1402"/>
        <v>b</v>
      </c>
      <c r="B841" s="3" t="s">
        <v>2</v>
      </c>
      <c r="C841" s="2" t="s">
        <v>12</v>
      </c>
      <c r="D841" s="17"/>
      <c r="E841" s="17"/>
      <c r="F841" s="17"/>
      <c r="G841" s="17"/>
      <c r="H841" s="17">
        <v>0</v>
      </c>
      <c r="I841" s="17">
        <v>0</v>
      </c>
      <c r="J841" s="18"/>
      <c r="K841" s="17"/>
      <c r="L841" s="17">
        <f t="shared" si="1400"/>
        <v>0</v>
      </c>
      <c r="M841" s="31">
        <f t="shared" si="1401"/>
        <v>0</v>
      </c>
      <c r="N841" s="32" t="e">
        <f t="shared" si="1367"/>
        <v>#DIV/0!</v>
      </c>
      <c r="O841" s="13"/>
      <c r="P841" s="10" t="s">
        <v>90</v>
      </c>
    </row>
    <row r="842" spans="1:16" ht="18.75" hidden="1" x14ac:dyDescent="0.25">
      <c r="A842" s="40" t="str">
        <f t="shared" si="1402"/>
        <v>b</v>
      </c>
      <c r="B842" s="3" t="s">
        <v>2</v>
      </c>
      <c r="C842" s="2" t="s">
        <v>13</v>
      </c>
      <c r="D842" s="17"/>
      <c r="E842" s="17"/>
      <c r="F842" s="17"/>
      <c r="G842" s="17"/>
      <c r="H842" s="17">
        <v>0</v>
      </c>
      <c r="I842" s="17">
        <v>0</v>
      </c>
      <c r="J842" s="18"/>
      <c r="K842" s="17"/>
      <c r="L842" s="17">
        <f t="shared" si="1400"/>
        <v>0</v>
      </c>
      <c r="M842" s="31">
        <f t="shared" si="1401"/>
        <v>0</v>
      </c>
      <c r="N842" s="32" t="e">
        <f t="shared" si="1367"/>
        <v>#DIV/0!</v>
      </c>
      <c r="O842" s="13"/>
      <c r="P842" s="10" t="s">
        <v>90</v>
      </c>
    </row>
    <row r="843" spans="1:16" ht="36" x14ac:dyDescent="0.25">
      <c r="A843" s="40" t="str">
        <f t="shared" si="1402"/>
        <v>a</v>
      </c>
      <c r="B843" s="55" t="s">
        <v>169</v>
      </c>
      <c r="C843" s="55" t="s">
        <v>70</v>
      </c>
      <c r="D843" s="49">
        <f t="shared" ref="D843:F843" si="1403">D844+D852+D853+D854</f>
        <v>117</v>
      </c>
      <c r="E843" s="49"/>
      <c r="F843" s="49">
        <f t="shared" si="1403"/>
        <v>50</v>
      </c>
      <c r="G843" s="49"/>
      <c r="H843" s="56">
        <f t="shared" ref="H843:I843" si="1404">H844+H852+H853+H854</f>
        <v>3000000</v>
      </c>
      <c r="I843" s="56">
        <f t="shared" si="1404"/>
        <v>3751000</v>
      </c>
      <c r="J843" s="49">
        <f t="shared" ref="J843" si="1405">J844+J852+J853+J854</f>
        <v>3309613</v>
      </c>
      <c r="K843" s="49">
        <f t="shared" ref="K843" si="1406">K844+K852+K853+K854</f>
        <v>473937</v>
      </c>
      <c r="L843" s="49">
        <f t="shared" ref="L843" si="1407">L844+L852+L853+L854</f>
        <v>3783550</v>
      </c>
      <c r="M843" s="53">
        <f t="shared" ref="M843" si="1408">M844+M852+M853+M854</f>
        <v>-32550</v>
      </c>
      <c r="N843" s="54">
        <f t="shared" si="1367"/>
        <v>1.0086776859504132</v>
      </c>
      <c r="O843" s="61"/>
      <c r="P843" s="45" t="s">
        <v>90</v>
      </c>
    </row>
    <row r="844" spans="1:16" ht="19.5" x14ac:dyDescent="0.25">
      <c r="A844" s="40" t="str">
        <f t="shared" si="1402"/>
        <v>a</v>
      </c>
      <c r="B844" s="46" t="s">
        <v>2</v>
      </c>
      <c r="C844" s="47" t="s">
        <v>3</v>
      </c>
      <c r="D844" s="48">
        <f t="shared" ref="D844:F844" si="1409">D845+D846+D847+D848+D849+D850+D851</f>
        <v>117</v>
      </c>
      <c r="E844" s="48"/>
      <c r="F844" s="48">
        <f t="shared" si="1409"/>
        <v>50</v>
      </c>
      <c r="G844" s="48"/>
      <c r="H844" s="48">
        <f t="shared" ref="H844:I844" si="1410">H845+H846+H847+H848+H849+H850+H851</f>
        <v>3000000</v>
      </c>
      <c r="I844" s="48">
        <f t="shared" si="1410"/>
        <v>3751000</v>
      </c>
      <c r="J844" s="49">
        <f t="shared" ref="J844" si="1411">J845+J846+J847+J848+J849+J850+J851</f>
        <v>3309613</v>
      </c>
      <c r="K844" s="48">
        <f t="shared" ref="K844:M844" si="1412">K845+K846+K847+K848+K849+K850+K851</f>
        <v>473937</v>
      </c>
      <c r="L844" s="48">
        <f t="shared" si="1412"/>
        <v>3783550</v>
      </c>
      <c r="M844" s="50">
        <f t="shared" si="1412"/>
        <v>-32550</v>
      </c>
      <c r="N844" s="51">
        <f t="shared" si="1367"/>
        <v>1.0086776859504132</v>
      </c>
      <c r="O844" s="61"/>
      <c r="P844" s="45" t="s">
        <v>90</v>
      </c>
    </row>
    <row r="845" spans="1:16" ht="18.75" hidden="1" x14ac:dyDescent="0.25">
      <c r="A845" s="40" t="str">
        <f t="shared" si="1402"/>
        <v>b</v>
      </c>
      <c r="B845" s="3" t="s">
        <v>2</v>
      </c>
      <c r="C845" s="4" t="s">
        <v>4</v>
      </c>
      <c r="D845" s="18"/>
      <c r="E845" s="18"/>
      <c r="F845" s="18"/>
      <c r="G845" s="18"/>
      <c r="H845" s="20">
        <v>0</v>
      </c>
      <c r="I845" s="20">
        <v>0</v>
      </c>
      <c r="J845" s="18"/>
      <c r="K845" s="18"/>
      <c r="L845" s="18">
        <f t="shared" ref="L845:L854" si="1413">J845+K845</f>
        <v>0</v>
      </c>
      <c r="M845" s="30">
        <f t="shared" ref="M845:M854" si="1414">I845-L845</f>
        <v>0</v>
      </c>
      <c r="N845" s="33" t="e">
        <f t="shared" si="1367"/>
        <v>#DIV/0!</v>
      </c>
      <c r="O845" s="14"/>
      <c r="P845" s="10" t="s">
        <v>90</v>
      </c>
    </row>
    <row r="846" spans="1:16" ht="19.5" x14ac:dyDescent="0.25">
      <c r="A846" s="40" t="str">
        <f t="shared" si="1402"/>
        <v>a</v>
      </c>
      <c r="B846" s="52" t="s">
        <v>2</v>
      </c>
      <c r="C846" s="4" t="s">
        <v>5</v>
      </c>
      <c r="D846" s="49"/>
      <c r="E846" s="49"/>
      <c r="F846" s="49">
        <v>50</v>
      </c>
      <c r="G846" s="49"/>
      <c r="H846" s="59">
        <v>286000</v>
      </c>
      <c r="I846" s="59">
        <v>288135</v>
      </c>
      <c r="J846" s="49">
        <v>264297</v>
      </c>
      <c r="K846" s="49">
        <v>23833</v>
      </c>
      <c r="L846" s="49">
        <f t="shared" si="1413"/>
        <v>288130</v>
      </c>
      <c r="M846" s="53">
        <f t="shared" si="1414"/>
        <v>5</v>
      </c>
      <c r="N846" s="54">
        <f t="shared" si="1367"/>
        <v>0.9999826470230968</v>
      </c>
      <c r="O846" s="61"/>
      <c r="P846" s="45" t="s">
        <v>90</v>
      </c>
    </row>
    <row r="847" spans="1:16" ht="18.75" hidden="1" x14ac:dyDescent="0.25">
      <c r="A847" s="40" t="str">
        <f t="shared" si="1402"/>
        <v>b</v>
      </c>
      <c r="B847" s="3" t="s">
        <v>2</v>
      </c>
      <c r="C847" s="4" t="s">
        <v>6</v>
      </c>
      <c r="D847" s="18"/>
      <c r="E847" s="18"/>
      <c r="F847" s="18"/>
      <c r="G847" s="18"/>
      <c r="H847" s="20">
        <v>0</v>
      </c>
      <c r="I847" s="20">
        <v>0</v>
      </c>
      <c r="J847" s="18"/>
      <c r="K847" s="18"/>
      <c r="L847" s="18">
        <f t="shared" si="1413"/>
        <v>0</v>
      </c>
      <c r="M847" s="30">
        <f t="shared" si="1414"/>
        <v>0</v>
      </c>
      <c r="N847" s="33" t="e">
        <f t="shared" si="1367"/>
        <v>#DIV/0!</v>
      </c>
      <c r="O847" s="14"/>
      <c r="P847" s="10" t="s">
        <v>90</v>
      </c>
    </row>
    <row r="848" spans="1:16" ht="18.75" hidden="1" x14ac:dyDescent="0.25">
      <c r="A848" s="40" t="str">
        <f t="shared" si="1402"/>
        <v>b</v>
      </c>
      <c r="B848" s="3" t="s">
        <v>2</v>
      </c>
      <c r="C848" s="5" t="s">
        <v>7</v>
      </c>
      <c r="D848" s="18"/>
      <c r="E848" s="18"/>
      <c r="F848" s="18"/>
      <c r="G848" s="18"/>
      <c r="H848" s="20">
        <v>0</v>
      </c>
      <c r="I848" s="20">
        <v>0</v>
      </c>
      <c r="J848" s="18"/>
      <c r="K848" s="18"/>
      <c r="L848" s="18">
        <f t="shared" si="1413"/>
        <v>0</v>
      </c>
      <c r="M848" s="30">
        <f t="shared" si="1414"/>
        <v>0</v>
      </c>
      <c r="N848" s="33" t="e">
        <f t="shared" si="1367"/>
        <v>#DIV/0!</v>
      </c>
      <c r="O848" s="14"/>
      <c r="P848" s="10" t="s">
        <v>90</v>
      </c>
    </row>
    <row r="849" spans="1:16" ht="18.75" hidden="1" x14ac:dyDescent="0.25">
      <c r="A849" s="40" t="str">
        <f t="shared" si="1402"/>
        <v>b</v>
      </c>
      <c r="B849" s="3" t="s">
        <v>2</v>
      </c>
      <c r="C849" s="5" t="s">
        <v>8</v>
      </c>
      <c r="D849" s="18"/>
      <c r="E849" s="18"/>
      <c r="F849" s="18"/>
      <c r="G849" s="18"/>
      <c r="H849" s="20">
        <v>0</v>
      </c>
      <c r="I849" s="20">
        <v>0</v>
      </c>
      <c r="J849" s="18"/>
      <c r="K849" s="18"/>
      <c r="L849" s="18">
        <f t="shared" si="1413"/>
        <v>0</v>
      </c>
      <c r="M849" s="30">
        <f t="shared" si="1414"/>
        <v>0</v>
      </c>
      <c r="N849" s="33" t="e">
        <f t="shared" si="1367"/>
        <v>#DIV/0!</v>
      </c>
      <c r="O849" s="14"/>
      <c r="P849" s="10" t="s">
        <v>90</v>
      </c>
    </row>
    <row r="850" spans="1:16" ht="19.5" x14ac:dyDescent="0.25">
      <c r="A850" s="40" t="str">
        <f t="shared" si="1402"/>
        <v>a</v>
      </c>
      <c r="B850" s="52" t="s">
        <v>2</v>
      </c>
      <c r="C850" s="4" t="s">
        <v>9</v>
      </c>
      <c r="D850" s="49">
        <v>117</v>
      </c>
      <c r="E850" s="49"/>
      <c r="F850" s="49"/>
      <c r="G850" s="49"/>
      <c r="H850" s="59">
        <v>2714000</v>
      </c>
      <c r="I850" s="59">
        <v>3462865</v>
      </c>
      <c r="J850" s="49">
        <v>3045316</v>
      </c>
      <c r="K850" s="49">
        <v>450104</v>
      </c>
      <c r="L850" s="49">
        <f t="shared" si="1413"/>
        <v>3495420</v>
      </c>
      <c r="M850" s="53">
        <f t="shared" si="1414"/>
        <v>-32555</v>
      </c>
      <c r="N850" s="54">
        <f t="shared" si="1367"/>
        <v>1.0094011750385881</v>
      </c>
      <c r="O850" s="61"/>
      <c r="P850" s="45" t="s">
        <v>90</v>
      </c>
    </row>
    <row r="851" spans="1:16" ht="18.75" hidden="1" x14ac:dyDescent="0.25">
      <c r="A851" s="40" t="str">
        <f t="shared" si="1402"/>
        <v>b</v>
      </c>
      <c r="B851" s="3" t="s">
        <v>2</v>
      </c>
      <c r="C851" s="5" t="s">
        <v>10</v>
      </c>
      <c r="D851" s="18"/>
      <c r="E851" s="18"/>
      <c r="F851" s="18"/>
      <c r="G851" s="18"/>
      <c r="H851" s="20">
        <v>0</v>
      </c>
      <c r="I851" s="20">
        <v>0</v>
      </c>
      <c r="J851" s="18"/>
      <c r="K851" s="18"/>
      <c r="L851" s="18">
        <f t="shared" si="1413"/>
        <v>0</v>
      </c>
      <c r="M851" s="30">
        <f t="shared" si="1414"/>
        <v>0</v>
      </c>
      <c r="N851" s="33" t="e">
        <f t="shared" si="1367"/>
        <v>#DIV/0!</v>
      </c>
      <c r="O851" s="14"/>
      <c r="P851" s="10" t="s">
        <v>90</v>
      </c>
    </row>
    <row r="852" spans="1:16" ht="18.75" hidden="1" x14ac:dyDescent="0.25">
      <c r="A852" s="40" t="str">
        <f t="shared" si="1402"/>
        <v>b</v>
      </c>
      <c r="B852" s="3" t="s">
        <v>2</v>
      </c>
      <c r="C852" s="2" t="s">
        <v>11</v>
      </c>
      <c r="D852" s="17"/>
      <c r="E852" s="17"/>
      <c r="F852" s="17"/>
      <c r="G852" s="17"/>
      <c r="H852" s="17">
        <v>0</v>
      </c>
      <c r="I852" s="17">
        <v>0</v>
      </c>
      <c r="J852" s="18"/>
      <c r="K852" s="17"/>
      <c r="L852" s="17">
        <f t="shared" si="1413"/>
        <v>0</v>
      </c>
      <c r="M852" s="31">
        <f t="shared" si="1414"/>
        <v>0</v>
      </c>
      <c r="N852" s="32" t="e">
        <f t="shared" si="1367"/>
        <v>#DIV/0!</v>
      </c>
      <c r="O852" s="13"/>
      <c r="P852" s="10" t="s">
        <v>90</v>
      </c>
    </row>
    <row r="853" spans="1:16" ht="18.75" hidden="1" x14ac:dyDescent="0.25">
      <c r="A853" s="40" t="str">
        <f t="shared" si="1402"/>
        <v>b</v>
      </c>
      <c r="B853" s="3" t="s">
        <v>2</v>
      </c>
      <c r="C853" s="2" t="s">
        <v>12</v>
      </c>
      <c r="D853" s="17"/>
      <c r="E853" s="17"/>
      <c r="F853" s="17"/>
      <c r="G853" s="17"/>
      <c r="H853" s="17">
        <v>0</v>
      </c>
      <c r="I853" s="17">
        <v>0</v>
      </c>
      <c r="J853" s="18"/>
      <c r="K853" s="17"/>
      <c r="L853" s="17">
        <f t="shared" si="1413"/>
        <v>0</v>
      </c>
      <c r="M853" s="31">
        <f t="shared" si="1414"/>
        <v>0</v>
      </c>
      <c r="N853" s="32" t="e">
        <f t="shared" si="1367"/>
        <v>#DIV/0!</v>
      </c>
      <c r="O853" s="13"/>
      <c r="P853" s="10" t="s">
        <v>90</v>
      </c>
    </row>
    <row r="854" spans="1:16" ht="18.75" hidden="1" x14ac:dyDescent="0.25">
      <c r="A854" s="40" t="str">
        <f t="shared" si="1402"/>
        <v>b</v>
      </c>
      <c r="B854" s="3" t="s">
        <v>2</v>
      </c>
      <c r="C854" s="2" t="s">
        <v>13</v>
      </c>
      <c r="D854" s="17"/>
      <c r="E854" s="17"/>
      <c r="F854" s="17"/>
      <c r="G854" s="17"/>
      <c r="H854" s="17">
        <v>0</v>
      </c>
      <c r="I854" s="17">
        <v>0</v>
      </c>
      <c r="J854" s="18"/>
      <c r="K854" s="17"/>
      <c r="L854" s="17">
        <f t="shared" si="1413"/>
        <v>0</v>
      </c>
      <c r="M854" s="31">
        <f t="shared" si="1414"/>
        <v>0</v>
      </c>
      <c r="N854" s="32" t="e">
        <f t="shared" si="1367"/>
        <v>#DIV/0!</v>
      </c>
      <c r="O854" s="13"/>
      <c r="P854" s="10" t="s">
        <v>90</v>
      </c>
    </row>
    <row r="855" spans="1:16" ht="71.25" customHeight="1" x14ac:dyDescent="0.25">
      <c r="A855" s="40" t="str">
        <f t="shared" si="1402"/>
        <v>a</v>
      </c>
      <c r="B855" s="55" t="s">
        <v>170</v>
      </c>
      <c r="C855" s="55" t="s">
        <v>71</v>
      </c>
      <c r="D855" s="49">
        <f t="shared" ref="D855" si="1415">D856+D864+D865+D866</f>
        <v>78650</v>
      </c>
      <c r="E855" s="49">
        <f t="shared" ref="E855:F855" si="1416">E856+E864+E865+E866</f>
        <v>31260.31</v>
      </c>
      <c r="F855" s="49">
        <f t="shared" si="1416"/>
        <v>93352</v>
      </c>
      <c r="G855" s="49">
        <f t="shared" ref="G855" si="1417">G856+G864+G865+G866</f>
        <v>207</v>
      </c>
      <c r="H855" s="56">
        <f t="shared" ref="H855:I855" si="1418">H856+H864+H865+H866</f>
        <v>9800000</v>
      </c>
      <c r="I855" s="56">
        <f t="shared" si="1418"/>
        <v>9748500</v>
      </c>
      <c r="J855" s="49">
        <f t="shared" ref="J855" si="1419">J856+J864+J865+J866</f>
        <v>8878943</v>
      </c>
      <c r="K855" s="49">
        <f t="shared" ref="K855" si="1420">K856+K864+K865+K866</f>
        <v>653912</v>
      </c>
      <c r="L855" s="49">
        <f t="shared" ref="L855" si="1421">L856+L864+L865+L866</f>
        <v>9532855</v>
      </c>
      <c r="M855" s="53">
        <f t="shared" ref="M855" si="1422">M856+M864+M865+M866</f>
        <v>215645</v>
      </c>
      <c r="N855" s="54">
        <f t="shared" si="1367"/>
        <v>0.97787916089654814</v>
      </c>
      <c r="O855" s="61"/>
      <c r="P855" s="45" t="s">
        <v>90</v>
      </c>
    </row>
    <row r="856" spans="1:16" ht="19.5" x14ac:dyDescent="0.25">
      <c r="A856" s="40" t="str">
        <f t="shared" si="1402"/>
        <v>a</v>
      </c>
      <c r="B856" s="46" t="s">
        <v>2</v>
      </c>
      <c r="C856" s="47" t="s">
        <v>3</v>
      </c>
      <c r="D856" s="48">
        <f t="shared" ref="D856" si="1423">D857+D858+D859+D860+D861+D862+D863</f>
        <v>78650</v>
      </c>
      <c r="E856" s="48">
        <f t="shared" ref="E856:F856" si="1424">E857+E858+E859+E860+E861+E862+E863</f>
        <v>31260.31</v>
      </c>
      <c r="F856" s="48">
        <f t="shared" si="1424"/>
        <v>93352</v>
      </c>
      <c r="G856" s="48">
        <f t="shared" ref="G856" si="1425">G857+G858+G859+G860+G861+G862+G863</f>
        <v>207</v>
      </c>
      <c r="H856" s="48">
        <f t="shared" ref="H856:I856" si="1426">H857+H858+H859+H860+H861+H862+H863</f>
        <v>9800000</v>
      </c>
      <c r="I856" s="48">
        <f t="shared" si="1426"/>
        <v>9748500</v>
      </c>
      <c r="J856" s="49">
        <f t="shared" ref="J856" si="1427">J857+J858+J859+J860+J861+J862+J863</f>
        <v>8878943</v>
      </c>
      <c r="K856" s="48">
        <f t="shared" ref="K856:M856" si="1428">K857+K858+K859+K860+K861+K862+K863</f>
        <v>653912</v>
      </c>
      <c r="L856" s="48">
        <f t="shared" si="1428"/>
        <v>9532855</v>
      </c>
      <c r="M856" s="50">
        <f t="shared" si="1428"/>
        <v>215645</v>
      </c>
      <c r="N856" s="51">
        <f t="shared" si="1367"/>
        <v>0.97787916089654814</v>
      </c>
      <c r="O856" s="61"/>
      <c r="P856" s="45" t="s">
        <v>90</v>
      </c>
    </row>
    <row r="857" spans="1:16" ht="18.75" hidden="1" x14ac:dyDescent="0.25">
      <c r="A857" s="40" t="str">
        <f t="shared" si="1402"/>
        <v>b</v>
      </c>
      <c r="B857" s="3" t="s">
        <v>2</v>
      </c>
      <c r="C857" s="4" t="s">
        <v>4</v>
      </c>
      <c r="D857" s="18"/>
      <c r="E857" s="18"/>
      <c r="F857" s="18"/>
      <c r="G857" s="18"/>
      <c r="H857" s="20">
        <v>0</v>
      </c>
      <c r="I857" s="20">
        <v>0</v>
      </c>
      <c r="J857" s="18"/>
      <c r="K857" s="18"/>
      <c r="L857" s="18">
        <f t="shared" ref="L857:L866" si="1429">J857+K857</f>
        <v>0</v>
      </c>
      <c r="M857" s="30">
        <f t="shared" ref="M857:M866" si="1430">I857-L857</f>
        <v>0</v>
      </c>
      <c r="N857" s="33" t="e">
        <f t="shared" si="1367"/>
        <v>#DIV/0!</v>
      </c>
      <c r="O857" s="14"/>
      <c r="P857" s="10" t="s">
        <v>90</v>
      </c>
    </row>
    <row r="858" spans="1:16" ht="19.5" x14ac:dyDescent="0.25">
      <c r="A858" s="40" t="str">
        <f t="shared" si="1402"/>
        <v>a</v>
      </c>
      <c r="B858" s="52" t="s">
        <v>2</v>
      </c>
      <c r="C858" s="4" t="s">
        <v>5</v>
      </c>
      <c r="D858" s="49"/>
      <c r="E858" s="49"/>
      <c r="F858" s="49"/>
      <c r="G858" s="49"/>
      <c r="H858" s="59">
        <v>216000</v>
      </c>
      <c r="I858" s="59">
        <v>240000</v>
      </c>
      <c r="J858" s="49">
        <v>207677</v>
      </c>
      <c r="K858" s="49">
        <v>21000</v>
      </c>
      <c r="L858" s="49">
        <f t="shared" si="1429"/>
        <v>228677</v>
      </c>
      <c r="M858" s="53">
        <f t="shared" si="1430"/>
        <v>11323</v>
      </c>
      <c r="N858" s="54">
        <f t="shared" si="1367"/>
        <v>0.95282083333333334</v>
      </c>
      <c r="O858" s="61"/>
      <c r="P858" s="45" t="s">
        <v>90</v>
      </c>
    </row>
    <row r="859" spans="1:16" ht="18.75" hidden="1" x14ac:dyDescent="0.25">
      <c r="A859" s="40" t="str">
        <f t="shared" si="1402"/>
        <v>b</v>
      </c>
      <c r="B859" s="3" t="s">
        <v>2</v>
      </c>
      <c r="C859" s="4" t="s">
        <v>6</v>
      </c>
      <c r="D859" s="18"/>
      <c r="E859" s="18"/>
      <c r="F859" s="18"/>
      <c r="G859" s="18"/>
      <c r="H859" s="20">
        <v>0</v>
      </c>
      <c r="I859" s="20">
        <v>0</v>
      </c>
      <c r="J859" s="18"/>
      <c r="K859" s="18"/>
      <c r="L859" s="18">
        <f t="shared" si="1429"/>
        <v>0</v>
      </c>
      <c r="M859" s="30">
        <f t="shared" si="1430"/>
        <v>0</v>
      </c>
      <c r="N859" s="33" t="e">
        <f t="shared" si="1367"/>
        <v>#DIV/0!</v>
      </c>
      <c r="O859" s="14"/>
      <c r="P859" s="10" t="s">
        <v>90</v>
      </c>
    </row>
    <row r="860" spans="1:16" ht="18.75" hidden="1" x14ac:dyDescent="0.25">
      <c r="A860" s="40" t="str">
        <f t="shared" si="1402"/>
        <v>b</v>
      </c>
      <c r="B860" s="3" t="s">
        <v>2</v>
      </c>
      <c r="C860" s="5" t="s">
        <v>7</v>
      </c>
      <c r="D860" s="18"/>
      <c r="E860" s="18"/>
      <c r="F860" s="18"/>
      <c r="G860" s="18"/>
      <c r="H860" s="20">
        <v>0</v>
      </c>
      <c r="I860" s="20">
        <v>0</v>
      </c>
      <c r="J860" s="18"/>
      <c r="K860" s="18"/>
      <c r="L860" s="18">
        <f t="shared" si="1429"/>
        <v>0</v>
      </c>
      <c r="M860" s="30">
        <f t="shared" si="1430"/>
        <v>0</v>
      </c>
      <c r="N860" s="33" t="e">
        <f t="shared" si="1367"/>
        <v>#DIV/0!</v>
      </c>
      <c r="O860" s="14"/>
      <c r="P860" s="10" t="s">
        <v>90</v>
      </c>
    </row>
    <row r="861" spans="1:16" ht="18.75" hidden="1" x14ac:dyDescent="0.25">
      <c r="A861" s="40" t="str">
        <f t="shared" si="1402"/>
        <v>b</v>
      </c>
      <c r="B861" s="3" t="s">
        <v>2</v>
      </c>
      <c r="C861" s="5" t="s">
        <v>8</v>
      </c>
      <c r="D861" s="18"/>
      <c r="E861" s="18"/>
      <c r="F861" s="18"/>
      <c r="G861" s="18"/>
      <c r="H861" s="20">
        <v>0</v>
      </c>
      <c r="I861" s="20">
        <v>0</v>
      </c>
      <c r="J861" s="18"/>
      <c r="K861" s="18"/>
      <c r="L861" s="18">
        <f t="shared" si="1429"/>
        <v>0</v>
      </c>
      <c r="M861" s="30">
        <f t="shared" si="1430"/>
        <v>0</v>
      </c>
      <c r="N861" s="33" t="e">
        <f t="shared" si="1367"/>
        <v>#DIV/0!</v>
      </c>
      <c r="O861" s="14"/>
      <c r="P861" s="10" t="s">
        <v>90</v>
      </c>
    </row>
    <row r="862" spans="1:16" ht="19.5" x14ac:dyDescent="0.25">
      <c r="A862" s="40" t="str">
        <f t="shared" si="1402"/>
        <v>a</v>
      </c>
      <c r="B862" s="52" t="s">
        <v>2</v>
      </c>
      <c r="C862" s="4" t="s">
        <v>9</v>
      </c>
      <c r="D862" s="49">
        <v>78650</v>
      </c>
      <c r="E862" s="49">
        <v>31260.31</v>
      </c>
      <c r="F862" s="49">
        <v>93352</v>
      </c>
      <c r="G862" s="49">
        <v>207</v>
      </c>
      <c r="H862" s="59">
        <v>9584000</v>
      </c>
      <c r="I862" s="59">
        <v>9508500</v>
      </c>
      <c r="J862" s="49">
        <v>8671266</v>
      </c>
      <c r="K862" s="68">
        <v>632912</v>
      </c>
      <c r="L862" s="49">
        <f t="shared" si="1429"/>
        <v>9304178</v>
      </c>
      <c r="M862" s="53">
        <f t="shared" si="1430"/>
        <v>204322</v>
      </c>
      <c r="N862" s="54">
        <f t="shared" si="1367"/>
        <v>0.97851164747331332</v>
      </c>
      <c r="O862" s="61"/>
      <c r="P862" s="45" t="s">
        <v>90</v>
      </c>
    </row>
    <row r="863" spans="1:16" ht="18.75" hidden="1" x14ac:dyDescent="0.25">
      <c r="A863" s="40" t="str">
        <f t="shared" si="1402"/>
        <v>b</v>
      </c>
      <c r="B863" s="3" t="s">
        <v>2</v>
      </c>
      <c r="C863" s="5" t="s">
        <v>10</v>
      </c>
      <c r="D863" s="18"/>
      <c r="E863" s="18"/>
      <c r="F863" s="18"/>
      <c r="G863" s="18"/>
      <c r="H863" s="20">
        <v>0</v>
      </c>
      <c r="I863" s="20">
        <v>0</v>
      </c>
      <c r="J863" s="18"/>
      <c r="K863" s="18"/>
      <c r="L863" s="18">
        <f t="shared" si="1429"/>
        <v>0</v>
      </c>
      <c r="M863" s="30">
        <f t="shared" si="1430"/>
        <v>0</v>
      </c>
      <c r="N863" s="33" t="e">
        <f t="shared" si="1367"/>
        <v>#DIV/0!</v>
      </c>
      <c r="O863" s="14"/>
      <c r="P863" s="10" t="s">
        <v>90</v>
      </c>
    </row>
    <row r="864" spans="1:16" ht="18.75" hidden="1" x14ac:dyDescent="0.25">
      <c r="A864" s="40" t="str">
        <f t="shared" si="1402"/>
        <v>b</v>
      </c>
      <c r="B864" s="3" t="s">
        <v>2</v>
      </c>
      <c r="C864" s="2" t="s">
        <v>11</v>
      </c>
      <c r="D864" s="17"/>
      <c r="E864" s="17"/>
      <c r="F864" s="17"/>
      <c r="G864" s="17"/>
      <c r="H864" s="17">
        <v>0</v>
      </c>
      <c r="I864" s="17">
        <v>0</v>
      </c>
      <c r="J864" s="18"/>
      <c r="K864" s="17"/>
      <c r="L864" s="17">
        <f t="shared" si="1429"/>
        <v>0</v>
      </c>
      <c r="M864" s="31">
        <f t="shared" si="1430"/>
        <v>0</v>
      </c>
      <c r="N864" s="32" t="e">
        <f t="shared" si="1367"/>
        <v>#DIV/0!</v>
      </c>
      <c r="O864" s="13"/>
      <c r="P864" s="10" t="s">
        <v>90</v>
      </c>
    </row>
    <row r="865" spans="1:16" ht="18.75" hidden="1" x14ac:dyDescent="0.25">
      <c r="A865" s="40" t="str">
        <f t="shared" si="1402"/>
        <v>b</v>
      </c>
      <c r="B865" s="3" t="s">
        <v>2</v>
      </c>
      <c r="C865" s="2" t="s">
        <v>12</v>
      </c>
      <c r="D865" s="17"/>
      <c r="E865" s="17"/>
      <c r="F865" s="17"/>
      <c r="G865" s="17"/>
      <c r="H865" s="17">
        <v>0</v>
      </c>
      <c r="I865" s="17">
        <v>0</v>
      </c>
      <c r="J865" s="18"/>
      <c r="K865" s="17"/>
      <c r="L865" s="17">
        <f t="shared" si="1429"/>
        <v>0</v>
      </c>
      <c r="M865" s="31">
        <f t="shared" si="1430"/>
        <v>0</v>
      </c>
      <c r="N865" s="32" t="e">
        <f t="shared" si="1367"/>
        <v>#DIV/0!</v>
      </c>
      <c r="O865" s="13"/>
      <c r="P865" s="10" t="s">
        <v>90</v>
      </c>
    </row>
    <row r="866" spans="1:16" ht="18.75" hidden="1" x14ac:dyDescent="0.25">
      <c r="A866" s="40" t="str">
        <f t="shared" si="1402"/>
        <v>b</v>
      </c>
      <c r="B866" s="3" t="s">
        <v>2</v>
      </c>
      <c r="C866" s="2" t="s">
        <v>13</v>
      </c>
      <c r="D866" s="17"/>
      <c r="E866" s="17"/>
      <c r="F866" s="17"/>
      <c r="G866" s="17"/>
      <c r="H866" s="17">
        <v>0</v>
      </c>
      <c r="I866" s="17">
        <v>0</v>
      </c>
      <c r="J866" s="18"/>
      <c r="K866" s="17"/>
      <c r="L866" s="17">
        <f t="shared" si="1429"/>
        <v>0</v>
      </c>
      <c r="M866" s="31">
        <f t="shared" si="1430"/>
        <v>0</v>
      </c>
      <c r="N866" s="32" t="e">
        <f t="shared" si="1367"/>
        <v>#DIV/0!</v>
      </c>
      <c r="O866" s="13"/>
      <c r="P866" s="10" t="s">
        <v>90</v>
      </c>
    </row>
    <row r="867" spans="1:16" ht="36" hidden="1" x14ac:dyDescent="0.25">
      <c r="A867" s="40" t="str">
        <f t="shared" si="1402"/>
        <v>a</v>
      </c>
      <c r="B867" s="55" t="s">
        <v>171</v>
      </c>
      <c r="C867" s="55" t="s">
        <v>72</v>
      </c>
      <c r="D867" s="49">
        <f t="shared" ref="D867" si="1431">D868+D876+D877+D878</f>
        <v>96864</v>
      </c>
      <c r="E867" s="49">
        <f t="shared" ref="E867:F867" si="1432">E868+E876+E877+E878</f>
        <v>11569.33</v>
      </c>
      <c r="F867" s="49">
        <f t="shared" si="1432"/>
        <v>26715.8</v>
      </c>
      <c r="G867" s="49">
        <f t="shared" ref="G867" si="1433">G868+G876+G877+G878</f>
        <v>28982</v>
      </c>
      <c r="H867" s="49">
        <f t="shared" ref="H867:K867" si="1434">H868+H876+H877+H878</f>
        <v>44725000</v>
      </c>
      <c r="I867" s="49">
        <f t="shared" si="1434"/>
        <v>44991070</v>
      </c>
      <c r="J867" s="49">
        <f t="shared" ref="J867" si="1435">J868+J876+J877+J878</f>
        <v>38231614</v>
      </c>
      <c r="K867" s="49">
        <f t="shared" si="1434"/>
        <v>6935762</v>
      </c>
      <c r="L867" s="49">
        <f t="shared" ref="L867" si="1436">L868+L876+L877+L878</f>
        <v>45167376</v>
      </c>
      <c r="M867" s="53">
        <f t="shared" ref="M867" si="1437">M868+M876+M877+M878</f>
        <v>-176306</v>
      </c>
      <c r="N867" s="54">
        <f t="shared" si="1367"/>
        <v>1.0039186887531237</v>
      </c>
      <c r="O867" s="61"/>
      <c r="P867" s="45"/>
    </row>
    <row r="868" spans="1:16" ht="19.5" hidden="1" x14ac:dyDescent="0.25">
      <c r="A868" s="40" t="str">
        <f t="shared" si="1402"/>
        <v>a</v>
      </c>
      <c r="B868" s="46" t="s">
        <v>2</v>
      </c>
      <c r="C868" s="47" t="s">
        <v>3</v>
      </c>
      <c r="D868" s="48">
        <f t="shared" ref="D868:E868" si="1438">D869+D870+D871+D872+D873+D874+D875</f>
        <v>96864</v>
      </c>
      <c r="E868" s="48">
        <f t="shared" si="1438"/>
        <v>11569.33</v>
      </c>
      <c r="F868" s="48">
        <f t="shared" ref="F868:G868" si="1439">F869+F870+F871+F872+F873+F874+F875</f>
        <v>2819.8</v>
      </c>
      <c r="G868" s="48">
        <f t="shared" si="1439"/>
        <v>28982</v>
      </c>
      <c r="H868" s="48">
        <f t="shared" ref="H868:K868" si="1440">H869+H870+H871+H872+H873+H874+H875</f>
        <v>44592000</v>
      </c>
      <c r="I868" s="48">
        <f t="shared" si="1440"/>
        <v>44858070</v>
      </c>
      <c r="J868" s="49">
        <f t="shared" ref="J868" si="1441">J869+J870+J871+J872+J873+J874+J875</f>
        <v>38179696</v>
      </c>
      <c r="K868" s="48">
        <f t="shared" si="1440"/>
        <v>6895762</v>
      </c>
      <c r="L868" s="48">
        <f t="shared" ref="L868:M868" si="1442">L869+L870+L871+L872+L873+L874+L875</f>
        <v>45075458</v>
      </c>
      <c r="M868" s="50">
        <f t="shared" si="1442"/>
        <v>-217388</v>
      </c>
      <c r="N868" s="51">
        <f t="shared" si="1367"/>
        <v>1.0048461291357387</v>
      </c>
      <c r="O868" s="61"/>
      <c r="P868" s="45"/>
    </row>
    <row r="869" spans="1:16" ht="18.75" hidden="1" x14ac:dyDescent="0.25">
      <c r="A869" s="40" t="str">
        <f t="shared" si="1402"/>
        <v>b</v>
      </c>
      <c r="B869" s="3" t="s">
        <v>2</v>
      </c>
      <c r="C869" s="4" t="s">
        <v>4</v>
      </c>
      <c r="D869" s="18">
        <f t="shared" ref="D869:D878" si="1443">D881+D893</f>
        <v>0</v>
      </c>
      <c r="E869" s="18">
        <f t="shared" ref="E869:F869" si="1444">E881+E893</f>
        <v>0</v>
      </c>
      <c r="F869" s="18">
        <f t="shared" si="1444"/>
        <v>0</v>
      </c>
      <c r="G869" s="18">
        <f t="shared" ref="G869" si="1445">G881+G893</f>
        <v>0</v>
      </c>
      <c r="H869" s="18">
        <f t="shared" ref="H869:H878" si="1446">H881+H893</f>
        <v>0</v>
      </c>
      <c r="I869" s="18">
        <f t="shared" ref="I869:K869" si="1447">I881+I893</f>
        <v>0</v>
      </c>
      <c r="J869" s="18">
        <f t="shared" ref="J869" si="1448">J881+J893</f>
        <v>0</v>
      </c>
      <c r="K869" s="18">
        <f t="shared" si="1447"/>
        <v>0</v>
      </c>
      <c r="L869" s="18">
        <f t="shared" ref="L869:M869" si="1449">L881+L893</f>
        <v>0</v>
      </c>
      <c r="M869" s="30">
        <f t="shared" si="1449"/>
        <v>0</v>
      </c>
      <c r="N869" s="33" t="e">
        <f t="shared" si="1367"/>
        <v>#DIV/0!</v>
      </c>
      <c r="O869" s="14"/>
    </row>
    <row r="870" spans="1:16" ht="19.5" hidden="1" x14ac:dyDescent="0.25">
      <c r="A870" s="40" t="str">
        <f t="shared" si="1402"/>
        <v>a</v>
      </c>
      <c r="B870" s="52" t="s">
        <v>2</v>
      </c>
      <c r="C870" s="4" t="s">
        <v>5</v>
      </c>
      <c r="D870" s="49">
        <f t="shared" si="1443"/>
        <v>96864</v>
      </c>
      <c r="E870" s="49">
        <f t="shared" ref="E870:F870" si="1450">E882+E894</f>
        <v>11569.33</v>
      </c>
      <c r="F870" s="49">
        <f t="shared" si="1450"/>
        <v>2819.8</v>
      </c>
      <c r="G870" s="49">
        <f t="shared" ref="G870" si="1451">G882+G894</f>
        <v>28982</v>
      </c>
      <c r="H870" s="49">
        <f t="shared" si="1446"/>
        <v>36450000</v>
      </c>
      <c r="I870" s="49">
        <f t="shared" ref="I870:K870" si="1452">I882+I894</f>
        <v>36716070</v>
      </c>
      <c r="J870" s="49">
        <f t="shared" ref="J870" si="1453">J882+J894</f>
        <v>32961690</v>
      </c>
      <c r="K870" s="49">
        <f t="shared" si="1452"/>
        <v>5904195</v>
      </c>
      <c r="L870" s="49">
        <f t="shared" ref="L870:M870" si="1454">L882+L894</f>
        <v>38865885</v>
      </c>
      <c r="M870" s="53">
        <f t="shared" si="1454"/>
        <v>-2149815</v>
      </c>
      <c r="N870" s="54">
        <f t="shared" si="1367"/>
        <v>1.0585524267711659</v>
      </c>
      <c r="O870" s="61"/>
      <c r="P870" s="45"/>
    </row>
    <row r="871" spans="1:16" ht="18.75" hidden="1" x14ac:dyDescent="0.25">
      <c r="A871" s="40" t="str">
        <f t="shared" si="1402"/>
        <v>b</v>
      </c>
      <c r="B871" s="3" t="s">
        <v>2</v>
      </c>
      <c r="C871" s="4" t="s">
        <v>6</v>
      </c>
      <c r="D871" s="18">
        <f t="shared" si="1443"/>
        <v>0</v>
      </c>
      <c r="E871" s="18">
        <f t="shared" ref="E871:F871" si="1455">E883+E895</f>
        <v>0</v>
      </c>
      <c r="F871" s="18">
        <f t="shared" si="1455"/>
        <v>0</v>
      </c>
      <c r="G871" s="18">
        <f t="shared" ref="G871" si="1456">G883+G895</f>
        <v>0</v>
      </c>
      <c r="H871" s="18">
        <f t="shared" si="1446"/>
        <v>0</v>
      </c>
      <c r="I871" s="18">
        <f t="shared" ref="I871:K871" si="1457">I883+I895</f>
        <v>0</v>
      </c>
      <c r="J871" s="18">
        <f t="shared" ref="J871" si="1458">J883+J895</f>
        <v>0</v>
      </c>
      <c r="K871" s="18">
        <f t="shared" si="1457"/>
        <v>0</v>
      </c>
      <c r="L871" s="18">
        <f t="shared" ref="L871:M871" si="1459">L883+L895</f>
        <v>0</v>
      </c>
      <c r="M871" s="30">
        <f t="shared" si="1459"/>
        <v>0</v>
      </c>
      <c r="N871" s="33" t="e">
        <f t="shared" ref="N871:N958" si="1460">L871/I871</f>
        <v>#DIV/0!</v>
      </c>
      <c r="O871" s="14"/>
    </row>
    <row r="872" spans="1:16" ht="18.75" hidden="1" x14ac:dyDescent="0.25">
      <c r="A872" s="40" t="str">
        <f t="shared" si="1402"/>
        <v>b</v>
      </c>
      <c r="B872" s="3" t="s">
        <v>2</v>
      </c>
      <c r="C872" s="5" t="s">
        <v>7</v>
      </c>
      <c r="D872" s="18">
        <f t="shared" si="1443"/>
        <v>0</v>
      </c>
      <c r="E872" s="18">
        <f t="shared" ref="E872:F872" si="1461">E884+E896</f>
        <v>0</v>
      </c>
      <c r="F872" s="18">
        <f t="shared" si="1461"/>
        <v>0</v>
      </c>
      <c r="G872" s="18">
        <f t="shared" ref="G872" si="1462">G884+G896</f>
        <v>0</v>
      </c>
      <c r="H872" s="18">
        <f t="shared" si="1446"/>
        <v>0</v>
      </c>
      <c r="I872" s="18">
        <f t="shared" ref="I872:K872" si="1463">I884+I896</f>
        <v>0</v>
      </c>
      <c r="J872" s="18">
        <f t="shared" ref="J872" si="1464">J884+J896</f>
        <v>0</v>
      </c>
      <c r="K872" s="18">
        <f t="shared" si="1463"/>
        <v>0</v>
      </c>
      <c r="L872" s="18">
        <f t="shared" ref="L872:M872" si="1465">L884+L896</f>
        <v>0</v>
      </c>
      <c r="M872" s="30">
        <f t="shared" si="1465"/>
        <v>0</v>
      </c>
      <c r="N872" s="33" t="e">
        <f t="shared" si="1460"/>
        <v>#DIV/0!</v>
      </c>
      <c r="O872" s="14"/>
    </row>
    <row r="873" spans="1:16" ht="18.75" hidden="1" x14ac:dyDescent="0.25">
      <c r="A873" s="40" t="str">
        <f t="shared" si="1402"/>
        <v>b</v>
      </c>
      <c r="B873" s="3" t="s">
        <v>2</v>
      </c>
      <c r="C873" s="5" t="s">
        <v>8</v>
      </c>
      <c r="D873" s="18">
        <f t="shared" si="1443"/>
        <v>0</v>
      </c>
      <c r="E873" s="18">
        <f t="shared" ref="E873:F873" si="1466">E885+E897</f>
        <v>0</v>
      </c>
      <c r="F873" s="18">
        <f t="shared" si="1466"/>
        <v>0</v>
      </c>
      <c r="G873" s="18">
        <f t="shared" ref="G873" si="1467">G885+G897</f>
        <v>0</v>
      </c>
      <c r="H873" s="18">
        <f t="shared" si="1446"/>
        <v>0</v>
      </c>
      <c r="I873" s="18">
        <f t="shared" ref="I873:K873" si="1468">I885+I897</f>
        <v>0</v>
      </c>
      <c r="J873" s="18">
        <f t="shared" ref="J873" si="1469">J885+J897</f>
        <v>0</v>
      </c>
      <c r="K873" s="18">
        <f t="shared" si="1468"/>
        <v>0</v>
      </c>
      <c r="L873" s="18">
        <f t="shared" ref="L873:M873" si="1470">L885+L897</f>
        <v>0</v>
      </c>
      <c r="M873" s="30">
        <f t="shared" si="1470"/>
        <v>0</v>
      </c>
      <c r="N873" s="33" t="e">
        <f t="shared" si="1460"/>
        <v>#DIV/0!</v>
      </c>
      <c r="O873" s="14"/>
    </row>
    <row r="874" spans="1:16" ht="19.5" hidden="1" x14ac:dyDescent="0.25">
      <c r="A874" s="40" t="str">
        <f t="shared" si="1402"/>
        <v>a</v>
      </c>
      <c r="B874" s="52" t="s">
        <v>2</v>
      </c>
      <c r="C874" s="4" t="s">
        <v>9</v>
      </c>
      <c r="D874" s="49">
        <f t="shared" si="1443"/>
        <v>0</v>
      </c>
      <c r="E874" s="49">
        <f t="shared" ref="E874:F874" si="1471">E886+E898</f>
        <v>0</v>
      </c>
      <c r="F874" s="49">
        <f t="shared" si="1471"/>
        <v>0</v>
      </c>
      <c r="G874" s="49">
        <f t="shared" ref="G874" si="1472">G886+G898</f>
        <v>0</v>
      </c>
      <c r="H874" s="49">
        <f t="shared" si="1446"/>
        <v>7425000</v>
      </c>
      <c r="I874" s="49">
        <f t="shared" ref="I874:K874" si="1473">I886+I898</f>
        <v>7425000</v>
      </c>
      <c r="J874" s="49">
        <f t="shared" ref="J874" si="1474">J886+J898</f>
        <v>4741581</v>
      </c>
      <c r="K874" s="49">
        <f t="shared" si="1473"/>
        <v>866567</v>
      </c>
      <c r="L874" s="49">
        <f t="shared" ref="L874:M874" si="1475">L886+L898</f>
        <v>5608148</v>
      </c>
      <c r="M874" s="53">
        <f t="shared" si="1475"/>
        <v>1816852</v>
      </c>
      <c r="N874" s="54">
        <f t="shared" si="1460"/>
        <v>0.75530612794612795</v>
      </c>
      <c r="O874" s="61"/>
      <c r="P874" s="45"/>
    </row>
    <row r="875" spans="1:16" ht="19.5" hidden="1" x14ac:dyDescent="0.25">
      <c r="A875" s="40" t="str">
        <f t="shared" si="1402"/>
        <v>a</v>
      </c>
      <c r="B875" s="52" t="s">
        <v>2</v>
      </c>
      <c r="C875" s="4" t="s">
        <v>10</v>
      </c>
      <c r="D875" s="49">
        <f t="shared" si="1443"/>
        <v>0</v>
      </c>
      <c r="E875" s="49">
        <f t="shared" ref="E875:F875" si="1476">E887+E899</f>
        <v>0</v>
      </c>
      <c r="F875" s="49">
        <f t="shared" si="1476"/>
        <v>0</v>
      </c>
      <c r="G875" s="49">
        <f t="shared" ref="G875" si="1477">G887+G899</f>
        <v>0</v>
      </c>
      <c r="H875" s="49">
        <f t="shared" si="1446"/>
        <v>717000</v>
      </c>
      <c r="I875" s="49">
        <f t="shared" ref="I875:K875" si="1478">I887+I899</f>
        <v>717000</v>
      </c>
      <c r="J875" s="49">
        <f t="shared" ref="J875" si="1479">J887+J899</f>
        <v>476425</v>
      </c>
      <c r="K875" s="49">
        <f t="shared" si="1478"/>
        <v>125000</v>
      </c>
      <c r="L875" s="49">
        <f t="shared" ref="L875:M875" si="1480">L887+L899</f>
        <v>601425</v>
      </c>
      <c r="M875" s="53">
        <f t="shared" si="1480"/>
        <v>115575</v>
      </c>
      <c r="N875" s="54">
        <f t="shared" si="1460"/>
        <v>0.83880753138075315</v>
      </c>
      <c r="O875" s="61"/>
      <c r="P875" s="45"/>
    </row>
    <row r="876" spans="1:16" ht="19.5" hidden="1" x14ac:dyDescent="0.25">
      <c r="A876" s="40" t="str">
        <f t="shared" si="1402"/>
        <v>a</v>
      </c>
      <c r="B876" s="46" t="s">
        <v>2</v>
      </c>
      <c r="C876" s="47" t="s">
        <v>11</v>
      </c>
      <c r="D876" s="48">
        <f t="shared" si="1443"/>
        <v>0</v>
      </c>
      <c r="E876" s="48">
        <f t="shared" ref="E876:F876" si="1481">E888+E900</f>
        <v>0</v>
      </c>
      <c r="F876" s="48">
        <f t="shared" si="1481"/>
        <v>23896</v>
      </c>
      <c r="G876" s="48">
        <f t="shared" ref="G876" si="1482">G888+G900</f>
        <v>0</v>
      </c>
      <c r="H876" s="48">
        <f t="shared" si="1446"/>
        <v>133000</v>
      </c>
      <c r="I876" s="48">
        <f t="shared" ref="I876:K876" si="1483">I888+I900</f>
        <v>133000</v>
      </c>
      <c r="J876" s="49">
        <f t="shared" ref="J876" si="1484">J888+J900</f>
        <v>51918</v>
      </c>
      <c r="K876" s="48">
        <f t="shared" si="1483"/>
        <v>40000</v>
      </c>
      <c r="L876" s="48">
        <f t="shared" ref="L876:M876" si="1485">L888+L900</f>
        <v>91918</v>
      </c>
      <c r="M876" s="50">
        <f t="shared" si="1485"/>
        <v>41082</v>
      </c>
      <c r="N876" s="51">
        <f t="shared" si="1460"/>
        <v>0.69111278195488723</v>
      </c>
      <c r="O876" s="61"/>
      <c r="P876" s="45"/>
    </row>
    <row r="877" spans="1:16" ht="18.75" hidden="1" x14ac:dyDescent="0.25">
      <c r="A877" s="40" t="str">
        <f t="shared" si="1402"/>
        <v>b</v>
      </c>
      <c r="B877" s="1" t="s">
        <v>2</v>
      </c>
      <c r="C877" s="2" t="s">
        <v>12</v>
      </c>
      <c r="D877" s="17">
        <f t="shared" si="1443"/>
        <v>0</v>
      </c>
      <c r="E877" s="17">
        <f t="shared" ref="E877:F877" si="1486">E889+E901</f>
        <v>0</v>
      </c>
      <c r="F877" s="17">
        <f t="shared" si="1486"/>
        <v>0</v>
      </c>
      <c r="G877" s="17">
        <f t="shared" ref="G877" si="1487">G889+G901</f>
        <v>0</v>
      </c>
      <c r="H877" s="17">
        <f t="shared" si="1446"/>
        <v>0</v>
      </c>
      <c r="I877" s="17">
        <f t="shared" ref="I877:K877" si="1488">I889+I901</f>
        <v>0</v>
      </c>
      <c r="J877" s="18">
        <f t="shared" ref="J877" si="1489">J889+J901</f>
        <v>0</v>
      </c>
      <c r="K877" s="17">
        <f t="shared" si="1488"/>
        <v>0</v>
      </c>
      <c r="L877" s="17">
        <f t="shared" ref="L877:M877" si="1490">L889+L901</f>
        <v>0</v>
      </c>
      <c r="M877" s="31">
        <f t="shared" si="1490"/>
        <v>0</v>
      </c>
      <c r="N877" s="32" t="e">
        <f t="shared" si="1460"/>
        <v>#DIV/0!</v>
      </c>
      <c r="O877" s="13"/>
    </row>
    <row r="878" spans="1:16" ht="18.75" hidden="1" x14ac:dyDescent="0.25">
      <c r="A878" s="40" t="str">
        <f t="shared" si="1402"/>
        <v>b</v>
      </c>
      <c r="B878" s="1" t="s">
        <v>2</v>
      </c>
      <c r="C878" s="2" t="s">
        <v>13</v>
      </c>
      <c r="D878" s="17">
        <f t="shared" si="1443"/>
        <v>0</v>
      </c>
      <c r="E878" s="17">
        <f t="shared" ref="E878:F878" si="1491">E890+E902</f>
        <v>0</v>
      </c>
      <c r="F878" s="17">
        <f t="shared" si="1491"/>
        <v>0</v>
      </c>
      <c r="G878" s="17">
        <f t="shared" ref="G878" si="1492">G890+G902</f>
        <v>0</v>
      </c>
      <c r="H878" s="17">
        <f t="shared" si="1446"/>
        <v>0</v>
      </c>
      <c r="I878" s="17">
        <f t="shared" ref="I878:K878" si="1493">I890+I902</f>
        <v>0</v>
      </c>
      <c r="J878" s="18">
        <f t="shared" ref="J878" si="1494">J890+J902</f>
        <v>0</v>
      </c>
      <c r="K878" s="17">
        <f t="shared" si="1493"/>
        <v>0</v>
      </c>
      <c r="L878" s="17">
        <f t="shared" ref="L878:M878" si="1495">L890+L902</f>
        <v>0</v>
      </c>
      <c r="M878" s="31">
        <f t="shared" si="1495"/>
        <v>0</v>
      </c>
      <c r="N878" s="32" t="e">
        <f t="shared" si="1460"/>
        <v>#DIV/0!</v>
      </c>
      <c r="O878" s="13"/>
    </row>
    <row r="879" spans="1:16" ht="36" x14ac:dyDescent="0.25">
      <c r="A879" s="40" t="str">
        <f t="shared" si="1402"/>
        <v>a</v>
      </c>
      <c r="B879" s="55" t="s">
        <v>172</v>
      </c>
      <c r="C879" s="55" t="s">
        <v>73</v>
      </c>
      <c r="D879" s="49">
        <f t="shared" ref="D879" si="1496">D880+D888+D889+D890</f>
        <v>0</v>
      </c>
      <c r="E879" s="49"/>
      <c r="F879" s="49"/>
      <c r="G879" s="49"/>
      <c r="H879" s="56">
        <f t="shared" ref="H879:I879" si="1497">H880+H888+H889+H890</f>
        <v>725000</v>
      </c>
      <c r="I879" s="56">
        <f t="shared" si="1497"/>
        <v>725000</v>
      </c>
      <c r="J879" s="49">
        <f t="shared" ref="J879" si="1498">J880+J888+J889+J890</f>
        <v>458484</v>
      </c>
      <c r="K879" s="49">
        <f t="shared" ref="K879" si="1499">K880+K888+K889+K890</f>
        <v>42067</v>
      </c>
      <c r="L879" s="49">
        <f t="shared" ref="L879" si="1500">L880+L888+L889+L890</f>
        <v>500551</v>
      </c>
      <c r="M879" s="53">
        <f t="shared" ref="M879" si="1501">M880+M888+M889+M890</f>
        <v>224449</v>
      </c>
      <c r="N879" s="54">
        <f t="shared" si="1460"/>
        <v>0.69041517241379313</v>
      </c>
      <c r="O879" s="61"/>
      <c r="P879" s="45" t="s">
        <v>90</v>
      </c>
    </row>
    <row r="880" spans="1:16" ht="19.5" x14ac:dyDescent="0.25">
      <c r="A880" s="40" t="str">
        <f t="shared" si="1402"/>
        <v>a</v>
      </c>
      <c r="B880" s="46" t="s">
        <v>2</v>
      </c>
      <c r="C880" s="47" t="s">
        <v>3</v>
      </c>
      <c r="D880" s="48">
        <f t="shared" ref="D880" si="1502">D881+D882+D883+D884+D885+D886+D887</f>
        <v>0</v>
      </c>
      <c r="E880" s="48"/>
      <c r="F880" s="48"/>
      <c r="G880" s="48"/>
      <c r="H880" s="48">
        <f t="shared" ref="H880:I880" si="1503">H881+H882+H883+H884+H885+H886+H887</f>
        <v>725000</v>
      </c>
      <c r="I880" s="48">
        <f t="shared" si="1503"/>
        <v>725000</v>
      </c>
      <c r="J880" s="49">
        <f t="shared" ref="J880" si="1504">J881+J882+J883+J884+J885+J886+J887</f>
        <v>458484</v>
      </c>
      <c r="K880" s="48">
        <f t="shared" ref="K880:M880" si="1505">K881+K882+K883+K884+K885+K886+K887</f>
        <v>42067</v>
      </c>
      <c r="L880" s="48">
        <f t="shared" si="1505"/>
        <v>500551</v>
      </c>
      <c r="M880" s="50">
        <f t="shared" si="1505"/>
        <v>224449</v>
      </c>
      <c r="N880" s="51">
        <f t="shared" si="1460"/>
        <v>0.69041517241379313</v>
      </c>
      <c r="O880" s="61"/>
      <c r="P880" s="45" t="s">
        <v>90</v>
      </c>
    </row>
    <row r="881" spans="1:16" ht="18.75" hidden="1" x14ac:dyDescent="0.25">
      <c r="A881" s="40" t="str">
        <f t="shared" si="1402"/>
        <v>b</v>
      </c>
      <c r="B881" s="3" t="s">
        <v>2</v>
      </c>
      <c r="C881" s="4" t="s">
        <v>4</v>
      </c>
      <c r="D881" s="18"/>
      <c r="E881" s="18"/>
      <c r="F881" s="18"/>
      <c r="G881" s="18"/>
      <c r="H881" s="20">
        <v>0</v>
      </c>
      <c r="I881" s="20">
        <v>0</v>
      </c>
      <c r="J881" s="18"/>
      <c r="K881" s="18"/>
      <c r="L881" s="18">
        <f t="shared" ref="L881:L890" si="1506">J881+K881</f>
        <v>0</v>
      </c>
      <c r="M881" s="30">
        <f t="shared" ref="M881:M890" si="1507">I881-L881</f>
        <v>0</v>
      </c>
      <c r="N881" s="33" t="e">
        <f t="shared" si="1460"/>
        <v>#DIV/0!</v>
      </c>
      <c r="O881" s="14"/>
      <c r="P881" s="10" t="s">
        <v>90</v>
      </c>
    </row>
    <row r="882" spans="1:16" ht="18.75" hidden="1" x14ac:dyDescent="0.25">
      <c r="A882" s="40" t="str">
        <f t="shared" si="1402"/>
        <v>b</v>
      </c>
      <c r="B882" s="3" t="s">
        <v>2</v>
      </c>
      <c r="C882" s="4" t="s">
        <v>5</v>
      </c>
      <c r="D882" s="18"/>
      <c r="E882" s="18"/>
      <c r="F882" s="18"/>
      <c r="G882" s="18"/>
      <c r="H882" s="20">
        <v>0</v>
      </c>
      <c r="I882" s="20">
        <v>0</v>
      </c>
      <c r="J882" s="18"/>
      <c r="K882" s="18"/>
      <c r="L882" s="18">
        <f t="shared" si="1506"/>
        <v>0</v>
      </c>
      <c r="M882" s="30">
        <f t="shared" si="1507"/>
        <v>0</v>
      </c>
      <c r="N882" s="33" t="e">
        <f t="shared" si="1460"/>
        <v>#DIV/0!</v>
      </c>
      <c r="O882" s="14"/>
      <c r="P882" s="10" t="s">
        <v>90</v>
      </c>
    </row>
    <row r="883" spans="1:16" ht="18.75" hidden="1" x14ac:dyDescent="0.25">
      <c r="A883" s="40" t="str">
        <f t="shared" si="1402"/>
        <v>b</v>
      </c>
      <c r="B883" s="3" t="s">
        <v>2</v>
      </c>
      <c r="C883" s="4" t="s">
        <v>6</v>
      </c>
      <c r="D883" s="18"/>
      <c r="E883" s="18"/>
      <c r="F883" s="18"/>
      <c r="G883" s="18"/>
      <c r="H883" s="20">
        <v>0</v>
      </c>
      <c r="I883" s="20">
        <v>0</v>
      </c>
      <c r="J883" s="18"/>
      <c r="K883" s="18"/>
      <c r="L883" s="18">
        <f t="shared" si="1506"/>
        <v>0</v>
      </c>
      <c r="M883" s="30">
        <f t="shared" si="1507"/>
        <v>0</v>
      </c>
      <c r="N883" s="33" t="e">
        <f t="shared" si="1460"/>
        <v>#DIV/0!</v>
      </c>
      <c r="O883" s="14"/>
      <c r="P883" s="10" t="s">
        <v>90</v>
      </c>
    </row>
    <row r="884" spans="1:16" ht="18.75" hidden="1" x14ac:dyDescent="0.25">
      <c r="A884" s="40" t="str">
        <f t="shared" si="1402"/>
        <v>b</v>
      </c>
      <c r="B884" s="3" t="s">
        <v>2</v>
      </c>
      <c r="C884" s="5" t="s">
        <v>7</v>
      </c>
      <c r="D884" s="18"/>
      <c r="E884" s="18"/>
      <c r="F884" s="18"/>
      <c r="G884" s="18"/>
      <c r="H884" s="20">
        <v>0</v>
      </c>
      <c r="I884" s="20">
        <v>0</v>
      </c>
      <c r="J884" s="18"/>
      <c r="K884" s="18"/>
      <c r="L884" s="18">
        <f t="shared" si="1506"/>
        <v>0</v>
      </c>
      <c r="M884" s="30">
        <f t="shared" si="1507"/>
        <v>0</v>
      </c>
      <c r="N884" s="33" t="e">
        <f t="shared" si="1460"/>
        <v>#DIV/0!</v>
      </c>
      <c r="O884" s="14"/>
      <c r="P884" s="10" t="s">
        <v>90</v>
      </c>
    </row>
    <row r="885" spans="1:16" ht="18.75" hidden="1" x14ac:dyDescent="0.25">
      <c r="A885" s="40" t="str">
        <f t="shared" si="1402"/>
        <v>b</v>
      </c>
      <c r="B885" s="3" t="s">
        <v>2</v>
      </c>
      <c r="C885" s="5" t="s">
        <v>8</v>
      </c>
      <c r="D885" s="18"/>
      <c r="E885" s="18"/>
      <c r="F885" s="18"/>
      <c r="G885" s="18"/>
      <c r="H885" s="20">
        <v>0</v>
      </c>
      <c r="I885" s="20">
        <v>0</v>
      </c>
      <c r="J885" s="18"/>
      <c r="K885" s="18"/>
      <c r="L885" s="18">
        <f t="shared" si="1506"/>
        <v>0</v>
      </c>
      <c r="M885" s="30">
        <f t="shared" si="1507"/>
        <v>0</v>
      </c>
      <c r="N885" s="33" t="e">
        <f t="shared" si="1460"/>
        <v>#DIV/0!</v>
      </c>
      <c r="O885" s="14"/>
      <c r="P885" s="10" t="s">
        <v>90</v>
      </c>
    </row>
    <row r="886" spans="1:16" ht="19.5" x14ac:dyDescent="0.25">
      <c r="A886" s="40" t="str">
        <f t="shared" si="1402"/>
        <v>a</v>
      </c>
      <c r="B886" s="52" t="s">
        <v>2</v>
      </c>
      <c r="C886" s="4" t="s">
        <v>9</v>
      </c>
      <c r="D886" s="49"/>
      <c r="E886" s="49"/>
      <c r="F886" s="49"/>
      <c r="G886" s="49"/>
      <c r="H886" s="59">
        <v>725000</v>
      </c>
      <c r="I886" s="59">
        <v>725000</v>
      </c>
      <c r="J886" s="49">
        <v>458484</v>
      </c>
      <c r="K886" s="49">
        <v>42067</v>
      </c>
      <c r="L886" s="49">
        <f t="shared" si="1506"/>
        <v>500551</v>
      </c>
      <c r="M886" s="53">
        <f t="shared" si="1507"/>
        <v>224449</v>
      </c>
      <c r="N886" s="54">
        <f t="shared" si="1460"/>
        <v>0.69041517241379313</v>
      </c>
      <c r="O886" s="61"/>
      <c r="P886" s="45" t="s">
        <v>90</v>
      </c>
    </row>
    <row r="887" spans="1:16" ht="18.75" hidden="1" x14ac:dyDescent="0.25">
      <c r="A887" s="40" t="str">
        <f t="shared" si="1402"/>
        <v>b</v>
      </c>
      <c r="B887" s="3" t="s">
        <v>2</v>
      </c>
      <c r="C887" s="5" t="s">
        <v>10</v>
      </c>
      <c r="D887" s="18"/>
      <c r="E887" s="18"/>
      <c r="F887" s="18"/>
      <c r="G887" s="18"/>
      <c r="H887" s="20">
        <v>0</v>
      </c>
      <c r="I887" s="20">
        <v>0</v>
      </c>
      <c r="J887" s="18"/>
      <c r="K887" s="18"/>
      <c r="L887" s="18">
        <f t="shared" si="1506"/>
        <v>0</v>
      </c>
      <c r="M887" s="30">
        <f t="shared" si="1507"/>
        <v>0</v>
      </c>
      <c r="N887" s="33" t="e">
        <f t="shared" si="1460"/>
        <v>#DIV/0!</v>
      </c>
      <c r="O887" s="14"/>
      <c r="P887" s="10" t="s">
        <v>90</v>
      </c>
    </row>
    <row r="888" spans="1:16" ht="18.75" hidden="1" x14ac:dyDescent="0.25">
      <c r="A888" s="40" t="str">
        <f t="shared" si="1402"/>
        <v>b</v>
      </c>
      <c r="B888" s="3" t="s">
        <v>2</v>
      </c>
      <c r="C888" s="2" t="s">
        <v>11</v>
      </c>
      <c r="D888" s="17"/>
      <c r="E888" s="17"/>
      <c r="F888" s="17"/>
      <c r="G888" s="17"/>
      <c r="H888" s="17">
        <v>0</v>
      </c>
      <c r="I888" s="17">
        <v>0</v>
      </c>
      <c r="J888" s="18"/>
      <c r="K888" s="17"/>
      <c r="L888" s="17">
        <f t="shared" si="1506"/>
        <v>0</v>
      </c>
      <c r="M888" s="31">
        <f t="shared" si="1507"/>
        <v>0</v>
      </c>
      <c r="N888" s="32" t="e">
        <f t="shared" si="1460"/>
        <v>#DIV/0!</v>
      </c>
      <c r="O888" s="13"/>
      <c r="P888" s="10" t="s">
        <v>90</v>
      </c>
    </row>
    <row r="889" spans="1:16" ht="18.75" hidden="1" x14ac:dyDescent="0.25">
      <c r="A889" s="40" t="str">
        <f t="shared" si="1402"/>
        <v>b</v>
      </c>
      <c r="B889" s="3" t="s">
        <v>2</v>
      </c>
      <c r="C889" s="2" t="s">
        <v>12</v>
      </c>
      <c r="D889" s="17"/>
      <c r="E889" s="17"/>
      <c r="F889" s="17"/>
      <c r="G889" s="17"/>
      <c r="H889" s="17">
        <v>0</v>
      </c>
      <c r="I889" s="17">
        <v>0</v>
      </c>
      <c r="J889" s="18"/>
      <c r="K889" s="17"/>
      <c r="L889" s="17">
        <f t="shared" si="1506"/>
        <v>0</v>
      </c>
      <c r="M889" s="31">
        <f t="shared" si="1507"/>
        <v>0</v>
      </c>
      <c r="N889" s="32" t="e">
        <f t="shared" si="1460"/>
        <v>#DIV/0!</v>
      </c>
      <c r="O889" s="13"/>
      <c r="P889" s="10" t="s">
        <v>90</v>
      </c>
    </row>
    <row r="890" spans="1:16" ht="18.75" hidden="1" x14ac:dyDescent="0.25">
      <c r="A890" s="40" t="str">
        <f t="shared" si="1402"/>
        <v>b</v>
      </c>
      <c r="B890" s="3" t="s">
        <v>2</v>
      </c>
      <c r="C890" s="2" t="s">
        <v>13</v>
      </c>
      <c r="D890" s="17"/>
      <c r="E890" s="17"/>
      <c r="F890" s="17"/>
      <c r="G890" s="17"/>
      <c r="H890" s="17">
        <v>0</v>
      </c>
      <c r="I890" s="17">
        <v>0</v>
      </c>
      <c r="J890" s="18"/>
      <c r="K890" s="17"/>
      <c r="L890" s="17">
        <f t="shared" si="1506"/>
        <v>0</v>
      </c>
      <c r="M890" s="31">
        <f t="shared" si="1507"/>
        <v>0</v>
      </c>
      <c r="N890" s="32" t="e">
        <f t="shared" si="1460"/>
        <v>#DIV/0!</v>
      </c>
      <c r="O890" s="13"/>
      <c r="P890" s="10" t="s">
        <v>90</v>
      </c>
    </row>
    <row r="891" spans="1:16" ht="36" hidden="1" x14ac:dyDescent="0.25">
      <c r="A891" s="40" t="str">
        <f t="shared" si="1402"/>
        <v>a</v>
      </c>
      <c r="B891" s="55" t="s">
        <v>173</v>
      </c>
      <c r="C891" s="55" t="s">
        <v>74</v>
      </c>
      <c r="D891" s="49">
        <f t="shared" ref="D891" si="1508">D892+D900+D901+D902</f>
        <v>96864</v>
      </c>
      <c r="E891" s="49">
        <f t="shared" ref="E891:F891" si="1509">E892+E900+E901+E902</f>
        <v>11569.33</v>
      </c>
      <c r="F891" s="49">
        <f t="shared" si="1509"/>
        <v>26715.8</v>
      </c>
      <c r="G891" s="49">
        <f t="shared" ref="G891" si="1510">G892+G900+G901+G902</f>
        <v>28982</v>
      </c>
      <c r="H891" s="56">
        <f t="shared" ref="H891:I891" si="1511">H892+H900+H901+H902</f>
        <v>44000000</v>
      </c>
      <c r="I891" s="56">
        <f t="shared" si="1511"/>
        <v>44266070</v>
      </c>
      <c r="J891" s="49">
        <f t="shared" ref="J891" si="1512">J892+J900+J901+J902</f>
        <v>37773130</v>
      </c>
      <c r="K891" s="49">
        <f t="shared" ref="K891" si="1513">K892+K900+K901+K902</f>
        <v>6893695</v>
      </c>
      <c r="L891" s="49">
        <f t="shared" ref="L891" si="1514">L892+L900+L901+L902</f>
        <v>44666825</v>
      </c>
      <c r="M891" s="53">
        <f t="shared" ref="M891" si="1515">M892+M900+M901+M902</f>
        <v>-400755</v>
      </c>
      <c r="N891" s="54">
        <f t="shared" si="1460"/>
        <v>1.009053322330173</v>
      </c>
      <c r="O891" s="61"/>
      <c r="P891" s="45" t="s">
        <v>94</v>
      </c>
    </row>
    <row r="892" spans="1:16" ht="19.5" hidden="1" x14ac:dyDescent="0.25">
      <c r="A892" s="40" t="str">
        <f t="shared" si="1402"/>
        <v>a</v>
      </c>
      <c r="B892" s="46" t="s">
        <v>2</v>
      </c>
      <c r="C892" s="47" t="s">
        <v>3</v>
      </c>
      <c r="D892" s="48">
        <f t="shared" ref="D892" si="1516">D893+D894+D895+D896+D897+D898+D899</f>
        <v>96864</v>
      </c>
      <c r="E892" s="48">
        <f t="shared" ref="E892:F892" si="1517">E893+E894+E895+E896+E897+E898+E899</f>
        <v>11569.33</v>
      </c>
      <c r="F892" s="48">
        <f t="shared" si="1517"/>
        <v>2819.8</v>
      </c>
      <c r="G892" s="48">
        <f t="shared" ref="G892" si="1518">G893+G894+G895+G896+G897+G898+G899</f>
        <v>28982</v>
      </c>
      <c r="H892" s="48">
        <f t="shared" ref="H892:I892" si="1519">H893+H894+H895+H896+H897+H898+H899</f>
        <v>43867000</v>
      </c>
      <c r="I892" s="48">
        <f t="shared" si="1519"/>
        <v>44133070</v>
      </c>
      <c r="J892" s="49">
        <f t="shared" ref="J892" si="1520">J893+J894+J895+J896+J897+J898+J899</f>
        <v>37721212</v>
      </c>
      <c r="K892" s="48">
        <f t="shared" ref="K892:M892" si="1521">K893+K894+K895+K896+K897+K898+K899</f>
        <v>6853695</v>
      </c>
      <c r="L892" s="48">
        <f t="shared" si="1521"/>
        <v>44574907</v>
      </c>
      <c r="M892" s="50">
        <f t="shared" si="1521"/>
        <v>-441837</v>
      </c>
      <c r="N892" s="51">
        <f t="shared" si="1460"/>
        <v>1.0100114721228322</v>
      </c>
      <c r="O892" s="61"/>
      <c r="P892" s="45" t="s">
        <v>94</v>
      </c>
    </row>
    <row r="893" spans="1:16" ht="18.75" hidden="1" x14ac:dyDescent="0.25">
      <c r="A893" s="40" t="str">
        <f t="shared" si="1402"/>
        <v>b</v>
      </c>
      <c r="B893" s="3" t="s">
        <v>2</v>
      </c>
      <c r="C893" s="4" t="s">
        <v>4</v>
      </c>
      <c r="D893" s="18"/>
      <c r="E893" s="18"/>
      <c r="F893" s="18"/>
      <c r="G893" s="18"/>
      <c r="H893" s="20">
        <v>0</v>
      </c>
      <c r="I893" s="20">
        <v>0</v>
      </c>
      <c r="J893" s="18"/>
      <c r="K893" s="18"/>
      <c r="L893" s="18">
        <f t="shared" ref="L893:L902" si="1522">J893+K893</f>
        <v>0</v>
      </c>
      <c r="M893" s="30">
        <f t="shared" ref="M893:M902" si="1523">I893-L893</f>
        <v>0</v>
      </c>
      <c r="N893" s="33" t="e">
        <f t="shared" si="1460"/>
        <v>#DIV/0!</v>
      </c>
      <c r="O893" s="14"/>
      <c r="P893" s="10" t="s">
        <v>94</v>
      </c>
    </row>
    <row r="894" spans="1:16" ht="19.5" hidden="1" x14ac:dyDescent="0.25">
      <c r="A894" s="40" t="str">
        <f t="shared" si="1402"/>
        <v>a</v>
      </c>
      <c r="B894" s="52" t="s">
        <v>2</v>
      </c>
      <c r="C894" s="4" t="s">
        <v>5</v>
      </c>
      <c r="D894" s="49">
        <v>96864</v>
      </c>
      <c r="E894" s="49">
        <v>11569.33</v>
      </c>
      <c r="F894" s="49">
        <v>2819.8</v>
      </c>
      <c r="G894" s="49">
        <v>28982</v>
      </c>
      <c r="H894" s="57">
        <v>36450000</v>
      </c>
      <c r="I894" s="57">
        <v>36716070</v>
      </c>
      <c r="J894" s="49">
        <v>32961690</v>
      </c>
      <c r="K894" s="49">
        <v>5904195</v>
      </c>
      <c r="L894" s="49">
        <f t="shared" si="1522"/>
        <v>38865885</v>
      </c>
      <c r="M894" s="53">
        <f t="shared" si="1523"/>
        <v>-2149815</v>
      </c>
      <c r="N894" s="54">
        <f t="shared" si="1460"/>
        <v>1.0585524267711659</v>
      </c>
      <c r="O894" s="61"/>
      <c r="P894" s="45" t="s">
        <v>94</v>
      </c>
    </row>
    <row r="895" spans="1:16" ht="18.75" hidden="1" x14ac:dyDescent="0.25">
      <c r="A895" s="40" t="str">
        <f t="shared" si="1402"/>
        <v>b</v>
      </c>
      <c r="B895" s="3" t="s">
        <v>2</v>
      </c>
      <c r="C895" s="4" t="s">
        <v>6</v>
      </c>
      <c r="D895" s="18"/>
      <c r="E895" s="18"/>
      <c r="F895" s="18"/>
      <c r="G895" s="18"/>
      <c r="H895" s="20"/>
      <c r="I895" s="20"/>
      <c r="J895" s="18"/>
      <c r="K895" s="18"/>
      <c r="L895" s="18">
        <f t="shared" si="1522"/>
        <v>0</v>
      </c>
      <c r="M895" s="30">
        <f t="shared" si="1523"/>
        <v>0</v>
      </c>
      <c r="N895" s="33" t="e">
        <f t="shared" si="1460"/>
        <v>#DIV/0!</v>
      </c>
      <c r="O895" s="14"/>
      <c r="P895" s="10" t="s">
        <v>94</v>
      </c>
    </row>
    <row r="896" spans="1:16" ht="18.75" hidden="1" x14ac:dyDescent="0.25">
      <c r="A896" s="40" t="str">
        <f t="shared" si="1402"/>
        <v>b</v>
      </c>
      <c r="B896" s="3" t="s">
        <v>2</v>
      </c>
      <c r="C896" s="5" t="s">
        <v>7</v>
      </c>
      <c r="D896" s="18"/>
      <c r="E896" s="18"/>
      <c r="F896" s="18"/>
      <c r="G896" s="18"/>
      <c r="H896" s="20"/>
      <c r="I896" s="20"/>
      <c r="J896" s="18"/>
      <c r="K896" s="18"/>
      <c r="L896" s="18">
        <f t="shared" si="1522"/>
        <v>0</v>
      </c>
      <c r="M896" s="30">
        <f t="shared" si="1523"/>
        <v>0</v>
      </c>
      <c r="N896" s="33" t="e">
        <f t="shared" si="1460"/>
        <v>#DIV/0!</v>
      </c>
      <c r="O896" s="14"/>
      <c r="P896" s="10" t="s">
        <v>94</v>
      </c>
    </row>
    <row r="897" spans="1:16" ht="18.75" hidden="1" x14ac:dyDescent="0.25">
      <c r="A897" s="40" t="str">
        <f t="shared" si="1402"/>
        <v>b</v>
      </c>
      <c r="B897" s="3" t="s">
        <v>2</v>
      </c>
      <c r="C897" s="5" t="s">
        <v>8</v>
      </c>
      <c r="D897" s="18"/>
      <c r="E897" s="18"/>
      <c r="F897" s="18"/>
      <c r="G897" s="18"/>
      <c r="H897" s="20"/>
      <c r="I897" s="20"/>
      <c r="J897" s="18"/>
      <c r="K897" s="18"/>
      <c r="L897" s="18">
        <f t="shared" si="1522"/>
        <v>0</v>
      </c>
      <c r="M897" s="30">
        <f t="shared" si="1523"/>
        <v>0</v>
      </c>
      <c r="N897" s="33" t="e">
        <f t="shared" si="1460"/>
        <v>#DIV/0!</v>
      </c>
      <c r="O897" s="14"/>
      <c r="P897" s="10" t="s">
        <v>94</v>
      </c>
    </row>
    <row r="898" spans="1:16" ht="126.75" hidden="1" customHeight="1" x14ac:dyDescent="0.25">
      <c r="A898" s="40" t="str">
        <f t="shared" si="1402"/>
        <v>a</v>
      </c>
      <c r="B898" s="52" t="s">
        <v>2</v>
      </c>
      <c r="C898" s="4" t="s">
        <v>9</v>
      </c>
      <c r="D898" s="49"/>
      <c r="E898" s="49"/>
      <c r="F898" s="49"/>
      <c r="G898" s="49"/>
      <c r="H898" s="57">
        <v>6700000</v>
      </c>
      <c r="I898" s="57">
        <v>6700000</v>
      </c>
      <c r="J898" s="49">
        <v>4283097</v>
      </c>
      <c r="K898" s="49">
        <v>824500</v>
      </c>
      <c r="L898" s="49">
        <f t="shared" si="1522"/>
        <v>5107597</v>
      </c>
      <c r="M898" s="53">
        <f t="shared" si="1523"/>
        <v>1592403</v>
      </c>
      <c r="N898" s="54">
        <f t="shared" si="1460"/>
        <v>0.76232791044776116</v>
      </c>
      <c r="O898" s="61"/>
      <c r="P898" s="45" t="s">
        <v>94</v>
      </c>
    </row>
    <row r="899" spans="1:16" ht="19.5" hidden="1" x14ac:dyDescent="0.25">
      <c r="A899" s="40" t="str">
        <f t="shared" si="1402"/>
        <v>a</v>
      </c>
      <c r="B899" s="52" t="s">
        <v>2</v>
      </c>
      <c r="C899" s="4" t="s">
        <v>10</v>
      </c>
      <c r="D899" s="49"/>
      <c r="E899" s="49"/>
      <c r="F899" s="49"/>
      <c r="G899" s="49"/>
      <c r="H899" s="57">
        <v>717000</v>
      </c>
      <c r="I899" s="57">
        <v>717000</v>
      </c>
      <c r="J899" s="49">
        <v>476425</v>
      </c>
      <c r="K899" s="49">
        <v>125000</v>
      </c>
      <c r="L899" s="49">
        <f t="shared" si="1522"/>
        <v>601425</v>
      </c>
      <c r="M899" s="53">
        <f t="shared" si="1523"/>
        <v>115575</v>
      </c>
      <c r="N899" s="54">
        <f t="shared" si="1460"/>
        <v>0.83880753138075315</v>
      </c>
      <c r="O899" s="61"/>
      <c r="P899" s="45" t="s">
        <v>94</v>
      </c>
    </row>
    <row r="900" spans="1:16" ht="19.5" hidden="1" x14ac:dyDescent="0.25">
      <c r="A900" s="40" t="str">
        <f t="shared" ref="A900:A963" si="1524">IF((D900+J900+H900+I900+K900+L900)&gt;0,"a","b")</f>
        <v>a</v>
      </c>
      <c r="B900" s="52" t="s">
        <v>2</v>
      </c>
      <c r="C900" s="47" t="s">
        <v>11</v>
      </c>
      <c r="D900" s="48"/>
      <c r="E900" s="48"/>
      <c r="F900" s="48">
        <v>23896</v>
      </c>
      <c r="G900" s="48"/>
      <c r="H900" s="48">
        <v>133000</v>
      </c>
      <c r="I900" s="48">
        <v>133000</v>
      </c>
      <c r="J900" s="49">
        <v>51918</v>
      </c>
      <c r="K900" s="48">
        <v>40000</v>
      </c>
      <c r="L900" s="48">
        <f t="shared" si="1522"/>
        <v>91918</v>
      </c>
      <c r="M900" s="50">
        <f t="shared" si="1523"/>
        <v>41082</v>
      </c>
      <c r="N900" s="51">
        <f t="shared" si="1460"/>
        <v>0.69111278195488723</v>
      </c>
      <c r="O900" s="61"/>
      <c r="P900" s="45" t="s">
        <v>94</v>
      </c>
    </row>
    <row r="901" spans="1:16" ht="18.75" hidden="1" x14ac:dyDescent="0.25">
      <c r="A901" s="40" t="str">
        <f t="shared" si="1524"/>
        <v>b</v>
      </c>
      <c r="B901" s="3" t="s">
        <v>2</v>
      </c>
      <c r="C901" s="2" t="s">
        <v>12</v>
      </c>
      <c r="D901" s="17"/>
      <c r="E901" s="17"/>
      <c r="F901" s="17"/>
      <c r="G901" s="17"/>
      <c r="H901" s="17">
        <v>0</v>
      </c>
      <c r="I901" s="17">
        <v>0</v>
      </c>
      <c r="J901" s="18"/>
      <c r="K901" s="17"/>
      <c r="L901" s="17">
        <f t="shared" si="1522"/>
        <v>0</v>
      </c>
      <c r="M901" s="31">
        <f t="shared" si="1523"/>
        <v>0</v>
      </c>
      <c r="N901" s="32" t="e">
        <f t="shared" si="1460"/>
        <v>#DIV/0!</v>
      </c>
      <c r="O901" s="13"/>
      <c r="P901" s="10" t="s">
        <v>94</v>
      </c>
    </row>
    <row r="902" spans="1:16" ht="18.75" hidden="1" x14ac:dyDescent="0.25">
      <c r="A902" s="40" t="str">
        <f t="shared" si="1524"/>
        <v>b</v>
      </c>
      <c r="B902" s="3" t="s">
        <v>2</v>
      </c>
      <c r="C902" s="2" t="s">
        <v>13</v>
      </c>
      <c r="D902" s="17"/>
      <c r="E902" s="17"/>
      <c r="F902" s="17"/>
      <c r="G902" s="17"/>
      <c r="H902" s="17">
        <v>0</v>
      </c>
      <c r="I902" s="17">
        <v>0</v>
      </c>
      <c r="J902" s="18"/>
      <c r="K902" s="17"/>
      <c r="L902" s="17">
        <f t="shared" si="1522"/>
        <v>0</v>
      </c>
      <c r="M902" s="31">
        <f t="shared" si="1523"/>
        <v>0</v>
      </c>
      <c r="N902" s="32" t="e">
        <f t="shared" si="1460"/>
        <v>#DIV/0!</v>
      </c>
      <c r="O902" s="13"/>
      <c r="P902" s="10" t="s">
        <v>94</v>
      </c>
    </row>
    <row r="903" spans="1:16" ht="36.75" hidden="1" customHeight="1" x14ac:dyDescent="0.25">
      <c r="A903" s="40" t="str">
        <f t="shared" si="1524"/>
        <v>a</v>
      </c>
      <c r="B903" s="55" t="s">
        <v>174</v>
      </c>
      <c r="C903" s="55" t="s">
        <v>75</v>
      </c>
      <c r="D903" s="49">
        <f t="shared" ref="D903" si="1525">D904+D912+D913+D914</f>
        <v>0</v>
      </c>
      <c r="E903" s="49">
        <f t="shared" ref="E903:F903" si="1526">E904+E912+E913+E914</f>
        <v>48278</v>
      </c>
      <c r="F903" s="49">
        <f t="shared" si="1526"/>
        <v>25026</v>
      </c>
      <c r="G903" s="49"/>
      <c r="H903" s="56">
        <f t="shared" ref="H903:I903" si="1527">H904+H912+H913+H914</f>
        <v>26000000</v>
      </c>
      <c r="I903" s="56">
        <f t="shared" si="1527"/>
        <v>25577230</v>
      </c>
      <c r="J903" s="49">
        <f t="shared" ref="J903" si="1528">J904+J912+J913+J914</f>
        <v>22925618</v>
      </c>
      <c r="K903" s="49">
        <f t="shared" ref="K903" si="1529">K904+K912+K913+K914</f>
        <v>3142432</v>
      </c>
      <c r="L903" s="49">
        <f t="shared" ref="L903" si="1530">L904+L912+L913+L914</f>
        <v>26068050</v>
      </c>
      <c r="M903" s="53">
        <f t="shared" ref="M903" si="1531">M904+M912+M913+M914</f>
        <v>-490820</v>
      </c>
      <c r="N903" s="54">
        <f t="shared" si="1460"/>
        <v>1.0191897246105228</v>
      </c>
      <c r="O903" s="61"/>
      <c r="P903" s="45"/>
    </row>
    <row r="904" spans="1:16" ht="19.5" hidden="1" x14ac:dyDescent="0.25">
      <c r="A904" s="40" t="str">
        <f t="shared" si="1524"/>
        <v>a</v>
      </c>
      <c r="B904" s="46" t="s">
        <v>2</v>
      </c>
      <c r="C904" s="47" t="s">
        <v>3</v>
      </c>
      <c r="D904" s="48">
        <f t="shared" ref="D904" si="1532">D905+D906+D907+D908+D909+D910+D911</f>
        <v>0</v>
      </c>
      <c r="E904" s="48">
        <f t="shared" ref="E904:F904" si="1533">E905+E906+E907+E908+E909+E910+E911</f>
        <v>48278</v>
      </c>
      <c r="F904" s="48">
        <f t="shared" si="1533"/>
        <v>25026</v>
      </c>
      <c r="G904" s="48"/>
      <c r="H904" s="48">
        <f t="shared" ref="H904:I904" si="1534">H905+H906+H907+H908+H909+H910+H911</f>
        <v>26000000</v>
      </c>
      <c r="I904" s="48">
        <f t="shared" si="1534"/>
        <v>25577230</v>
      </c>
      <c r="J904" s="49">
        <f t="shared" ref="J904" si="1535">J905+J906+J907+J908+J909+J910+J911</f>
        <v>22925618</v>
      </c>
      <c r="K904" s="48">
        <f t="shared" ref="K904:M904" si="1536">K905+K906+K907+K908+K909+K910+K911</f>
        <v>3142432</v>
      </c>
      <c r="L904" s="48">
        <f t="shared" si="1536"/>
        <v>26068050</v>
      </c>
      <c r="M904" s="50">
        <f t="shared" si="1536"/>
        <v>-490820</v>
      </c>
      <c r="N904" s="51">
        <f t="shared" si="1460"/>
        <v>1.0191897246105228</v>
      </c>
      <c r="O904" s="61"/>
      <c r="P904" s="45"/>
    </row>
    <row r="905" spans="1:16" ht="18.75" hidden="1" x14ac:dyDescent="0.25">
      <c r="A905" s="40" t="str">
        <f t="shared" si="1524"/>
        <v>b</v>
      </c>
      <c r="B905" s="3" t="s">
        <v>2</v>
      </c>
      <c r="C905" s="4" t="s">
        <v>4</v>
      </c>
      <c r="D905" s="18">
        <f>D917+D929</f>
        <v>0</v>
      </c>
      <c r="E905" s="18">
        <f t="shared" ref="E905:L905" si="1537">E917+E929</f>
        <v>0</v>
      </c>
      <c r="F905" s="18">
        <f t="shared" si="1537"/>
        <v>0</v>
      </c>
      <c r="G905" s="18"/>
      <c r="H905" s="20">
        <f t="shared" si="1537"/>
        <v>0</v>
      </c>
      <c r="I905" s="20">
        <f t="shared" si="1537"/>
        <v>0</v>
      </c>
      <c r="J905" s="18">
        <f t="shared" si="1537"/>
        <v>0</v>
      </c>
      <c r="K905" s="18">
        <f t="shared" si="1537"/>
        <v>0</v>
      </c>
      <c r="L905" s="18">
        <f t="shared" si="1537"/>
        <v>0</v>
      </c>
      <c r="M905" s="30">
        <f t="shared" ref="M905:M914" si="1538">I905-L905</f>
        <v>0</v>
      </c>
      <c r="N905" s="33" t="e">
        <f t="shared" si="1460"/>
        <v>#DIV/0!</v>
      </c>
      <c r="O905" s="14"/>
    </row>
    <row r="906" spans="1:16" ht="19.5" hidden="1" x14ac:dyDescent="0.25">
      <c r="A906" s="40" t="str">
        <f t="shared" si="1524"/>
        <v>a</v>
      </c>
      <c r="B906" s="52" t="s">
        <v>2</v>
      </c>
      <c r="C906" s="4" t="s">
        <v>5</v>
      </c>
      <c r="D906" s="49">
        <f t="shared" ref="D906:L906" si="1539">D918+D930</f>
        <v>0</v>
      </c>
      <c r="E906" s="49">
        <f t="shared" si="1539"/>
        <v>0</v>
      </c>
      <c r="F906" s="49">
        <f t="shared" si="1539"/>
        <v>0</v>
      </c>
      <c r="G906" s="49"/>
      <c r="H906" s="59">
        <f t="shared" si="1539"/>
        <v>30000</v>
      </c>
      <c r="I906" s="59">
        <f t="shared" si="1539"/>
        <v>122500</v>
      </c>
      <c r="J906" s="49">
        <f t="shared" si="1539"/>
        <v>99997</v>
      </c>
      <c r="K906" s="49">
        <f t="shared" si="1539"/>
        <v>608500</v>
      </c>
      <c r="L906" s="49">
        <f t="shared" si="1539"/>
        <v>708497</v>
      </c>
      <c r="M906" s="53">
        <f t="shared" si="1538"/>
        <v>-585997</v>
      </c>
      <c r="N906" s="54">
        <f t="shared" si="1460"/>
        <v>5.7836489795918364</v>
      </c>
      <c r="O906" s="61"/>
      <c r="P906" s="45"/>
    </row>
    <row r="907" spans="1:16" ht="18.75" hidden="1" x14ac:dyDescent="0.25">
      <c r="A907" s="40" t="str">
        <f t="shared" si="1524"/>
        <v>b</v>
      </c>
      <c r="B907" s="3" t="s">
        <v>2</v>
      </c>
      <c r="C907" s="4" t="s">
        <v>6</v>
      </c>
      <c r="D907" s="18">
        <f t="shared" ref="D907:K907" si="1540">D919+D931</f>
        <v>0</v>
      </c>
      <c r="E907" s="18">
        <f t="shared" si="1540"/>
        <v>0</v>
      </c>
      <c r="F907" s="18">
        <f t="shared" si="1540"/>
        <v>0</v>
      </c>
      <c r="G907" s="18"/>
      <c r="H907" s="20">
        <f t="shared" si="1540"/>
        <v>0</v>
      </c>
      <c r="I907" s="20">
        <f t="shared" si="1540"/>
        <v>0</v>
      </c>
      <c r="J907" s="18">
        <f t="shared" si="1540"/>
        <v>0</v>
      </c>
      <c r="K907" s="18">
        <f t="shared" si="1540"/>
        <v>0</v>
      </c>
      <c r="L907" s="18">
        <f t="shared" ref="L907" si="1541">L919+L931</f>
        <v>0</v>
      </c>
      <c r="M907" s="30">
        <f t="shared" si="1538"/>
        <v>0</v>
      </c>
      <c r="N907" s="33" t="e">
        <f t="shared" si="1460"/>
        <v>#DIV/0!</v>
      </c>
      <c r="O907" s="14"/>
    </row>
    <row r="908" spans="1:16" ht="18.75" hidden="1" x14ac:dyDescent="0.25">
      <c r="A908" s="40" t="str">
        <f t="shared" si="1524"/>
        <v>b</v>
      </c>
      <c r="B908" s="3" t="s">
        <v>2</v>
      </c>
      <c r="C908" s="5" t="s">
        <v>7</v>
      </c>
      <c r="D908" s="18">
        <f t="shared" ref="D908:L908" si="1542">D920+D932</f>
        <v>0</v>
      </c>
      <c r="E908" s="18">
        <f t="shared" si="1542"/>
        <v>0</v>
      </c>
      <c r="F908" s="18">
        <f t="shared" si="1542"/>
        <v>0</v>
      </c>
      <c r="G908" s="18"/>
      <c r="H908" s="20">
        <f t="shared" si="1542"/>
        <v>0</v>
      </c>
      <c r="I908" s="20">
        <f t="shared" si="1542"/>
        <v>0</v>
      </c>
      <c r="J908" s="18">
        <f t="shared" si="1542"/>
        <v>0</v>
      </c>
      <c r="K908" s="18">
        <f t="shared" si="1542"/>
        <v>0</v>
      </c>
      <c r="L908" s="18">
        <f t="shared" si="1542"/>
        <v>0</v>
      </c>
      <c r="M908" s="30">
        <f t="shared" si="1538"/>
        <v>0</v>
      </c>
      <c r="N908" s="33" t="e">
        <f t="shared" si="1460"/>
        <v>#DIV/0!</v>
      </c>
      <c r="O908" s="14"/>
    </row>
    <row r="909" spans="1:16" ht="18.75" hidden="1" x14ac:dyDescent="0.25">
      <c r="A909" s="40" t="str">
        <f t="shared" si="1524"/>
        <v>b</v>
      </c>
      <c r="B909" s="3" t="s">
        <v>2</v>
      </c>
      <c r="C909" s="5" t="s">
        <v>8</v>
      </c>
      <c r="D909" s="18">
        <f t="shared" ref="D909:L909" si="1543">D921+D933</f>
        <v>0</v>
      </c>
      <c r="E909" s="18">
        <f t="shared" si="1543"/>
        <v>0</v>
      </c>
      <c r="F909" s="18">
        <f t="shared" si="1543"/>
        <v>0</v>
      </c>
      <c r="G909" s="18"/>
      <c r="H909" s="20">
        <f t="shared" si="1543"/>
        <v>0</v>
      </c>
      <c r="I909" s="20">
        <f t="shared" si="1543"/>
        <v>0</v>
      </c>
      <c r="J909" s="18">
        <f t="shared" si="1543"/>
        <v>0</v>
      </c>
      <c r="K909" s="18">
        <f t="shared" si="1543"/>
        <v>0</v>
      </c>
      <c r="L909" s="18">
        <f t="shared" si="1543"/>
        <v>0</v>
      </c>
      <c r="M909" s="30">
        <f t="shared" si="1538"/>
        <v>0</v>
      </c>
      <c r="N909" s="33" t="e">
        <f t="shared" si="1460"/>
        <v>#DIV/0!</v>
      </c>
      <c r="O909" s="14"/>
    </row>
    <row r="910" spans="1:16" ht="19.5" hidden="1" x14ac:dyDescent="0.25">
      <c r="A910" s="40" t="str">
        <f t="shared" si="1524"/>
        <v>a</v>
      </c>
      <c r="B910" s="52" t="s">
        <v>2</v>
      </c>
      <c r="C910" s="4" t="s">
        <v>9</v>
      </c>
      <c r="D910" s="49">
        <f t="shared" ref="D910:L910" si="1544">D922+D934</f>
        <v>0</v>
      </c>
      <c r="E910" s="49">
        <f t="shared" si="1544"/>
        <v>48278</v>
      </c>
      <c r="F910" s="49">
        <f t="shared" si="1544"/>
        <v>25026</v>
      </c>
      <c r="G910" s="49"/>
      <c r="H910" s="59">
        <f t="shared" si="1544"/>
        <v>25970000</v>
      </c>
      <c r="I910" s="59">
        <f t="shared" si="1544"/>
        <v>25254220</v>
      </c>
      <c r="J910" s="49">
        <f t="shared" si="1544"/>
        <v>22716614</v>
      </c>
      <c r="K910" s="49">
        <f t="shared" si="1544"/>
        <v>2459132</v>
      </c>
      <c r="L910" s="49">
        <f t="shared" si="1544"/>
        <v>25175746</v>
      </c>
      <c r="M910" s="53">
        <f t="shared" si="1538"/>
        <v>78474</v>
      </c>
      <c r="N910" s="54">
        <f t="shared" si="1460"/>
        <v>0.99689263814126905</v>
      </c>
      <c r="O910" s="61"/>
      <c r="P910" s="45"/>
    </row>
    <row r="911" spans="1:16" ht="19.5" hidden="1" x14ac:dyDescent="0.25">
      <c r="A911" s="40" t="str">
        <f t="shared" si="1524"/>
        <v>a</v>
      </c>
      <c r="B911" s="52" t="s">
        <v>2</v>
      </c>
      <c r="C911" s="4" t="s">
        <v>10</v>
      </c>
      <c r="D911" s="49">
        <f t="shared" ref="D911:L911" si="1545">D923+D935</f>
        <v>0</v>
      </c>
      <c r="E911" s="49">
        <f t="shared" si="1545"/>
        <v>0</v>
      </c>
      <c r="F911" s="49">
        <f t="shared" si="1545"/>
        <v>0</v>
      </c>
      <c r="G911" s="49"/>
      <c r="H911" s="59">
        <f t="shared" si="1545"/>
        <v>0</v>
      </c>
      <c r="I911" s="59">
        <f t="shared" si="1545"/>
        <v>200510</v>
      </c>
      <c r="J911" s="49">
        <f t="shared" si="1545"/>
        <v>109007</v>
      </c>
      <c r="K911" s="49">
        <f t="shared" si="1545"/>
        <v>74800</v>
      </c>
      <c r="L911" s="49">
        <f t="shared" si="1545"/>
        <v>183807</v>
      </c>
      <c r="M911" s="53">
        <f t="shared" si="1538"/>
        <v>16703</v>
      </c>
      <c r="N911" s="54">
        <f t="shared" si="1460"/>
        <v>0.9166974215749838</v>
      </c>
      <c r="O911" s="61"/>
      <c r="P911" s="45"/>
    </row>
    <row r="912" spans="1:16" ht="18.75" hidden="1" x14ac:dyDescent="0.25">
      <c r="A912" s="40" t="str">
        <f t="shared" si="1524"/>
        <v>b</v>
      </c>
      <c r="B912" s="3" t="s">
        <v>2</v>
      </c>
      <c r="C912" s="2" t="s">
        <v>11</v>
      </c>
      <c r="D912" s="17">
        <f t="shared" ref="D912:L912" si="1546">D924+D936</f>
        <v>0</v>
      </c>
      <c r="E912" s="17">
        <f t="shared" si="1546"/>
        <v>0</v>
      </c>
      <c r="F912" s="17">
        <f t="shared" si="1546"/>
        <v>0</v>
      </c>
      <c r="G912" s="17"/>
      <c r="H912" s="17">
        <f t="shared" si="1546"/>
        <v>0</v>
      </c>
      <c r="I912" s="17">
        <f t="shared" si="1546"/>
        <v>0</v>
      </c>
      <c r="J912" s="18">
        <f t="shared" si="1546"/>
        <v>0</v>
      </c>
      <c r="K912" s="17">
        <f t="shared" si="1546"/>
        <v>0</v>
      </c>
      <c r="L912" s="17">
        <f t="shared" si="1546"/>
        <v>0</v>
      </c>
      <c r="M912" s="31">
        <f t="shared" si="1538"/>
        <v>0</v>
      </c>
      <c r="N912" s="32" t="e">
        <f t="shared" si="1460"/>
        <v>#DIV/0!</v>
      </c>
      <c r="O912" s="13"/>
    </row>
    <row r="913" spans="1:16" ht="18.75" hidden="1" x14ac:dyDescent="0.25">
      <c r="A913" s="40" t="str">
        <f t="shared" si="1524"/>
        <v>b</v>
      </c>
      <c r="B913" s="3" t="s">
        <v>2</v>
      </c>
      <c r="C913" s="2" t="s">
        <v>12</v>
      </c>
      <c r="D913" s="17">
        <f t="shared" ref="D913:L913" si="1547">D925+D937</f>
        <v>0</v>
      </c>
      <c r="E913" s="17">
        <f t="shared" si="1547"/>
        <v>0</v>
      </c>
      <c r="F913" s="17">
        <f t="shared" si="1547"/>
        <v>0</v>
      </c>
      <c r="G913" s="17"/>
      <c r="H913" s="17">
        <f t="shared" si="1547"/>
        <v>0</v>
      </c>
      <c r="I913" s="17">
        <f t="shared" si="1547"/>
        <v>0</v>
      </c>
      <c r="J913" s="18">
        <f t="shared" si="1547"/>
        <v>0</v>
      </c>
      <c r="K913" s="17">
        <f t="shared" si="1547"/>
        <v>0</v>
      </c>
      <c r="L913" s="17">
        <f t="shared" si="1547"/>
        <v>0</v>
      </c>
      <c r="M913" s="31">
        <f t="shared" si="1538"/>
        <v>0</v>
      </c>
      <c r="N913" s="32" t="e">
        <f t="shared" si="1460"/>
        <v>#DIV/0!</v>
      </c>
      <c r="O913" s="13"/>
    </row>
    <row r="914" spans="1:16" ht="18.75" hidden="1" x14ac:dyDescent="0.25">
      <c r="A914" s="40" t="str">
        <f t="shared" si="1524"/>
        <v>b</v>
      </c>
      <c r="B914" s="3" t="s">
        <v>2</v>
      </c>
      <c r="C914" s="2" t="s">
        <v>13</v>
      </c>
      <c r="D914" s="17">
        <f t="shared" ref="D914:L914" si="1548">D926+D938</f>
        <v>0</v>
      </c>
      <c r="E914" s="17">
        <f t="shared" si="1548"/>
        <v>0</v>
      </c>
      <c r="F914" s="17">
        <f t="shared" si="1548"/>
        <v>0</v>
      </c>
      <c r="G914" s="17"/>
      <c r="H914" s="17">
        <f t="shared" si="1548"/>
        <v>0</v>
      </c>
      <c r="I914" s="17">
        <f t="shared" si="1548"/>
        <v>0</v>
      </c>
      <c r="J914" s="18">
        <f t="shared" si="1548"/>
        <v>0</v>
      </c>
      <c r="K914" s="17">
        <f t="shared" si="1548"/>
        <v>0</v>
      </c>
      <c r="L914" s="17">
        <f t="shared" si="1548"/>
        <v>0</v>
      </c>
      <c r="M914" s="31">
        <f t="shared" si="1538"/>
        <v>0</v>
      </c>
      <c r="N914" s="32" t="e">
        <f t="shared" si="1460"/>
        <v>#DIV/0!</v>
      </c>
      <c r="O914" s="13"/>
    </row>
    <row r="915" spans="1:16" ht="36.75" customHeight="1" x14ac:dyDescent="0.25">
      <c r="A915" s="40" t="str">
        <f t="shared" si="1524"/>
        <v>a</v>
      </c>
      <c r="B915" s="55" t="s">
        <v>205</v>
      </c>
      <c r="C915" s="55" t="s">
        <v>75</v>
      </c>
      <c r="D915" s="49">
        <f t="shared" ref="D915:M915" si="1549">D916+D924+D925+D926</f>
        <v>0</v>
      </c>
      <c r="E915" s="49">
        <f t="shared" si="1549"/>
        <v>48278</v>
      </c>
      <c r="F915" s="49">
        <f t="shared" si="1549"/>
        <v>25026</v>
      </c>
      <c r="G915" s="49"/>
      <c r="H915" s="56">
        <f t="shared" si="1549"/>
        <v>26000000</v>
      </c>
      <c r="I915" s="56">
        <f t="shared" si="1549"/>
        <v>23811930</v>
      </c>
      <c r="J915" s="49">
        <f t="shared" si="1549"/>
        <v>22925618</v>
      </c>
      <c r="K915" s="49">
        <f t="shared" si="1549"/>
        <v>789132</v>
      </c>
      <c r="L915" s="49">
        <f t="shared" si="1549"/>
        <v>23714750</v>
      </c>
      <c r="M915" s="53">
        <f t="shared" si="1549"/>
        <v>97180</v>
      </c>
      <c r="N915" s="54">
        <f t="shared" ref="N915:N926" si="1550">L915/I915</f>
        <v>0.99591885244077238</v>
      </c>
      <c r="O915" s="61"/>
      <c r="P915" s="45" t="s">
        <v>90</v>
      </c>
    </row>
    <row r="916" spans="1:16" ht="19.5" x14ac:dyDescent="0.25">
      <c r="A916" s="40" t="str">
        <f t="shared" si="1524"/>
        <v>a</v>
      </c>
      <c r="B916" s="46" t="s">
        <v>2</v>
      </c>
      <c r="C916" s="47" t="s">
        <v>3</v>
      </c>
      <c r="D916" s="48">
        <f t="shared" ref="D916:M916" si="1551">D917+D918+D919+D920+D921+D922+D923</f>
        <v>0</v>
      </c>
      <c r="E916" s="48">
        <f t="shared" si="1551"/>
        <v>48278</v>
      </c>
      <c r="F916" s="48">
        <f t="shared" si="1551"/>
        <v>25026</v>
      </c>
      <c r="G916" s="48"/>
      <c r="H916" s="48">
        <f t="shared" si="1551"/>
        <v>26000000</v>
      </c>
      <c r="I916" s="48">
        <f t="shared" si="1551"/>
        <v>23811930</v>
      </c>
      <c r="J916" s="49">
        <f t="shared" si="1551"/>
        <v>22925618</v>
      </c>
      <c r="K916" s="48">
        <f t="shared" si="1551"/>
        <v>789132</v>
      </c>
      <c r="L916" s="48">
        <f t="shared" si="1551"/>
        <v>23714750</v>
      </c>
      <c r="M916" s="50">
        <f t="shared" si="1551"/>
        <v>97180</v>
      </c>
      <c r="N916" s="51">
        <f t="shared" si="1550"/>
        <v>0.99591885244077238</v>
      </c>
      <c r="O916" s="61"/>
      <c r="P916" s="45" t="s">
        <v>90</v>
      </c>
    </row>
    <row r="917" spans="1:16" ht="18.75" hidden="1" x14ac:dyDescent="0.25">
      <c r="A917" s="40" t="str">
        <f t="shared" si="1524"/>
        <v>b</v>
      </c>
      <c r="B917" s="3" t="s">
        <v>2</v>
      </c>
      <c r="C917" s="4" t="s">
        <v>4</v>
      </c>
      <c r="D917" s="18"/>
      <c r="E917" s="18"/>
      <c r="F917" s="18"/>
      <c r="G917" s="18"/>
      <c r="H917" s="20">
        <v>0</v>
      </c>
      <c r="I917" s="20">
        <v>0</v>
      </c>
      <c r="J917" s="18"/>
      <c r="K917" s="18"/>
      <c r="L917" s="18">
        <f t="shared" ref="L917:L926" si="1552">J917+K917</f>
        <v>0</v>
      </c>
      <c r="M917" s="30">
        <f t="shared" ref="M917:M926" si="1553">I917-L917</f>
        <v>0</v>
      </c>
      <c r="N917" s="33" t="e">
        <f t="shared" si="1550"/>
        <v>#DIV/0!</v>
      </c>
      <c r="O917" s="14"/>
      <c r="P917" s="10" t="s">
        <v>90</v>
      </c>
    </row>
    <row r="918" spans="1:16" ht="19.5" x14ac:dyDescent="0.25">
      <c r="A918" s="40" t="str">
        <f t="shared" si="1524"/>
        <v>a</v>
      </c>
      <c r="B918" s="52" t="s">
        <v>2</v>
      </c>
      <c r="C918" s="4" t="s">
        <v>5</v>
      </c>
      <c r="D918" s="49"/>
      <c r="E918" s="49"/>
      <c r="F918" s="49"/>
      <c r="G918" s="49"/>
      <c r="H918" s="59">
        <v>30000</v>
      </c>
      <c r="I918" s="59">
        <v>102000</v>
      </c>
      <c r="J918" s="49">
        <v>99997</v>
      </c>
      <c r="K918" s="49"/>
      <c r="L918" s="49">
        <f t="shared" si="1552"/>
        <v>99997</v>
      </c>
      <c r="M918" s="53">
        <f t="shared" si="1553"/>
        <v>2003</v>
      </c>
      <c r="N918" s="54">
        <f t="shared" si="1550"/>
        <v>0.98036274509803922</v>
      </c>
      <c r="O918" s="61"/>
      <c r="P918" s="45" t="s">
        <v>90</v>
      </c>
    </row>
    <row r="919" spans="1:16" ht="18.75" hidden="1" x14ac:dyDescent="0.25">
      <c r="A919" s="40" t="str">
        <f t="shared" si="1524"/>
        <v>b</v>
      </c>
      <c r="B919" s="3" t="s">
        <v>2</v>
      </c>
      <c r="C919" s="4" t="s">
        <v>6</v>
      </c>
      <c r="D919" s="18"/>
      <c r="E919" s="18"/>
      <c r="F919" s="18"/>
      <c r="G919" s="18"/>
      <c r="H919" s="20"/>
      <c r="I919" s="20"/>
      <c r="J919" s="18"/>
      <c r="K919" s="18"/>
      <c r="L919" s="18">
        <f t="shared" si="1552"/>
        <v>0</v>
      </c>
      <c r="M919" s="30">
        <f t="shared" si="1553"/>
        <v>0</v>
      </c>
      <c r="N919" s="33" t="e">
        <f t="shared" si="1550"/>
        <v>#DIV/0!</v>
      </c>
      <c r="O919" s="14"/>
      <c r="P919" s="10" t="s">
        <v>90</v>
      </c>
    </row>
    <row r="920" spans="1:16" ht="18.75" hidden="1" x14ac:dyDescent="0.25">
      <c r="A920" s="40" t="str">
        <f t="shared" si="1524"/>
        <v>b</v>
      </c>
      <c r="B920" s="3" t="s">
        <v>2</v>
      </c>
      <c r="C920" s="5" t="s">
        <v>7</v>
      </c>
      <c r="D920" s="18"/>
      <c r="E920" s="18"/>
      <c r="F920" s="18"/>
      <c r="G920" s="18"/>
      <c r="H920" s="20"/>
      <c r="I920" s="20"/>
      <c r="J920" s="18"/>
      <c r="K920" s="18"/>
      <c r="L920" s="18">
        <f t="shared" si="1552"/>
        <v>0</v>
      </c>
      <c r="M920" s="30">
        <f t="shared" si="1553"/>
        <v>0</v>
      </c>
      <c r="N920" s="33" t="e">
        <f t="shared" si="1550"/>
        <v>#DIV/0!</v>
      </c>
      <c r="O920" s="14"/>
      <c r="P920" s="10" t="s">
        <v>90</v>
      </c>
    </row>
    <row r="921" spans="1:16" ht="18.75" hidden="1" x14ac:dyDescent="0.25">
      <c r="A921" s="40" t="str">
        <f t="shared" si="1524"/>
        <v>b</v>
      </c>
      <c r="B921" s="3" t="s">
        <v>2</v>
      </c>
      <c r="C921" s="5" t="s">
        <v>8</v>
      </c>
      <c r="D921" s="18"/>
      <c r="E921" s="18"/>
      <c r="F921" s="18"/>
      <c r="G921" s="18"/>
      <c r="H921" s="20"/>
      <c r="I921" s="20"/>
      <c r="J921" s="18"/>
      <c r="K921" s="18"/>
      <c r="L921" s="18">
        <f t="shared" si="1552"/>
        <v>0</v>
      </c>
      <c r="M921" s="30">
        <f t="shared" si="1553"/>
        <v>0</v>
      </c>
      <c r="N921" s="33" t="e">
        <f t="shared" si="1550"/>
        <v>#DIV/0!</v>
      </c>
      <c r="O921" s="14"/>
      <c r="P921" s="10" t="s">
        <v>90</v>
      </c>
    </row>
    <row r="922" spans="1:16" ht="19.5" x14ac:dyDescent="0.25">
      <c r="A922" s="40" t="str">
        <f t="shared" si="1524"/>
        <v>a</v>
      </c>
      <c r="B922" s="52" t="s">
        <v>2</v>
      </c>
      <c r="C922" s="4" t="s">
        <v>9</v>
      </c>
      <c r="D922" s="49"/>
      <c r="E922" s="49">
        <v>48278</v>
      </c>
      <c r="F922" s="49">
        <v>25026</v>
      </c>
      <c r="G922" s="49"/>
      <c r="H922" s="59">
        <v>25970000</v>
      </c>
      <c r="I922" s="59">
        <v>23584220</v>
      </c>
      <c r="J922" s="49">
        <v>22716614</v>
      </c>
      <c r="K922" s="49">
        <v>789132</v>
      </c>
      <c r="L922" s="49">
        <f t="shared" si="1552"/>
        <v>23505746</v>
      </c>
      <c r="M922" s="53">
        <f t="shared" si="1553"/>
        <v>78474</v>
      </c>
      <c r="N922" s="54">
        <f t="shared" si="1550"/>
        <v>0.99667260566599192</v>
      </c>
      <c r="O922" s="61"/>
      <c r="P922" s="45" t="s">
        <v>90</v>
      </c>
    </row>
    <row r="923" spans="1:16" ht="19.5" x14ac:dyDescent="0.25">
      <c r="A923" s="40" t="str">
        <f t="shared" si="1524"/>
        <v>a</v>
      </c>
      <c r="B923" s="52" t="s">
        <v>2</v>
      </c>
      <c r="C923" s="4" t="s">
        <v>10</v>
      </c>
      <c r="D923" s="49"/>
      <c r="E923" s="49"/>
      <c r="F923" s="49"/>
      <c r="G923" s="49"/>
      <c r="H923" s="59">
        <v>0</v>
      </c>
      <c r="I923" s="59">
        <v>125710</v>
      </c>
      <c r="J923" s="49">
        <v>109007</v>
      </c>
      <c r="K923" s="49"/>
      <c r="L923" s="49">
        <f t="shared" si="1552"/>
        <v>109007</v>
      </c>
      <c r="M923" s="53">
        <f t="shared" si="1553"/>
        <v>16703</v>
      </c>
      <c r="N923" s="54">
        <f t="shared" si="1550"/>
        <v>0.86713069763741946</v>
      </c>
      <c r="O923" s="61"/>
      <c r="P923" s="45" t="s">
        <v>90</v>
      </c>
    </row>
    <row r="924" spans="1:16" ht="18.75" hidden="1" x14ac:dyDescent="0.25">
      <c r="A924" s="40" t="str">
        <f t="shared" si="1524"/>
        <v>b</v>
      </c>
      <c r="B924" s="3" t="s">
        <v>2</v>
      </c>
      <c r="C924" s="2" t="s">
        <v>11</v>
      </c>
      <c r="D924" s="17"/>
      <c r="E924" s="17"/>
      <c r="F924" s="17"/>
      <c r="G924" s="17"/>
      <c r="H924" s="17">
        <v>0</v>
      </c>
      <c r="I924" s="17">
        <v>0</v>
      </c>
      <c r="J924" s="18"/>
      <c r="K924" s="17"/>
      <c r="L924" s="17">
        <f t="shared" si="1552"/>
        <v>0</v>
      </c>
      <c r="M924" s="31">
        <f t="shared" si="1553"/>
        <v>0</v>
      </c>
      <c r="N924" s="32" t="e">
        <f t="shared" si="1550"/>
        <v>#DIV/0!</v>
      </c>
      <c r="O924" s="13"/>
      <c r="P924" s="10" t="s">
        <v>90</v>
      </c>
    </row>
    <row r="925" spans="1:16" ht="18.75" hidden="1" x14ac:dyDescent="0.25">
      <c r="A925" s="40" t="str">
        <f t="shared" si="1524"/>
        <v>b</v>
      </c>
      <c r="B925" s="3" t="s">
        <v>2</v>
      </c>
      <c r="C925" s="2" t="s">
        <v>12</v>
      </c>
      <c r="D925" s="17"/>
      <c r="E925" s="17"/>
      <c r="F925" s="17"/>
      <c r="G925" s="17"/>
      <c r="H925" s="17">
        <v>0</v>
      </c>
      <c r="I925" s="17">
        <v>0</v>
      </c>
      <c r="J925" s="18"/>
      <c r="K925" s="17"/>
      <c r="L925" s="17">
        <f t="shared" si="1552"/>
        <v>0</v>
      </c>
      <c r="M925" s="31">
        <f t="shared" si="1553"/>
        <v>0</v>
      </c>
      <c r="N925" s="32" t="e">
        <f t="shared" si="1550"/>
        <v>#DIV/0!</v>
      </c>
      <c r="O925" s="13"/>
      <c r="P925" s="10" t="s">
        <v>90</v>
      </c>
    </row>
    <row r="926" spans="1:16" ht="18.75" hidden="1" x14ac:dyDescent="0.25">
      <c r="A926" s="40" t="str">
        <f t="shared" si="1524"/>
        <v>b</v>
      </c>
      <c r="B926" s="3" t="s">
        <v>2</v>
      </c>
      <c r="C926" s="2" t="s">
        <v>13</v>
      </c>
      <c r="D926" s="17"/>
      <c r="E926" s="17"/>
      <c r="F926" s="17"/>
      <c r="G926" s="17"/>
      <c r="H926" s="17">
        <v>0</v>
      </c>
      <c r="I926" s="17">
        <v>0</v>
      </c>
      <c r="J926" s="18"/>
      <c r="K926" s="17"/>
      <c r="L926" s="17">
        <f t="shared" si="1552"/>
        <v>0</v>
      </c>
      <c r="M926" s="31">
        <f t="shared" si="1553"/>
        <v>0</v>
      </c>
      <c r="N926" s="32" t="e">
        <f t="shared" si="1550"/>
        <v>#DIV/0!</v>
      </c>
      <c r="O926" s="13"/>
      <c r="P926" s="10" t="s">
        <v>90</v>
      </c>
    </row>
    <row r="927" spans="1:16" ht="54" hidden="1" x14ac:dyDescent="0.25">
      <c r="A927" s="40" t="str">
        <f t="shared" si="1524"/>
        <v>a</v>
      </c>
      <c r="B927" s="55" t="s">
        <v>206</v>
      </c>
      <c r="C927" s="55" t="s">
        <v>207</v>
      </c>
      <c r="D927" s="49">
        <f t="shared" ref="D927:M927" si="1554">D928+D936+D937+D938</f>
        <v>0</v>
      </c>
      <c r="E927" s="49">
        <f t="shared" si="1554"/>
        <v>0</v>
      </c>
      <c r="F927" s="49">
        <f t="shared" si="1554"/>
        <v>0</v>
      </c>
      <c r="G927" s="49"/>
      <c r="H927" s="56">
        <f t="shared" si="1554"/>
        <v>0</v>
      </c>
      <c r="I927" s="56">
        <f t="shared" si="1554"/>
        <v>1765300</v>
      </c>
      <c r="J927" s="49">
        <f t="shared" si="1554"/>
        <v>0</v>
      </c>
      <c r="K927" s="49">
        <f t="shared" si="1554"/>
        <v>2353300</v>
      </c>
      <c r="L927" s="49">
        <f t="shared" si="1554"/>
        <v>2353300</v>
      </c>
      <c r="M927" s="53">
        <f t="shared" si="1554"/>
        <v>-588000</v>
      </c>
      <c r="N927" s="54">
        <f t="shared" ref="N927:N938" si="1555">L927/I927</f>
        <v>1.3330878604203251</v>
      </c>
      <c r="O927" s="65" t="s">
        <v>225</v>
      </c>
      <c r="P927" s="45" t="s">
        <v>208</v>
      </c>
    </row>
    <row r="928" spans="1:16" ht="19.5" hidden="1" x14ac:dyDescent="0.25">
      <c r="A928" s="40" t="str">
        <f t="shared" si="1524"/>
        <v>a</v>
      </c>
      <c r="B928" s="46" t="s">
        <v>2</v>
      </c>
      <c r="C928" s="47" t="s">
        <v>3</v>
      </c>
      <c r="D928" s="48">
        <f t="shared" ref="D928:M928" si="1556">D929+D930+D931+D932+D933+D934+D935</f>
        <v>0</v>
      </c>
      <c r="E928" s="48">
        <f t="shared" si="1556"/>
        <v>0</v>
      </c>
      <c r="F928" s="48">
        <f t="shared" si="1556"/>
        <v>0</v>
      </c>
      <c r="G928" s="48"/>
      <c r="H928" s="48">
        <f t="shared" si="1556"/>
        <v>0</v>
      </c>
      <c r="I928" s="48">
        <f t="shared" si="1556"/>
        <v>1765300</v>
      </c>
      <c r="J928" s="49">
        <f t="shared" si="1556"/>
        <v>0</v>
      </c>
      <c r="K928" s="48">
        <f t="shared" si="1556"/>
        <v>2353300</v>
      </c>
      <c r="L928" s="48">
        <f t="shared" si="1556"/>
        <v>2353300</v>
      </c>
      <c r="M928" s="50">
        <f t="shared" si="1556"/>
        <v>-588000</v>
      </c>
      <c r="N928" s="51">
        <f t="shared" si="1555"/>
        <v>1.3330878604203251</v>
      </c>
      <c r="O928" s="61"/>
      <c r="P928" s="45" t="s">
        <v>208</v>
      </c>
    </row>
    <row r="929" spans="1:16" ht="18.75" hidden="1" x14ac:dyDescent="0.25">
      <c r="A929" s="40" t="str">
        <f t="shared" si="1524"/>
        <v>b</v>
      </c>
      <c r="B929" s="3" t="s">
        <v>2</v>
      </c>
      <c r="C929" s="4" t="s">
        <v>4</v>
      </c>
      <c r="D929" s="18"/>
      <c r="E929" s="18"/>
      <c r="F929" s="18"/>
      <c r="G929" s="18"/>
      <c r="H929" s="20">
        <v>0</v>
      </c>
      <c r="I929" s="20">
        <v>0</v>
      </c>
      <c r="J929" s="18"/>
      <c r="K929" s="18"/>
      <c r="L929" s="18">
        <f t="shared" ref="L929:L938" si="1557">J929+K929</f>
        <v>0</v>
      </c>
      <c r="M929" s="30">
        <f t="shared" ref="M929:M938" si="1558">I929-L929</f>
        <v>0</v>
      </c>
      <c r="N929" s="33" t="e">
        <f t="shared" si="1555"/>
        <v>#DIV/0!</v>
      </c>
      <c r="O929" s="14"/>
      <c r="P929" s="10" t="s">
        <v>208</v>
      </c>
    </row>
    <row r="930" spans="1:16" ht="19.5" hidden="1" x14ac:dyDescent="0.25">
      <c r="A930" s="40" t="str">
        <f t="shared" si="1524"/>
        <v>a</v>
      </c>
      <c r="B930" s="52" t="s">
        <v>2</v>
      </c>
      <c r="C930" s="4" t="s">
        <v>5</v>
      </c>
      <c r="D930" s="49"/>
      <c r="E930" s="49"/>
      <c r="F930" s="49"/>
      <c r="G930" s="49"/>
      <c r="H930" s="59"/>
      <c r="I930" s="59">
        <v>20500</v>
      </c>
      <c r="J930" s="49"/>
      <c r="K930" s="49">
        <v>608500</v>
      </c>
      <c r="L930" s="49">
        <f t="shared" si="1557"/>
        <v>608500</v>
      </c>
      <c r="M930" s="53">
        <f t="shared" si="1558"/>
        <v>-588000</v>
      </c>
      <c r="N930" s="54">
        <f t="shared" si="1555"/>
        <v>29.682926829268293</v>
      </c>
      <c r="O930" s="61"/>
      <c r="P930" s="45" t="s">
        <v>208</v>
      </c>
    </row>
    <row r="931" spans="1:16" ht="18.75" hidden="1" x14ac:dyDescent="0.25">
      <c r="A931" s="40" t="str">
        <f t="shared" si="1524"/>
        <v>b</v>
      </c>
      <c r="B931" s="3" t="s">
        <v>2</v>
      </c>
      <c r="C931" s="4" t="s">
        <v>6</v>
      </c>
      <c r="D931" s="18"/>
      <c r="E931" s="18"/>
      <c r="F931" s="18"/>
      <c r="G931" s="18"/>
      <c r="H931" s="20"/>
      <c r="I931" s="20"/>
      <c r="J931" s="18"/>
      <c r="K931" s="18"/>
      <c r="L931" s="18">
        <f t="shared" si="1557"/>
        <v>0</v>
      </c>
      <c r="M931" s="30">
        <f t="shared" si="1558"/>
        <v>0</v>
      </c>
      <c r="N931" s="33" t="e">
        <f t="shared" si="1555"/>
        <v>#DIV/0!</v>
      </c>
      <c r="O931" s="14"/>
      <c r="P931" s="10" t="s">
        <v>208</v>
      </c>
    </row>
    <row r="932" spans="1:16" ht="18.75" hidden="1" x14ac:dyDescent="0.25">
      <c r="A932" s="40" t="str">
        <f t="shared" si="1524"/>
        <v>b</v>
      </c>
      <c r="B932" s="3" t="s">
        <v>2</v>
      </c>
      <c r="C932" s="5" t="s">
        <v>7</v>
      </c>
      <c r="D932" s="18"/>
      <c r="E932" s="18"/>
      <c r="F932" s="18"/>
      <c r="G932" s="18"/>
      <c r="H932" s="20"/>
      <c r="I932" s="20"/>
      <c r="J932" s="18"/>
      <c r="K932" s="18"/>
      <c r="L932" s="18">
        <f t="shared" si="1557"/>
        <v>0</v>
      </c>
      <c r="M932" s="30">
        <f t="shared" si="1558"/>
        <v>0</v>
      </c>
      <c r="N932" s="33" t="e">
        <f t="shared" si="1555"/>
        <v>#DIV/0!</v>
      </c>
      <c r="O932" s="14"/>
      <c r="P932" s="10" t="s">
        <v>208</v>
      </c>
    </row>
    <row r="933" spans="1:16" ht="18.75" hidden="1" x14ac:dyDescent="0.25">
      <c r="A933" s="40" t="str">
        <f t="shared" si="1524"/>
        <v>b</v>
      </c>
      <c r="B933" s="3" t="s">
        <v>2</v>
      </c>
      <c r="C933" s="5" t="s">
        <v>8</v>
      </c>
      <c r="D933" s="18"/>
      <c r="E933" s="18"/>
      <c r="F933" s="18"/>
      <c r="G933" s="18"/>
      <c r="H933" s="20"/>
      <c r="I933" s="20"/>
      <c r="J933" s="18"/>
      <c r="K933" s="18"/>
      <c r="L933" s="18">
        <f t="shared" si="1557"/>
        <v>0</v>
      </c>
      <c r="M933" s="30">
        <f t="shared" si="1558"/>
        <v>0</v>
      </c>
      <c r="N933" s="33" t="e">
        <f t="shared" si="1555"/>
        <v>#DIV/0!</v>
      </c>
      <c r="O933" s="14"/>
      <c r="P933" s="10" t="s">
        <v>208</v>
      </c>
    </row>
    <row r="934" spans="1:16" ht="19.5" hidden="1" x14ac:dyDescent="0.25">
      <c r="A934" s="40" t="str">
        <f t="shared" si="1524"/>
        <v>a</v>
      </c>
      <c r="B934" s="52" t="s">
        <v>2</v>
      </c>
      <c r="C934" s="4" t="s">
        <v>9</v>
      </c>
      <c r="D934" s="49"/>
      <c r="E934" s="49"/>
      <c r="F934" s="49"/>
      <c r="G934" s="49"/>
      <c r="H934" s="59"/>
      <c r="I934" s="59">
        <v>1670000</v>
      </c>
      <c r="J934" s="49"/>
      <c r="K934" s="49">
        <v>1670000</v>
      </c>
      <c r="L934" s="49">
        <f t="shared" si="1557"/>
        <v>1670000</v>
      </c>
      <c r="M934" s="53">
        <f t="shared" si="1558"/>
        <v>0</v>
      </c>
      <c r="N934" s="54">
        <f t="shared" si="1555"/>
        <v>1</v>
      </c>
      <c r="O934" s="61"/>
      <c r="P934" s="45" t="s">
        <v>208</v>
      </c>
    </row>
    <row r="935" spans="1:16" ht="19.5" hidden="1" x14ac:dyDescent="0.25">
      <c r="A935" s="40" t="str">
        <f t="shared" si="1524"/>
        <v>a</v>
      </c>
      <c r="B935" s="52" t="s">
        <v>2</v>
      </c>
      <c r="C935" s="4" t="s">
        <v>10</v>
      </c>
      <c r="D935" s="49"/>
      <c r="E935" s="49"/>
      <c r="F935" s="49"/>
      <c r="G935" s="49"/>
      <c r="H935" s="59"/>
      <c r="I935" s="59">
        <v>74800</v>
      </c>
      <c r="J935" s="49"/>
      <c r="K935" s="49">
        <v>74800</v>
      </c>
      <c r="L935" s="49">
        <f t="shared" si="1557"/>
        <v>74800</v>
      </c>
      <c r="M935" s="53">
        <f t="shared" si="1558"/>
        <v>0</v>
      </c>
      <c r="N935" s="54">
        <f t="shared" si="1555"/>
        <v>1</v>
      </c>
      <c r="O935" s="61"/>
      <c r="P935" s="45" t="s">
        <v>208</v>
      </c>
    </row>
    <row r="936" spans="1:16" ht="18.75" hidden="1" x14ac:dyDescent="0.25">
      <c r="A936" s="40" t="str">
        <f t="shared" si="1524"/>
        <v>b</v>
      </c>
      <c r="B936" s="3" t="s">
        <v>2</v>
      </c>
      <c r="C936" s="2" t="s">
        <v>11</v>
      </c>
      <c r="D936" s="17"/>
      <c r="E936" s="17"/>
      <c r="F936" s="17"/>
      <c r="G936" s="17"/>
      <c r="H936" s="17"/>
      <c r="I936" s="17"/>
      <c r="J936" s="18"/>
      <c r="K936" s="17"/>
      <c r="L936" s="17">
        <f t="shared" si="1557"/>
        <v>0</v>
      </c>
      <c r="M936" s="31">
        <f t="shared" si="1558"/>
        <v>0</v>
      </c>
      <c r="N936" s="32" t="e">
        <f t="shared" si="1555"/>
        <v>#DIV/0!</v>
      </c>
      <c r="O936" s="13"/>
      <c r="P936" s="10" t="s">
        <v>208</v>
      </c>
    </row>
    <row r="937" spans="1:16" ht="18.75" hidden="1" x14ac:dyDescent="0.25">
      <c r="A937" s="40" t="str">
        <f t="shared" si="1524"/>
        <v>b</v>
      </c>
      <c r="B937" s="3" t="s">
        <v>2</v>
      </c>
      <c r="C937" s="2" t="s">
        <v>12</v>
      </c>
      <c r="D937" s="17"/>
      <c r="E937" s="17"/>
      <c r="F937" s="17"/>
      <c r="G937" s="17"/>
      <c r="H937" s="17"/>
      <c r="I937" s="17"/>
      <c r="J937" s="18"/>
      <c r="K937" s="17"/>
      <c r="L937" s="17">
        <f t="shared" si="1557"/>
        <v>0</v>
      </c>
      <c r="M937" s="31">
        <f t="shared" si="1558"/>
        <v>0</v>
      </c>
      <c r="N937" s="32" t="e">
        <f t="shared" si="1555"/>
        <v>#DIV/0!</v>
      </c>
      <c r="O937" s="13"/>
      <c r="P937" s="10" t="s">
        <v>208</v>
      </c>
    </row>
    <row r="938" spans="1:16" ht="18.75" hidden="1" x14ac:dyDescent="0.25">
      <c r="A938" s="40" t="str">
        <f t="shared" si="1524"/>
        <v>b</v>
      </c>
      <c r="B938" s="3" t="s">
        <v>2</v>
      </c>
      <c r="C938" s="2" t="s">
        <v>13</v>
      </c>
      <c r="D938" s="17"/>
      <c r="E938" s="17"/>
      <c r="F938" s="17"/>
      <c r="G938" s="17"/>
      <c r="H938" s="17"/>
      <c r="I938" s="17"/>
      <c r="J938" s="18"/>
      <c r="K938" s="17"/>
      <c r="L938" s="17">
        <f t="shared" si="1557"/>
        <v>0</v>
      </c>
      <c r="M938" s="31">
        <f t="shared" si="1558"/>
        <v>0</v>
      </c>
      <c r="N938" s="32" t="e">
        <f t="shared" si="1555"/>
        <v>#DIV/0!</v>
      </c>
      <c r="O938" s="13"/>
      <c r="P938" s="10" t="s">
        <v>208</v>
      </c>
    </row>
    <row r="939" spans="1:16" ht="29.25" customHeight="1" x14ac:dyDescent="0.25">
      <c r="A939" s="40" t="str">
        <f t="shared" si="1524"/>
        <v>a</v>
      </c>
      <c r="B939" s="55" t="s">
        <v>175</v>
      </c>
      <c r="C939" s="55" t="s">
        <v>76</v>
      </c>
      <c r="D939" s="49">
        <f t="shared" ref="D939" si="1559">D940+D948+D949+D950</f>
        <v>0</v>
      </c>
      <c r="E939" s="49"/>
      <c r="F939" s="49"/>
      <c r="G939" s="49"/>
      <c r="H939" s="56">
        <f t="shared" ref="H939:I939" si="1560">H940+H948+H949+H950</f>
        <v>20000000</v>
      </c>
      <c r="I939" s="56">
        <f t="shared" si="1560"/>
        <v>25000000</v>
      </c>
      <c r="J939" s="49">
        <f t="shared" ref="J939" si="1561">J940+J948+J949+J950</f>
        <v>24941207</v>
      </c>
      <c r="K939" s="49">
        <f t="shared" ref="K939" si="1562">K940+K948+K949+K950</f>
        <v>7358793</v>
      </c>
      <c r="L939" s="49">
        <f t="shared" ref="L939" si="1563">L940+L948+L949+L950</f>
        <v>32300000</v>
      </c>
      <c r="M939" s="53">
        <f t="shared" ref="M939" si="1564">M940+M948+M949+M950</f>
        <v>-7300000</v>
      </c>
      <c r="N939" s="54">
        <f t="shared" si="1460"/>
        <v>1.292</v>
      </c>
      <c r="O939" s="61"/>
      <c r="P939" s="45" t="s">
        <v>90</v>
      </c>
    </row>
    <row r="940" spans="1:16" ht="19.5" x14ac:dyDescent="0.25">
      <c r="A940" s="40" t="str">
        <f t="shared" si="1524"/>
        <v>a</v>
      </c>
      <c r="B940" s="46" t="s">
        <v>2</v>
      </c>
      <c r="C940" s="47" t="s">
        <v>3</v>
      </c>
      <c r="D940" s="48">
        <f t="shared" ref="D940" si="1565">D941+D942+D943+D944+D945+D946+D947</f>
        <v>0</v>
      </c>
      <c r="E940" s="48"/>
      <c r="F940" s="48"/>
      <c r="G940" s="48"/>
      <c r="H940" s="48">
        <f t="shared" ref="H940:I940" si="1566">H941+H942+H943+H944+H945+H946+H947</f>
        <v>20000000</v>
      </c>
      <c r="I940" s="48">
        <f t="shared" si="1566"/>
        <v>25000000</v>
      </c>
      <c r="J940" s="49">
        <f t="shared" ref="J940" si="1567">J941+J942+J943+J944+J945+J946+J947</f>
        <v>24941207</v>
      </c>
      <c r="K940" s="48">
        <f t="shared" ref="K940:M940" si="1568">K941+K942+K943+K944+K945+K946+K947</f>
        <v>7358793</v>
      </c>
      <c r="L940" s="48">
        <f t="shared" si="1568"/>
        <v>32300000</v>
      </c>
      <c r="M940" s="50">
        <f t="shared" si="1568"/>
        <v>-7300000</v>
      </c>
      <c r="N940" s="51">
        <f t="shared" si="1460"/>
        <v>1.292</v>
      </c>
      <c r="O940" s="61"/>
      <c r="P940" s="45" t="s">
        <v>90</v>
      </c>
    </row>
    <row r="941" spans="1:16" ht="18.75" hidden="1" x14ac:dyDescent="0.25">
      <c r="A941" s="40" t="str">
        <f t="shared" si="1524"/>
        <v>b</v>
      </c>
      <c r="B941" s="3" t="s">
        <v>2</v>
      </c>
      <c r="C941" s="4" t="s">
        <v>4</v>
      </c>
      <c r="D941" s="18"/>
      <c r="E941" s="18"/>
      <c r="F941" s="18"/>
      <c r="G941" s="18"/>
      <c r="H941" s="20">
        <v>0</v>
      </c>
      <c r="I941" s="20">
        <v>0</v>
      </c>
      <c r="J941" s="18"/>
      <c r="K941" s="18"/>
      <c r="L941" s="18">
        <f t="shared" ref="L941:L950" si="1569">J941+K941</f>
        <v>0</v>
      </c>
      <c r="M941" s="30">
        <f t="shared" ref="M941:M950" si="1570">I941-L941</f>
        <v>0</v>
      </c>
      <c r="N941" s="33" t="e">
        <f t="shared" si="1460"/>
        <v>#DIV/0!</v>
      </c>
      <c r="O941" s="14"/>
      <c r="P941" s="10" t="s">
        <v>90</v>
      </c>
    </row>
    <row r="942" spans="1:16" ht="18.75" hidden="1" x14ac:dyDescent="0.25">
      <c r="A942" s="40" t="str">
        <f t="shared" si="1524"/>
        <v>b</v>
      </c>
      <c r="B942" s="3" t="s">
        <v>2</v>
      </c>
      <c r="C942" s="4" t="s">
        <v>5</v>
      </c>
      <c r="D942" s="18"/>
      <c r="E942" s="18"/>
      <c r="F942" s="18"/>
      <c r="G942" s="18"/>
      <c r="H942" s="20"/>
      <c r="I942" s="20"/>
      <c r="J942" s="18"/>
      <c r="K942" s="18"/>
      <c r="L942" s="18">
        <f t="shared" si="1569"/>
        <v>0</v>
      </c>
      <c r="M942" s="30">
        <f t="shared" si="1570"/>
        <v>0</v>
      </c>
      <c r="N942" s="33" t="e">
        <f t="shared" si="1460"/>
        <v>#DIV/0!</v>
      </c>
      <c r="O942" s="14"/>
      <c r="P942" s="10" t="s">
        <v>90</v>
      </c>
    </row>
    <row r="943" spans="1:16" ht="18.75" hidden="1" x14ac:dyDescent="0.25">
      <c r="A943" s="40" t="str">
        <f t="shared" si="1524"/>
        <v>b</v>
      </c>
      <c r="B943" s="3" t="s">
        <v>2</v>
      </c>
      <c r="C943" s="4" t="s">
        <v>6</v>
      </c>
      <c r="D943" s="18"/>
      <c r="E943" s="18"/>
      <c r="F943" s="18"/>
      <c r="G943" s="18"/>
      <c r="H943" s="20"/>
      <c r="I943" s="20"/>
      <c r="J943" s="18"/>
      <c r="K943" s="18"/>
      <c r="L943" s="18">
        <f t="shared" si="1569"/>
        <v>0</v>
      </c>
      <c r="M943" s="30">
        <f t="shared" si="1570"/>
        <v>0</v>
      </c>
      <c r="N943" s="33" t="e">
        <f t="shared" si="1460"/>
        <v>#DIV/0!</v>
      </c>
      <c r="O943" s="14"/>
      <c r="P943" s="10" t="s">
        <v>90</v>
      </c>
    </row>
    <row r="944" spans="1:16" ht="18.75" hidden="1" x14ac:dyDescent="0.25">
      <c r="A944" s="40" t="str">
        <f t="shared" si="1524"/>
        <v>b</v>
      </c>
      <c r="B944" s="3" t="s">
        <v>2</v>
      </c>
      <c r="C944" s="5" t="s">
        <v>7</v>
      </c>
      <c r="D944" s="18"/>
      <c r="E944" s="18"/>
      <c r="F944" s="18"/>
      <c r="G944" s="18"/>
      <c r="H944" s="20"/>
      <c r="I944" s="20"/>
      <c r="J944" s="18"/>
      <c r="K944" s="18"/>
      <c r="L944" s="18">
        <f t="shared" si="1569"/>
        <v>0</v>
      </c>
      <c r="M944" s="30">
        <f t="shared" si="1570"/>
        <v>0</v>
      </c>
      <c r="N944" s="33" t="e">
        <f t="shared" si="1460"/>
        <v>#DIV/0!</v>
      </c>
      <c r="O944" s="14"/>
      <c r="P944" s="10" t="s">
        <v>90</v>
      </c>
    </row>
    <row r="945" spans="1:16" ht="18.75" hidden="1" x14ac:dyDescent="0.25">
      <c r="A945" s="40" t="str">
        <f t="shared" si="1524"/>
        <v>b</v>
      </c>
      <c r="B945" s="3" t="s">
        <v>2</v>
      </c>
      <c r="C945" s="5" t="s">
        <v>8</v>
      </c>
      <c r="D945" s="18"/>
      <c r="E945" s="18"/>
      <c r="F945" s="18"/>
      <c r="G945" s="18"/>
      <c r="H945" s="20"/>
      <c r="I945" s="20"/>
      <c r="J945" s="18"/>
      <c r="K945" s="18"/>
      <c r="L945" s="18">
        <f t="shared" si="1569"/>
        <v>0</v>
      </c>
      <c r="M945" s="30">
        <f t="shared" si="1570"/>
        <v>0</v>
      </c>
      <c r="N945" s="33" t="e">
        <f t="shared" si="1460"/>
        <v>#DIV/0!</v>
      </c>
      <c r="O945" s="14"/>
      <c r="P945" s="10" t="s">
        <v>90</v>
      </c>
    </row>
    <row r="946" spans="1:16" ht="19.5" x14ac:dyDescent="0.25">
      <c r="A946" s="40" t="str">
        <f t="shared" si="1524"/>
        <v>a</v>
      </c>
      <c r="B946" s="52" t="s">
        <v>2</v>
      </c>
      <c r="C946" s="4" t="s">
        <v>9</v>
      </c>
      <c r="D946" s="49"/>
      <c r="E946" s="49"/>
      <c r="F946" s="49"/>
      <c r="G946" s="49"/>
      <c r="H946" s="59">
        <v>20000000</v>
      </c>
      <c r="I946" s="59">
        <v>25000000</v>
      </c>
      <c r="J946" s="49">
        <v>24941207</v>
      </c>
      <c r="K946" s="49">
        <v>7358793</v>
      </c>
      <c r="L946" s="49">
        <f t="shared" si="1569"/>
        <v>32300000</v>
      </c>
      <c r="M946" s="53">
        <f t="shared" si="1570"/>
        <v>-7300000</v>
      </c>
      <c r="N946" s="54">
        <f t="shared" si="1460"/>
        <v>1.292</v>
      </c>
      <c r="O946" s="61"/>
      <c r="P946" s="45" t="s">
        <v>90</v>
      </c>
    </row>
    <row r="947" spans="1:16" ht="18.75" hidden="1" x14ac:dyDescent="0.25">
      <c r="A947" s="40" t="str">
        <f t="shared" si="1524"/>
        <v>b</v>
      </c>
      <c r="B947" s="3" t="s">
        <v>2</v>
      </c>
      <c r="C947" s="5" t="s">
        <v>10</v>
      </c>
      <c r="D947" s="18"/>
      <c r="E947" s="18"/>
      <c r="F947" s="18"/>
      <c r="G947" s="18"/>
      <c r="H947" s="20">
        <v>0</v>
      </c>
      <c r="I947" s="20">
        <v>0</v>
      </c>
      <c r="J947" s="18"/>
      <c r="K947" s="18"/>
      <c r="L947" s="18">
        <f t="shared" si="1569"/>
        <v>0</v>
      </c>
      <c r="M947" s="30">
        <f t="shared" si="1570"/>
        <v>0</v>
      </c>
      <c r="N947" s="33" t="e">
        <f t="shared" si="1460"/>
        <v>#DIV/0!</v>
      </c>
      <c r="O947" s="14"/>
      <c r="P947" s="10" t="s">
        <v>90</v>
      </c>
    </row>
    <row r="948" spans="1:16" ht="18.75" hidden="1" x14ac:dyDescent="0.25">
      <c r="A948" s="40" t="str">
        <f t="shared" si="1524"/>
        <v>b</v>
      </c>
      <c r="B948" s="3" t="s">
        <v>2</v>
      </c>
      <c r="C948" s="2" t="s">
        <v>11</v>
      </c>
      <c r="D948" s="17"/>
      <c r="E948" s="17"/>
      <c r="F948" s="17"/>
      <c r="G948" s="17"/>
      <c r="H948" s="17">
        <v>0</v>
      </c>
      <c r="I948" s="17">
        <v>0</v>
      </c>
      <c r="J948" s="18"/>
      <c r="K948" s="17"/>
      <c r="L948" s="17">
        <f t="shared" si="1569"/>
        <v>0</v>
      </c>
      <c r="M948" s="31">
        <f t="shared" si="1570"/>
        <v>0</v>
      </c>
      <c r="N948" s="32" t="e">
        <f t="shared" si="1460"/>
        <v>#DIV/0!</v>
      </c>
      <c r="O948" s="13"/>
      <c r="P948" s="10" t="s">
        <v>90</v>
      </c>
    </row>
    <row r="949" spans="1:16" ht="18.75" hidden="1" x14ac:dyDescent="0.25">
      <c r="A949" s="40" t="str">
        <f t="shared" si="1524"/>
        <v>b</v>
      </c>
      <c r="B949" s="3" t="s">
        <v>2</v>
      </c>
      <c r="C949" s="2" t="s">
        <v>12</v>
      </c>
      <c r="D949" s="17"/>
      <c r="E949" s="17"/>
      <c r="F949" s="17"/>
      <c r="G949" s="17"/>
      <c r="H949" s="17">
        <v>0</v>
      </c>
      <c r="I949" s="17">
        <v>0</v>
      </c>
      <c r="J949" s="18"/>
      <c r="K949" s="17"/>
      <c r="L949" s="17">
        <f t="shared" si="1569"/>
        <v>0</v>
      </c>
      <c r="M949" s="31">
        <f t="shared" si="1570"/>
        <v>0</v>
      </c>
      <c r="N949" s="32" t="e">
        <f t="shared" si="1460"/>
        <v>#DIV/0!</v>
      </c>
      <c r="O949" s="13"/>
      <c r="P949" s="10" t="s">
        <v>90</v>
      </c>
    </row>
    <row r="950" spans="1:16" ht="18.75" hidden="1" x14ac:dyDescent="0.25">
      <c r="A950" s="40" t="str">
        <f t="shared" si="1524"/>
        <v>b</v>
      </c>
      <c r="B950" s="3" t="s">
        <v>2</v>
      </c>
      <c r="C950" s="2" t="s">
        <v>13</v>
      </c>
      <c r="D950" s="17"/>
      <c r="E950" s="17"/>
      <c r="F950" s="17"/>
      <c r="G950" s="17"/>
      <c r="H950" s="17">
        <v>0</v>
      </c>
      <c r="I950" s="17">
        <v>0</v>
      </c>
      <c r="J950" s="18"/>
      <c r="K950" s="17"/>
      <c r="L950" s="17">
        <f t="shared" si="1569"/>
        <v>0</v>
      </c>
      <c r="M950" s="31">
        <f t="shared" si="1570"/>
        <v>0</v>
      </c>
      <c r="N950" s="32" t="e">
        <f t="shared" si="1460"/>
        <v>#DIV/0!</v>
      </c>
      <c r="O950" s="13"/>
      <c r="P950" s="10" t="s">
        <v>90</v>
      </c>
    </row>
    <row r="951" spans="1:16" ht="36" x14ac:dyDescent="0.25">
      <c r="A951" s="40" t="str">
        <f t="shared" si="1524"/>
        <v>a</v>
      </c>
      <c r="B951" s="55" t="s">
        <v>176</v>
      </c>
      <c r="C951" s="55" t="s">
        <v>177</v>
      </c>
      <c r="D951" s="49">
        <f t="shared" ref="D951" si="1571">D952+D960+D961+D962</f>
        <v>0</v>
      </c>
      <c r="E951" s="49"/>
      <c r="F951" s="49"/>
      <c r="G951" s="49"/>
      <c r="H951" s="56">
        <f t="shared" ref="H951:I951" si="1572">H952+H960+H961+H962</f>
        <v>1000000</v>
      </c>
      <c r="I951" s="56">
        <f t="shared" si="1572"/>
        <v>1000000</v>
      </c>
      <c r="J951" s="49">
        <f t="shared" ref="J951" si="1573">J952+J960+J961+J962</f>
        <v>577223</v>
      </c>
      <c r="K951" s="49">
        <f t="shared" ref="K951" si="1574">K952+K960+K961+K962</f>
        <v>72127</v>
      </c>
      <c r="L951" s="49">
        <f t="shared" ref="L951" si="1575">L952+L960+L961+L962</f>
        <v>649350</v>
      </c>
      <c r="M951" s="53">
        <f t="shared" ref="M951" si="1576">M952+M960+M961+M962</f>
        <v>350650</v>
      </c>
      <c r="N951" s="54">
        <f t="shared" si="1460"/>
        <v>0.64934999999999998</v>
      </c>
      <c r="O951" s="61"/>
      <c r="P951" s="45" t="s">
        <v>90</v>
      </c>
    </row>
    <row r="952" spans="1:16" ht="19.5" x14ac:dyDescent="0.25">
      <c r="A952" s="40" t="str">
        <f t="shared" si="1524"/>
        <v>a</v>
      </c>
      <c r="B952" s="46" t="s">
        <v>2</v>
      </c>
      <c r="C952" s="47" t="s">
        <v>3</v>
      </c>
      <c r="D952" s="48">
        <f t="shared" ref="D952" si="1577">D953+D954+D955+D956+D957+D958+D959</f>
        <v>0</v>
      </c>
      <c r="E952" s="48"/>
      <c r="F952" s="48"/>
      <c r="G952" s="48"/>
      <c r="H952" s="48">
        <f t="shared" ref="H952:I952" si="1578">H953+H954+H955+H956+H957+H958+H959</f>
        <v>1000000</v>
      </c>
      <c r="I952" s="48">
        <f t="shared" si="1578"/>
        <v>1000000</v>
      </c>
      <c r="J952" s="49">
        <f t="shared" ref="J952" si="1579">J953+J954+J955+J956+J957+J958+J959</f>
        <v>577223</v>
      </c>
      <c r="K952" s="48">
        <f t="shared" ref="K952:M952" si="1580">K953+K954+K955+K956+K957+K958+K959</f>
        <v>72127</v>
      </c>
      <c r="L952" s="48">
        <f t="shared" si="1580"/>
        <v>649350</v>
      </c>
      <c r="M952" s="50">
        <f t="shared" si="1580"/>
        <v>350650</v>
      </c>
      <c r="N952" s="51">
        <f t="shared" si="1460"/>
        <v>0.64934999999999998</v>
      </c>
      <c r="O952" s="61"/>
      <c r="P952" s="45" t="s">
        <v>90</v>
      </c>
    </row>
    <row r="953" spans="1:16" ht="18.75" hidden="1" x14ac:dyDescent="0.25">
      <c r="A953" s="40" t="str">
        <f t="shared" si="1524"/>
        <v>b</v>
      </c>
      <c r="B953" s="3" t="s">
        <v>2</v>
      </c>
      <c r="C953" s="4" t="s">
        <v>4</v>
      </c>
      <c r="D953" s="18"/>
      <c r="E953" s="18"/>
      <c r="F953" s="18"/>
      <c r="G953" s="18"/>
      <c r="H953" s="20">
        <v>0</v>
      </c>
      <c r="I953" s="20">
        <v>0</v>
      </c>
      <c r="J953" s="18"/>
      <c r="K953" s="18"/>
      <c r="L953" s="18">
        <f t="shared" ref="L953:L962" si="1581">J953+K953</f>
        <v>0</v>
      </c>
      <c r="M953" s="30">
        <f t="shared" ref="M953:M962" si="1582">I953-L953</f>
        <v>0</v>
      </c>
      <c r="N953" s="33" t="e">
        <f t="shared" si="1460"/>
        <v>#DIV/0!</v>
      </c>
      <c r="O953" s="14"/>
      <c r="P953" s="10" t="s">
        <v>90</v>
      </c>
    </row>
    <row r="954" spans="1:16" ht="19.5" x14ac:dyDescent="0.25">
      <c r="A954" s="40" t="str">
        <f t="shared" si="1524"/>
        <v>a</v>
      </c>
      <c r="B954" s="52" t="s">
        <v>2</v>
      </c>
      <c r="C954" s="4" t="s">
        <v>5</v>
      </c>
      <c r="D954" s="49"/>
      <c r="E954" s="49"/>
      <c r="F954" s="49"/>
      <c r="G954" s="49"/>
      <c r="H954" s="59">
        <v>1000000</v>
      </c>
      <c r="I954" s="59">
        <v>1000000</v>
      </c>
      <c r="J954" s="49">
        <v>577223</v>
      </c>
      <c r="K954" s="49">
        <v>72127</v>
      </c>
      <c r="L954" s="49">
        <f t="shared" si="1581"/>
        <v>649350</v>
      </c>
      <c r="M954" s="53">
        <f t="shared" si="1582"/>
        <v>350650</v>
      </c>
      <c r="N954" s="54">
        <f t="shared" si="1460"/>
        <v>0.64934999999999998</v>
      </c>
      <c r="O954" s="61"/>
      <c r="P954" s="45" t="s">
        <v>90</v>
      </c>
    </row>
    <row r="955" spans="1:16" ht="18.75" hidden="1" x14ac:dyDescent="0.25">
      <c r="A955" s="40" t="str">
        <f t="shared" si="1524"/>
        <v>b</v>
      </c>
      <c r="B955" s="3" t="s">
        <v>2</v>
      </c>
      <c r="C955" s="4" t="s">
        <v>6</v>
      </c>
      <c r="D955" s="18"/>
      <c r="E955" s="18"/>
      <c r="F955" s="18"/>
      <c r="G955" s="18"/>
      <c r="H955" s="20">
        <v>0</v>
      </c>
      <c r="I955" s="20">
        <v>0</v>
      </c>
      <c r="J955" s="18"/>
      <c r="K955" s="18"/>
      <c r="L955" s="18">
        <f t="shared" si="1581"/>
        <v>0</v>
      </c>
      <c r="M955" s="30">
        <f t="shared" si="1582"/>
        <v>0</v>
      </c>
      <c r="N955" s="33" t="e">
        <f t="shared" si="1460"/>
        <v>#DIV/0!</v>
      </c>
      <c r="O955" s="14"/>
      <c r="P955" s="10" t="s">
        <v>90</v>
      </c>
    </row>
    <row r="956" spans="1:16" ht="18.75" hidden="1" x14ac:dyDescent="0.25">
      <c r="A956" s="40" t="str">
        <f t="shared" si="1524"/>
        <v>b</v>
      </c>
      <c r="B956" s="3" t="s">
        <v>2</v>
      </c>
      <c r="C956" s="5" t="s">
        <v>7</v>
      </c>
      <c r="D956" s="18"/>
      <c r="E956" s="18"/>
      <c r="F956" s="18"/>
      <c r="G956" s="18"/>
      <c r="H956" s="20">
        <v>0</v>
      </c>
      <c r="I956" s="20">
        <v>0</v>
      </c>
      <c r="J956" s="18"/>
      <c r="K956" s="18"/>
      <c r="L956" s="18">
        <f t="shared" si="1581"/>
        <v>0</v>
      </c>
      <c r="M956" s="30">
        <f t="shared" si="1582"/>
        <v>0</v>
      </c>
      <c r="N956" s="33" t="e">
        <f t="shared" si="1460"/>
        <v>#DIV/0!</v>
      </c>
      <c r="O956" s="14"/>
      <c r="P956" s="10" t="s">
        <v>90</v>
      </c>
    </row>
    <row r="957" spans="1:16" ht="18.75" hidden="1" x14ac:dyDescent="0.25">
      <c r="A957" s="40" t="str">
        <f t="shared" si="1524"/>
        <v>b</v>
      </c>
      <c r="B957" s="3" t="s">
        <v>2</v>
      </c>
      <c r="C957" s="5" t="s">
        <v>8</v>
      </c>
      <c r="D957" s="18"/>
      <c r="E957" s="18"/>
      <c r="F957" s="18"/>
      <c r="G957" s="18"/>
      <c r="H957" s="20">
        <v>0</v>
      </c>
      <c r="I957" s="20">
        <v>0</v>
      </c>
      <c r="J957" s="18"/>
      <c r="K957" s="18"/>
      <c r="L957" s="18">
        <f t="shared" si="1581"/>
        <v>0</v>
      </c>
      <c r="M957" s="30">
        <f t="shared" si="1582"/>
        <v>0</v>
      </c>
      <c r="N957" s="33" t="e">
        <f t="shared" si="1460"/>
        <v>#DIV/0!</v>
      </c>
      <c r="O957" s="14"/>
      <c r="P957" s="10" t="s">
        <v>90</v>
      </c>
    </row>
    <row r="958" spans="1:16" ht="18.75" hidden="1" x14ac:dyDescent="0.25">
      <c r="A958" s="40" t="str">
        <f t="shared" si="1524"/>
        <v>b</v>
      </c>
      <c r="B958" s="3" t="s">
        <v>2</v>
      </c>
      <c r="C958" s="5" t="s">
        <v>9</v>
      </c>
      <c r="D958" s="18"/>
      <c r="E958" s="18"/>
      <c r="F958" s="18"/>
      <c r="G958" s="18"/>
      <c r="H958" s="20">
        <v>0</v>
      </c>
      <c r="I958" s="20">
        <v>0</v>
      </c>
      <c r="J958" s="18"/>
      <c r="K958" s="18"/>
      <c r="L958" s="18">
        <f t="shared" si="1581"/>
        <v>0</v>
      </c>
      <c r="M958" s="30">
        <f t="shared" si="1582"/>
        <v>0</v>
      </c>
      <c r="N958" s="33" t="e">
        <f t="shared" si="1460"/>
        <v>#DIV/0!</v>
      </c>
      <c r="O958" s="14"/>
      <c r="P958" s="10" t="s">
        <v>90</v>
      </c>
    </row>
    <row r="959" spans="1:16" ht="18.75" hidden="1" x14ac:dyDescent="0.25">
      <c r="A959" s="40" t="str">
        <f t="shared" si="1524"/>
        <v>b</v>
      </c>
      <c r="B959" s="3" t="s">
        <v>2</v>
      </c>
      <c r="C959" s="5" t="s">
        <v>10</v>
      </c>
      <c r="D959" s="18"/>
      <c r="E959" s="18"/>
      <c r="F959" s="18"/>
      <c r="G959" s="18"/>
      <c r="H959" s="20">
        <v>0</v>
      </c>
      <c r="I959" s="20">
        <v>0</v>
      </c>
      <c r="J959" s="18"/>
      <c r="K959" s="18"/>
      <c r="L959" s="18">
        <f t="shared" si="1581"/>
        <v>0</v>
      </c>
      <c r="M959" s="30">
        <f t="shared" si="1582"/>
        <v>0</v>
      </c>
      <c r="N959" s="33" t="e">
        <f t="shared" ref="N959:N1022" si="1583">L959/I959</f>
        <v>#DIV/0!</v>
      </c>
      <c r="O959" s="14"/>
      <c r="P959" s="10" t="s">
        <v>90</v>
      </c>
    </row>
    <row r="960" spans="1:16" ht="18.75" hidden="1" x14ac:dyDescent="0.25">
      <c r="A960" s="40" t="str">
        <f t="shared" si="1524"/>
        <v>b</v>
      </c>
      <c r="B960" s="3" t="s">
        <v>2</v>
      </c>
      <c r="C960" s="2" t="s">
        <v>11</v>
      </c>
      <c r="D960" s="17"/>
      <c r="E960" s="17"/>
      <c r="F960" s="17"/>
      <c r="G960" s="17"/>
      <c r="H960" s="17">
        <v>0</v>
      </c>
      <c r="I960" s="17">
        <v>0</v>
      </c>
      <c r="J960" s="18"/>
      <c r="K960" s="17"/>
      <c r="L960" s="17">
        <f t="shared" si="1581"/>
        <v>0</v>
      </c>
      <c r="M960" s="31">
        <f t="shared" si="1582"/>
        <v>0</v>
      </c>
      <c r="N960" s="32" t="e">
        <f t="shared" si="1583"/>
        <v>#DIV/0!</v>
      </c>
      <c r="O960" s="13"/>
      <c r="P960" s="10" t="s">
        <v>90</v>
      </c>
    </row>
    <row r="961" spans="1:16" ht="18.75" hidden="1" x14ac:dyDescent="0.25">
      <c r="A961" s="40" t="str">
        <f t="shared" si="1524"/>
        <v>b</v>
      </c>
      <c r="B961" s="3" t="s">
        <v>2</v>
      </c>
      <c r="C961" s="2" t="s">
        <v>12</v>
      </c>
      <c r="D961" s="17"/>
      <c r="E961" s="17"/>
      <c r="F961" s="17"/>
      <c r="G961" s="17"/>
      <c r="H961" s="17">
        <v>0</v>
      </c>
      <c r="I961" s="17">
        <v>0</v>
      </c>
      <c r="J961" s="18"/>
      <c r="K961" s="17"/>
      <c r="L961" s="17">
        <f t="shared" si="1581"/>
        <v>0</v>
      </c>
      <c r="M961" s="31">
        <f t="shared" si="1582"/>
        <v>0</v>
      </c>
      <c r="N961" s="32" t="e">
        <f t="shared" si="1583"/>
        <v>#DIV/0!</v>
      </c>
      <c r="O961" s="13"/>
      <c r="P961" s="10" t="s">
        <v>90</v>
      </c>
    </row>
    <row r="962" spans="1:16" ht="18.75" hidden="1" x14ac:dyDescent="0.25">
      <c r="A962" s="40" t="str">
        <f t="shared" si="1524"/>
        <v>b</v>
      </c>
      <c r="B962" s="3" t="s">
        <v>2</v>
      </c>
      <c r="C962" s="2" t="s">
        <v>13</v>
      </c>
      <c r="D962" s="17"/>
      <c r="E962" s="17"/>
      <c r="F962" s="17"/>
      <c r="G962" s="17"/>
      <c r="H962" s="17">
        <v>0</v>
      </c>
      <c r="I962" s="17">
        <v>0</v>
      </c>
      <c r="J962" s="18"/>
      <c r="K962" s="17"/>
      <c r="L962" s="17">
        <f t="shared" si="1581"/>
        <v>0</v>
      </c>
      <c r="M962" s="31">
        <f t="shared" si="1582"/>
        <v>0</v>
      </c>
      <c r="N962" s="32" t="e">
        <f t="shared" si="1583"/>
        <v>#DIV/0!</v>
      </c>
      <c r="O962" s="13"/>
      <c r="P962" s="10" t="s">
        <v>90</v>
      </c>
    </row>
    <row r="963" spans="1:16" ht="36" x14ac:dyDescent="0.25">
      <c r="A963" s="40" t="str">
        <f t="shared" si="1524"/>
        <v>a</v>
      </c>
      <c r="B963" s="55" t="s">
        <v>178</v>
      </c>
      <c r="C963" s="55" t="s">
        <v>77</v>
      </c>
      <c r="D963" s="49">
        <f t="shared" ref="D963:F963" si="1584">D964+D972+D973+D974</f>
        <v>0</v>
      </c>
      <c r="E963" s="49"/>
      <c r="F963" s="49">
        <f t="shared" si="1584"/>
        <v>11945</v>
      </c>
      <c r="G963" s="49"/>
      <c r="H963" s="56">
        <f t="shared" ref="H963:I963" si="1585">H964+H972+H973+H974</f>
        <v>20000000</v>
      </c>
      <c r="I963" s="56">
        <f t="shared" si="1585"/>
        <v>14249000</v>
      </c>
      <c r="J963" s="49">
        <f t="shared" ref="J963" si="1586">J964+J972+J973+J974</f>
        <v>5536405</v>
      </c>
      <c r="K963" s="49">
        <f t="shared" ref="K963" si="1587">K964+K972+K973+K974</f>
        <v>1846055</v>
      </c>
      <c r="L963" s="49">
        <f t="shared" ref="L963" si="1588">L964+L972+L973+L974</f>
        <v>7382460</v>
      </c>
      <c r="M963" s="53">
        <f t="shared" ref="M963" si="1589">M964+M972+M973+M974</f>
        <v>6866540</v>
      </c>
      <c r="N963" s="54">
        <f t="shared" si="1583"/>
        <v>0.51810372657730364</v>
      </c>
      <c r="O963" s="61"/>
      <c r="P963" s="45" t="s">
        <v>90</v>
      </c>
    </row>
    <row r="964" spans="1:16" ht="19.5" x14ac:dyDescent="0.25">
      <c r="A964" s="40" t="str">
        <f t="shared" ref="A964:A1027" si="1590">IF((D964+J964+H964+I964+K964+L964)&gt;0,"a","b")</f>
        <v>a</v>
      </c>
      <c r="B964" s="46" t="s">
        <v>2</v>
      </c>
      <c r="C964" s="47" t="s">
        <v>3</v>
      </c>
      <c r="D964" s="48">
        <f t="shared" ref="D964:F964" si="1591">D965+D966+D967+D968+D969+D970+D971</f>
        <v>0</v>
      </c>
      <c r="E964" s="48"/>
      <c r="F964" s="48">
        <f t="shared" si="1591"/>
        <v>11945</v>
      </c>
      <c r="G964" s="48"/>
      <c r="H964" s="48">
        <f t="shared" ref="H964:I964" si="1592">H965+H966+H967+H968+H969+H970+H971</f>
        <v>20000000</v>
      </c>
      <c r="I964" s="48">
        <f t="shared" si="1592"/>
        <v>14225400</v>
      </c>
      <c r="J964" s="49">
        <f t="shared" ref="J964" si="1593">J965+J966+J967+J968+J969+J970+J971</f>
        <v>5512805</v>
      </c>
      <c r="K964" s="48">
        <f t="shared" ref="K964:M964" si="1594">K965+K966+K967+K968+K969+K970+K971</f>
        <v>1846055</v>
      </c>
      <c r="L964" s="48">
        <f t="shared" si="1594"/>
        <v>7358860</v>
      </c>
      <c r="M964" s="50">
        <f t="shared" si="1594"/>
        <v>6866540</v>
      </c>
      <c r="N964" s="51">
        <f t="shared" si="1583"/>
        <v>0.51730425857972362</v>
      </c>
      <c r="O964" s="61"/>
      <c r="P964" s="45" t="s">
        <v>90</v>
      </c>
    </row>
    <row r="965" spans="1:16" ht="18.75" hidden="1" x14ac:dyDescent="0.25">
      <c r="A965" s="40" t="str">
        <f t="shared" si="1590"/>
        <v>b</v>
      </c>
      <c r="B965" s="3" t="s">
        <v>2</v>
      </c>
      <c r="C965" s="4" t="s">
        <v>4</v>
      </c>
      <c r="D965" s="18"/>
      <c r="E965" s="18"/>
      <c r="F965" s="18"/>
      <c r="G965" s="18"/>
      <c r="H965" s="20">
        <v>0</v>
      </c>
      <c r="I965" s="20">
        <v>0</v>
      </c>
      <c r="J965" s="18"/>
      <c r="K965" s="18"/>
      <c r="L965" s="18">
        <f t="shared" ref="L965:L974" si="1595">J965+K965</f>
        <v>0</v>
      </c>
      <c r="M965" s="30">
        <f t="shared" ref="M965:M974" si="1596">I965-L965</f>
        <v>0</v>
      </c>
      <c r="N965" s="33" t="e">
        <f t="shared" si="1583"/>
        <v>#DIV/0!</v>
      </c>
      <c r="O965" s="14"/>
      <c r="P965" s="10" t="s">
        <v>90</v>
      </c>
    </row>
    <row r="966" spans="1:16" ht="19.5" x14ac:dyDescent="0.25">
      <c r="A966" s="40" t="str">
        <f t="shared" si="1590"/>
        <v>a</v>
      </c>
      <c r="B966" s="52" t="s">
        <v>2</v>
      </c>
      <c r="C966" s="4" t="s">
        <v>5</v>
      </c>
      <c r="D966" s="49"/>
      <c r="E966" s="49"/>
      <c r="F966" s="49"/>
      <c r="G966" s="49"/>
      <c r="H966" s="59">
        <v>450000</v>
      </c>
      <c r="I966" s="59">
        <v>1000000</v>
      </c>
      <c r="J966" s="49">
        <v>87560</v>
      </c>
      <c r="K966" s="49">
        <v>36300</v>
      </c>
      <c r="L966" s="49">
        <f t="shared" si="1595"/>
        <v>123860</v>
      </c>
      <c r="M966" s="53">
        <f t="shared" si="1596"/>
        <v>876140</v>
      </c>
      <c r="N966" s="54">
        <f t="shared" si="1583"/>
        <v>0.12386</v>
      </c>
      <c r="O966" s="61"/>
      <c r="P966" s="45" t="s">
        <v>90</v>
      </c>
    </row>
    <row r="967" spans="1:16" ht="18.75" hidden="1" x14ac:dyDescent="0.25">
      <c r="A967" s="40" t="str">
        <f t="shared" si="1590"/>
        <v>b</v>
      </c>
      <c r="B967" s="3" t="s">
        <v>2</v>
      </c>
      <c r="C967" s="4" t="s">
        <v>6</v>
      </c>
      <c r="D967" s="18"/>
      <c r="E967" s="18"/>
      <c r="F967" s="18"/>
      <c r="G967" s="18"/>
      <c r="H967" s="20">
        <v>0</v>
      </c>
      <c r="I967" s="20">
        <v>0</v>
      </c>
      <c r="J967" s="18"/>
      <c r="K967" s="18"/>
      <c r="L967" s="18">
        <f t="shared" si="1595"/>
        <v>0</v>
      </c>
      <c r="M967" s="30">
        <f t="shared" si="1596"/>
        <v>0</v>
      </c>
      <c r="N967" s="33" t="e">
        <f t="shared" si="1583"/>
        <v>#DIV/0!</v>
      </c>
      <c r="O967" s="14"/>
      <c r="P967" s="10" t="s">
        <v>90</v>
      </c>
    </row>
    <row r="968" spans="1:16" ht="18.75" hidden="1" x14ac:dyDescent="0.25">
      <c r="A968" s="40" t="str">
        <f t="shared" si="1590"/>
        <v>b</v>
      </c>
      <c r="B968" s="3" t="s">
        <v>2</v>
      </c>
      <c r="C968" s="5" t="s">
        <v>7</v>
      </c>
      <c r="D968" s="18"/>
      <c r="E968" s="18"/>
      <c r="F968" s="18"/>
      <c r="G968" s="18"/>
      <c r="H968" s="20">
        <v>0</v>
      </c>
      <c r="I968" s="20">
        <v>0</v>
      </c>
      <c r="J968" s="18"/>
      <c r="K968" s="18"/>
      <c r="L968" s="18">
        <f t="shared" si="1595"/>
        <v>0</v>
      </c>
      <c r="M968" s="30">
        <f t="shared" si="1596"/>
        <v>0</v>
      </c>
      <c r="N968" s="33" t="e">
        <f t="shared" si="1583"/>
        <v>#DIV/0!</v>
      </c>
      <c r="O968" s="14"/>
      <c r="P968" s="10" t="s">
        <v>90</v>
      </c>
    </row>
    <row r="969" spans="1:16" ht="18.75" hidden="1" x14ac:dyDescent="0.25">
      <c r="A969" s="40" t="str">
        <f t="shared" si="1590"/>
        <v>b</v>
      </c>
      <c r="B969" s="3" t="s">
        <v>2</v>
      </c>
      <c r="C969" s="5" t="s">
        <v>8</v>
      </c>
      <c r="D969" s="18"/>
      <c r="E969" s="18"/>
      <c r="F969" s="18"/>
      <c r="G969" s="18"/>
      <c r="H969" s="20">
        <v>0</v>
      </c>
      <c r="I969" s="20">
        <v>0</v>
      </c>
      <c r="J969" s="18"/>
      <c r="K969" s="18"/>
      <c r="L969" s="18">
        <f t="shared" si="1595"/>
        <v>0</v>
      </c>
      <c r="M969" s="30">
        <f t="shared" si="1596"/>
        <v>0</v>
      </c>
      <c r="N969" s="33" t="e">
        <f t="shared" si="1583"/>
        <v>#DIV/0!</v>
      </c>
      <c r="O969" s="14"/>
      <c r="P969" s="10" t="s">
        <v>90</v>
      </c>
    </row>
    <row r="970" spans="1:16" ht="19.5" x14ac:dyDescent="0.25">
      <c r="A970" s="40" t="str">
        <f t="shared" si="1590"/>
        <v>a</v>
      </c>
      <c r="B970" s="52" t="s">
        <v>2</v>
      </c>
      <c r="C970" s="4" t="s">
        <v>9</v>
      </c>
      <c r="D970" s="49"/>
      <c r="E970" s="49"/>
      <c r="F970" s="49">
        <v>11945</v>
      </c>
      <c r="G970" s="49"/>
      <c r="H970" s="59">
        <v>19550000</v>
      </c>
      <c r="I970" s="59">
        <v>13225400</v>
      </c>
      <c r="J970" s="49">
        <v>5425245</v>
      </c>
      <c r="K970" s="49">
        <v>1809755</v>
      </c>
      <c r="L970" s="49">
        <f t="shared" si="1595"/>
        <v>7235000</v>
      </c>
      <c r="M970" s="53">
        <f t="shared" si="1596"/>
        <v>5990400</v>
      </c>
      <c r="N970" s="54">
        <f t="shared" si="1583"/>
        <v>0.54705339725074476</v>
      </c>
      <c r="O970" s="61"/>
      <c r="P970" s="45" t="s">
        <v>90</v>
      </c>
    </row>
    <row r="971" spans="1:16" ht="18.75" hidden="1" x14ac:dyDescent="0.25">
      <c r="A971" s="40" t="str">
        <f t="shared" si="1590"/>
        <v>b</v>
      </c>
      <c r="B971" s="3" t="s">
        <v>2</v>
      </c>
      <c r="C971" s="5" t="s">
        <v>10</v>
      </c>
      <c r="D971" s="18"/>
      <c r="E971" s="18"/>
      <c r="F971" s="18"/>
      <c r="G971" s="18"/>
      <c r="H971" s="20">
        <v>0</v>
      </c>
      <c r="I971" s="20">
        <v>0</v>
      </c>
      <c r="J971" s="18"/>
      <c r="K971" s="18"/>
      <c r="L971" s="18">
        <f t="shared" si="1595"/>
        <v>0</v>
      </c>
      <c r="M971" s="30">
        <f t="shared" si="1596"/>
        <v>0</v>
      </c>
      <c r="N971" s="33" t="e">
        <f t="shared" si="1583"/>
        <v>#DIV/0!</v>
      </c>
      <c r="O971" s="14"/>
      <c r="P971" s="10" t="s">
        <v>90</v>
      </c>
    </row>
    <row r="972" spans="1:16" ht="19.5" x14ac:dyDescent="0.25">
      <c r="A972" s="40" t="str">
        <f t="shared" si="1590"/>
        <v>a</v>
      </c>
      <c r="B972" s="52" t="s">
        <v>2</v>
      </c>
      <c r="C972" s="47" t="s">
        <v>11</v>
      </c>
      <c r="D972" s="48"/>
      <c r="E972" s="48"/>
      <c r="F972" s="48"/>
      <c r="G972" s="48"/>
      <c r="H972" s="48">
        <v>0</v>
      </c>
      <c r="I972" s="48">
        <v>23600</v>
      </c>
      <c r="J972" s="49">
        <v>23600</v>
      </c>
      <c r="K972" s="48"/>
      <c r="L972" s="48">
        <f t="shared" si="1595"/>
        <v>23600</v>
      </c>
      <c r="M972" s="50">
        <f t="shared" si="1596"/>
        <v>0</v>
      </c>
      <c r="N972" s="51">
        <f t="shared" si="1583"/>
        <v>1</v>
      </c>
      <c r="O972" s="61"/>
      <c r="P972" s="45" t="s">
        <v>90</v>
      </c>
    </row>
    <row r="973" spans="1:16" ht="18.75" hidden="1" x14ac:dyDescent="0.25">
      <c r="A973" s="40" t="str">
        <f t="shared" si="1590"/>
        <v>b</v>
      </c>
      <c r="B973" s="3" t="s">
        <v>2</v>
      </c>
      <c r="C973" s="2" t="s">
        <v>12</v>
      </c>
      <c r="D973" s="17"/>
      <c r="E973" s="17"/>
      <c r="F973" s="17"/>
      <c r="G973" s="17"/>
      <c r="H973" s="17">
        <v>0</v>
      </c>
      <c r="I973" s="17">
        <v>0</v>
      </c>
      <c r="J973" s="18"/>
      <c r="K973" s="17"/>
      <c r="L973" s="17">
        <f t="shared" si="1595"/>
        <v>0</v>
      </c>
      <c r="M973" s="31">
        <f t="shared" si="1596"/>
        <v>0</v>
      </c>
      <c r="N973" s="32" t="e">
        <f t="shared" si="1583"/>
        <v>#DIV/0!</v>
      </c>
      <c r="O973" s="13"/>
      <c r="P973" s="10" t="s">
        <v>90</v>
      </c>
    </row>
    <row r="974" spans="1:16" ht="18.75" hidden="1" x14ac:dyDescent="0.25">
      <c r="A974" s="40" t="str">
        <f t="shared" si="1590"/>
        <v>b</v>
      </c>
      <c r="B974" s="3" t="s">
        <v>2</v>
      </c>
      <c r="C974" s="2" t="s">
        <v>13</v>
      </c>
      <c r="D974" s="17"/>
      <c r="E974" s="17"/>
      <c r="F974" s="17"/>
      <c r="G974" s="17"/>
      <c r="H974" s="17">
        <v>0</v>
      </c>
      <c r="I974" s="17">
        <v>0</v>
      </c>
      <c r="J974" s="18"/>
      <c r="K974" s="17"/>
      <c r="L974" s="17">
        <f t="shared" si="1595"/>
        <v>0</v>
      </c>
      <c r="M974" s="31">
        <f t="shared" si="1596"/>
        <v>0</v>
      </c>
      <c r="N974" s="32" t="e">
        <f t="shared" si="1583"/>
        <v>#DIV/0!</v>
      </c>
      <c r="O974" s="13"/>
      <c r="P974" s="10" t="s">
        <v>90</v>
      </c>
    </row>
    <row r="975" spans="1:16" ht="32.25" hidden="1" customHeight="1" x14ac:dyDescent="0.25">
      <c r="A975" s="40" t="str">
        <f t="shared" si="1590"/>
        <v>a</v>
      </c>
      <c r="B975" s="55" t="s">
        <v>179</v>
      </c>
      <c r="C975" s="55" t="s">
        <v>78</v>
      </c>
      <c r="D975" s="49">
        <f t="shared" ref="D975" si="1597">D976+D984+D985+D986</f>
        <v>0</v>
      </c>
      <c r="E975" s="49"/>
      <c r="F975" s="49"/>
      <c r="G975" s="49"/>
      <c r="H975" s="56">
        <f t="shared" ref="H975:I975" si="1598">H976+H984+H985+H986</f>
        <v>800000</v>
      </c>
      <c r="I975" s="56">
        <f t="shared" si="1598"/>
        <v>654040</v>
      </c>
      <c r="J975" s="49">
        <f t="shared" ref="J975" si="1599">J976+J984+J985+J986</f>
        <v>27625</v>
      </c>
      <c r="K975" s="49">
        <f t="shared" ref="K975" si="1600">K976+K984+K985+K986</f>
        <v>626415</v>
      </c>
      <c r="L975" s="49">
        <f t="shared" ref="L975" si="1601">L976+L984+L985+L986</f>
        <v>654040</v>
      </c>
      <c r="M975" s="53">
        <f t="shared" ref="M975" si="1602">M976+M984+M985+M986</f>
        <v>0</v>
      </c>
      <c r="N975" s="54">
        <f t="shared" si="1583"/>
        <v>1</v>
      </c>
      <c r="O975" s="61"/>
      <c r="P975" s="45" t="s">
        <v>91</v>
      </c>
    </row>
    <row r="976" spans="1:16" ht="19.5" hidden="1" x14ac:dyDescent="0.25">
      <c r="A976" s="40" t="str">
        <f t="shared" si="1590"/>
        <v>a</v>
      </c>
      <c r="B976" s="46" t="s">
        <v>2</v>
      </c>
      <c r="C976" s="47" t="s">
        <v>3</v>
      </c>
      <c r="D976" s="48">
        <f t="shared" ref="D976" si="1603">D977+D978+D979+D980+D981+D982+D983</f>
        <v>0</v>
      </c>
      <c r="E976" s="48"/>
      <c r="F976" s="48"/>
      <c r="G976" s="48"/>
      <c r="H976" s="48">
        <f t="shared" ref="H976:I976" si="1604">H977+H978+H979+H980+H981+H982+H983</f>
        <v>800000</v>
      </c>
      <c r="I976" s="48">
        <f t="shared" si="1604"/>
        <v>654040</v>
      </c>
      <c r="J976" s="49">
        <f t="shared" ref="J976" si="1605">J977+J978+J979+J980+J981+J982+J983</f>
        <v>27625</v>
      </c>
      <c r="K976" s="48">
        <f t="shared" ref="K976:M976" si="1606">K977+K978+K979+K980+K981+K982+K983</f>
        <v>626415</v>
      </c>
      <c r="L976" s="48">
        <f t="shared" si="1606"/>
        <v>654040</v>
      </c>
      <c r="M976" s="50">
        <f t="shared" si="1606"/>
        <v>0</v>
      </c>
      <c r="N976" s="51">
        <f t="shared" si="1583"/>
        <v>1</v>
      </c>
      <c r="O976" s="61"/>
      <c r="P976" s="45" t="s">
        <v>91</v>
      </c>
    </row>
    <row r="977" spans="1:16" ht="18.75" hidden="1" x14ac:dyDescent="0.25">
      <c r="A977" s="40" t="str">
        <f t="shared" si="1590"/>
        <v>b</v>
      </c>
      <c r="B977" s="3" t="s">
        <v>2</v>
      </c>
      <c r="C977" s="4" t="s">
        <v>4</v>
      </c>
      <c r="D977" s="18"/>
      <c r="E977" s="18"/>
      <c r="F977" s="18"/>
      <c r="G977" s="18"/>
      <c r="H977" s="20">
        <v>0</v>
      </c>
      <c r="I977" s="20">
        <v>0</v>
      </c>
      <c r="J977" s="18"/>
      <c r="K977" s="18"/>
      <c r="L977" s="18">
        <f t="shared" ref="L977:L986" si="1607">J977+K977</f>
        <v>0</v>
      </c>
      <c r="M977" s="30">
        <f t="shared" ref="M977:M986" si="1608">I977-L977</f>
        <v>0</v>
      </c>
      <c r="N977" s="33" t="e">
        <f t="shared" si="1583"/>
        <v>#DIV/0!</v>
      </c>
      <c r="O977" s="14"/>
      <c r="P977" s="10" t="s">
        <v>91</v>
      </c>
    </row>
    <row r="978" spans="1:16" ht="19.5" hidden="1" x14ac:dyDescent="0.25">
      <c r="A978" s="40" t="str">
        <f t="shared" si="1590"/>
        <v>a</v>
      </c>
      <c r="B978" s="52" t="s">
        <v>2</v>
      </c>
      <c r="C978" s="4" t="s">
        <v>5</v>
      </c>
      <c r="D978" s="49"/>
      <c r="E978" s="49"/>
      <c r="F978" s="49"/>
      <c r="G978" s="49"/>
      <c r="H978" s="57">
        <v>740000</v>
      </c>
      <c r="I978" s="57">
        <v>604040</v>
      </c>
      <c r="J978" s="49"/>
      <c r="K978" s="49">
        <v>604040</v>
      </c>
      <c r="L978" s="49">
        <f t="shared" si="1607"/>
        <v>604040</v>
      </c>
      <c r="M978" s="53">
        <f t="shared" si="1608"/>
        <v>0</v>
      </c>
      <c r="N978" s="54">
        <f t="shared" si="1583"/>
        <v>1</v>
      </c>
      <c r="O978" s="61"/>
      <c r="P978" s="45" t="s">
        <v>91</v>
      </c>
    </row>
    <row r="979" spans="1:16" ht="18.75" hidden="1" x14ac:dyDescent="0.25">
      <c r="A979" s="40" t="str">
        <f t="shared" si="1590"/>
        <v>b</v>
      </c>
      <c r="B979" s="3" t="s">
        <v>2</v>
      </c>
      <c r="C979" s="4" t="s">
        <v>6</v>
      </c>
      <c r="D979" s="18"/>
      <c r="E979" s="18"/>
      <c r="F979" s="18"/>
      <c r="G979" s="18"/>
      <c r="H979" s="20"/>
      <c r="I979" s="20"/>
      <c r="J979" s="18"/>
      <c r="K979" s="18"/>
      <c r="L979" s="18">
        <f t="shared" si="1607"/>
        <v>0</v>
      </c>
      <c r="M979" s="30">
        <f t="shared" si="1608"/>
        <v>0</v>
      </c>
      <c r="N979" s="33" t="e">
        <f t="shared" si="1583"/>
        <v>#DIV/0!</v>
      </c>
      <c r="O979" s="14"/>
      <c r="P979" s="10" t="s">
        <v>91</v>
      </c>
    </row>
    <row r="980" spans="1:16" ht="18.75" hidden="1" x14ac:dyDescent="0.25">
      <c r="A980" s="40" t="str">
        <f t="shared" si="1590"/>
        <v>b</v>
      </c>
      <c r="B980" s="3" t="s">
        <v>2</v>
      </c>
      <c r="C980" s="5" t="s">
        <v>7</v>
      </c>
      <c r="D980" s="18"/>
      <c r="E980" s="18"/>
      <c r="F980" s="18"/>
      <c r="G980" s="18"/>
      <c r="H980" s="20"/>
      <c r="I980" s="20"/>
      <c r="J980" s="18"/>
      <c r="K980" s="18"/>
      <c r="L980" s="18">
        <f t="shared" si="1607"/>
        <v>0</v>
      </c>
      <c r="M980" s="30">
        <f t="shared" si="1608"/>
        <v>0</v>
      </c>
      <c r="N980" s="33" t="e">
        <f t="shared" si="1583"/>
        <v>#DIV/0!</v>
      </c>
      <c r="O980" s="14"/>
      <c r="P980" s="10" t="s">
        <v>91</v>
      </c>
    </row>
    <row r="981" spans="1:16" ht="18.75" hidden="1" x14ac:dyDescent="0.25">
      <c r="A981" s="40" t="str">
        <f t="shared" si="1590"/>
        <v>b</v>
      </c>
      <c r="B981" s="3" t="s">
        <v>2</v>
      </c>
      <c r="C981" s="5" t="s">
        <v>8</v>
      </c>
      <c r="D981" s="18"/>
      <c r="E981" s="18"/>
      <c r="F981" s="18"/>
      <c r="G981" s="18"/>
      <c r="H981" s="20"/>
      <c r="I981" s="20"/>
      <c r="J981" s="18"/>
      <c r="K981" s="18"/>
      <c r="L981" s="18">
        <f t="shared" si="1607"/>
        <v>0</v>
      </c>
      <c r="M981" s="30">
        <f t="shared" si="1608"/>
        <v>0</v>
      </c>
      <c r="N981" s="33" t="e">
        <f t="shared" si="1583"/>
        <v>#DIV/0!</v>
      </c>
      <c r="O981" s="14"/>
      <c r="P981" s="10" t="s">
        <v>91</v>
      </c>
    </row>
    <row r="982" spans="1:16" ht="18.75" hidden="1" x14ac:dyDescent="0.25">
      <c r="A982" s="40" t="str">
        <f t="shared" si="1590"/>
        <v>b</v>
      </c>
      <c r="B982" s="3" t="s">
        <v>2</v>
      </c>
      <c r="C982" s="5" t="s">
        <v>9</v>
      </c>
      <c r="D982" s="18"/>
      <c r="E982" s="18"/>
      <c r="F982" s="18"/>
      <c r="G982" s="18"/>
      <c r="H982" s="20"/>
      <c r="I982" s="20"/>
      <c r="J982" s="18"/>
      <c r="K982" s="18"/>
      <c r="L982" s="18">
        <f t="shared" si="1607"/>
        <v>0</v>
      </c>
      <c r="M982" s="30">
        <f t="shared" si="1608"/>
        <v>0</v>
      </c>
      <c r="N982" s="33" t="e">
        <f t="shared" si="1583"/>
        <v>#DIV/0!</v>
      </c>
      <c r="O982" s="14"/>
      <c r="P982" s="10" t="s">
        <v>91</v>
      </c>
    </row>
    <row r="983" spans="1:16" ht="19.5" hidden="1" x14ac:dyDescent="0.25">
      <c r="A983" s="40" t="str">
        <f t="shared" si="1590"/>
        <v>a</v>
      </c>
      <c r="B983" s="52" t="s">
        <v>2</v>
      </c>
      <c r="C983" s="4" t="s">
        <v>10</v>
      </c>
      <c r="D983" s="49"/>
      <c r="E983" s="49"/>
      <c r="F983" s="49"/>
      <c r="G983" s="49"/>
      <c r="H983" s="57">
        <v>60000</v>
      </c>
      <c r="I983" s="57">
        <v>50000</v>
      </c>
      <c r="J983" s="49">
        <v>27625</v>
      </c>
      <c r="K983" s="49">
        <v>22375</v>
      </c>
      <c r="L983" s="49">
        <f t="shared" si="1607"/>
        <v>50000</v>
      </c>
      <c r="M983" s="53">
        <f t="shared" si="1608"/>
        <v>0</v>
      </c>
      <c r="N983" s="54">
        <f t="shared" si="1583"/>
        <v>1</v>
      </c>
      <c r="O983" s="61"/>
      <c r="P983" s="45" t="s">
        <v>91</v>
      </c>
    </row>
    <row r="984" spans="1:16" ht="18.75" hidden="1" x14ac:dyDescent="0.25">
      <c r="A984" s="40" t="str">
        <f t="shared" si="1590"/>
        <v>b</v>
      </c>
      <c r="B984" s="3" t="s">
        <v>2</v>
      </c>
      <c r="C984" s="2" t="s">
        <v>11</v>
      </c>
      <c r="D984" s="17"/>
      <c r="E984" s="17"/>
      <c r="F984" s="17"/>
      <c r="G984" s="17"/>
      <c r="H984" s="17">
        <v>0</v>
      </c>
      <c r="I984" s="17">
        <v>0</v>
      </c>
      <c r="J984" s="18"/>
      <c r="K984" s="17"/>
      <c r="L984" s="17">
        <f t="shared" si="1607"/>
        <v>0</v>
      </c>
      <c r="M984" s="31">
        <f t="shared" si="1608"/>
        <v>0</v>
      </c>
      <c r="N984" s="32" t="e">
        <f t="shared" si="1583"/>
        <v>#DIV/0!</v>
      </c>
      <c r="O984" s="13"/>
      <c r="P984" s="10" t="s">
        <v>91</v>
      </c>
    </row>
    <row r="985" spans="1:16" ht="18.75" hidden="1" x14ac:dyDescent="0.25">
      <c r="A985" s="40" t="str">
        <f t="shared" si="1590"/>
        <v>b</v>
      </c>
      <c r="B985" s="3" t="s">
        <v>2</v>
      </c>
      <c r="C985" s="2" t="s">
        <v>12</v>
      </c>
      <c r="D985" s="17"/>
      <c r="E985" s="17"/>
      <c r="F985" s="17"/>
      <c r="G985" s="17"/>
      <c r="H985" s="17">
        <v>0</v>
      </c>
      <c r="I985" s="17">
        <v>0</v>
      </c>
      <c r="J985" s="18"/>
      <c r="K985" s="17"/>
      <c r="L985" s="17">
        <f t="shared" si="1607"/>
        <v>0</v>
      </c>
      <c r="M985" s="31">
        <f t="shared" si="1608"/>
        <v>0</v>
      </c>
      <c r="N985" s="32" t="e">
        <f t="shared" si="1583"/>
        <v>#DIV/0!</v>
      </c>
      <c r="O985" s="13"/>
      <c r="P985" s="10" t="s">
        <v>91</v>
      </c>
    </row>
    <row r="986" spans="1:16" ht="18.75" hidden="1" x14ac:dyDescent="0.25">
      <c r="A986" s="40" t="str">
        <f t="shared" si="1590"/>
        <v>b</v>
      </c>
      <c r="B986" s="3" t="s">
        <v>2</v>
      </c>
      <c r="C986" s="2" t="s">
        <v>13</v>
      </c>
      <c r="D986" s="17"/>
      <c r="E986" s="17"/>
      <c r="F986" s="17"/>
      <c r="G986" s="17"/>
      <c r="H986" s="17">
        <v>0</v>
      </c>
      <c r="I986" s="17">
        <v>0</v>
      </c>
      <c r="J986" s="18"/>
      <c r="K986" s="17"/>
      <c r="L986" s="17">
        <f t="shared" si="1607"/>
        <v>0</v>
      </c>
      <c r="M986" s="31">
        <f t="shared" si="1608"/>
        <v>0</v>
      </c>
      <c r="N986" s="32" t="e">
        <f t="shared" si="1583"/>
        <v>#DIV/0!</v>
      </c>
      <c r="O986" s="13"/>
      <c r="P986" s="10" t="s">
        <v>91</v>
      </c>
    </row>
    <row r="987" spans="1:16" ht="36" hidden="1" x14ac:dyDescent="0.25">
      <c r="A987" s="40" t="str">
        <f t="shared" si="1590"/>
        <v>a</v>
      </c>
      <c r="B987" s="55" t="s">
        <v>180</v>
      </c>
      <c r="C987" s="60" t="s">
        <v>79</v>
      </c>
      <c r="D987" s="49">
        <f t="shared" ref="D987" si="1609">D988+D996+D997+D998</f>
        <v>0</v>
      </c>
      <c r="E987" s="49">
        <f t="shared" ref="E987:F987" si="1610">E988+E996+E997+E998</f>
        <v>126140</v>
      </c>
      <c r="F987" s="49">
        <f t="shared" si="1610"/>
        <v>42632</v>
      </c>
      <c r="G987" s="49">
        <f t="shared" ref="G987" si="1611">G988+G996+G997+G998</f>
        <v>32423</v>
      </c>
      <c r="H987" s="49">
        <f t="shared" ref="H987:I987" si="1612">H988+H996+H997+H998</f>
        <v>20000000</v>
      </c>
      <c r="I987" s="49">
        <f t="shared" si="1612"/>
        <v>20000000</v>
      </c>
      <c r="J987" s="49">
        <f t="shared" ref="J987" si="1613">J988+J996+J997+J998</f>
        <v>5105482</v>
      </c>
      <c r="K987" s="49">
        <f t="shared" ref="K987" si="1614">K988+K996+K997+K998</f>
        <v>11810400</v>
      </c>
      <c r="L987" s="49">
        <f t="shared" ref="L987" si="1615">L988+L996+L997+L998</f>
        <v>16915882</v>
      </c>
      <c r="M987" s="53">
        <f t="shared" ref="M987" si="1616">M988+M996+M997+M998</f>
        <v>3084118</v>
      </c>
      <c r="N987" s="54">
        <f t="shared" si="1583"/>
        <v>0.84579409999999999</v>
      </c>
      <c r="O987" s="69" t="s">
        <v>226</v>
      </c>
      <c r="P987" s="45" t="s">
        <v>91</v>
      </c>
    </row>
    <row r="988" spans="1:16" ht="19.5" hidden="1" x14ac:dyDescent="0.25">
      <c r="A988" s="40" t="str">
        <f t="shared" si="1590"/>
        <v>a</v>
      </c>
      <c r="B988" s="46" t="s">
        <v>2</v>
      </c>
      <c r="C988" s="47" t="s">
        <v>3</v>
      </c>
      <c r="D988" s="48">
        <f t="shared" ref="D988" si="1617">D989+D990+D991+D992+D993+D994+D995</f>
        <v>0</v>
      </c>
      <c r="E988" s="48">
        <f t="shared" ref="E988:F988" si="1618">E989+E990+E991+E992+E993+E994+E995</f>
        <v>31500</v>
      </c>
      <c r="F988" s="48">
        <f t="shared" si="1618"/>
        <v>3480</v>
      </c>
      <c r="G988" s="48">
        <f t="shared" ref="G988" si="1619">G989+G990+G991+G992+G993+G994+G995</f>
        <v>1350</v>
      </c>
      <c r="H988" s="48">
        <f t="shared" ref="H988:I988" si="1620">H989+H990+H991+H992+H993+H994+H995</f>
        <v>6100000</v>
      </c>
      <c r="I988" s="48">
        <f t="shared" si="1620"/>
        <v>3280500</v>
      </c>
      <c r="J988" s="49">
        <f t="shared" ref="J988" si="1621">J989+J990+J991+J992+J993+J994+J995</f>
        <v>625084</v>
      </c>
      <c r="K988" s="48">
        <f t="shared" ref="K988:M988" si="1622">K989+K990+K991+K992+K993+K994+K995</f>
        <v>7500</v>
      </c>
      <c r="L988" s="48">
        <f t="shared" si="1622"/>
        <v>632584</v>
      </c>
      <c r="M988" s="50">
        <f t="shared" si="1622"/>
        <v>2647916</v>
      </c>
      <c r="N988" s="51">
        <f t="shared" si="1583"/>
        <v>0.19283158055174515</v>
      </c>
      <c r="O988" s="61"/>
      <c r="P988" s="45" t="s">
        <v>91</v>
      </c>
    </row>
    <row r="989" spans="1:16" ht="18.75" hidden="1" x14ac:dyDescent="0.25">
      <c r="A989" s="40" t="str">
        <f t="shared" si="1590"/>
        <v>b</v>
      </c>
      <c r="B989" s="3" t="s">
        <v>2</v>
      </c>
      <c r="C989" s="4" t="s">
        <v>4</v>
      </c>
      <c r="D989" s="18"/>
      <c r="E989" s="18"/>
      <c r="F989" s="18"/>
      <c r="G989" s="18"/>
      <c r="H989" s="18">
        <v>0</v>
      </c>
      <c r="I989" s="18">
        <v>0</v>
      </c>
      <c r="J989" s="18"/>
      <c r="K989" s="18"/>
      <c r="L989" s="18">
        <f t="shared" ref="L989:L998" si="1623">J989+K989</f>
        <v>0</v>
      </c>
      <c r="M989" s="30">
        <f t="shared" ref="M989:M998" si="1624">I989-L989</f>
        <v>0</v>
      </c>
      <c r="N989" s="33" t="e">
        <f t="shared" si="1583"/>
        <v>#DIV/0!</v>
      </c>
      <c r="O989" s="14"/>
      <c r="P989" s="10" t="s">
        <v>91</v>
      </c>
    </row>
    <row r="990" spans="1:16" ht="19.5" hidden="1" x14ac:dyDescent="0.25">
      <c r="A990" s="40" t="str">
        <f t="shared" si="1590"/>
        <v>a</v>
      </c>
      <c r="B990" s="52" t="s">
        <v>2</v>
      </c>
      <c r="C990" s="4" t="s">
        <v>5</v>
      </c>
      <c r="D990" s="49"/>
      <c r="E990" s="49">
        <v>31500</v>
      </c>
      <c r="F990" s="49">
        <v>3480</v>
      </c>
      <c r="G990" s="49">
        <v>1350</v>
      </c>
      <c r="H990" s="49">
        <v>48000</v>
      </c>
      <c r="I990" s="49">
        <v>378220</v>
      </c>
      <c r="J990" s="49">
        <v>354400</v>
      </c>
      <c r="K990" s="49">
        <f>3750*2</f>
        <v>7500</v>
      </c>
      <c r="L990" s="49">
        <f t="shared" si="1623"/>
        <v>361900</v>
      </c>
      <c r="M990" s="53">
        <f t="shared" si="1624"/>
        <v>16320</v>
      </c>
      <c r="N990" s="54">
        <f t="shared" si="1583"/>
        <v>0.95685051028501933</v>
      </c>
      <c r="O990" s="61"/>
      <c r="P990" s="45" t="s">
        <v>91</v>
      </c>
    </row>
    <row r="991" spans="1:16" ht="18.75" hidden="1" x14ac:dyDescent="0.25">
      <c r="A991" s="40" t="str">
        <f t="shared" si="1590"/>
        <v>b</v>
      </c>
      <c r="B991" s="3" t="s">
        <v>2</v>
      </c>
      <c r="C991" s="4" t="s">
        <v>6</v>
      </c>
      <c r="D991" s="18"/>
      <c r="E991" s="18"/>
      <c r="F991" s="18"/>
      <c r="G991" s="18"/>
      <c r="H991" s="18">
        <v>0</v>
      </c>
      <c r="I991" s="18">
        <v>0</v>
      </c>
      <c r="J991" s="18"/>
      <c r="K991" s="18"/>
      <c r="L991" s="18">
        <f t="shared" si="1623"/>
        <v>0</v>
      </c>
      <c r="M991" s="30">
        <f t="shared" si="1624"/>
        <v>0</v>
      </c>
      <c r="N991" s="33" t="e">
        <f t="shared" si="1583"/>
        <v>#DIV/0!</v>
      </c>
      <c r="O991" s="14"/>
      <c r="P991" s="10" t="s">
        <v>91</v>
      </c>
    </row>
    <row r="992" spans="1:16" ht="18.75" hidden="1" x14ac:dyDescent="0.25">
      <c r="A992" s="40" t="str">
        <f t="shared" si="1590"/>
        <v>b</v>
      </c>
      <c r="B992" s="3" t="s">
        <v>2</v>
      </c>
      <c r="C992" s="5" t="s">
        <v>7</v>
      </c>
      <c r="D992" s="18"/>
      <c r="E992" s="18"/>
      <c r="F992" s="18"/>
      <c r="G992" s="18"/>
      <c r="H992" s="18">
        <v>0</v>
      </c>
      <c r="I992" s="18">
        <v>0</v>
      </c>
      <c r="J992" s="18"/>
      <c r="K992" s="18"/>
      <c r="L992" s="18">
        <f t="shared" si="1623"/>
        <v>0</v>
      </c>
      <c r="M992" s="30">
        <f t="shared" si="1624"/>
        <v>0</v>
      </c>
      <c r="N992" s="33" t="e">
        <f t="shared" si="1583"/>
        <v>#DIV/0!</v>
      </c>
      <c r="O992" s="14"/>
      <c r="P992" s="10" t="s">
        <v>91</v>
      </c>
    </row>
    <row r="993" spans="1:16" ht="18.75" hidden="1" x14ac:dyDescent="0.25">
      <c r="A993" s="40" t="str">
        <f t="shared" si="1590"/>
        <v>b</v>
      </c>
      <c r="B993" s="3" t="s">
        <v>2</v>
      </c>
      <c r="C993" s="5" t="s">
        <v>8</v>
      </c>
      <c r="D993" s="18"/>
      <c r="E993" s="18"/>
      <c r="F993" s="18"/>
      <c r="G993" s="18"/>
      <c r="H993" s="18">
        <v>0</v>
      </c>
      <c r="I993" s="18">
        <v>0</v>
      </c>
      <c r="J993" s="18"/>
      <c r="K993" s="18"/>
      <c r="L993" s="18">
        <f t="shared" si="1623"/>
        <v>0</v>
      </c>
      <c r="M993" s="30">
        <f t="shared" si="1624"/>
        <v>0</v>
      </c>
      <c r="N993" s="33" t="e">
        <f t="shared" si="1583"/>
        <v>#DIV/0!</v>
      </c>
      <c r="O993" s="14"/>
      <c r="P993" s="10" t="s">
        <v>91</v>
      </c>
    </row>
    <row r="994" spans="1:16" ht="18.75" hidden="1" x14ac:dyDescent="0.25">
      <c r="A994" s="40" t="str">
        <f t="shared" si="1590"/>
        <v>b</v>
      </c>
      <c r="B994" s="3" t="s">
        <v>2</v>
      </c>
      <c r="C994" s="5" t="s">
        <v>9</v>
      </c>
      <c r="D994" s="18"/>
      <c r="E994" s="18"/>
      <c r="F994" s="18"/>
      <c r="G994" s="18"/>
      <c r="H994" s="18">
        <v>0</v>
      </c>
      <c r="I994" s="18">
        <v>0</v>
      </c>
      <c r="J994" s="18"/>
      <c r="K994" s="18"/>
      <c r="L994" s="18">
        <f t="shared" si="1623"/>
        <v>0</v>
      </c>
      <c r="M994" s="30">
        <f t="shared" si="1624"/>
        <v>0</v>
      </c>
      <c r="N994" s="33" t="e">
        <f t="shared" si="1583"/>
        <v>#DIV/0!</v>
      </c>
      <c r="O994" s="14"/>
      <c r="P994" s="10" t="s">
        <v>91</v>
      </c>
    </row>
    <row r="995" spans="1:16" ht="19.5" hidden="1" x14ac:dyDescent="0.25">
      <c r="A995" s="40" t="str">
        <f t="shared" si="1590"/>
        <v>a</v>
      </c>
      <c r="B995" s="52" t="s">
        <v>2</v>
      </c>
      <c r="C995" s="4" t="s">
        <v>10</v>
      </c>
      <c r="D995" s="49"/>
      <c r="E995" s="49"/>
      <c r="F995" s="49"/>
      <c r="G995" s="49"/>
      <c r="H995" s="49">
        <v>6052000</v>
      </c>
      <c r="I995" s="48">
        <v>2902280</v>
      </c>
      <c r="J995" s="49">
        <v>270684</v>
      </c>
      <c r="K995" s="68"/>
      <c r="L995" s="49">
        <f t="shared" si="1623"/>
        <v>270684</v>
      </c>
      <c r="M995" s="53">
        <f t="shared" si="1624"/>
        <v>2631596</v>
      </c>
      <c r="N995" s="54">
        <f t="shared" si="1583"/>
        <v>9.3265983985004894E-2</v>
      </c>
      <c r="O995" s="61"/>
      <c r="P995" s="45" t="s">
        <v>91</v>
      </c>
    </row>
    <row r="996" spans="1:16" ht="19.5" hidden="1" x14ac:dyDescent="0.25">
      <c r="A996" s="40" t="str">
        <f t="shared" si="1590"/>
        <v>a</v>
      </c>
      <c r="B996" s="46" t="s">
        <v>2</v>
      </c>
      <c r="C996" s="47" t="s">
        <v>11</v>
      </c>
      <c r="D996" s="48"/>
      <c r="E996" s="48">
        <v>94640</v>
      </c>
      <c r="F996" s="48">
        <v>39152</v>
      </c>
      <c r="G996" s="48">
        <v>31073</v>
      </c>
      <c r="H996" s="48">
        <v>13900000</v>
      </c>
      <c r="I996" s="48">
        <v>16719500</v>
      </c>
      <c r="J996" s="49">
        <v>4480398</v>
      </c>
      <c r="K996" s="48">
        <v>11802900</v>
      </c>
      <c r="L996" s="48">
        <f t="shared" si="1623"/>
        <v>16283298</v>
      </c>
      <c r="M996" s="50">
        <f t="shared" si="1624"/>
        <v>436202</v>
      </c>
      <c r="N996" s="51">
        <f t="shared" si="1583"/>
        <v>0.973910583450462</v>
      </c>
      <c r="O996" s="61"/>
      <c r="P996" s="45" t="s">
        <v>91</v>
      </c>
    </row>
    <row r="997" spans="1:16" ht="18.75" hidden="1" x14ac:dyDescent="0.25">
      <c r="A997" s="40" t="str">
        <f t="shared" si="1590"/>
        <v>b</v>
      </c>
      <c r="B997" s="1" t="s">
        <v>2</v>
      </c>
      <c r="C997" s="2" t="s">
        <v>12</v>
      </c>
      <c r="D997" s="17"/>
      <c r="E997" s="17"/>
      <c r="F997" s="17"/>
      <c r="G997" s="17"/>
      <c r="H997" s="17">
        <v>0</v>
      </c>
      <c r="I997" s="17">
        <v>0</v>
      </c>
      <c r="J997" s="18"/>
      <c r="K997" s="17"/>
      <c r="L997" s="17">
        <f t="shared" si="1623"/>
        <v>0</v>
      </c>
      <c r="M997" s="31">
        <f t="shared" si="1624"/>
        <v>0</v>
      </c>
      <c r="N997" s="32" t="e">
        <f t="shared" si="1583"/>
        <v>#DIV/0!</v>
      </c>
      <c r="O997" s="13"/>
      <c r="P997" s="10" t="s">
        <v>91</v>
      </c>
    </row>
    <row r="998" spans="1:16" ht="18.75" hidden="1" x14ac:dyDescent="0.25">
      <c r="A998" s="40" t="str">
        <f t="shared" si="1590"/>
        <v>b</v>
      </c>
      <c r="B998" s="1" t="s">
        <v>2</v>
      </c>
      <c r="C998" s="2" t="s">
        <v>13</v>
      </c>
      <c r="D998" s="17"/>
      <c r="E998" s="17"/>
      <c r="F998" s="17"/>
      <c r="G998" s="17"/>
      <c r="H998" s="17">
        <v>0</v>
      </c>
      <c r="I998" s="17">
        <v>0</v>
      </c>
      <c r="J998" s="18"/>
      <c r="K998" s="17"/>
      <c r="L998" s="17">
        <f t="shared" si="1623"/>
        <v>0</v>
      </c>
      <c r="M998" s="31">
        <f t="shared" si="1624"/>
        <v>0</v>
      </c>
      <c r="N998" s="32" t="e">
        <f t="shared" si="1583"/>
        <v>#DIV/0!</v>
      </c>
      <c r="O998" s="13"/>
      <c r="P998" s="10" t="s">
        <v>91</v>
      </c>
    </row>
    <row r="999" spans="1:16" ht="36" hidden="1" x14ac:dyDescent="0.25">
      <c r="A999" s="40" t="str">
        <f t="shared" si="1590"/>
        <v>a</v>
      </c>
      <c r="B999" s="55" t="s">
        <v>181</v>
      </c>
      <c r="C999" s="55" t="s">
        <v>80</v>
      </c>
      <c r="D999" s="49">
        <f t="shared" ref="D999" si="1625">D1000+D1008+D1009+D1010</f>
        <v>0</v>
      </c>
      <c r="E999" s="49"/>
      <c r="F999" s="49"/>
      <c r="G999" s="49"/>
      <c r="H999" s="49">
        <f t="shared" ref="H999:I999" si="1626">H1000+H1008+H1009+H1010</f>
        <v>4290000</v>
      </c>
      <c r="I999" s="49">
        <f t="shared" si="1626"/>
        <v>4290000</v>
      </c>
      <c r="J999" s="49">
        <f t="shared" ref="J999" si="1627">J1000+J1008+J1009+J1010</f>
        <v>2201110.77</v>
      </c>
      <c r="K999" s="49">
        <f t="shared" ref="K999" si="1628">K1000+K1008+K1009+K1010</f>
        <v>1548520</v>
      </c>
      <c r="L999" s="49">
        <f t="shared" ref="L999" si="1629">L1000+L1008+L1009+L1010</f>
        <v>3749630.77</v>
      </c>
      <c r="M999" s="53">
        <f t="shared" ref="M999" si="1630">M1000+M1008+M1009+M1010</f>
        <v>540369.23</v>
      </c>
      <c r="N999" s="54">
        <f t="shared" si="1583"/>
        <v>0.87403980652680657</v>
      </c>
      <c r="O999" s="61"/>
      <c r="P999" s="45"/>
    </row>
    <row r="1000" spans="1:16" ht="19.5" hidden="1" x14ac:dyDescent="0.25">
      <c r="A1000" s="40" t="str">
        <f t="shared" si="1590"/>
        <v>a</v>
      </c>
      <c r="B1000" s="46" t="s">
        <v>2</v>
      </c>
      <c r="C1000" s="47" t="s">
        <v>3</v>
      </c>
      <c r="D1000" s="48">
        <f t="shared" ref="D1000" si="1631">D1001+D1002+D1003+D1004+D1005+D1006+D1007</f>
        <v>0</v>
      </c>
      <c r="E1000" s="48"/>
      <c r="F1000" s="48"/>
      <c r="G1000" s="48"/>
      <c r="H1000" s="48">
        <f t="shared" ref="H1000:I1000" si="1632">H1001+H1002+H1003+H1004+H1005+H1006+H1007</f>
        <v>4290000</v>
      </c>
      <c r="I1000" s="48">
        <f t="shared" si="1632"/>
        <v>3662980</v>
      </c>
      <c r="J1000" s="49">
        <f t="shared" ref="J1000" si="1633">J1001+J1002+J1003+J1004+J1005+J1006+J1007</f>
        <v>2185653.77</v>
      </c>
      <c r="K1000" s="48">
        <f t="shared" ref="K1000:M1000" si="1634">K1001+K1002+K1003+K1004+K1005+K1006+K1007</f>
        <v>937000</v>
      </c>
      <c r="L1000" s="48">
        <f t="shared" si="1634"/>
        <v>3122653.77</v>
      </c>
      <c r="M1000" s="50">
        <f t="shared" si="1634"/>
        <v>540326.23</v>
      </c>
      <c r="N1000" s="51">
        <f t="shared" si="1583"/>
        <v>0.85248998629531147</v>
      </c>
      <c r="O1000" s="61"/>
      <c r="P1000" s="45"/>
    </row>
    <row r="1001" spans="1:16" ht="18.75" hidden="1" x14ac:dyDescent="0.25">
      <c r="A1001" s="40" t="str">
        <f t="shared" si="1590"/>
        <v>b</v>
      </c>
      <c r="B1001" s="3" t="s">
        <v>2</v>
      </c>
      <c r="C1001" s="4" t="s">
        <v>4</v>
      </c>
      <c r="D1001" s="18">
        <f t="shared" ref="D1001" si="1635">D1014+D1026+D1038</f>
        <v>0</v>
      </c>
      <c r="E1001" s="18"/>
      <c r="F1001" s="18"/>
      <c r="G1001" s="18"/>
      <c r="H1001" s="18">
        <f t="shared" ref="H1001:M1001" si="1636">H1014+H1026+H1038</f>
        <v>0</v>
      </c>
      <c r="I1001" s="18">
        <f t="shared" si="1636"/>
        <v>0</v>
      </c>
      <c r="J1001" s="18">
        <f t="shared" ref="J1001" si="1637">J1014+J1026+J1038</f>
        <v>0</v>
      </c>
      <c r="K1001" s="18">
        <f t="shared" si="1636"/>
        <v>0</v>
      </c>
      <c r="L1001" s="18">
        <f t="shared" si="1636"/>
        <v>0</v>
      </c>
      <c r="M1001" s="30">
        <f t="shared" si="1636"/>
        <v>0</v>
      </c>
      <c r="N1001" s="33" t="e">
        <f t="shared" si="1583"/>
        <v>#DIV/0!</v>
      </c>
      <c r="O1001" s="14"/>
    </row>
    <row r="1002" spans="1:16" ht="19.5" hidden="1" x14ac:dyDescent="0.25">
      <c r="A1002" s="40" t="str">
        <f t="shared" si="1590"/>
        <v>a</v>
      </c>
      <c r="B1002" s="52" t="s">
        <v>2</v>
      </c>
      <c r="C1002" s="4" t="s">
        <v>5</v>
      </c>
      <c r="D1002" s="49">
        <f t="shared" ref="D1002" si="1638">D1015+D1027+D1039</f>
        <v>0</v>
      </c>
      <c r="E1002" s="49"/>
      <c r="F1002" s="49"/>
      <c r="G1002" s="49"/>
      <c r="H1002" s="49">
        <f t="shared" ref="H1002:M1002" si="1639">H1015+H1027+H1039</f>
        <v>2150000</v>
      </c>
      <c r="I1002" s="49">
        <f t="shared" si="1639"/>
        <v>1486980</v>
      </c>
      <c r="J1002" s="49">
        <f t="shared" ref="J1002" si="1640">J1015+J1027+J1039</f>
        <v>1060980.77</v>
      </c>
      <c r="K1002" s="49">
        <f t="shared" si="1639"/>
        <v>187000</v>
      </c>
      <c r="L1002" s="49">
        <f t="shared" si="1639"/>
        <v>1247980.77</v>
      </c>
      <c r="M1002" s="53">
        <f t="shared" si="1639"/>
        <v>238999.22999999998</v>
      </c>
      <c r="N1002" s="54">
        <f t="shared" si="1583"/>
        <v>0.83927206149376588</v>
      </c>
      <c r="O1002" s="61"/>
      <c r="P1002" s="45"/>
    </row>
    <row r="1003" spans="1:16" ht="18.75" hidden="1" x14ac:dyDescent="0.25">
      <c r="A1003" s="40" t="str">
        <f t="shared" si="1590"/>
        <v>b</v>
      </c>
      <c r="B1003" s="3" t="s">
        <v>2</v>
      </c>
      <c r="C1003" s="4" t="s">
        <v>6</v>
      </c>
      <c r="D1003" s="18">
        <f t="shared" ref="D1003" si="1641">D1016+D1028+D1040</f>
        <v>0</v>
      </c>
      <c r="E1003" s="18"/>
      <c r="F1003" s="18"/>
      <c r="G1003" s="18"/>
      <c r="H1003" s="18">
        <f t="shared" ref="H1003:M1003" si="1642">H1016+H1028+H1040</f>
        <v>0</v>
      </c>
      <c r="I1003" s="18">
        <f t="shared" si="1642"/>
        <v>0</v>
      </c>
      <c r="J1003" s="18">
        <f t="shared" ref="J1003" si="1643">J1016+J1028+J1040</f>
        <v>0</v>
      </c>
      <c r="K1003" s="18">
        <f t="shared" si="1642"/>
        <v>0</v>
      </c>
      <c r="L1003" s="18">
        <f t="shared" si="1642"/>
        <v>0</v>
      </c>
      <c r="M1003" s="30">
        <f t="shared" si="1642"/>
        <v>0</v>
      </c>
      <c r="N1003" s="33" t="e">
        <f t="shared" si="1583"/>
        <v>#DIV/0!</v>
      </c>
      <c r="O1003" s="14"/>
    </row>
    <row r="1004" spans="1:16" ht="18.75" hidden="1" x14ac:dyDescent="0.25">
      <c r="A1004" s="40" t="str">
        <f t="shared" si="1590"/>
        <v>b</v>
      </c>
      <c r="B1004" s="3" t="s">
        <v>2</v>
      </c>
      <c r="C1004" s="5" t="s">
        <v>7</v>
      </c>
      <c r="D1004" s="18">
        <f t="shared" ref="D1004" si="1644">D1017+D1029+D1041</f>
        <v>0</v>
      </c>
      <c r="E1004" s="18"/>
      <c r="F1004" s="18"/>
      <c r="G1004" s="18"/>
      <c r="H1004" s="18">
        <f t="shared" ref="H1004:M1004" si="1645">H1017+H1029+H1041</f>
        <v>0</v>
      </c>
      <c r="I1004" s="18">
        <f t="shared" si="1645"/>
        <v>0</v>
      </c>
      <c r="J1004" s="18">
        <f t="shared" ref="J1004" si="1646">J1017+J1029+J1041</f>
        <v>0</v>
      </c>
      <c r="K1004" s="18">
        <f t="shared" si="1645"/>
        <v>0</v>
      </c>
      <c r="L1004" s="18">
        <f t="shared" si="1645"/>
        <v>0</v>
      </c>
      <c r="M1004" s="30">
        <f t="shared" si="1645"/>
        <v>0</v>
      </c>
      <c r="N1004" s="33" t="e">
        <f t="shared" si="1583"/>
        <v>#DIV/0!</v>
      </c>
      <c r="O1004" s="14"/>
    </row>
    <row r="1005" spans="1:16" ht="18.75" hidden="1" x14ac:dyDescent="0.25">
      <c r="A1005" s="40" t="str">
        <f t="shared" si="1590"/>
        <v>b</v>
      </c>
      <c r="B1005" s="3" t="s">
        <v>2</v>
      </c>
      <c r="C1005" s="5" t="s">
        <v>8</v>
      </c>
      <c r="D1005" s="18">
        <f t="shared" ref="D1005" si="1647">D1018+D1030+D1042</f>
        <v>0</v>
      </c>
      <c r="E1005" s="18"/>
      <c r="F1005" s="18"/>
      <c r="G1005" s="18"/>
      <c r="H1005" s="18">
        <f t="shared" ref="H1005:L1005" si="1648">H1018+H1030+H1042</f>
        <v>0</v>
      </c>
      <c r="I1005" s="18">
        <f t="shared" si="1648"/>
        <v>0</v>
      </c>
      <c r="J1005" s="18">
        <f t="shared" ref="J1005" si="1649">J1018+J1030+J1042</f>
        <v>0</v>
      </c>
      <c r="K1005" s="18">
        <f t="shared" si="1648"/>
        <v>0</v>
      </c>
      <c r="L1005" s="18">
        <f t="shared" si="1648"/>
        <v>0</v>
      </c>
      <c r="M1005" s="30">
        <f t="shared" ref="M1005" si="1650">M1018+M1030+M1042</f>
        <v>0</v>
      </c>
      <c r="N1005" s="33" t="e">
        <f t="shared" si="1583"/>
        <v>#DIV/0!</v>
      </c>
      <c r="O1005" s="14"/>
    </row>
    <row r="1006" spans="1:16" ht="19.5" hidden="1" x14ac:dyDescent="0.25">
      <c r="A1006" s="40" t="str">
        <f t="shared" si="1590"/>
        <v>a</v>
      </c>
      <c r="B1006" s="52" t="s">
        <v>2</v>
      </c>
      <c r="C1006" s="4" t="s">
        <v>9</v>
      </c>
      <c r="D1006" s="49">
        <f t="shared" ref="D1006" si="1651">D1019+D1031+D1043</f>
        <v>0</v>
      </c>
      <c r="E1006" s="49"/>
      <c r="F1006" s="49"/>
      <c r="G1006" s="49"/>
      <c r="H1006" s="49">
        <f t="shared" ref="H1006:M1006" si="1652">H1019+H1031+H1043</f>
        <v>0</v>
      </c>
      <c r="I1006" s="49">
        <f t="shared" si="1652"/>
        <v>36000</v>
      </c>
      <c r="J1006" s="49">
        <f t="shared" ref="J1006" si="1653">J1019+J1031+J1043</f>
        <v>22799</v>
      </c>
      <c r="K1006" s="49">
        <f t="shared" si="1652"/>
        <v>0</v>
      </c>
      <c r="L1006" s="49">
        <f t="shared" si="1652"/>
        <v>22799</v>
      </c>
      <c r="M1006" s="53">
        <f t="shared" si="1652"/>
        <v>13201</v>
      </c>
      <c r="N1006" s="54">
        <f t="shared" si="1583"/>
        <v>0.63330555555555557</v>
      </c>
      <c r="O1006" s="61"/>
      <c r="P1006" s="45"/>
    </row>
    <row r="1007" spans="1:16" ht="19.5" hidden="1" x14ac:dyDescent="0.25">
      <c r="A1007" s="40" t="str">
        <f t="shared" si="1590"/>
        <v>a</v>
      </c>
      <c r="B1007" s="52" t="s">
        <v>2</v>
      </c>
      <c r="C1007" s="4" t="s">
        <v>10</v>
      </c>
      <c r="D1007" s="49">
        <f t="shared" ref="D1007" si="1654">D1020+D1032+D1044</f>
        <v>0</v>
      </c>
      <c r="E1007" s="49"/>
      <c r="F1007" s="49"/>
      <c r="G1007" s="49"/>
      <c r="H1007" s="49">
        <f t="shared" ref="H1007:K1007" si="1655">H1020+H1032+H1044</f>
        <v>2140000</v>
      </c>
      <c r="I1007" s="49">
        <f t="shared" si="1655"/>
        <v>2140000</v>
      </c>
      <c r="J1007" s="49">
        <f t="shared" ref="J1007" si="1656">J1020+J1032+J1044</f>
        <v>1101874</v>
      </c>
      <c r="K1007" s="49">
        <f t="shared" si="1655"/>
        <v>750000</v>
      </c>
      <c r="L1007" s="49">
        <f t="shared" ref="L1007:M1007" si="1657">L1020+L1032+L1044</f>
        <v>1851874</v>
      </c>
      <c r="M1007" s="53">
        <f t="shared" si="1657"/>
        <v>288126</v>
      </c>
      <c r="N1007" s="54">
        <f t="shared" si="1583"/>
        <v>0.8653616822429907</v>
      </c>
      <c r="O1007" s="61"/>
      <c r="P1007" s="45"/>
    </row>
    <row r="1008" spans="1:16" ht="19.5" hidden="1" x14ac:dyDescent="0.25">
      <c r="A1008" s="40" t="str">
        <f t="shared" si="1590"/>
        <v>a</v>
      </c>
      <c r="B1008" s="46" t="s">
        <v>2</v>
      </c>
      <c r="C1008" s="47" t="s">
        <v>11</v>
      </c>
      <c r="D1008" s="48">
        <f t="shared" ref="D1008" si="1658">D1021+D1033+D1045</f>
        <v>0</v>
      </c>
      <c r="E1008" s="48"/>
      <c r="F1008" s="48"/>
      <c r="G1008" s="48"/>
      <c r="H1008" s="48">
        <f t="shared" ref="H1008:M1008" si="1659">H1021+H1033+H1045</f>
        <v>0</v>
      </c>
      <c r="I1008" s="48">
        <f t="shared" si="1659"/>
        <v>627020</v>
      </c>
      <c r="J1008" s="49">
        <f t="shared" ref="J1008" si="1660">J1021+J1033+J1045</f>
        <v>15457</v>
      </c>
      <c r="K1008" s="48">
        <f t="shared" si="1659"/>
        <v>611520</v>
      </c>
      <c r="L1008" s="48">
        <f t="shared" si="1659"/>
        <v>626977</v>
      </c>
      <c r="M1008" s="50">
        <f t="shared" si="1659"/>
        <v>43</v>
      </c>
      <c r="N1008" s="51">
        <f t="shared" si="1583"/>
        <v>0.99993142164524262</v>
      </c>
      <c r="O1008" s="61"/>
      <c r="P1008" s="45"/>
    </row>
    <row r="1009" spans="1:16" ht="18.75" hidden="1" x14ac:dyDescent="0.25">
      <c r="A1009" s="40" t="str">
        <f t="shared" si="1590"/>
        <v>b</v>
      </c>
      <c r="B1009" s="1" t="s">
        <v>2</v>
      </c>
      <c r="C1009" s="2" t="s">
        <v>12</v>
      </c>
      <c r="D1009" s="17">
        <f t="shared" ref="D1009" si="1661">D1022+D1034+D1046</f>
        <v>0</v>
      </c>
      <c r="E1009" s="17"/>
      <c r="F1009" s="17"/>
      <c r="G1009" s="17"/>
      <c r="H1009" s="17">
        <f t="shared" ref="H1009:M1009" si="1662">H1022+H1034+H1046</f>
        <v>0</v>
      </c>
      <c r="I1009" s="17">
        <f t="shared" si="1662"/>
        <v>0</v>
      </c>
      <c r="J1009" s="18">
        <f t="shared" ref="J1009" si="1663">J1022+J1034+J1046</f>
        <v>0</v>
      </c>
      <c r="K1009" s="17">
        <f t="shared" si="1662"/>
        <v>0</v>
      </c>
      <c r="L1009" s="17">
        <f t="shared" si="1662"/>
        <v>0</v>
      </c>
      <c r="M1009" s="31">
        <f t="shared" si="1662"/>
        <v>0</v>
      </c>
      <c r="N1009" s="32" t="e">
        <f t="shared" si="1583"/>
        <v>#DIV/0!</v>
      </c>
      <c r="O1009" s="13"/>
    </row>
    <row r="1010" spans="1:16" ht="18.75" hidden="1" x14ac:dyDescent="0.25">
      <c r="A1010" s="40" t="str">
        <f t="shared" si="1590"/>
        <v>b</v>
      </c>
      <c r="B1010" s="1" t="s">
        <v>2</v>
      </c>
      <c r="C1010" s="2" t="s">
        <v>13</v>
      </c>
      <c r="D1010" s="17">
        <f t="shared" ref="D1010" si="1664">D1023+D1035+D1047</f>
        <v>0</v>
      </c>
      <c r="E1010" s="17"/>
      <c r="F1010" s="17"/>
      <c r="G1010" s="17"/>
      <c r="H1010" s="17">
        <f t="shared" ref="H1010:M1010" si="1665">H1023+H1035+H1047</f>
        <v>0</v>
      </c>
      <c r="I1010" s="17">
        <f t="shared" si="1665"/>
        <v>0</v>
      </c>
      <c r="J1010" s="18">
        <f t="shared" ref="J1010" si="1666">J1023+J1035+J1047</f>
        <v>0</v>
      </c>
      <c r="K1010" s="17">
        <f t="shared" si="1665"/>
        <v>0</v>
      </c>
      <c r="L1010" s="17">
        <f t="shared" si="1665"/>
        <v>0</v>
      </c>
      <c r="M1010" s="31">
        <f t="shared" si="1665"/>
        <v>0</v>
      </c>
      <c r="N1010" s="32" t="e">
        <f t="shared" si="1583"/>
        <v>#DIV/0!</v>
      </c>
      <c r="O1010" s="13"/>
    </row>
    <row r="1011" spans="1:16" ht="0" hidden="1" customHeight="1" x14ac:dyDescent="0.25">
      <c r="A1011" s="40" t="str">
        <f t="shared" si="1590"/>
        <v>b</v>
      </c>
      <c r="B1011" s="15"/>
      <c r="C1011" s="16"/>
      <c r="D1011" s="18"/>
      <c r="E1011" s="18"/>
      <c r="F1011" s="18"/>
      <c r="G1011" s="18"/>
      <c r="H1011" s="19"/>
      <c r="I1011" s="19"/>
      <c r="J1011" s="18"/>
      <c r="K1011" s="18"/>
      <c r="L1011" s="18"/>
      <c r="M1011" s="30"/>
      <c r="N1011" s="33" t="e">
        <f t="shared" si="1583"/>
        <v>#DIV/0!</v>
      </c>
      <c r="O1011" s="14"/>
    </row>
    <row r="1012" spans="1:16" ht="36" x14ac:dyDescent="0.25">
      <c r="A1012" s="40" t="str">
        <f t="shared" si="1590"/>
        <v>a</v>
      </c>
      <c r="B1012" s="55" t="s">
        <v>182</v>
      </c>
      <c r="C1012" s="55" t="s">
        <v>81</v>
      </c>
      <c r="D1012" s="48">
        <f t="shared" ref="D1012" si="1667">D1013+D1021+D1022+D1023</f>
        <v>0</v>
      </c>
      <c r="E1012" s="48"/>
      <c r="F1012" s="48"/>
      <c r="G1012" s="48"/>
      <c r="H1012" s="56">
        <f t="shared" ref="H1012:I1012" si="1668">H1013+H1021+H1022+H1023</f>
        <v>700000</v>
      </c>
      <c r="I1012" s="56">
        <f t="shared" si="1668"/>
        <v>700000</v>
      </c>
      <c r="J1012" s="49">
        <f t="shared" ref="J1012" si="1669">J1013+J1021+J1022+J1023</f>
        <v>410616</v>
      </c>
      <c r="K1012" s="48">
        <f t="shared" ref="K1012" si="1670">K1013+K1021+K1022+K1023</f>
        <v>118400</v>
      </c>
      <c r="L1012" s="48">
        <f t="shared" ref="L1012" si="1671">L1013+L1021+L1022+L1023</f>
        <v>529016</v>
      </c>
      <c r="M1012" s="50">
        <f t="shared" ref="M1012" si="1672">M1013+M1021+M1022+M1023</f>
        <v>170984</v>
      </c>
      <c r="N1012" s="51">
        <f t="shared" si="1583"/>
        <v>0.75573714285714289</v>
      </c>
      <c r="O1012" s="61"/>
      <c r="P1012" s="45" t="s">
        <v>90</v>
      </c>
    </row>
    <row r="1013" spans="1:16" ht="19.5" x14ac:dyDescent="0.25">
      <c r="A1013" s="40" t="str">
        <f t="shared" si="1590"/>
        <v>a</v>
      </c>
      <c r="B1013" s="46" t="s">
        <v>2</v>
      </c>
      <c r="C1013" s="47" t="s">
        <v>3</v>
      </c>
      <c r="D1013" s="49">
        <f t="shared" ref="D1013" si="1673">D1014+D1015+D1016+D1017+D1018+D1019+D1020</f>
        <v>0</v>
      </c>
      <c r="E1013" s="49"/>
      <c r="F1013" s="49"/>
      <c r="G1013" s="49"/>
      <c r="H1013" s="48">
        <f t="shared" ref="H1013:I1013" si="1674">H1014+H1015+H1016+H1017+H1018+H1019+H1020</f>
        <v>700000</v>
      </c>
      <c r="I1013" s="48">
        <f t="shared" si="1674"/>
        <v>700000</v>
      </c>
      <c r="J1013" s="49">
        <f t="shared" ref="J1013" si="1675">J1014+J1015+J1016+J1017+J1018+J1019+J1020</f>
        <v>410616</v>
      </c>
      <c r="K1013" s="49">
        <f t="shared" ref="K1013:M1013" si="1676">K1014+K1015+K1016+K1017+K1018+K1019+K1020</f>
        <v>118400</v>
      </c>
      <c r="L1013" s="49">
        <f t="shared" si="1676"/>
        <v>529016</v>
      </c>
      <c r="M1013" s="53">
        <f t="shared" si="1676"/>
        <v>170984</v>
      </c>
      <c r="N1013" s="54">
        <f t="shared" si="1583"/>
        <v>0.75573714285714289</v>
      </c>
      <c r="O1013" s="61"/>
      <c r="P1013" s="45" t="s">
        <v>90</v>
      </c>
    </row>
    <row r="1014" spans="1:16" ht="18.75" hidden="1" x14ac:dyDescent="0.25">
      <c r="A1014" s="40" t="str">
        <f t="shared" si="1590"/>
        <v>b</v>
      </c>
      <c r="B1014" s="3" t="s">
        <v>2</v>
      </c>
      <c r="C1014" s="4" t="s">
        <v>4</v>
      </c>
      <c r="D1014" s="18"/>
      <c r="E1014" s="18"/>
      <c r="F1014" s="18"/>
      <c r="G1014" s="18"/>
      <c r="H1014" s="20">
        <v>0</v>
      </c>
      <c r="I1014" s="20">
        <v>0</v>
      </c>
      <c r="J1014" s="18"/>
      <c r="K1014" s="18"/>
      <c r="L1014" s="18">
        <f t="shared" ref="L1014:L1023" si="1677">J1014+K1014</f>
        <v>0</v>
      </c>
      <c r="M1014" s="30">
        <f t="shared" ref="M1014:M1023" si="1678">I1014-L1014</f>
        <v>0</v>
      </c>
      <c r="N1014" s="33" t="e">
        <f t="shared" si="1583"/>
        <v>#DIV/0!</v>
      </c>
      <c r="O1014" s="14"/>
      <c r="P1014" s="10" t="s">
        <v>90</v>
      </c>
    </row>
    <row r="1015" spans="1:16" ht="19.5" x14ac:dyDescent="0.25">
      <c r="A1015" s="40" t="str">
        <f t="shared" si="1590"/>
        <v>a</v>
      </c>
      <c r="B1015" s="52" t="s">
        <v>2</v>
      </c>
      <c r="C1015" s="4" t="s">
        <v>5</v>
      </c>
      <c r="D1015" s="49"/>
      <c r="E1015" s="49"/>
      <c r="F1015" s="49"/>
      <c r="G1015" s="49"/>
      <c r="H1015" s="59">
        <v>650000</v>
      </c>
      <c r="I1015" s="59">
        <v>635000</v>
      </c>
      <c r="J1015" s="49">
        <v>402952</v>
      </c>
      <c r="K1015" s="49">
        <v>118400</v>
      </c>
      <c r="L1015" s="49">
        <f t="shared" si="1677"/>
        <v>521352</v>
      </c>
      <c r="M1015" s="53">
        <f t="shared" si="1678"/>
        <v>113648</v>
      </c>
      <c r="N1015" s="54">
        <f t="shared" si="1583"/>
        <v>0.82102677165354332</v>
      </c>
      <c r="O1015" s="61"/>
      <c r="P1015" s="45" t="s">
        <v>90</v>
      </c>
    </row>
    <row r="1016" spans="1:16" ht="18.75" hidden="1" x14ac:dyDescent="0.25">
      <c r="A1016" s="40" t="str">
        <f t="shared" si="1590"/>
        <v>b</v>
      </c>
      <c r="B1016" s="3" t="s">
        <v>2</v>
      </c>
      <c r="C1016" s="4" t="s">
        <v>6</v>
      </c>
      <c r="D1016" s="18"/>
      <c r="E1016" s="18"/>
      <c r="F1016" s="18"/>
      <c r="G1016" s="18"/>
      <c r="H1016" s="20">
        <v>0</v>
      </c>
      <c r="I1016" s="20">
        <v>0</v>
      </c>
      <c r="J1016" s="18"/>
      <c r="K1016" s="18"/>
      <c r="L1016" s="18">
        <f t="shared" si="1677"/>
        <v>0</v>
      </c>
      <c r="M1016" s="30">
        <f t="shared" si="1678"/>
        <v>0</v>
      </c>
      <c r="N1016" s="33" t="e">
        <f t="shared" si="1583"/>
        <v>#DIV/0!</v>
      </c>
      <c r="O1016" s="14"/>
      <c r="P1016" s="10" t="s">
        <v>90</v>
      </c>
    </row>
    <row r="1017" spans="1:16" ht="18.75" hidden="1" x14ac:dyDescent="0.25">
      <c r="A1017" s="40" t="str">
        <f t="shared" si="1590"/>
        <v>b</v>
      </c>
      <c r="B1017" s="3" t="s">
        <v>2</v>
      </c>
      <c r="C1017" s="5" t="s">
        <v>7</v>
      </c>
      <c r="D1017" s="18"/>
      <c r="E1017" s="18"/>
      <c r="F1017" s="18"/>
      <c r="G1017" s="18"/>
      <c r="H1017" s="20">
        <v>0</v>
      </c>
      <c r="I1017" s="20">
        <v>0</v>
      </c>
      <c r="J1017" s="18"/>
      <c r="K1017" s="18"/>
      <c r="L1017" s="18">
        <f t="shared" si="1677"/>
        <v>0</v>
      </c>
      <c r="M1017" s="30">
        <f t="shared" si="1678"/>
        <v>0</v>
      </c>
      <c r="N1017" s="33" t="e">
        <f t="shared" si="1583"/>
        <v>#DIV/0!</v>
      </c>
      <c r="O1017" s="14"/>
      <c r="P1017" s="10" t="s">
        <v>90</v>
      </c>
    </row>
    <row r="1018" spans="1:16" ht="18.75" hidden="1" x14ac:dyDescent="0.25">
      <c r="A1018" s="40" t="str">
        <f t="shared" si="1590"/>
        <v>b</v>
      </c>
      <c r="B1018" s="3" t="s">
        <v>2</v>
      </c>
      <c r="C1018" s="5" t="s">
        <v>8</v>
      </c>
      <c r="D1018" s="18"/>
      <c r="E1018" s="18"/>
      <c r="F1018" s="18"/>
      <c r="G1018" s="18"/>
      <c r="H1018" s="20">
        <v>0</v>
      </c>
      <c r="I1018" s="20">
        <v>0</v>
      </c>
      <c r="J1018" s="18"/>
      <c r="K1018" s="18"/>
      <c r="L1018" s="18">
        <f t="shared" si="1677"/>
        <v>0</v>
      </c>
      <c r="M1018" s="30">
        <f t="shared" si="1678"/>
        <v>0</v>
      </c>
      <c r="N1018" s="33" t="e">
        <f t="shared" si="1583"/>
        <v>#DIV/0!</v>
      </c>
      <c r="O1018" s="14"/>
      <c r="P1018" s="10" t="s">
        <v>90</v>
      </c>
    </row>
    <row r="1019" spans="1:16" ht="19.5" x14ac:dyDescent="0.25">
      <c r="A1019" s="40" t="str">
        <f t="shared" si="1590"/>
        <v>a</v>
      </c>
      <c r="B1019" s="52" t="s">
        <v>2</v>
      </c>
      <c r="C1019" s="4" t="s">
        <v>9</v>
      </c>
      <c r="D1019" s="49"/>
      <c r="E1019" s="49"/>
      <c r="F1019" s="49"/>
      <c r="G1019" s="49"/>
      <c r="H1019" s="59">
        <v>0</v>
      </c>
      <c r="I1019" s="59">
        <v>15000</v>
      </c>
      <c r="J1019" s="49">
        <v>6264</v>
      </c>
      <c r="K1019" s="49"/>
      <c r="L1019" s="49">
        <f t="shared" si="1677"/>
        <v>6264</v>
      </c>
      <c r="M1019" s="53">
        <f t="shared" si="1678"/>
        <v>8736</v>
      </c>
      <c r="N1019" s="54">
        <f t="shared" si="1583"/>
        <v>0.41760000000000003</v>
      </c>
      <c r="O1019" s="61"/>
      <c r="P1019" s="45" t="s">
        <v>90</v>
      </c>
    </row>
    <row r="1020" spans="1:16" ht="19.5" x14ac:dyDescent="0.25">
      <c r="A1020" s="40" t="str">
        <f t="shared" si="1590"/>
        <v>a</v>
      </c>
      <c r="B1020" s="52" t="s">
        <v>2</v>
      </c>
      <c r="C1020" s="4" t="s">
        <v>10</v>
      </c>
      <c r="D1020" s="49"/>
      <c r="E1020" s="49"/>
      <c r="F1020" s="49"/>
      <c r="G1020" s="49"/>
      <c r="H1020" s="59">
        <v>50000</v>
      </c>
      <c r="I1020" s="59">
        <v>50000</v>
      </c>
      <c r="J1020" s="49">
        <v>1400</v>
      </c>
      <c r="K1020" s="49"/>
      <c r="L1020" s="49">
        <f t="shared" si="1677"/>
        <v>1400</v>
      </c>
      <c r="M1020" s="53">
        <f t="shared" si="1678"/>
        <v>48600</v>
      </c>
      <c r="N1020" s="54">
        <f t="shared" si="1583"/>
        <v>2.8000000000000001E-2</v>
      </c>
      <c r="O1020" s="61"/>
      <c r="P1020" s="45" t="s">
        <v>90</v>
      </c>
    </row>
    <row r="1021" spans="1:16" ht="18.75" hidden="1" x14ac:dyDescent="0.25">
      <c r="A1021" s="40" t="str">
        <f t="shared" si="1590"/>
        <v>b</v>
      </c>
      <c r="B1021" s="3" t="s">
        <v>2</v>
      </c>
      <c r="C1021" s="2" t="s">
        <v>11</v>
      </c>
      <c r="D1021" s="17"/>
      <c r="E1021" s="17"/>
      <c r="F1021" s="17"/>
      <c r="G1021" s="17"/>
      <c r="H1021" s="17">
        <v>0</v>
      </c>
      <c r="I1021" s="17">
        <v>0</v>
      </c>
      <c r="J1021" s="18"/>
      <c r="K1021" s="17"/>
      <c r="L1021" s="17">
        <f t="shared" si="1677"/>
        <v>0</v>
      </c>
      <c r="M1021" s="31">
        <f t="shared" si="1678"/>
        <v>0</v>
      </c>
      <c r="N1021" s="32" t="e">
        <f t="shared" si="1583"/>
        <v>#DIV/0!</v>
      </c>
      <c r="O1021" s="13"/>
      <c r="P1021" s="10" t="s">
        <v>90</v>
      </c>
    </row>
    <row r="1022" spans="1:16" ht="18.75" hidden="1" x14ac:dyDescent="0.25">
      <c r="A1022" s="40" t="str">
        <f t="shared" si="1590"/>
        <v>b</v>
      </c>
      <c r="B1022" s="3" t="s">
        <v>2</v>
      </c>
      <c r="C1022" s="2" t="s">
        <v>12</v>
      </c>
      <c r="D1022" s="17"/>
      <c r="E1022" s="17"/>
      <c r="F1022" s="17"/>
      <c r="G1022" s="17"/>
      <c r="H1022" s="17">
        <v>0</v>
      </c>
      <c r="I1022" s="17">
        <v>0</v>
      </c>
      <c r="J1022" s="18"/>
      <c r="K1022" s="17"/>
      <c r="L1022" s="17">
        <f t="shared" si="1677"/>
        <v>0</v>
      </c>
      <c r="M1022" s="31">
        <f t="shared" si="1678"/>
        <v>0</v>
      </c>
      <c r="N1022" s="32" t="e">
        <f t="shared" si="1583"/>
        <v>#DIV/0!</v>
      </c>
      <c r="O1022" s="13"/>
      <c r="P1022" s="10" t="s">
        <v>90</v>
      </c>
    </row>
    <row r="1023" spans="1:16" ht="18.75" hidden="1" x14ac:dyDescent="0.25">
      <c r="A1023" s="40" t="str">
        <f t="shared" si="1590"/>
        <v>b</v>
      </c>
      <c r="B1023" s="3" t="s">
        <v>2</v>
      </c>
      <c r="C1023" s="2" t="s">
        <v>13</v>
      </c>
      <c r="D1023" s="18"/>
      <c r="E1023" s="18"/>
      <c r="F1023" s="18"/>
      <c r="G1023" s="18"/>
      <c r="H1023" s="17">
        <v>0</v>
      </c>
      <c r="I1023" s="17">
        <v>0</v>
      </c>
      <c r="J1023" s="18"/>
      <c r="K1023" s="18"/>
      <c r="L1023" s="18">
        <f t="shared" si="1677"/>
        <v>0</v>
      </c>
      <c r="M1023" s="30">
        <f t="shared" si="1678"/>
        <v>0</v>
      </c>
      <c r="N1023" s="33" t="e">
        <f t="shared" ref="N1023:N1110" si="1679">L1023/I1023</f>
        <v>#DIV/0!</v>
      </c>
      <c r="O1023" s="14"/>
      <c r="P1023" s="10" t="s">
        <v>90</v>
      </c>
    </row>
    <row r="1024" spans="1:16" ht="19.5" hidden="1" x14ac:dyDescent="0.25">
      <c r="A1024" s="40" t="str">
        <f t="shared" si="1590"/>
        <v>a</v>
      </c>
      <c r="B1024" s="55" t="s">
        <v>183</v>
      </c>
      <c r="C1024" s="55" t="s">
        <v>82</v>
      </c>
      <c r="D1024" s="48">
        <f t="shared" ref="D1024" si="1680">D1025+D1033+D1034+D1035</f>
        <v>0</v>
      </c>
      <c r="E1024" s="48"/>
      <c r="F1024" s="48"/>
      <c r="G1024" s="48"/>
      <c r="H1024" s="56">
        <f t="shared" ref="H1024:I1024" si="1681">H1025+H1033+H1034+H1035</f>
        <v>1500000</v>
      </c>
      <c r="I1024" s="56">
        <f t="shared" si="1681"/>
        <v>1500000</v>
      </c>
      <c r="J1024" s="49">
        <f t="shared" ref="J1024" si="1682">J1025+J1033+J1034+J1035</f>
        <v>690020.77</v>
      </c>
      <c r="K1024" s="48">
        <f t="shared" ref="K1024" si="1683">K1025+K1033+K1034+K1035</f>
        <v>680120</v>
      </c>
      <c r="L1024" s="48">
        <f t="shared" ref="L1024" si="1684">L1025+L1033+L1034+L1035</f>
        <v>1370140.77</v>
      </c>
      <c r="M1024" s="50">
        <f t="shared" ref="M1024" si="1685">M1025+M1033+M1034+M1035</f>
        <v>129859.22999999998</v>
      </c>
      <c r="N1024" s="51">
        <f t="shared" si="1679"/>
        <v>0.91342718000000001</v>
      </c>
      <c r="O1024" s="61"/>
      <c r="P1024" s="45" t="s">
        <v>91</v>
      </c>
    </row>
    <row r="1025" spans="1:16" ht="19.5" hidden="1" x14ac:dyDescent="0.25">
      <c r="A1025" s="40" t="str">
        <f t="shared" si="1590"/>
        <v>a</v>
      </c>
      <c r="B1025" s="46" t="s">
        <v>2</v>
      </c>
      <c r="C1025" s="47" t="s">
        <v>3</v>
      </c>
      <c r="D1025" s="49">
        <f t="shared" ref="D1025" si="1686">D1026+D1027+D1028+D1029+D1030+D1031+D1032</f>
        <v>0</v>
      </c>
      <c r="E1025" s="49"/>
      <c r="F1025" s="49"/>
      <c r="G1025" s="49"/>
      <c r="H1025" s="48">
        <f t="shared" ref="H1025:I1025" si="1687">H1026+H1027+H1028+H1029+H1030+H1031+H1032</f>
        <v>1500000</v>
      </c>
      <c r="I1025" s="48">
        <f t="shared" si="1687"/>
        <v>872980</v>
      </c>
      <c r="J1025" s="49">
        <f t="shared" ref="J1025" si="1688">J1026+J1027+J1028+J1029+J1030+J1031+J1032</f>
        <v>674563.77</v>
      </c>
      <c r="K1025" s="49">
        <f t="shared" ref="K1025:M1025" si="1689">K1026+K1027+K1028+K1029+K1030+K1031+K1032</f>
        <v>68600</v>
      </c>
      <c r="L1025" s="49">
        <f t="shared" si="1689"/>
        <v>743163.77</v>
      </c>
      <c r="M1025" s="53">
        <f t="shared" si="1689"/>
        <v>129816.22999999998</v>
      </c>
      <c r="N1025" s="54">
        <f t="shared" si="1679"/>
        <v>0.85129529886137145</v>
      </c>
      <c r="O1025" s="61"/>
      <c r="P1025" s="45" t="s">
        <v>91</v>
      </c>
    </row>
    <row r="1026" spans="1:16" ht="18.75" hidden="1" x14ac:dyDescent="0.25">
      <c r="A1026" s="40" t="str">
        <f t="shared" si="1590"/>
        <v>b</v>
      </c>
      <c r="B1026" s="3" t="s">
        <v>2</v>
      </c>
      <c r="C1026" s="4" t="s">
        <v>4</v>
      </c>
      <c r="D1026" s="18"/>
      <c r="E1026" s="18"/>
      <c r="F1026" s="18"/>
      <c r="G1026" s="18"/>
      <c r="H1026" s="20">
        <v>0</v>
      </c>
      <c r="I1026" s="20">
        <v>0</v>
      </c>
      <c r="J1026" s="18"/>
      <c r="K1026" s="18"/>
      <c r="L1026" s="18">
        <f t="shared" ref="L1026:L1035" si="1690">J1026+K1026</f>
        <v>0</v>
      </c>
      <c r="M1026" s="30">
        <f t="shared" ref="M1026:M1035" si="1691">I1026-L1026</f>
        <v>0</v>
      </c>
      <c r="N1026" s="33" t="e">
        <f t="shared" si="1679"/>
        <v>#DIV/0!</v>
      </c>
      <c r="O1026" s="14"/>
      <c r="P1026" s="10" t="s">
        <v>91</v>
      </c>
    </row>
    <row r="1027" spans="1:16" ht="19.5" hidden="1" x14ac:dyDescent="0.25">
      <c r="A1027" s="40" t="str">
        <f t="shared" si="1590"/>
        <v>a</v>
      </c>
      <c r="B1027" s="52" t="s">
        <v>2</v>
      </c>
      <c r="C1027" s="4" t="s">
        <v>5</v>
      </c>
      <c r="D1027" s="49"/>
      <c r="E1027" s="49"/>
      <c r="F1027" s="49"/>
      <c r="G1027" s="49"/>
      <c r="H1027" s="57">
        <v>1500000</v>
      </c>
      <c r="I1027" s="57">
        <f>1463500-611520</f>
        <v>851980</v>
      </c>
      <c r="J1027" s="49">
        <v>658028.77</v>
      </c>
      <c r="K1027" s="49">
        <f>34300*2</f>
        <v>68600</v>
      </c>
      <c r="L1027" s="49">
        <f t="shared" si="1690"/>
        <v>726628.77</v>
      </c>
      <c r="M1027" s="53">
        <f t="shared" si="1691"/>
        <v>125351.22999999998</v>
      </c>
      <c r="N1027" s="54">
        <f t="shared" si="1679"/>
        <v>0.85287068945280409</v>
      </c>
      <c r="O1027" s="61"/>
      <c r="P1027" s="45" t="s">
        <v>91</v>
      </c>
    </row>
    <row r="1028" spans="1:16" ht="18.75" hidden="1" x14ac:dyDescent="0.25">
      <c r="A1028" s="40" t="str">
        <f t="shared" ref="A1028:A1091" si="1692">IF((D1028+J1028+H1028+I1028+K1028+L1028)&gt;0,"a","b")</f>
        <v>b</v>
      </c>
      <c r="B1028" s="3" t="s">
        <v>2</v>
      </c>
      <c r="C1028" s="4" t="s">
        <v>6</v>
      </c>
      <c r="D1028" s="18"/>
      <c r="E1028" s="18"/>
      <c r="F1028" s="18"/>
      <c r="G1028" s="18"/>
      <c r="H1028" s="20">
        <v>0</v>
      </c>
      <c r="I1028" s="20">
        <v>0</v>
      </c>
      <c r="J1028" s="18"/>
      <c r="K1028" s="18"/>
      <c r="L1028" s="18">
        <f t="shared" si="1690"/>
        <v>0</v>
      </c>
      <c r="M1028" s="30">
        <f t="shared" si="1691"/>
        <v>0</v>
      </c>
      <c r="N1028" s="33" t="e">
        <f t="shared" si="1679"/>
        <v>#DIV/0!</v>
      </c>
      <c r="O1028" s="14"/>
      <c r="P1028" s="10" t="s">
        <v>91</v>
      </c>
    </row>
    <row r="1029" spans="1:16" ht="18.75" hidden="1" x14ac:dyDescent="0.25">
      <c r="A1029" s="40" t="str">
        <f t="shared" si="1692"/>
        <v>b</v>
      </c>
      <c r="B1029" s="3" t="s">
        <v>2</v>
      </c>
      <c r="C1029" s="5" t="s">
        <v>7</v>
      </c>
      <c r="D1029" s="18"/>
      <c r="E1029" s="18"/>
      <c r="F1029" s="18"/>
      <c r="G1029" s="18"/>
      <c r="H1029" s="20">
        <v>0</v>
      </c>
      <c r="I1029" s="20">
        <v>0</v>
      </c>
      <c r="J1029" s="18"/>
      <c r="K1029" s="18"/>
      <c r="L1029" s="18">
        <f t="shared" si="1690"/>
        <v>0</v>
      </c>
      <c r="M1029" s="30">
        <f t="shared" si="1691"/>
        <v>0</v>
      </c>
      <c r="N1029" s="33" t="e">
        <f t="shared" si="1679"/>
        <v>#DIV/0!</v>
      </c>
      <c r="O1029" s="14"/>
      <c r="P1029" s="10" t="s">
        <v>91</v>
      </c>
    </row>
    <row r="1030" spans="1:16" ht="18.75" hidden="1" x14ac:dyDescent="0.25">
      <c r="A1030" s="40" t="str">
        <f t="shared" si="1692"/>
        <v>b</v>
      </c>
      <c r="B1030" s="3" t="s">
        <v>2</v>
      </c>
      <c r="C1030" s="5" t="s">
        <v>8</v>
      </c>
      <c r="D1030" s="18"/>
      <c r="E1030" s="18"/>
      <c r="F1030" s="18"/>
      <c r="G1030" s="18"/>
      <c r="H1030" s="20">
        <v>0</v>
      </c>
      <c r="I1030" s="20">
        <v>0</v>
      </c>
      <c r="J1030" s="18"/>
      <c r="K1030" s="18"/>
      <c r="L1030" s="18">
        <f t="shared" si="1690"/>
        <v>0</v>
      </c>
      <c r="M1030" s="30">
        <f t="shared" si="1691"/>
        <v>0</v>
      </c>
      <c r="N1030" s="33" t="e">
        <f t="shared" si="1679"/>
        <v>#DIV/0!</v>
      </c>
      <c r="O1030" s="14"/>
      <c r="P1030" s="10" t="s">
        <v>91</v>
      </c>
    </row>
    <row r="1031" spans="1:16" ht="19.5" hidden="1" x14ac:dyDescent="0.25">
      <c r="A1031" s="40" t="str">
        <f t="shared" si="1692"/>
        <v>a</v>
      </c>
      <c r="B1031" s="52" t="s">
        <v>2</v>
      </c>
      <c r="C1031" s="4" t="s">
        <v>9</v>
      </c>
      <c r="D1031" s="49"/>
      <c r="E1031" s="49"/>
      <c r="F1031" s="49"/>
      <c r="G1031" s="49"/>
      <c r="H1031" s="57"/>
      <c r="I1031" s="57">
        <v>21000</v>
      </c>
      <c r="J1031" s="49">
        <v>16535</v>
      </c>
      <c r="K1031" s="49">
        <v>0</v>
      </c>
      <c r="L1031" s="49">
        <f t="shared" si="1690"/>
        <v>16535</v>
      </c>
      <c r="M1031" s="53">
        <f t="shared" si="1691"/>
        <v>4465</v>
      </c>
      <c r="N1031" s="54">
        <f t="shared" si="1679"/>
        <v>0.7873809523809524</v>
      </c>
      <c r="O1031" s="61"/>
      <c r="P1031" s="45" t="s">
        <v>91</v>
      </c>
    </row>
    <row r="1032" spans="1:16" ht="18.75" hidden="1" x14ac:dyDescent="0.25">
      <c r="A1032" s="40" t="str">
        <f t="shared" si="1692"/>
        <v>b</v>
      </c>
      <c r="B1032" s="3" t="s">
        <v>2</v>
      </c>
      <c r="C1032" s="5" t="s">
        <v>10</v>
      </c>
      <c r="D1032" s="18"/>
      <c r="E1032" s="18"/>
      <c r="F1032" s="18"/>
      <c r="G1032" s="18"/>
      <c r="H1032" s="20"/>
      <c r="I1032" s="20"/>
      <c r="J1032" s="18"/>
      <c r="K1032" s="18"/>
      <c r="L1032" s="18">
        <f t="shared" si="1690"/>
        <v>0</v>
      </c>
      <c r="M1032" s="30">
        <f t="shared" si="1691"/>
        <v>0</v>
      </c>
      <c r="N1032" s="33" t="e">
        <f t="shared" si="1679"/>
        <v>#DIV/0!</v>
      </c>
      <c r="O1032" s="14"/>
      <c r="P1032" s="10" t="s">
        <v>91</v>
      </c>
    </row>
    <row r="1033" spans="1:16" ht="19.5" hidden="1" x14ac:dyDescent="0.25">
      <c r="A1033" s="40" t="str">
        <f t="shared" si="1692"/>
        <v>a</v>
      </c>
      <c r="B1033" s="52" t="s">
        <v>2</v>
      </c>
      <c r="C1033" s="47" t="s">
        <v>11</v>
      </c>
      <c r="D1033" s="48"/>
      <c r="E1033" s="48"/>
      <c r="F1033" s="48"/>
      <c r="G1033" s="48"/>
      <c r="H1033" s="48">
        <v>0</v>
      </c>
      <c r="I1033" s="48">
        <f>15500+611520</f>
        <v>627020</v>
      </c>
      <c r="J1033" s="49">
        <v>15457</v>
      </c>
      <c r="K1033" s="67">
        <v>611520</v>
      </c>
      <c r="L1033" s="48">
        <f t="shared" si="1690"/>
        <v>626977</v>
      </c>
      <c r="M1033" s="50">
        <f t="shared" si="1691"/>
        <v>43</v>
      </c>
      <c r="N1033" s="51">
        <f t="shared" si="1679"/>
        <v>0.99993142164524262</v>
      </c>
      <c r="O1033" s="61"/>
      <c r="P1033" s="45" t="s">
        <v>91</v>
      </c>
    </row>
    <row r="1034" spans="1:16" ht="18.75" hidden="1" x14ac:dyDescent="0.25">
      <c r="A1034" s="40" t="str">
        <f t="shared" si="1692"/>
        <v>b</v>
      </c>
      <c r="B1034" s="3" t="s">
        <v>2</v>
      </c>
      <c r="C1034" s="2" t="s">
        <v>12</v>
      </c>
      <c r="D1034" s="17"/>
      <c r="E1034" s="17"/>
      <c r="F1034" s="17"/>
      <c r="G1034" s="17"/>
      <c r="H1034" s="17">
        <v>0</v>
      </c>
      <c r="I1034" s="17">
        <v>0</v>
      </c>
      <c r="J1034" s="18"/>
      <c r="K1034" s="17"/>
      <c r="L1034" s="17">
        <f t="shared" si="1690"/>
        <v>0</v>
      </c>
      <c r="M1034" s="31">
        <f t="shared" si="1691"/>
        <v>0</v>
      </c>
      <c r="N1034" s="32" t="e">
        <f t="shared" si="1679"/>
        <v>#DIV/0!</v>
      </c>
      <c r="O1034" s="13"/>
      <c r="P1034" s="10" t="s">
        <v>91</v>
      </c>
    </row>
    <row r="1035" spans="1:16" ht="18.75" hidden="1" x14ac:dyDescent="0.25">
      <c r="A1035" s="40" t="str">
        <f t="shared" si="1692"/>
        <v>b</v>
      </c>
      <c r="B1035" s="3" t="s">
        <v>2</v>
      </c>
      <c r="C1035" s="2" t="s">
        <v>13</v>
      </c>
      <c r="D1035" s="18"/>
      <c r="E1035" s="18"/>
      <c r="F1035" s="18"/>
      <c r="G1035" s="18"/>
      <c r="H1035" s="17">
        <v>0</v>
      </c>
      <c r="I1035" s="17">
        <v>0</v>
      </c>
      <c r="J1035" s="18"/>
      <c r="K1035" s="18"/>
      <c r="L1035" s="18">
        <f t="shared" si="1690"/>
        <v>0</v>
      </c>
      <c r="M1035" s="30">
        <f t="shared" si="1691"/>
        <v>0</v>
      </c>
      <c r="N1035" s="33" t="e">
        <f t="shared" si="1679"/>
        <v>#DIV/0!</v>
      </c>
      <c r="O1035" s="14"/>
      <c r="P1035" s="10" t="s">
        <v>91</v>
      </c>
    </row>
    <row r="1036" spans="1:16" ht="54" x14ac:dyDescent="0.25">
      <c r="A1036" s="40" t="str">
        <f t="shared" si="1692"/>
        <v>a</v>
      </c>
      <c r="B1036" s="55" t="s">
        <v>184</v>
      </c>
      <c r="C1036" s="55" t="s">
        <v>83</v>
      </c>
      <c r="D1036" s="48">
        <f t="shared" ref="D1036" si="1693">D1037+D1045+D1046+D1047</f>
        <v>0</v>
      </c>
      <c r="E1036" s="48"/>
      <c r="F1036" s="48"/>
      <c r="G1036" s="48"/>
      <c r="H1036" s="56">
        <f t="shared" ref="H1036:I1036" si="1694">H1037+H1045+H1046+H1047</f>
        <v>2090000</v>
      </c>
      <c r="I1036" s="56">
        <f t="shared" si="1694"/>
        <v>2090000</v>
      </c>
      <c r="J1036" s="49">
        <f t="shared" ref="J1036" si="1695">J1037+J1045+J1046+J1047</f>
        <v>1100474</v>
      </c>
      <c r="K1036" s="48">
        <f t="shared" ref="K1036" si="1696">K1037+K1045+K1046+K1047</f>
        <v>750000</v>
      </c>
      <c r="L1036" s="48">
        <f t="shared" ref="L1036" si="1697">L1037+L1045+L1046+L1047</f>
        <v>1850474</v>
      </c>
      <c r="M1036" s="50">
        <f t="shared" ref="M1036" si="1698">M1037+M1045+M1046+M1047</f>
        <v>239526</v>
      </c>
      <c r="N1036" s="51">
        <f t="shared" si="1679"/>
        <v>0.88539425837320573</v>
      </c>
      <c r="O1036" s="61"/>
      <c r="P1036" s="45" t="s">
        <v>90</v>
      </c>
    </row>
    <row r="1037" spans="1:16" ht="19.5" x14ac:dyDescent="0.25">
      <c r="A1037" s="40" t="str">
        <f t="shared" si="1692"/>
        <v>a</v>
      </c>
      <c r="B1037" s="46" t="s">
        <v>2</v>
      </c>
      <c r="C1037" s="47" t="s">
        <v>3</v>
      </c>
      <c r="D1037" s="49">
        <f t="shared" ref="D1037" si="1699">D1038+D1039+D1040+D1041+D1042+D1043+D1044</f>
        <v>0</v>
      </c>
      <c r="E1037" s="49"/>
      <c r="F1037" s="49"/>
      <c r="G1037" s="49"/>
      <c r="H1037" s="48">
        <f t="shared" ref="H1037:I1037" si="1700">H1038+H1039+H1040+H1041+H1042+H1043+H1044</f>
        <v>2090000</v>
      </c>
      <c r="I1037" s="48">
        <f t="shared" si="1700"/>
        <v>2090000</v>
      </c>
      <c r="J1037" s="49">
        <f t="shared" ref="J1037" si="1701">J1038+J1039+J1040+J1041+J1042+J1043+J1044</f>
        <v>1100474</v>
      </c>
      <c r="K1037" s="49">
        <f t="shared" ref="K1037:M1037" si="1702">K1038+K1039+K1040+K1041+K1042+K1043+K1044</f>
        <v>750000</v>
      </c>
      <c r="L1037" s="49">
        <f t="shared" si="1702"/>
        <v>1850474</v>
      </c>
      <c r="M1037" s="53">
        <f t="shared" si="1702"/>
        <v>239526</v>
      </c>
      <c r="N1037" s="54">
        <f t="shared" si="1679"/>
        <v>0.88539425837320573</v>
      </c>
      <c r="O1037" s="61"/>
      <c r="P1037" s="45" t="s">
        <v>90</v>
      </c>
    </row>
    <row r="1038" spans="1:16" ht="18.75" hidden="1" x14ac:dyDescent="0.25">
      <c r="A1038" s="40" t="str">
        <f t="shared" si="1692"/>
        <v>b</v>
      </c>
      <c r="B1038" s="3" t="s">
        <v>2</v>
      </c>
      <c r="C1038" s="4" t="s">
        <v>4</v>
      </c>
      <c r="D1038" s="18"/>
      <c r="E1038" s="18"/>
      <c r="F1038" s="18"/>
      <c r="G1038" s="18"/>
      <c r="H1038" s="20">
        <v>0</v>
      </c>
      <c r="I1038" s="20">
        <v>0</v>
      </c>
      <c r="J1038" s="18"/>
      <c r="K1038" s="18"/>
      <c r="L1038" s="18">
        <f t="shared" ref="L1038:L1047" si="1703">J1038+K1038</f>
        <v>0</v>
      </c>
      <c r="M1038" s="30">
        <f t="shared" ref="M1038:M1047" si="1704">I1038-L1038</f>
        <v>0</v>
      </c>
      <c r="N1038" s="33" t="e">
        <f t="shared" si="1679"/>
        <v>#DIV/0!</v>
      </c>
      <c r="O1038" s="14"/>
      <c r="P1038" s="10" t="s">
        <v>90</v>
      </c>
    </row>
    <row r="1039" spans="1:16" ht="18.75" hidden="1" x14ac:dyDescent="0.25">
      <c r="A1039" s="40" t="str">
        <f t="shared" si="1692"/>
        <v>b</v>
      </c>
      <c r="B1039" s="3" t="s">
        <v>2</v>
      </c>
      <c r="C1039" s="4" t="s">
        <v>5</v>
      </c>
      <c r="D1039" s="18"/>
      <c r="E1039" s="18"/>
      <c r="F1039" s="18"/>
      <c r="G1039" s="18"/>
      <c r="H1039" s="20"/>
      <c r="I1039" s="20"/>
      <c r="J1039" s="18"/>
      <c r="K1039" s="18"/>
      <c r="L1039" s="18">
        <f t="shared" si="1703"/>
        <v>0</v>
      </c>
      <c r="M1039" s="30">
        <f t="shared" si="1704"/>
        <v>0</v>
      </c>
      <c r="N1039" s="33" t="e">
        <f t="shared" si="1679"/>
        <v>#DIV/0!</v>
      </c>
      <c r="O1039" s="14"/>
      <c r="P1039" s="10" t="s">
        <v>90</v>
      </c>
    </row>
    <row r="1040" spans="1:16" ht="18.75" hidden="1" x14ac:dyDescent="0.25">
      <c r="A1040" s="40" t="str">
        <f t="shared" si="1692"/>
        <v>b</v>
      </c>
      <c r="B1040" s="3" t="s">
        <v>2</v>
      </c>
      <c r="C1040" s="4" t="s">
        <v>6</v>
      </c>
      <c r="D1040" s="18"/>
      <c r="E1040" s="18"/>
      <c r="F1040" s="18"/>
      <c r="G1040" s="18"/>
      <c r="H1040" s="20">
        <v>0</v>
      </c>
      <c r="I1040" s="20">
        <v>0</v>
      </c>
      <c r="J1040" s="18"/>
      <c r="K1040" s="18"/>
      <c r="L1040" s="18">
        <f t="shared" si="1703"/>
        <v>0</v>
      </c>
      <c r="M1040" s="30">
        <f t="shared" si="1704"/>
        <v>0</v>
      </c>
      <c r="N1040" s="33" t="e">
        <f t="shared" si="1679"/>
        <v>#DIV/0!</v>
      </c>
      <c r="O1040" s="14"/>
      <c r="P1040" s="10" t="s">
        <v>90</v>
      </c>
    </row>
    <row r="1041" spans="1:16" ht="18.75" hidden="1" x14ac:dyDescent="0.25">
      <c r="A1041" s="40" t="str">
        <f t="shared" si="1692"/>
        <v>b</v>
      </c>
      <c r="B1041" s="3" t="s">
        <v>2</v>
      </c>
      <c r="C1041" s="5" t="s">
        <v>7</v>
      </c>
      <c r="D1041" s="18"/>
      <c r="E1041" s="18"/>
      <c r="F1041" s="18"/>
      <c r="G1041" s="18"/>
      <c r="H1041" s="20">
        <v>0</v>
      </c>
      <c r="I1041" s="20">
        <v>0</v>
      </c>
      <c r="J1041" s="18"/>
      <c r="K1041" s="18"/>
      <c r="L1041" s="18">
        <f t="shared" si="1703"/>
        <v>0</v>
      </c>
      <c r="M1041" s="30">
        <f t="shared" si="1704"/>
        <v>0</v>
      </c>
      <c r="N1041" s="33" t="e">
        <f t="shared" si="1679"/>
        <v>#DIV/0!</v>
      </c>
      <c r="O1041" s="14"/>
      <c r="P1041" s="10" t="s">
        <v>90</v>
      </c>
    </row>
    <row r="1042" spans="1:16" ht="18.75" hidden="1" x14ac:dyDescent="0.25">
      <c r="A1042" s="40" t="str">
        <f t="shared" si="1692"/>
        <v>b</v>
      </c>
      <c r="B1042" s="3" t="s">
        <v>2</v>
      </c>
      <c r="C1042" s="5" t="s">
        <v>8</v>
      </c>
      <c r="D1042" s="18"/>
      <c r="E1042" s="18"/>
      <c r="F1042" s="18"/>
      <c r="G1042" s="18"/>
      <c r="H1042" s="20">
        <v>0</v>
      </c>
      <c r="I1042" s="20">
        <v>0</v>
      </c>
      <c r="J1042" s="18"/>
      <c r="K1042" s="18"/>
      <c r="L1042" s="18">
        <f t="shared" si="1703"/>
        <v>0</v>
      </c>
      <c r="M1042" s="30">
        <f t="shared" si="1704"/>
        <v>0</v>
      </c>
      <c r="N1042" s="33" t="e">
        <f t="shared" si="1679"/>
        <v>#DIV/0!</v>
      </c>
      <c r="O1042" s="14"/>
      <c r="P1042" s="10" t="s">
        <v>90</v>
      </c>
    </row>
    <row r="1043" spans="1:16" ht="18.75" hidden="1" x14ac:dyDescent="0.25">
      <c r="A1043" s="40" t="str">
        <f t="shared" si="1692"/>
        <v>b</v>
      </c>
      <c r="B1043" s="3" t="s">
        <v>2</v>
      </c>
      <c r="C1043" s="5" t="s">
        <v>9</v>
      </c>
      <c r="D1043" s="18"/>
      <c r="E1043" s="18"/>
      <c r="F1043" s="18"/>
      <c r="G1043" s="18"/>
      <c r="H1043" s="20">
        <v>0</v>
      </c>
      <c r="I1043" s="20"/>
      <c r="J1043" s="18"/>
      <c r="K1043" s="18"/>
      <c r="L1043" s="18">
        <f t="shared" si="1703"/>
        <v>0</v>
      </c>
      <c r="M1043" s="30">
        <f t="shared" si="1704"/>
        <v>0</v>
      </c>
      <c r="N1043" s="33" t="e">
        <f t="shared" si="1679"/>
        <v>#DIV/0!</v>
      </c>
      <c r="O1043" s="14"/>
      <c r="P1043" s="10" t="s">
        <v>90</v>
      </c>
    </row>
    <row r="1044" spans="1:16" ht="19.5" x14ac:dyDescent="0.25">
      <c r="A1044" s="40" t="str">
        <f t="shared" si="1692"/>
        <v>a</v>
      </c>
      <c r="B1044" s="52" t="s">
        <v>2</v>
      </c>
      <c r="C1044" s="4" t="s">
        <v>10</v>
      </c>
      <c r="D1044" s="49"/>
      <c r="E1044" s="49"/>
      <c r="F1044" s="49"/>
      <c r="G1044" s="49"/>
      <c r="H1044" s="59">
        <v>2090000</v>
      </c>
      <c r="I1044" s="59">
        <v>2090000</v>
      </c>
      <c r="J1044" s="49">
        <v>1100474</v>
      </c>
      <c r="K1044" s="49">
        <v>750000</v>
      </c>
      <c r="L1044" s="49">
        <f t="shared" si="1703"/>
        <v>1850474</v>
      </c>
      <c r="M1044" s="53">
        <f t="shared" si="1704"/>
        <v>239526</v>
      </c>
      <c r="N1044" s="54">
        <f t="shared" si="1679"/>
        <v>0.88539425837320573</v>
      </c>
      <c r="O1044" s="61"/>
      <c r="P1044" s="45" t="s">
        <v>90</v>
      </c>
    </row>
    <row r="1045" spans="1:16" ht="18.75" hidden="1" x14ac:dyDescent="0.25">
      <c r="A1045" s="40" t="str">
        <f t="shared" si="1692"/>
        <v>b</v>
      </c>
      <c r="B1045" s="3" t="s">
        <v>2</v>
      </c>
      <c r="C1045" s="2" t="s">
        <v>11</v>
      </c>
      <c r="D1045" s="17"/>
      <c r="E1045" s="17"/>
      <c r="F1045" s="17"/>
      <c r="G1045" s="17"/>
      <c r="H1045" s="17">
        <v>0</v>
      </c>
      <c r="I1045" s="17">
        <v>0</v>
      </c>
      <c r="J1045" s="18"/>
      <c r="K1045" s="17"/>
      <c r="L1045" s="17">
        <f t="shared" si="1703"/>
        <v>0</v>
      </c>
      <c r="M1045" s="31">
        <f t="shared" si="1704"/>
        <v>0</v>
      </c>
      <c r="N1045" s="32" t="e">
        <f t="shared" si="1679"/>
        <v>#DIV/0!</v>
      </c>
      <c r="O1045" s="13"/>
      <c r="P1045" s="10" t="s">
        <v>90</v>
      </c>
    </row>
    <row r="1046" spans="1:16" ht="18.75" hidden="1" x14ac:dyDescent="0.25">
      <c r="A1046" s="40" t="str">
        <f t="shared" si="1692"/>
        <v>b</v>
      </c>
      <c r="B1046" s="3" t="s">
        <v>2</v>
      </c>
      <c r="C1046" s="2" t="s">
        <v>12</v>
      </c>
      <c r="D1046" s="17"/>
      <c r="E1046" s="17"/>
      <c r="F1046" s="17"/>
      <c r="G1046" s="17"/>
      <c r="H1046" s="17">
        <v>0</v>
      </c>
      <c r="I1046" s="17">
        <v>0</v>
      </c>
      <c r="J1046" s="18"/>
      <c r="K1046" s="17"/>
      <c r="L1046" s="17">
        <f t="shared" si="1703"/>
        <v>0</v>
      </c>
      <c r="M1046" s="31">
        <f t="shared" si="1704"/>
        <v>0</v>
      </c>
      <c r="N1046" s="32" t="e">
        <f t="shared" si="1679"/>
        <v>#DIV/0!</v>
      </c>
      <c r="O1046" s="13"/>
      <c r="P1046" s="10" t="s">
        <v>90</v>
      </c>
    </row>
    <row r="1047" spans="1:16" ht="18.75" hidden="1" x14ac:dyDescent="0.25">
      <c r="A1047" s="40" t="str">
        <f t="shared" si="1692"/>
        <v>b</v>
      </c>
      <c r="B1047" s="3" t="s">
        <v>2</v>
      </c>
      <c r="C1047" s="2" t="s">
        <v>13</v>
      </c>
      <c r="D1047" s="18"/>
      <c r="E1047" s="18"/>
      <c r="F1047" s="18"/>
      <c r="G1047" s="18"/>
      <c r="H1047" s="17">
        <v>0</v>
      </c>
      <c r="I1047" s="17">
        <v>0</v>
      </c>
      <c r="J1047" s="18"/>
      <c r="K1047" s="18"/>
      <c r="L1047" s="18">
        <f t="shared" si="1703"/>
        <v>0</v>
      </c>
      <c r="M1047" s="30">
        <f t="shared" si="1704"/>
        <v>0</v>
      </c>
      <c r="N1047" s="33" t="e">
        <f t="shared" si="1679"/>
        <v>#DIV/0!</v>
      </c>
      <c r="O1047" s="14"/>
      <c r="P1047" s="10" t="s">
        <v>90</v>
      </c>
    </row>
    <row r="1048" spans="1:16" ht="36" hidden="1" x14ac:dyDescent="0.25">
      <c r="A1048" s="40" t="str">
        <f t="shared" si="1692"/>
        <v>a</v>
      </c>
      <c r="B1048" s="55" t="s">
        <v>185</v>
      </c>
      <c r="C1048" s="55" t="s">
        <v>186</v>
      </c>
      <c r="D1048" s="48">
        <f t="shared" ref="D1048:M1048" si="1705">D1049+D1057+D1058+D1059</f>
        <v>0</v>
      </c>
      <c r="E1048" s="48">
        <f t="shared" ref="E1048:F1048" si="1706">E1049+E1057+E1058+E1059</f>
        <v>0</v>
      </c>
      <c r="F1048" s="48">
        <f t="shared" si="1706"/>
        <v>2001</v>
      </c>
      <c r="G1048" s="48"/>
      <c r="H1048" s="56">
        <f t="shared" ref="H1048:I1048" si="1707">H1049+H1057+H1058+H1059</f>
        <v>57850000</v>
      </c>
      <c r="I1048" s="56">
        <f t="shared" si="1707"/>
        <v>69132000</v>
      </c>
      <c r="J1048" s="49">
        <f t="shared" ref="J1048" si="1708">J1049+J1057+J1058+J1059</f>
        <v>56328016.569999993</v>
      </c>
      <c r="K1048" s="48">
        <f t="shared" si="1705"/>
        <v>12253405</v>
      </c>
      <c r="L1048" s="48">
        <f t="shared" si="1705"/>
        <v>68581421.569999993</v>
      </c>
      <c r="M1048" s="50">
        <f t="shared" si="1705"/>
        <v>550578.43000000005</v>
      </c>
      <c r="N1048" s="51">
        <f t="shared" si="1679"/>
        <v>0.99203583825146091</v>
      </c>
      <c r="O1048" s="61"/>
      <c r="P1048" s="45"/>
    </row>
    <row r="1049" spans="1:16" ht="19.5" hidden="1" x14ac:dyDescent="0.25">
      <c r="A1049" s="40" t="str">
        <f t="shared" si="1692"/>
        <v>a</v>
      </c>
      <c r="B1049" s="46" t="s">
        <v>2</v>
      </c>
      <c r="C1049" s="47" t="s">
        <v>3</v>
      </c>
      <c r="D1049" s="49">
        <f t="shared" ref="D1049:M1049" si="1709">D1050+D1051+D1052+D1053+D1054+D1055+D1056</f>
        <v>0</v>
      </c>
      <c r="E1049" s="49">
        <f t="shared" ref="E1049:F1049" si="1710">E1050+E1051+E1052+E1053+E1054+E1055+E1056</f>
        <v>0</v>
      </c>
      <c r="F1049" s="49">
        <f t="shared" si="1710"/>
        <v>2001</v>
      </c>
      <c r="G1049" s="49"/>
      <c r="H1049" s="48">
        <f t="shared" ref="H1049:I1049" si="1711">H1050+H1051+H1052+H1053+H1054+H1055+H1056</f>
        <v>27850000</v>
      </c>
      <c r="I1049" s="48">
        <f t="shared" si="1711"/>
        <v>31412000</v>
      </c>
      <c r="J1049" s="49">
        <f t="shared" ref="J1049" si="1712">J1050+J1051+J1052+J1053+J1054+J1055+J1056</f>
        <v>27593731.239999998</v>
      </c>
      <c r="K1049" s="49">
        <f t="shared" si="1709"/>
        <v>3278194</v>
      </c>
      <c r="L1049" s="49">
        <f t="shared" si="1709"/>
        <v>30871925.239999998</v>
      </c>
      <c r="M1049" s="53">
        <f t="shared" si="1709"/>
        <v>540074.76</v>
      </c>
      <c r="N1049" s="54">
        <f t="shared" si="1679"/>
        <v>0.98280673755252768</v>
      </c>
      <c r="O1049" s="61"/>
      <c r="P1049" s="45"/>
    </row>
    <row r="1050" spans="1:16" ht="18.75" hidden="1" x14ac:dyDescent="0.25">
      <c r="A1050" s="40" t="str">
        <f t="shared" si="1692"/>
        <v>b</v>
      </c>
      <c r="B1050" s="3" t="s">
        <v>2</v>
      </c>
      <c r="C1050" s="4" t="s">
        <v>4</v>
      </c>
      <c r="D1050" s="18">
        <f>D1062+D1074+D1110+D1158+D1170</f>
        <v>0</v>
      </c>
      <c r="E1050" s="18">
        <f>E1062+E1074+E1110+E1158+E1170</f>
        <v>0</v>
      </c>
      <c r="F1050" s="18">
        <f t="shared" ref="F1050" si="1713">F1062+F1074+F1110+F1158+F1170</f>
        <v>0</v>
      </c>
      <c r="G1050" s="18"/>
      <c r="H1050" s="20">
        <f t="shared" ref="H1050:M1059" si="1714">H1062+H1074+H1110+H1158+H1170</f>
        <v>0</v>
      </c>
      <c r="I1050" s="20">
        <f t="shared" si="1714"/>
        <v>0</v>
      </c>
      <c r="J1050" s="18">
        <f t="shared" si="1714"/>
        <v>0</v>
      </c>
      <c r="K1050" s="18">
        <f t="shared" si="1714"/>
        <v>0</v>
      </c>
      <c r="L1050" s="18">
        <f t="shared" si="1714"/>
        <v>0</v>
      </c>
      <c r="M1050" s="30">
        <f t="shared" si="1714"/>
        <v>0</v>
      </c>
      <c r="N1050" s="33" t="e">
        <f t="shared" si="1679"/>
        <v>#DIV/0!</v>
      </c>
      <c r="O1050" s="14"/>
    </row>
    <row r="1051" spans="1:16" ht="19.5" hidden="1" x14ac:dyDescent="0.25">
      <c r="A1051" s="40" t="str">
        <f t="shared" si="1692"/>
        <v>a</v>
      </c>
      <c r="B1051" s="52" t="s">
        <v>2</v>
      </c>
      <c r="C1051" s="4" t="s">
        <v>5</v>
      </c>
      <c r="D1051" s="49">
        <f t="shared" ref="D1051" si="1715">D1063+D1075+D1111+D1159+D1171</f>
        <v>0</v>
      </c>
      <c r="E1051" s="49">
        <f t="shared" ref="E1051:E1059" si="1716">E1063+E1075+E1111+E1159+E1171</f>
        <v>0</v>
      </c>
      <c r="F1051" s="49">
        <f t="shared" ref="F1051" si="1717">F1063+F1075+F1111+F1159+F1171</f>
        <v>0</v>
      </c>
      <c r="G1051" s="49"/>
      <c r="H1051" s="59">
        <f t="shared" si="1714"/>
        <v>1350000</v>
      </c>
      <c r="I1051" s="59">
        <f t="shared" si="1714"/>
        <v>1382000</v>
      </c>
      <c r="J1051" s="49">
        <f t="shared" si="1714"/>
        <v>541724</v>
      </c>
      <c r="K1051" s="49">
        <f t="shared" si="1714"/>
        <v>832947</v>
      </c>
      <c r="L1051" s="49">
        <f t="shared" si="1714"/>
        <v>1374671</v>
      </c>
      <c r="M1051" s="53">
        <f t="shared" si="1714"/>
        <v>7329</v>
      </c>
      <c r="N1051" s="54">
        <f t="shared" si="1679"/>
        <v>0.99469681620839367</v>
      </c>
      <c r="O1051" s="61"/>
      <c r="P1051" s="45"/>
    </row>
    <row r="1052" spans="1:16" ht="18.75" hidden="1" x14ac:dyDescent="0.25">
      <c r="A1052" s="40" t="str">
        <f t="shared" si="1692"/>
        <v>b</v>
      </c>
      <c r="B1052" s="3" t="s">
        <v>2</v>
      </c>
      <c r="C1052" s="4" t="s">
        <v>6</v>
      </c>
      <c r="D1052" s="18">
        <f t="shared" ref="D1052" si="1718">D1064+D1076+D1112+D1160+D1172</f>
        <v>0</v>
      </c>
      <c r="E1052" s="18">
        <f t="shared" si="1716"/>
        <v>0</v>
      </c>
      <c r="F1052" s="18">
        <f t="shared" ref="F1052" si="1719">F1064+F1076+F1112+F1160+F1172</f>
        <v>0</v>
      </c>
      <c r="G1052" s="18"/>
      <c r="H1052" s="20">
        <f t="shared" si="1714"/>
        <v>0</v>
      </c>
      <c r="I1052" s="20">
        <f t="shared" si="1714"/>
        <v>0</v>
      </c>
      <c r="J1052" s="18">
        <f t="shared" si="1714"/>
        <v>0</v>
      </c>
      <c r="K1052" s="18">
        <f t="shared" si="1714"/>
        <v>0</v>
      </c>
      <c r="L1052" s="18">
        <f t="shared" si="1714"/>
        <v>0</v>
      </c>
      <c r="M1052" s="30">
        <f t="shared" si="1714"/>
        <v>0</v>
      </c>
      <c r="N1052" s="33" t="e">
        <f t="shared" si="1679"/>
        <v>#DIV/0!</v>
      </c>
      <c r="O1052" s="14"/>
    </row>
    <row r="1053" spans="1:16" ht="19.5" hidden="1" x14ac:dyDescent="0.25">
      <c r="A1053" s="40" t="str">
        <f t="shared" si="1692"/>
        <v>a</v>
      </c>
      <c r="B1053" s="52" t="s">
        <v>2</v>
      </c>
      <c r="C1053" s="4" t="s">
        <v>7</v>
      </c>
      <c r="D1053" s="49">
        <f t="shared" ref="D1053" si="1720">D1065+D1077+D1113+D1161+D1173</f>
        <v>0</v>
      </c>
      <c r="E1053" s="49">
        <f t="shared" si="1716"/>
        <v>0</v>
      </c>
      <c r="F1053" s="49">
        <f t="shared" ref="F1053" si="1721">F1065+F1077+F1113+F1161+F1173</f>
        <v>0</v>
      </c>
      <c r="G1053" s="49"/>
      <c r="H1053" s="59">
        <f t="shared" si="1714"/>
        <v>0</v>
      </c>
      <c r="I1053" s="59">
        <f t="shared" si="1714"/>
        <v>700000</v>
      </c>
      <c r="J1053" s="49">
        <f t="shared" si="1714"/>
        <v>245000</v>
      </c>
      <c r="K1053" s="49">
        <f t="shared" si="1714"/>
        <v>0</v>
      </c>
      <c r="L1053" s="49">
        <f t="shared" si="1714"/>
        <v>245000</v>
      </c>
      <c r="M1053" s="53">
        <f t="shared" si="1714"/>
        <v>455000</v>
      </c>
      <c r="N1053" s="54">
        <f t="shared" si="1679"/>
        <v>0.35</v>
      </c>
      <c r="O1053" s="61"/>
      <c r="P1053" s="45"/>
    </row>
    <row r="1054" spans="1:16" ht="18.75" hidden="1" x14ac:dyDescent="0.25">
      <c r="A1054" s="40" t="str">
        <f t="shared" si="1692"/>
        <v>b</v>
      </c>
      <c r="B1054" s="3" t="s">
        <v>2</v>
      </c>
      <c r="C1054" s="5" t="s">
        <v>8</v>
      </c>
      <c r="D1054" s="18">
        <f t="shared" ref="D1054" si="1722">D1066+D1078+D1114+D1162+D1174</f>
        <v>0</v>
      </c>
      <c r="E1054" s="18">
        <f t="shared" si="1716"/>
        <v>0</v>
      </c>
      <c r="F1054" s="18">
        <f t="shared" ref="F1054" si="1723">F1066+F1078+F1114+F1162+F1174</f>
        <v>0</v>
      </c>
      <c r="G1054" s="18"/>
      <c r="H1054" s="20">
        <f t="shared" si="1714"/>
        <v>0</v>
      </c>
      <c r="I1054" s="20">
        <f t="shared" si="1714"/>
        <v>0</v>
      </c>
      <c r="J1054" s="18">
        <f t="shared" si="1714"/>
        <v>0</v>
      </c>
      <c r="K1054" s="18">
        <f t="shared" si="1714"/>
        <v>0</v>
      </c>
      <c r="L1054" s="18">
        <f t="shared" si="1714"/>
        <v>0</v>
      </c>
      <c r="M1054" s="30">
        <f t="shared" si="1714"/>
        <v>0</v>
      </c>
      <c r="N1054" s="33" t="e">
        <f t="shared" si="1679"/>
        <v>#DIV/0!</v>
      </c>
      <c r="O1054" s="14"/>
    </row>
    <row r="1055" spans="1:16" ht="19.5" hidden="1" x14ac:dyDescent="0.25">
      <c r="A1055" s="40" t="str">
        <f t="shared" si="1692"/>
        <v>a</v>
      </c>
      <c r="B1055" s="52" t="s">
        <v>2</v>
      </c>
      <c r="C1055" s="4" t="s">
        <v>9</v>
      </c>
      <c r="D1055" s="49">
        <f t="shared" ref="D1055" si="1724">D1067+D1079+D1115+D1163+D1175</f>
        <v>0</v>
      </c>
      <c r="E1055" s="49">
        <f t="shared" si="1716"/>
        <v>0</v>
      </c>
      <c r="F1055" s="49">
        <f t="shared" ref="F1055" si="1725">F1067+F1079+F1115+F1163+F1175</f>
        <v>0</v>
      </c>
      <c r="G1055" s="49"/>
      <c r="H1055" s="59">
        <f t="shared" si="1714"/>
        <v>2000000</v>
      </c>
      <c r="I1055" s="59">
        <f t="shared" si="1714"/>
        <v>2000000</v>
      </c>
      <c r="J1055" s="49">
        <f t="shared" si="1714"/>
        <v>1804840</v>
      </c>
      <c r="K1055" s="49">
        <f t="shared" si="1714"/>
        <v>195160</v>
      </c>
      <c r="L1055" s="49">
        <f t="shared" si="1714"/>
        <v>2000000</v>
      </c>
      <c r="M1055" s="53">
        <f t="shared" si="1714"/>
        <v>0</v>
      </c>
      <c r="N1055" s="54">
        <f t="shared" si="1679"/>
        <v>1</v>
      </c>
      <c r="O1055" s="61"/>
      <c r="P1055" s="45"/>
    </row>
    <row r="1056" spans="1:16" ht="19.5" hidden="1" x14ac:dyDescent="0.25">
      <c r="A1056" s="40" t="str">
        <f t="shared" si="1692"/>
        <v>a</v>
      </c>
      <c r="B1056" s="52" t="s">
        <v>2</v>
      </c>
      <c r="C1056" s="4" t="s">
        <v>10</v>
      </c>
      <c r="D1056" s="49">
        <f t="shared" ref="D1056" si="1726">D1068+D1080+D1116+D1164+D1176</f>
        <v>0</v>
      </c>
      <c r="E1056" s="49">
        <f t="shared" si="1716"/>
        <v>0</v>
      </c>
      <c r="F1056" s="49">
        <f t="shared" ref="F1056" si="1727">F1068+F1080+F1116+F1164+F1176</f>
        <v>2001</v>
      </c>
      <c r="G1056" s="49"/>
      <c r="H1056" s="59">
        <f t="shared" si="1714"/>
        <v>24500000</v>
      </c>
      <c r="I1056" s="59">
        <f t="shared" si="1714"/>
        <v>27330000</v>
      </c>
      <c r="J1056" s="49">
        <f t="shared" si="1714"/>
        <v>25002167.239999998</v>
      </c>
      <c r="K1056" s="49">
        <f t="shared" si="1714"/>
        <v>2250087</v>
      </c>
      <c r="L1056" s="49">
        <f t="shared" si="1714"/>
        <v>27252254.239999998</v>
      </c>
      <c r="M1056" s="53">
        <f t="shared" si="1714"/>
        <v>77745.759999999995</v>
      </c>
      <c r="N1056" s="54">
        <f t="shared" si="1679"/>
        <v>0.99715529601170871</v>
      </c>
      <c r="O1056" s="61"/>
      <c r="P1056" s="45"/>
    </row>
    <row r="1057" spans="1:16" ht="19.5" hidden="1" x14ac:dyDescent="0.25">
      <c r="A1057" s="40" t="str">
        <f t="shared" si="1692"/>
        <v>a</v>
      </c>
      <c r="B1057" s="52" t="s">
        <v>2</v>
      </c>
      <c r="C1057" s="47" t="s">
        <v>11</v>
      </c>
      <c r="D1057" s="48">
        <f t="shared" ref="D1057" si="1728">D1069+D1081+D1117+D1165+D1177</f>
        <v>0</v>
      </c>
      <c r="E1057" s="48">
        <f t="shared" si="1716"/>
        <v>0</v>
      </c>
      <c r="F1057" s="48">
        <f t="shared" ref="F1057" si="1729">F1069+F1081+F1117+F1165+F1177</f>
        <v>0</v>
      </c>
      <c r="G1057" s="48"/>
      <c r="H1057" s="48">
        <f t="shared" si="1714"/>
        <v>30000000</v>
      </c>
      <c r="I1057" s="48">
        <f t="shared" si="1714"/>
        <v>37720000</v>
      </c>
      <c r="J1057" s="49">
        <f t="shared" si="1714"/>
        <v>28734285.329999998</v>
      </c>
      <c r="K1057" s="48">
        <f t="shared" si="1714"/>
        <v>8975211</v>
      </c>
      <c r="L1057" s="48">
        <f t="shared" si="1714"/>
        <v>37709496.329999998</v>
      </c>
      <c r="M1057" s="50">
        <f t="shared" si="1714"/>
        <v>10503.67</v>
      </c>
      <c r="N1057" s="51">
        <f t="shared" si="1679"/>
        <v>0.99972153579003176</v>
      </c>
      <c r="O1057" s="61"/>
      <c r="P1057" s="45"/>
    </row>
    <row r="1058" spans="1:16" ht="18.75" hidden="1" x14ac:dyDescent="0.25">
      <c r="A1058" s="40" t="str">
        <f t="shared" si="1692"/>
        <v>b</v>
      </c>
      <c r="B1058" s="3" t="s">
        <v>2</v>
      </c>
      <c r="C1058" s="2" t="s">
        <v>12</v>
      </c>
      <c r="D1058" s="17">
        <f t="shared" ref="D1058" si="1730">D1070+D1082+D1118+D1166+D1178</f>
        <v>0</v>
      </c>
      <c r="E1058" s="17">
        <f t="shared" si="1716"/>
        <v>0</v>
      </c>
      <c r="F1058" s="17">
        <f t="shared" ref="F1058" si="1731">F1070+F1082+F1118+F1166+F1178</f>
        <v>0</v>
      </c>
      <c r="G1058" s="17"/>
      <c r="H1058" s="17">
        <f t="shared" si="1714"/>
        <v>0</v>
      </c>
      <c r="I1058" s="17">
        <f t="shared" si="1714"/>
        <v>0</v>
      </c>
      <c r="J1058" s="18">
        <f t="shared" si="1714"/>
        <v>0</v>
      </c>
      <c r="K1058" s="17">
        <f t="shared" si="1714"/>
        <v>0</v>
      </c>
      <c r="L1058" s="17">
        <f t="shared" si="1714"/>
        <v>0</v>
      </c>
      <c r="M1058" s="31">
        <f t="shared" si="1714"/>
        <v>0</v>
      </c>
      <c r="N1058" s="32" t="e">
        <f t="shared" si="1679"/>
        <v>#DIV/0!</v>
      </c>
      <c r="O1058" s="13"/>
    </row>
    <row r="1059" spans="1:16" ht="18.75" hidden="1" x14ac:dyDescent="0.25">
      <c r="A1059" s="40" t="str">
        <f t="shared" si="1692"/>
        <v>b</v>
      </c>
      <c r="B1059" s="3" t="s">
        <v>2</v>
      </c>
      <c r="C1059" s="2" t="s">
        <v>13</v>
      </c>
      <c r="D1059" s="18">
        <f t="shared" ref="D1059" si="1732">D1071+D1083+D1119+D1167+D1179</f>
        <v>0</v>
      </c>
      <c r="E1059" s="18">
        <f t="shared" si="1716"/>
        <v>0</v>
      </c>
      <c r="F1059" s="18">
        <f t="shared" ref="F1059" si="1733">F1071+F1083+F1119+F1167+F1179</f>
        <v>0</v>
      </c>
      <c r="G1059" s="18"/>
      <c r="H1059" s="17">
        <f t="shared" si="1714"/>
        <v>0</v>
      </c>
      <c r="I1059" s="17">
        <f t="shared" si="1714"/>
        <v>0</v>
      </c>
      <c r="J1059" s="18">
        <f t="shared" si="1714"/>
        <v>0</v>
      </c>
      <c r="K1059" s="18">
        <f t="shared" si="1714"/>
        <v>0</v>
      </c>
      <c r="L1059" s="18">
        <f t="shared" si="1714"/>
        <v>0</v>
      </c>
      <c r="M1059" s="30">
        <f t="shared" si="1714"/>
        <v>0</v>
      </c>
      <c r="N1059" s="33" t="e">
        <f t="shared" si="1679"/>
        <v>#DIV/0!</v>
      </c>
      <c r="O1059" s="14"/>
    </row>
    <row r="1060" spans="1:16" ht="36" hidden="1" x14ac:dyDescent="0.25">
      <c r="A1060" s="40" t="str">
        <f t="shared" si="1692"/>
        <v>a</v>
      </c>
      <c r="B1060" s="55" t="s">
        <v>188</v>
      </c>
      <c r="C1060" s="55" t="s">
        <v>187</v>
      </c>
      <c r="D1060" s="48">
        <f t="shared" ref="D1060" si="1734">D1061+D1069+D1070+D1071</f>
        <v>0</v>
      </c>
      <c r="E1060" s="48"/>
      <c r="F1060" s="48"/>
      <c r="G1060" s="48"/>
      <c r="H1060" s="56">
        <f t="shared" ref="H1060:M1060" si="1735">H1061+H1069+H1070+H1071</f>
        <v>650000</v>
      </c>
      <c r="I1060" s="56">
        <f t="shared" si="1735"/>
        <v>650000</v>
      </c>
      <c r="J1060" s="49">
        <f t="shared" ref="J1060" si="1736">J1061+J1069+J1070+J1071</f>
        <v>195000</v>
      </c>
      <c r="K1060" s="48">
        <f t="shared" si="1735"/>
        <v>0</v>
      </c>
      <c r="L1060" s="48">
        <f t="shared" si="1735"/>
        <v>195000</v>
      </c>
      <c r="M1060" s="50">
        <f t="shared" si="1735"/>
        <v>455000</v>
      </c>
      <c r="N1060" s="51">
        <f t="shared" si="1679"/>
        <v>0.3</v>
      </c>
      <c r="O1060" s="61"/>
      <c r="P1060" s="45" t="s">
        <v>91</v>
      </c>
    </row>
    <row r="1061" spans="1:16" ht="19.5" hidden="1" x14ac:dyDescent="0.25">
      <c r="A1061" s="40" t="str">
        <f t="shared" si="1692"/>
        <v>a</v>
      </c>
      <c r="B1061" s="46" t="s">
        <v>2</v>
      </c>
      <c r="C1061" s="47" t="s">
        <v>3</v>
      </c>
      <c r="D1061" s="49">
        <f t="shared" ref="D1061" si="1737">D1062+D1063+D1064+D1065+D1066+D1067+D1068</f>
        <v>0</v>
      </c>
      <c r="E1061" s="49"/>
      <c r="F1061" s="49"/>
      <c r="G1061" s="49"/>
      <c r="H1061" s="48">
        <f t="shared" ref="H1061:M1061" si="1738">H1062+H1063+H1064+H1065+H1066+H1067+H1068</f>
        <v>650000</v>
      </c>
      <c r="I1061" s="48">
        <f t="shared" si="1738"/>
        <v>650000</v>
      </c>
      <c r="J1061" s="49">
        <f t="shared" ref="J1061" si="1739">J1062+J1063+J1064+J1065+J1066+J1067+J1068</f>
        <v>195000</v>
      </c>
      <c r="K1061" s="49">
        <f t="shared" si="1738"/>
        <v>0</v>
      </c>
      <c r="L1061" s="49">
        <f t="shared" si="1738"/>
        <v>195000</v>
      </c>
      <c r="M1061" s="53">
        <f t="shared" si="1738"/>
        <v>455000</v>
      </c>
      <c r="N1061" s="54">
        <f t="shared" si="1679"/>
        <v>0.3</v>
      </c>
      <c r="O1061" s="61"/>
      <c r="P1061" s="45" t="s">
        <v>91</v>
      </c>
    </row>
    <row r="1062" spans="1:16" ht="18.75" hidden="1" x14ac:dyDescent="0.25">
      <c r="A1062" s="40" t="str">
        <f t="shared" si="1692"/>
        <v>b</v>
      </c>
      <c r="B1062" s="3" t="s">
        <v>2</v>
      </c>
      <c r="C1062" s="4" t="s">
        <v>4</v>
      </c>
      <c r="D1062" s="18"/>
      <c r="E1062" s="18"/>
      <c r="F1062" s="18"/>
      <c r="G1062" s="18"/>
      <c r="H1062" s="20">
        <v>0</v>
      </c>
      <c r="I1062" s="20">
        <v>0</v>
      </c>
      <c r="J1062" s="18"/>
      <c r="K1062" s="18"/>
      <c r="L1062" s="18">
        <f t="shared" ref="L1062:L1071" si="1740">J1062+K1062</f>
        <v>0</v>
      </c>
      <c r="M1062" s="30">
        <f t="shared" ref="M1062:M1071" si="1741">I1062-L1062</f>
        <v>0</v>
      </c>
      <c r="N1062" s="33" t="e">
        <f t="shared" si="1679"/>
        <v>#DIV/0!</v>
      </c>
      <c r="O1062" s="14"/>
      <c r="P1062" s="10" t="s">
        <v>91</v>
      </c>
    </row>
    <row r="1063" spans="1:16" ht="18.75" hidden="1" x14ac:dyDescent="0.25">
      <c r="A1063" s="40" t="str">
        <f t="shared" si="1692"/>
        <v>b</v>
      </c>
      <c r="B1063" s="3" t="s">
        <v>2</v>
      </c>
      <c r="C1063" s="4" t="s">
        <v>5</v>
      </c>
      <c r="D1063" s="18"/>
      <c r="E1063" s="18"/>
      <c r="F1063" s="18"/>
      <c r="G1063" s="18"/>
      <c r="H1063" s="20">
        <v>0</v>
      </c>
      <c r="I1063" s="20">
        <v>0</v>
      </c>
      <c r="J1063" s="18"/>
      <c r="K1063" s="18"/>
      <c r="L1063" s="18">
        <f t="shared" si="1740"/>
        <v>0</v>
      </c>
      <c r="M1063" s="30">
        <f t="shared" si="1741"/>
        <v>0</v>
      </c>
      <c r="N1063" s="33" t="e">
        <f t="shared" si="1679"/>
        <v>#DIV/0!</v>
      </c>
      <c r="O1063" s="14"/>
      <c r="P1063" s="10" t="s">
        <v>91</v>
      </c>
    </row>
    <row r="1064" spans="1:16" ht="18.75" hidden="1" x14ac:dyDescent="0.25">
      <c r="A1064" s="40" t="str">
        <f t="shared" si="1692"/>
        <v>b</v>
      </c>
      <c r="B1064" s="3" t="s">
        <v>2</v>
      </c>
      <c r="C1064" s="4" t="s">
        <v>6</v>
      </c>
      <c r="D1064" s="18"/>
      <c r="E1064" s="18"/>
      <c r="F1064" s="18"/>
      <c r="G1064" s="18"/>
      <c r="H1064" s="20">
        <v>0</v>
      </c>
      <c r="I1064" s="20">
        <v>0</v>
      </c>
      <c r="J1064" s="18"/>
      <c r="K1064" s="18"/>
      <c r="L1064" s="18">
        <f t="shared" si="1740"/>
        <v>0</v>
      </c>
      <c r="M1064" s="30">
        <f t="shared" si="1741"/>
        <v>0</v>
      </c>
      <c r="N1064" s="33" t="e">
        <f t="shared" si="1679"/>
        <v>#DIV/0!</v>
      </c>
      <c r="O1064" s="14"/>
      <c r="P1064" s="10" t="s">
        <v>91</v>
      </c>
    </row>
    <row r="1065" spans="1:16" ht="19.5" hidden="1" x14ac:dyDescent="0.25">
      <c r="A1065" s="40" t="str">
        <f t="shared" si="1692"/>
        <v>a</v>
      </c>
      <c r="B1065" s="52" t="s">
        <v>2</v>
      </c>
      <c r="C1065" s="4" t="s">
        <v>7</v>
      </c>
      <c r="D1065" s="49"/>
      <c r="E1065" s="49"/>
      <c r="F1065" s="49"/>
      <c r="G1065" s="49"/>
      <c r="H1065" s="57">
        <v>0</v>
      </c>
      <c r="I1065" s="57">
        <v>650000</v>
      </c>
      <c r="J1065" s="49">
        <v>195000</v>
      </c>
      <c r="K1065" s="49"/>
      <c r="L1065" s="49">
        <f t="shared" si="1740"/>
        <v>195000</v>
      </c>
      <c r="M1065" s="53">
        <f t="shared" si="1741"/>
        <v>455000</v>
      </c>
      <c r="N1065" s="54">
        <f t="shared" si="1679"/>
        <v>0.3</v>
      </c>
      <c r="O1065" s="61"/>
      <c r="P1065" s="45" t="s">
        <v>91</v>
      </c>
    </row>
    <row r="1066" spans="1:16" ht="18.75" hidden="1" x14ac:dyDescent="0.25">
      <c r="A1066" s="40" t="str">
        <f t="shared" si="1692"/>
        <v>b</v>
      </c>
      <c r="B1066" s="3" t="s">
        <v>2</v>
      </c>
      <c r="C1066" s="5" t="s">
        <v>8</v>
      </c>
      <c r="D1066" s="18"/>
      <c r="E1066" s="18"/>
      <c r="F1066" s="18"/>
      <c r="G1066" s="18"/>
      <c r="H1066" s="20">
        <v>0</v>
      </c>
      <c r="I1066" s="20">
        <v>0</v>
      </c>
      <c r="J1066" s="18"/>
      <c r="K1066" s="18"/>
      <c r="L1066" s="18">
        <f t="shared" si="1740"/>
        <v>0</v>
      </c>
      <c r="M1066" s="30">
        <f t="shared" si="1741"/>
        <v>0</v>
      </c>
      <c r="N1066" s="33" t="e">
        <f t="shared" si="1679"/>
        <v>#DIV/0!</v>
      </c>
      <c r="O1066" s="14"/>
      <c r="P1066" s="10" t="s">
        <v>91</v>
      </c>
    </row>
    <row r="1067" spans="1:16" ht="18.75" hidden="1" x14ac:dyDescent="0.25">
      <c r="A1067" s="40" t="str">
        <f t="shared" si="1692"/>
        <v>b</v>
      </c>
      <c r="B1067" s="3" t="s">
        <v>2</v>
      </c>
      <c r="C1067" s="5" t="s">
        <v>9</v>
      </c>
      <c r="D1067" s="18"/>
      <c r="E1067" s="18"/>
      <c r="F1067" s="18"/>
      <c r="G1067" s="18"/>
      <c r="H1067" s="20">
        <v>0</v>
      </c>
      <c r="I1067" s="20">
        <v>0</v>
      </c>
      <c r="J1067" s="18"/>
      <c r="K1067" s="18"/>
      <c r="L1067" s="18">
        <f t="shared" si="1740"/>
        <v>0</v>
      </c>
      <c r="M1067" s="30">
        <f t="shared" si="1741"/>
        <v>0</v>
      </c>
      <c r="N1067" s="33" t="e">
        <f t="shared" si="1679"/>
        <v>#DIV/0!</v>
      </c>
      <c r="O1067" s="14"/>
      <c r="P1067" s="10" t="s">
        <v>91</v>
      </c>
    </row>
    <row r="1068" spans="1:16" ht="19.5" hidden="1" x14ac:dyDescent="0.25">
      <c r="A1068" s="40" t="str">
        <f t="shared" si="1692"/>
        <v>a</v>
      </c>
      <c r="B1068" s="52" t="s">
        <v>2</v>
      </c>
      <c r="C1068" s="4" t="s">
        <v>10</v>
      </c>
      <c r="D1068" s="49"/>
      <c r="E1068" s="49"/>
      <c r="F1068" s="49"/>
      <c r="G1068" s="49"/>
      <c r="H1068" s="57">
        <v>650000</v>
      </c>
      <c r="I1068" s="57">
        <v>0</v>
      </c>
      <c r="J1068" s="49"/>
      <c r="K1068" s="49"/>
      <c r="L1068" s="49">
        <f t="shared" si="1740"/>
        <v>0</v>
      </c>
      <c r="M1068" s="53">
        <f t="shared" si="1741"/>
        <v>0</v>
      </c>
      <c r="N1068" s="54" t="e">
        <f t="shared" si="1679"/>
        <v>#DIV/0!</v>
      </c>
      <c r="O1068" s="61"/>
      <c r="P1068" s="45" t="s">
        <v>91</v>
      </c>
    </row>
    <row r="1069" spans="1:16" ht="18.75" hidden="1" x14ac:dyDescent="0.25">
      <c r="A1069" s="40" t="str">
        <f t="shared" si="1692"/>
        <v>b</v>
      </c>
      <c r="B1069" s="3" t="s">
        <v>2</v>
      </c>
      <c r="C1069" s="2" t="s">
        <v>11</v>
      </c>
      <c r="D1069" s="17"/>
      <c r="E1069" s="17"/>
      <c r="F1069" s="17"/>
      <c r="G1069" s="17"/>
      <c r="H1069" s="17">
        <v>0</v>
      </c>
      <c r="I1069" s="17">
        <v>0</v>
      </c>
      <c r="J1069" s="18"/>
      <c r="K1069" s="17"/>
      <c r="L1069" s="17">
        <f t="shared" si="1740"/>
        <v>0</v>
      </c>
      <c r="M1069" s="31">
        <f t="shared" si="1741"/>
        <v>0</v>
      </c>
      <c r="N1069" s="32" t="e">
        <f t="shared" si="1679"/>
        <v>#DIV/0!</v>
      </c>
      <c r="O1069" s="13"/>
      <c r="P1069" s="10" t="s">
        <v>91</v>
      </c>
    </row>
    <row r="1070" spans="1:16" ht="18.75" hidden="1" x14ac:dyDescent="0.25">
      <c r="A1070" s="40" t="str">
        <f t="shared" si="1692"/>
        <v>b</v>
      </c>
      <c r="B1070" s="3" t="s">
        <v>2</v>
      </c>
      <c r="C1070" s="2" t="s">
        <v>12</v>
      </c>
      <c r="D1070" s="17"/>
      <c r="E1070" s="17"/>
      <c r="F1070" s="17"/>
      <c r="G1070" s="17"/>
      <c r="H1070" s="17">
        <v>0</v>
      </c>
      <c r="I1070" s="17">
        <v>0</v>
      </c>
      <c r="J1070" s="18"/>
      <c r="K1070" s="17"/>
      <c r="L1070" s="17">
        <f t="shared" si="1740"/>
        <v>0</v>
      </c>
      <c r="M1070" s="31">
        <f t="shared" si="1741"/>
        <v>0</v>
      </c>
      <c r="N1070" s="32" t="e">
        <f t="shared" si="1679"/>
        <v>#DIV/0!</v>
      </c>
      <c r="O1070" s="13"/>
      <c r="P1070" s="10" t="s">
        <v>91</v>
      </c>
    </row>
    <row r="1071" spans="1:16" ht="18.75" hidden="1" x14ac:dyDescent="0.25">
      <c r="A1071" s="40" t="str">
        <f t="shared" si="1692"/>
        <v>b</v>
      </c>
      <c r="B1071" s="3" t="s">
        <v>2</v>
      </c>
      <c r="C1071" s="2" t="s">
        <v>13</v>
      </c>
      <c r="D1071" s="18"/>
      <c r="E1071" s="18"/>
      <c r="F1071" s="18"/>
      <c r="G1071" s="18"/>
      <c r="H1071" s="17">
        <v>0</v>
      </c>
      <c r="I1071" s="17">
        <v>0</v>
      </c>
      <c r="J1071" s="18"/>
      <c r="K1071" s="18"/>
      <c r="L1071" s="18">
        <f t="shared" si="1740"/>
        <v>0</v>
      </c>
      <c r="M1071" s="30">
        <f t="shared" si="1741"/>
        <v>0</v>
      </c>
      <c r="N1071" s="33" t="e">
        <f t="shared" si="1679"/>
        <v>#DIV/0!</v>
      </c>
      <c r="O1071" s="14"/>
      <c r="P1071" s="10" t="s">
        <v>91</v>
      </c>
    </row>
    <row r="1072" spans="1:16" ht="19.5" hidden="1" x14ac:dyDescent="0.25">
      <c r="A1072" s="40" t="str">
        <f t="shared" si="1692"/>
        <v>a</v>
      </c>
      <c r="B1072" s="55" t="s">
        <v>189</v>
      </c>
      <c r="C1072" s="55" t="s">
        <v>190</v>
      </c>
      <c r="D1072" s="48">
        <f t="shared" ref="D1072" si="1742">D1073+D1081+D1082+D1083</f>
        <v>0</v>
      </c>
      <c r="E1072" s="48"/>
      <c r="F1072" s="48"/>
      <c r="G1072" s="48"/>
      <c r="H1072" s="56">
        <f t="shared" ref="H1072:M1072" si="1743">H1073+H1081+H1082+H1083</f>
        <v>4500000</v>
      </c>
      <c r="I1072" s="56">
        <f t="shared" si="1743"/>
        <v>4200000</v>
      </c>
      <c r="J1072" s="49">
        <f t="shared" ref="J1072" si="1744">J1073+J1081+J1082+J1083</f>
        <v>4200000</v>
      </c>
      <c r="K1072" s="48">
        <f t="shared" si="1743"/>
        <v>0</v>
      </c>
      <c r="L1072" s="48">
        <f t="shared" si="1743"/>
        <v>4200000</v>
      </c>
      <c r="M1072" s="50">
        <f t="shared" si="1743"/>
        <v>0</v>
      </c>
      <c r="N1072" s="51">
        <f t="shared" si="1679"/>
        <v>1</v>
      </c>
      <c r="O1072" s="61"/>
      <c r="P1072" s="45"/>
    </row>
    <row r="1073" spans="1:16" ht="19.5" hidden="1" x14ac:dyDescent="0.25">
      <c r="A1073" s="40" t="str">
        <f t="shared" si="1692"/>
        <v>a</v>
      </c>
      <c r="B1073" s="46" t="s">
        <v>2</v>
      </c>
      <c r="C1073" s="47" t="s">
        <v>3</v>
      </c>
      <c r="D1073" s="49">
        <f t="shared" ref="D1073" si="1745">D1074+D1075+D1076+D1077+D1078+D1079+D1080</f>
        <v>0</v>
      </c>
      <c r="E1073" s="49"/>
      <c r="F1073" s="49"/>
      <c r="G1073" s="49"/>
      <c r="H1073" s="48">
        <f t="shared" ref="H1073:M1073" si="1746">H1074+H1075+H1076+H1077+H1078+H1079+H1080</f>
        <v>4500000</v>
      </c>
      <c r="I1073" s="48">
        <f t="shared" si="1746"/>
        <v>4200000</v>
      </c>
      <c r="J1073" s="49">
        <f t="shared" ref="J1073" si="1747">J1074+J1075+J1076+J1077+J1078+J1079+J1080</f>
        <v>4200000</v>
      </c>
      <c r="K1073" s="49">
        <f t="shared" si="1746"/>
        <v>0</v>
      </c>
      <c r="L1073" s="49">
        <f t="shared" si="1746"/>
        <v>4200000</v>
      </c>
      <c r="M1073" s="53">
        <f t="shared" si="1746"/>
        <v>0</v>
      </c>
      <c r="N1073" s="54">
        <f t="shared" si="1679"/>
        <v>1</v>
      </c>
      <c r="O1073" s="61"/>
      <c r="P1073" s="45"/>
    </row>
    <row r="1074" spans="1:16" ht="18.75" hidden="1" x14ac:dyDescent="0.25">
      <c r="A1074" s="40" t="str">
        <f t="shared" si="1692"/>
        <v>b</v>
      </c>
      <c r="B1074" s="3" t="s">
        <v>2</v>
      </c>
      <c r="C1074" s="4" t="s">
        <v>4</v>
      </c>
      <c r="D1074" s="18">
        <f>D1086+D1098</f>
        <v>0</v>
      </c>
      <c r="E1074" s="18">
        <f t="shared" ref="E1074:K1074" si="1748">E1086+E1098</f>
        <v>0</v>
      </c>
      <c r="F1074" s="18">
        <f t="shared" si="1748"/>
        <v>0</v>
      </c>
      <c r="G1074" s="18"/>
      <c r="H1074" s="20">
        <f t="shared" si="1748"/>
        <v>0</v>
      </c>
      <c r="I1074" s="20">
        <f t="shared" si="1748"/>
        <v>0</v>
      </c>
      <c r="J1074" s="18">
        <f t="shared" si="1748"/>
        <v>0</v>
      </c>
      <c r="K1074" s="18">
        <f t="shared" si="1748"/>
        <v>0</v>
      </c>
      <c r="L1074" s="18">
        <f t="shared" ref="L1074:L1083" si="1749">J1074+K1074</f>
        <v>0</v>
      </c>
      <c r="M1074" s="30">
        <f t="shared" ref="M1074:M1083" si="1750">I1074-L1074</f>
        <v>0</v>
      </c>
      <c r="N1074" s="33" t="e">
        <f t="shared" si="1679"/>
        <v>#DIV/0!</v>
      </c>
      <c r="O1074" s="14"/>
    </row>
    <row r="1075" spans="1:16" ht="19.5" hidden="1" x14ac:dyDescent="0.25">
      <c r="A1075" s="40" t="str">
        <f t="shared" si="1692"/>
        <v>a</v>
      </c>
      <c r="B1075" s="52" t="s">
        <v>2</v>
      </c>
      <c r="C1075" s="4" t="s">
        <v>5</v>
      </c>
      <c r="D1075" s="49">
        <f t="shared" ref="D1075:K1075" si="1751">D1087+D1099</f>
        <v>0</v>
      </c>
      <c r="E1075" s="49">
        <f t="shared" si="1751"/>
        <v>0</v>
      </c>
      <c r="F1075" s="49">
        <f t="shared" si="1751"/>
        <v>0</v>
      </c>
      <c r="G1075" s="49"/>
      <c r="H1075" s="59">
        <f t="shared" si="1751"/>
        <v>150000</v>
      </c>
      <c r="I1075" s="59">
        <f t="shared" si="1751"/>
        <v>150000</v>
      </c>
      <c r="J1075" s="49">
        <f t="shared" si="1751"/>
        <v>150000</v>
      </c>
      <c r="K1075" s="49">
        <f t="shared" si="1751"/>
        <v>0</v>
      </c>
      <c r="L1075" s="49">
        <f t="shared" si="1749"/>
        <v>150000</v>
      </c>
      <c r="M1075" s="53">
        <f t="shared" si="1750"/>
        <v>0</v>
      </c>
      <c r="N1075" s="54">
        <f t="shared" si="1679"/>
        <v>1</v>
      </c>
      <c r="O1075" s="61"/>
      <c r="P1075" s="45"/>
    </row>
    <row r="1076" spans="1:16" ht="18.75" hidden="1" x14ac:dyDescent="0.25">
      <c r="A1076" s="40" t="str">
        <f t="shared" si="1692"/>
        <v>b</v>
      </c>
      <c r="B1076" s="3" t="s">
        <v>2</v>
      </c>
      <c r="C1076" s="4" t="s">
        <v>6</v>
      </c>
      <c r="D1076" s="18">
        <f t="shared" ref="D1076:K1076" si="1752">D1088+D1100</f>
        <v>0</v>
      </c>
      <c r="E1076" s="18">
        <f t="shared" si="1752"/>
        <v>0</v>
      </c>
      <c r="F1076" s="18">
        <f t="shared" si="1752"/>
        <v>0</v>
      </c>
      <c r="G1076" s="18"/>
      <c r="H1076" s="20">
        <f t="shared" si="1752"/>
        <v>0</v>
      </c>
      <c r="I1076" s="20">
        <f t="shared" si="1752"/>
        <v>0</v>
      </c>
      <c r="J1076" s="18">
        <f t="shared" si="1752"/>
        <v>0</v>
      </c>
      <c r="K1076" s="18">
        <f t="shared" si="1752"/>
        <v>0</v>
      </c>
      <c r="L1076" s="18">
        <f t="shared" si="1749"/>
        <v>0</v>
      </c>
      <c r="M1076" s="30">
        <f t="shared" si="1750"/>
        <v>0</v>
      </c>
      <c r="N1076" s="33" t="e">
        <f t="shared" si="1679"/>
        <v>#DIV/0!</v>
      </c>
      <c r="O1076" s="14"/>
    </row>
    <row r="1077" spans="1:16" ht="18.75" hidden="1" x14ac:dyDescent="0.25">
      <c r="A1077" s="40" t="str">
        <f t="shared" si="1692"/>
        <v>b</v>
      </c>
      <c r="B1077" s="3" t="s">
        <v>2</v>
      </c>
      <c r="C1077" s="5" t="s">
        <v>7</v>
      </c>
      <c r="D1077" s="18">
        <f t="shared" ref="D1077:K1077" si="1753">D1089+D1101</f>
        <v>0</v>
      </c>
      <c r="E1077" s="18">
        <f t="shared" si="1753"/>
        <v>0</v>
      </c>
      <c r="F1077" s="18">
        <f t="shared" si="1753"/>
        <v>0</v>
      </c>
      <c r="G1077" s="18"/>
      <c r="H1077" s="20">
        <f t="shared" si="1753"/>
        <v>0</v>
      </c>
      <c r="I1077" s="20">
        <f t="shared" si="1753"/>
        <v>0</v>
      </c>
      <c r="J1077" s="18">
        <f t="shared" si="1753"/>
        <v>0</v>
      </c>
      <c r="K1077" s="18">
        <f t="shared" si="1753"/>
        <v>0</v>
      </c>
      <c r="L1077" s="18">
        <f t="shared" si="1749"/>
        <v>0</v>
      </c>
      <c r="M1077" s="30">
        <f t="shared" si="1750"/>
        <v>0</v>
      </c>
      <c r="N1077" s="33" t="e">
        <f t="shared" si="1679"/>
        <v>#DIV/0!</v>
      </c>
      <c r="O1077" s="14"/>
    </row>
    <row r="1078" spans="1:16" ht="18.75" hidden="1" x14ac:dyDescent="0.25">
      <c r="A1078" s="40" t="str">
        <f t="shared" si="1692"/>
        <v>b</v>
      </c>
      <c r="B1078" s="3" t="s">
        <v>2</v>
      </c>
      <c r="C1078" s="5" t="s">
        <v>8</v>
      </c>
      <c r="D1078" s="18">
        <f t="shared" ref="D1078:K1078" si="1754">D1090+D1102</f>
        <v>0</v>
      </c>
      <c r="E1078" s="18">
        <f t="shared" si="1754"/>
        <v>0</v>
      </c>
      <c r="F1078" s="18">
        <f t="shared" si="1754"/>
        <v>0</v>
      </c>
      <c r="G1078" s="18"/>
      <c r="H1078" s="20">
        <f t="shared" si="1754"/>
        <v>0</v>
      </c>
      <c r="I1078" s="20">
        <f t="shared" si="1754"/>
        <v>0</v>
      </c>
      <c r="J1078" s="18">
        <f t="shared" si="1754"/>
        <v>0</v>
      </c>
      <c r="K1078" s="18">
        <f t="shared" si="1754"/>
        <v>0</v>
      </c>
      <c r="L1078" s="18">
        <f t="shared" si="1749"/>
        <v>0</v>
      </c>
      <c r="M1078" s="30">
        <f t="shared" si="1750"/>
        <v>0</v>
      </c>
      <c r="N1078" s="33" t="e">
        <f t="shared" si="1679"/>
        <v>#DIV/0!</v>
      </c>
      <c r="O1078" s="14"/>
    </row>
    <row r="1079" spans="1:16" ht="18.75" hidden="1" x14ac:dyDescent="0.25">
      <c r="A1079" s="40" t="str">
        <f t="shared" si="1692"/>
        <v>b</v>
      </c>
      <c r="B1079" s="3" t="s">
        <v>2</v>
      </c>
      <c r="C1079" s="5" t="s">
        <v>9</v>
      </c>
      <c r="D1079" s="18">
        <f t="shared" ref="D1079:K1079" si="1755">D1091+D1103</f>
        <v>0</v>
      </c>
      <c r="E1079" s="18">
        <f t="shared" si="1755"/>
        <v>0</v>
      </c>
      <c r="F1079" s="18">
        <f t="shared" si="1755"/>
        <v>0</v>
      </c>
      <c r="G1079" s="18"/>
      <c r="H1079" s="20">
        <f t="shared" si="1755"/>
        <v>0</v>
      </c>
      <c r="I1079" s="20">
        <f t="shared" si="1755"/>
        <v>0</v>
      </c>
      <c r="J1079" s="18">
        <f t="shared" si="1755"/>
        <v>0</v>
      </c>
      <c r="K1079" s="18">
        <f t="shared" si="1755"/>
        <v>0</v>
      </c>
      <c r="L1079" s="18">
        <f t="shared" si="1749"/>
        <v>0</v>
      </c>
      <c r="M1079" s="30">
        <f t="shared" si="1750"/>
        <v>0</v>
      </c>
      <c r="N1079" s="33" t="e">
        <f t="shared" si="1679"/>
        <v>#DIV/0!</v>
      </c>
      <c r="O1079" s="14"/>
    </row>
    <row r="1080" spans="1:16" ht="19.5" hidden="1" x14ac:dyDescent="0.25">
      <c r="A1080" s="40" t="str">
        <f t="shared" si="1692"/>
        <v>a</v>
      </c>
      <c r="B1080" s="52" t="s">
        <v>2</v>
      </c>
      <c r="C1080" s="4" t="s">
        <v>10</v>
      </c>
      <c r="D1080" s="49">
        <f t="shared" ref="D1080:K1080" si="1756">D1092+D1104</f>
        <v>0</v>
      </c>
      <c r="E1080" s="49">
        <f t="shared" si="1756"/>
        <v>0</v>
      </c>
      <c r="F1080" s="49">
        <f t="shared" si="1756"/>
        <v>0</v>
      </c>
      <c r="G1080" s="49"/>
      <c r="H1080" s="59">
        <f t="shared" si="1756"/>
        <v>4350000</v>
      </c>
      <c r="I1080" s="59">
        <f t="shared" si="1756"/>
        <v>4050000</v>
      </c>
      <c r="J1080" s="49">
        <f t="shared" si="1756"/>
        <v>4050000</v>
      </c>
      <c r="K1080" s="49">
        <f t="shared" si="1756"/>
        <v>0</v>
      </c>
      <c r="L1080" s="49">
        <f t="shared" si="1749"/>
        <v>4050000</v>
      </c>
      <c r="M1080" s="53">
        <f t="shared" si="1750"/>
        <v>0</v>
      </c>
      <c r="N1080" s="54">
        <f t="shared" si="1679"/>
        <v>1</v>
      </c>
      <c r="O1080" s="61"/>
      <c r="P1080" s="45"/>
    </row>
    <row r="1081" spans="1:16" ht="18.75" hidden="1" x14ac:dyDescent="0.25">
      <c r="A1081" s="40" t="str">
        <f t="shared" si="1692"/>
        <v>b</v>
      </c>
      <c r="B1081" s="3" t="s">
        <v>2</v>
      </c>
      <c r="C1081" s="2" t="s">
        <v>11</v>
      </c>
      <c r="D1081" s="17">
        <f t="shared" ref="D1081:K1081" si="1757">D1093+D1105</f>
        <v>0</v>
      </c>
      <c r="E1081" s="17">
        <f t="shared" si="1757"/>
        <v>0</v>
      </c>
      <c r="F1081" s="17">
        <f t="shared" si="1757"/>
        <v>0</v>
      </c>
      <c r="G1081" s="17"/>
      <c r="H1081" s="17">
        <f t="shared" si="1757"/>
        <v>0</v>
      </c>
      <c r="I1081" s="17">
        <f t="shared" si="1757"/>
        <v>0</v>
      </c>
      <c r="J1081" s="18">
        <f t="shared" si="1757"/>
        <v>0</v>
      </c>
      <c r="K1081" s="17">
        <f t="shared" si="1757"/>
        <v>0</v>
      </c>
      <c r="L1081" s="17">
        <f t="shared" si="1749"/>
        <v>0</v>
      </c>
      <c r="M1081" s="31">
        <f t="shared" si="1750"/>
        <v>0</v>
      </c>
      <c r="N1081" s="32" t="e">
        <f t="shared" si="1679"/>
        <v>#DIV/0!</v>
      </c>
      <c r="O1081" s="13"/>
    </row>
    <row r="1082" spans="1:16" ht="18.75" hidden="1" x14ac:dyDescent="0.25">
      <c r="A1082" s="40" t="str">
        <f t="shared" si="1692"/>
        <v>b</v>
      </c>
      <c r="B1082" s="3" t="s">
        <v>2</v>
      </c>
      <c r="C1082" s="2" t="s">
        <v>12</v>
      </c>
      <c r="D1082" s="17">
        <f t="shared" ref="D1082:K1082" si="1758">D1094+D1106</f>
        <v>0</v>
      </c>
      <c r="E1082" s="17">
        <f t="shared" si="1758"/>
        <v>0</v>
      </c>
      <c r="F1082" s="17">
        <f t="shared" si="1758"/>
        <v>0</v>
      </c>
      <c r="G1082" s="17"/>
      <c r="H1082" s="17">
        <f t="shared" si="1758"/>
        <v>0</v>
      </c>
      <c r="I1082" s="17">
        <f t="shared" si="1758"/>
        <v>0</v>
      </c>
      <c r="J1082" s="18">
        <f t="shared" si="1758"/>
        <v>0</v>
      </c>
      <c r="K1082" s="17">
        <f t="shared" si="1758"/>
        <v>0</v>
      </c>
      <c r="L1082" s="17">
        <f t="shared" si="1749"/>
        <v>0</v>
      </c>
      <c r="M1082" s="31">
        <f t="shared" si="1750"/>
        <v>0</v>
      </c>
      <c r="N1082" s="32" t="e">
        <f t="shared" si="1679"/>
        <v>#DIV/0!</v>
      </c>
      <c r="O1082" s="13"/>
    </row>
    <row r="1083" spans="1:16" ht="18.75" hidden="1" x14ac:dyDescent="0.25">
      <c r="A1083" s="40" t="str">
        <f t="shared" si="1692"/>
        <v>b</v>
      </c>
      <c r="B1083" s="3" t="s">
        <v>2</v>
      </c>
      <c r="C1083" s="2" t="s">
        <v>13</v>
      </c>
      <c r="D1083" s="18">
        <f t="shared" ref="D1083:K1083" si="1759">D1095+D1107</f>
        <v>0</v>
      </c>
      <c r="E1083" s="18">
        <f t="shared" si="1759"/>
        <v>0</v>
      </c>
      <c r="F1083" s="18">
        <f t="shared" si="1759"/>
        <v>0</v>
      </c>
      <c r="G1083" s="18"/>
      <c r="H1083" s="17">
        <f t="shared" si="1759"/>
        <v>0</v>
      </c>
      <c r="I1083" s="17">
        <f t="shared" si="1759"/>
        <v>0</v>
      </c>
      <c r="J1083" s="18">
        <f t="shared" si="1759"/>
        <v>0</v>
      </c>
      <c r="K1083" s="18">
        <f t="shared" si="1759"/>
        <v>0</v>
      </c>
      <c r="L1083" s="18">
        <f t="shared" si="1749"/>
        <v>0</v>
      </c>
      <c r="M1083" s="30">
        <f t="shared" si="1750"/>
        <v>0</v>
      </c>
      <c r="N1083" s="33" t="e">
        <f t="shared" si="1679"/>
        <v>#DIV/0!</v>
      </c>
      <c r="O1083" s="14"/>
    </row>
    <row r="1084" spans="1:16" ht="36" x14ac:dyDescent="0.25">
      <c r="A1084" s="40" t="str">
        <f t="shared" si="1692"/>
        <v>a</v>
      </c>
      <c r="B1084" s="55" t="s">
        <v>215</v>
      </c>
      <c r="C1084" s="55" t="s">
        <v>190</v>
      </c>
      <c r="D1084" s="48">
        <f t="shared" ref="D1084" si="1760">D1085+D1093+D1094+D1095</f>
        <v>0</v>
      </c>
      <c r="E1084" s="48"/>
      <c r="F1084" s="48"/>
      <c r="G1084" s="48"/>
      <c r="H1084" s="56">
        <f t="shared" ref="H1084:M1084" si="1761">H1085+H1093+H1094+H1095</f>
        <v>4500000</v>
      </c>
      <c r="I1084" s="56">
        <f t="shared" si="1761"/>
        <v>1806950</v>
      </c>
      <c r="J1084" s="49">
        <f t="shared" si="1761"/>
        <v>1806950</v>
      </c>
      <c r="K1084" s="48">
        <f t="shared" si="1761"/>
        <v>0</v>
      </c>
      <c r="L1084" s="48">
        <f t="shared" si="1761"/>
        <v>1806950</v>
      </c>
      <c r="M1084" s="50">
        <f t="shared" si="1761"/>
        <v>0</v>
      </c>
      <c r="N1084" s="51">
        <f t="shared" ref="N1084:N1095" si="1762">L1084/I1084</f>
        <v>1</v>
      </c>
      <c r="O1084" s="61"/>
      <c r="P1084" s="45" t="s">
        <v>90</v>
      </c>
    </row>
    <row r="1085" spans="1:16" ht="19.5" x14ac:dyDescent="0.25">
      <c r="A1085" s="40" t="str">
        <f t="shared" si="1692"/>
        <v>a</v>
      </c>
      <c r="B1085" s="46" t="s">
        <v>2</v>
      </c>
      <c r="C1085" s="47" t="s">
        <v>3</v>
      </c>
      <c r="D1085" s="49">
        <f t="shared" ref="D1085" si="1763">D1086+D1087+D1088+D1089+D1090+D1091+D1092</f>
        <v>0</v>
      </c>
      <c r="E1085" s="49"/>
      <c r="F1085" s="49"/>
      <c r="G1085" s="49"/>
      <c r="H1085" s="48">
        <f t="shared" ref="H1085:M1085" si="1764">H1086+H1087+H1088+H1089+H1090+H1091+H1092</f>
        <v>4500000</v>
      </c>
      <c r="I1085" s="48">
        <f t="shared" si="1764"/>
        <v>1806950</v>
      </c>
      <c r="J1085" s="49">
        <f t="shared" si="1764"/>
        <v>1806950</v>
      </c>
      <c r="K1085" s="49">
        <f t="shared" si="1764"/>
        <v>0</v>
      </c>
      <c r="L1085" s="49">
        <f t="shared" si="1764"/>
        <v>1806950</v>
      </c>
      <c r="M1085" s="53">
        <f t="shared" si="1764"/>
        <v>0</v>
      </c>
      <c r="N1085" s="54">
        <f t="shared" si="1762"/>
        <v>1</v>
      </c>
      <c r="O1085" s="61"/>
      <c r="P1085" s="45" t="s">
        <v>90</v>
      </c>
    </row>
    <row r="1086" spans="1:16" ht="18.75" hidden="1" x14ac:dyDescent="0.25">
      <c r="A1086" s="40" t="str">
        <f t="shared" si="1692"/>
        <v>b</v>
      </c>
      <c r="B1086" s="3" t="s">
        <v>2</v>
      </c>
      <c r="C1086" s="4" t="s">
        <v>4</v>
      </c>
      <c r="D1086" s="18"/>
      <c r="E1086" s="18"/>
      <c r="F1086" s="18"/>
      <c r="G1086" s="18"/>
      <c r="H1086" s="20">
        <v>0</v>
      </c>
      <c r="I1086" s="20">
        <v>0</v>
      </c>
      <c r="J1086" s="18"/>
      <c r="K1086" s="18"/>
      <c r="L1086" s="18">
        <f t="shared" ref="L1086:L1095" si="1765">J1086+K1086</f>
        <v>0</v>
      </c>
      <c r="M1086" s="30">
        <f t="shared" ref="M1086:M1095" si="1766">I1086-L1086</f>
        <v>0</v>
      </c>
      <c r="N1086" s="33" t="e">
        <f t="shared" si="1762"/>
        <v>#DIV/0!</v>
      </c>
      <c r="O1086" s="14"/>
      <c r="P1086" s="10" t="s">
        <v>90</v>
      </c>
    </row>
    <row r="1087" spans="1:16" ht="19.5" x14ac:dyDescent="0.25">
      <c r="A1087" s="40" t="str">
        <f t="shared" si="1692"/>
        <v>a</v>
      </c>
      <c r="B1087" s="52" t="s">
        <v>2</v>
      </c>
      <c r="C1087" s="4" t="s">
        <v>5</v>
      </c>
      <c r="D1087" s="49"/>
      <c r="E1087" s="49"/>
      <c r="F1087" s="49"/>
      <c r="G1087" s="49"/>
      <c r="H1087" s="59">
        <v>150000</v>
      </c>
      <c r="I1087" s="64">
        <f>130000-73350</f>
        <v>56650</v>
      </c>
      <c r="J1087" s="49">
        <v>56650</v>
      </c>
      <c r="K1087" s="49"/>
      <c r="L1087" s="49">
        <f t="shared" si="1765"/>
        <v>56650</v>
      </c>
      <c r="M1087" s="53">
        <f t="shared" si="1766"/>
        <v>0</v>
      </c>
      <c r="N1087" s="54">
        <f t="shared" si="1762"/>
        <v>1</v>
      </c>
      <c r="O1087" s="61"/>
      <c r="P1087" s="45" t="s">
        <v>90</v>
      </c>
    </row>
    <row r="1088" spans="1:16" ht="18.75" hidden="1" x14ac:dyDescent="0.25">
      <c r="A1088" s="40" t="str">
        <f t="shared" si="1692"/>
        <v>b</v>
      </c>
      <c r="B1088" s="3" t="s">
        <v>2</v>
      </c>
      <c r="C1088" s="4" t="s">
        <v>6</v>
      </c>
      <c r="D1088" s="18"/>
      <c r="E1088" s="18"/>
      <c r="F1088" s="18"/>
      <c r="G1088" s="18"/>
      <c r="H1088" s="20">
        <v>0</v>
      </c>
      <c r="I1088" s="20">
        <v>0</v>
      </c>
      <c r="J1088" s="18"/>
      <c r="K1088" s="18"/>
      <c r="L1088" s="18">
        <f t="shared" si="1765"/>
        <v>0</v>
      </c>
      <c r="M1088" s="30">
        <f t="shared" si="1766"/>
        <v>0</v>
      </c>
      <c r="N1088" s="33" t="e">
        <f t="shared" si="1762"/>
        <v>#DIV/0!</v>
      </c>
      <c r="O1088" s="14"/>
      <c r="P1088" s="10" t="s">
        <v>90</v>
      </c>
    </row>
    <row r="1089" spans="1:16" ht="18.75" hidden="1" x14ac:dyDescent="0.25">
      <c r="A1089" s="40" t="str">
        <f t="shared" si="1692"/>
        <v>b</v>
      </c>
      <c r="B1089" s="3" t="s">
        <v>2</v>
      </c>
      <c r="C1089" s="5" t="s">
        <v>7</v>
      </c>
      <c r="D1089" s="18"/>
      <c r="E1089" s="18"/>
      <c r="F1089" s="18"/>
      <c r="G1089" s="18"/>
      <c r="H1089" s="20">
        <v>0</v>
      </c>
      <c r="I1089" s="20">
        <v>0</v>
      </c>
      <c r="J1089" s="18"/>
      <c r="K1089" s="18"/>
      <c r="L1089" s="18">
        <f t="shared" si="1765"/>
        <v>0</v>
      </c>
      <c r="M1089" s="30">
        <f t="shared" si="1766"/>
        <v>0</v>
      </c>
      <c r="N1089" s="33" t="e">
        <f t="shared" si="1762"/>
        <v>#DIV/0!</v>
      </c>
      <c r="O1089" s="14"/>
      <c r="P1089" s="10" t="s">
        <v>90</v>
      </c>
    </row>
    <row r="1090" spans="1:16" ht="18.75" hidden="1" x14ac:dyDescent="0.25">
      <c r="A1090" s="40" t="str">
        <f t="shared" si="1692"/>
        <v>b</v>
      </c>
      <c r="B1090" s="3" t="s">
        <v>2</v>
      </c>
      <c r="C1090" s="5" t="s">
        <v>8</v>
      </c>
      <c r="D1090" s="18"/>
      <c r="E1090" s="18"/>
      <c r="F1090" s="18"/>
      <c r="G1090" s="18"/>
      <c r="H1090" s="20">
        <v>0</v>
      </c>
      <c r="I1090" s="20">
        <v>0</v>
      </c>
      <c r="J1090" s="18"/>
      <c r="K1090" s="18"/>
      <c r="L1090" s="18">
        <f t="shared" si="1765"/>
        <v>0</v>
      </c>
      <c r="M1090" s="30">
        <f t="shared" si="1766"/>
        <v>0</v>
      </c>
      <c r="N1090" s="33" t="e">
        <f t="shared" si="1762"/>
        <v>#DIV/0!</v>
      </c>
      <c r="O1090" s="14"/>
      <c r="P1090" s="10" t="s">
        <v>90</v>
      </c>
    </row>
    <row r="1091" spans="1:16" ht="18.75" hidden="1" x14ac:dyDescent="0.25">
      <c r="A1091" s="40" t="str">
        <f t="shared" si="1692"/>
        <v>b</v>
      </c>
      <c r="B1091" s="3" t="s">
        <v>2</v>
      </c>
      <c r="C1091" s="5" t="s">
        <v>9</v>
      </c>
      <c r="D1091" s="18"/>
      <c r="E1091" s="18"/>
      <c r="F1091" s="18"/>
      <c r="G1091" s="18"/>
      <c r="H1091" s="20">
        <v>0</v>
      </c>
      <c r="I1091" s="20">
        <v>0</v>
      </c>
      <c r="J1091" s="18"/>
      <c r="K1091" s="18"/>
      <c r="L1091" s="18">
        <f t="shared" si="1765"/>
        <v>0</v>
      </c>
      <c r="M1091" s="30">
        <f t="shared" si="1766"/>
        <v>0</v>
      </c>
      <c r="N1091" s="33" t="e">
        <f t="shared" si="1762"/>
        <v>#DIV/0!</v>
      </c>
      <c r="O1091" s="14"/>
      <c r="P1091" s="10" t="s">
        <v>90</v>
      </c>
    </row>
    <row r="1092" spans="1:16" ht="19.5" x14ac:dyDescent="0.25">
      <c r="A1092" s="40" t="str">
        <f t="shared" ref="A1092:A1155" si="1767">IF((D1092+J1092+H1092+I1092+K1092+L1092)&gt;0,"a","b")</f>
        <v>a</v>
      </c>
      <c r="B1092" s="52" t="s">
        <v>2</v>
      </c>
      <c r="C1092" s="4" t="s">
        <v>10</v>
      </c>
      <c r="D1092" s="49"/>
      <c r="E1092" s="49"/>
      <c r="F1092" s="49"/>
      <c r="G1092" s="49"/>
      <c r="H1092" s="59">
        <v>4350000</v>
      </c>
      <c r="I1092" s="64">
        <f>1775300-25000</f>
        <v>1750300</v>
      </c>
      <c r="J1092" s="49">
        <v>1750300</v>
      </c>
      <c r="K1092" s="49"/>
      <c r="L1092" s="49">
        <f t="shared" si="1765"/>
        <v>1750300</v>
      </c>
      <c r="M1092" s="53">
        <f t="shared" si="1766"/>
        <v>0</v>
      </c>
      <c r="N1092" s="54">
        <f t="shared" si="1762"/>
        <v>1</v>
      </c>
      <c r="O1092" s="61"/>
      <c r="P1092" s="45" t="s">
        <v>90</v>
      </c>
    </row>
    <row r="1093" spans="1:16" ht="18.75" hidden="1" x14ac:dyDescent="0.25">
      <c r="A1093" s="40" t="str">
        <f t="shared" si="1767"/>
        <v>b</v>
      </c>
      <c r="B1093" s="3" t="s">
        <v>2</v>
      </c>
      <c r="C1093" s="2" t="s">
        <v>11</v>
      </c>
      <c r="D1093" s="17"/>
      <c r="E1093" s="17"/>
      <c r="F1093" s="17"/>
      <c r="G1093" s="17"/>
      <c r="H1093" s="17">
        <v>0</v>
      </c>
      <c r="I1093" s="17">
        <v>0</v>
      </c>
      <c r="J1093" s="18"/>
      <c r="K1093" s="17"/>
      <c r="L1093" s="17">
        <f t="shared" si="1765"/>
        <v>0</v>
      </c>
      <c r="M1093" s="31">
        <f t="shared" si="1766"/>
        <v>0</v>
      </c>
      <c r="N1093" s="32" t="e">
        <f t="shared" si="1762"/>
        <v>#DIV/0!</v>
      </c>
      <c r="O1093" s="13"/>
      <c r="P1093" s="10" t="s">
        <v>90</v>
      </c>
    </row>
    <row r="1094" spans="1:16" ht="18.75" hidden="1" x14ac:dyDescent="0.25">
      <c r="A1094" s="40" t="str">
        <f t="shared" si="1767"/>
        <v>b</v>
      </c>
      <c r="B1094" s="3" t="s">
        <v>2</v>
      </c>
      <c r="C1094" s="2" t="s">
        <v>12</v>
      </c>
      <c r="D1094" s="17"/>
      <c r="E1094" s="17"/>
      <c r="F1094" s="17"/>
      <c r="G1094" s="17"/>
      <c r="H1094" s="17">
        <v>0</v>
      </c>
      <c r="I1094" s="17">
        <v>0</v>
      </c>
      <c r="J1094" s="18"/>
      <c r="K1094" s="17"/>
      <c r="L1094" s="17">
        <f t="shared" si="1765"/>
        <v>0</v>
      </c>
      <c r="M1094" s="31">
        <f t="shared" si="1766"/>
        <v>0</v>
      </c>
      <c r="N1094" s="32" t="e">
        <f t="shared" si="1762"/>
        <v>#DIV/0!</v>
      </c>
      <c r="O1094" s="13"/>
      <c r="P1094" s="10" t="s">
        <v>90</v>
      </c>
    </row>
    <row r="1095" spans="1:16" ht="18.75" hidden="1" x14ac:dyDescent="0.25">
      <c r="A1095" s="40" t="str">
        <f t="shared" si="1767"/>
        <v>b</v>
      </c>
      <c r="B1095" s="3" t="s">
        <v>2</v>
      </c>
      <c r="C1095" s="2" t="s">
        <v>13</v>
      </c>
      <c r="D1095" s="18"/>
      <c r="E1095" s="18"/>
      <c r="F1095" s="18"/>
      <c r="G1095" s="18"/>
      <c r="H1095" s="17">
        <v>0</v>
      </c>
      <c r="I1095" s="17">
        <v>0</v>
      </c>
      <c r="J1095" s="18"/>
      <c r="K1095" s="18"/>
      <c r="L1095" s="18">
        <f t="shared" si="1765"/>
        <v>0</v>
      </c>
      <c r="M1095" s="30">
        <f t="shared" si="1766"/>
        <v>0</v>
      </c>
      <c r="N1095" s="33" t="e">
        <f t="shared" si="1762"/>
        <v>#DIV/0!</v>
      </c>
      <c r="O1095" s="14"/>
      <c r="P1095" s="10" t="s">
        <v>90</v>
      </c>
    </row>
    <row r="1096" spans="1:16" ht="54" hidden="1" x14ac:dyDescent="0.25">
      <c r="A1096" s="40" t="str">
        <f t="shared" si="1767"/>
        <v>a</v>
      </c>
      <c r="B1096" s="55" t="s">
        <v>220</v>
      </c>
      <c r="C1096" s="55" t="s">
        <v>219</v>
      </c>
      <c r="D1096" s="48">
        <f t="shared" ref="D1096" si="1768">D1097+D1105+D1106+D1107</f>
        <v>0</v>
      </c>
      <c r="E1096" s="48"/>
      <c r="F1096" s="48"/>
      <c r="G1096" s="48"/>
      <c r="H1096" s="56">
        <f t="shared" ref="H1096:M1096" si="1769">H1097+H1105+H1106+H1107</f>
        <v>0</v>
      </c>
      <c r="I1096" s="56">
        <f t="shared" si="1769"/>
        <v>2393050</v>
      </c>
      <c r="J1096" s="49">
        <f t="shared" si="1769"/>
        <v>2393050</v>
      </c>
      <c r="K1096" s="48">
        <f t="shared" si="1769"/>
        <v>0</v>
      </c>
      <c r="L1096" s="48">
        <f t="shared" si="1769"/>
        <v>2393050</v>
      </c>
      <c r="M1096" s="50">
        <f t="shared" si="1769"/>
        <v>0</v>
      </c>
      <c r="N1096" s="51">
        <f t="shared" ref="N1096:N1107" si="1770">L1096/I1096</f>
        <v>1</v>
      </c>
      <c r="O1096" s="61"/>
      <c r="P1096" s="45" t="s">
        <v>221</v>
      </c>
    </row>
    <row r="1097" spans="1:16" ht="19.5" hidden="1" x14ac:dyDescent="0.25">
      <c r="A1097" s="40" t="str">
        <f t="shared" si="1767"/>
        <v>a</v>
      </c>
      <c r="B1097" s="46" t="s">
        <v>2</v>
      </c>
      <c r="C1097" s="47" t="s">
        <v>3</v>
      </c>
      <c r="D1097" s="49">
        <f t="shared" ref="D1097" si="1771">D1098+D1099+D1100+D1101+D1102+D1103+D1104</f>
        <v>0</v>
      </c>
      <c r="E1097" s="49"/>
      <c r="F1097" s="49"/>
      <c r="G1097" s="49"/>
      <c r="H1097" s="48">
        <f t="shared" ref="H1097:M1097" si="1772">H1098+H1099+H1100+H1101+H1102+H1103+H1104</f>
        <v>0</v>
      </c>
      <c r="I1097" s="48">
        <f t="shared" si="1772"/>
        <v>2393050</v>
      </c>
      <c r="J1097" s="49">
        <f t="shared" si="1772"/>
        <v>2393050</v>
      </c>
      <c r="K1097" s="49">
        <f t="shared" si="1772"/>
        <v>0</v>
      </c>
      <c r="L1097" s="49">
        <f t="shared" si="1772"/>
        <v>2393050</v>
      </c>
      <c r="M1097" s="53">
        <f t="shared" si="1772"/>
        <v>0</v>
      </c>
      <c r="N1097" s="54">
        <f t="shared" si="1770"/>
        <v>1</v>
      </c>
      <c r="O1097" s="61"/>
      <c r="P1097" s="45" t="s">
        <v>221</v>
      </c>
    </row>
    <row r="1098" spans="1:16" ht="18.75" hidden="1" x14ac:dyDescent="0.25">
      <c r="A1098" s="40" t="str">
        <f t="shared" si="1767"/>
        <v>b</v>
      </c>
      <c r="B1098" s="3" t="s">
        <v>2</v>
      </c>
      <c r="C1098" s="4" t="s">
        <v>4</v>
      </c>
      <c r="D1098" s="18"/>
      <c r="E1098" s="18"/>
      <c r="F1098" s="18"/>
      <c r="G1098" s="18"/>
      <c r="H1098" s="20"/>
      <c r="I1098" s="20">
        <v>0</v>
      </c>
      <c r="J1098" s="18"/>
      <c r="K1098" s="18"/>
      <c r="L1098" s="18">
        <f t="shared" ref="L1098:L1107" si="1773">J1098+K1098</f>
        <v>0</v>
      </c>
      <c r="M1098" s="30">
        <f t="shared" ref="M1098:M1107" si="1774">I1098-L1098</f>
        <v>0</v>
      </c>
      <c r="N1098" s="33" t="e">
        <f t="shared" si="1770"/>
        <v>#DIV/0!</v>
      </c>
      <c r="O1098" s="14"/>
      <c r="P1098" s="10" t="s">
        <v>221</v>
      </c>
    </row>
    <row r="1099" spans="1:16" ht="19.5" hidden="1" x14ac:dyDescent="0.25">
      <c r="A1099" s="40" t="str">
        <f t="shared" si="1767"/>
        <v>a</v>
      </c>
      <c r="B1099" s="52" t="s">
        <v>2</v>
      </c>
      <c r="C1099" s="4" t="s">
        <v>5</v>
      </c>
      <c r="D1099" s="49"/>
      <c r="E1099" s="49"/>
      <c r="F1099" s="49"/>
      <c r="G1099" s="49"/>
      <c r="H1099" s="59"/>
      <c r="I1099" s="64">
        <f>20000+73350</f>
        <v>93350</v>
      </c>
      <c r="J1099" s="49">
        <v>93350</v>
      </c>
      <c r="K1099" s="49"/>
      <c r="L1099" s="49">
        <f t="shared" si="1773"/>
        <v>93350</v>
      </c>
      <c r="M1099" s="53">
        <f t="shared" si="1774"/>
        <v>0</v>
      </c>
      <c r="N1099" s="54">
        <f t="shared" si="1770"/>
        <v>1</v>
      </c>
      <c r="O1099" s="61"/>
      <c r="P1099" s="45" t="s">
        <v>221</v>
      </c>
    </row>
    <row r="1100" spans="1:16" ht="18.75" hidden="1" x14ac:dyDescent="0.25">
      <c r="A1100" s="40" t="str">
        <f t="shared" si="1767"/>
        <v>b</v>
      </c>
      <c r="B1100" s="3" t="s">
        <v>2</v>
      </c>
      <c r="C1100" s="4" t="s">
        <v>6</v>
      </c>
      <c r="D1100" s="18"/>
      <c r="E1100" s="18"/>
      <c r="F1100" s="18"/>
      <c r="G1100" s="18"/>
      <c r="H1100" s="20"/>
      <c r="I1100" s="20">
        <v>0</v>
      </c>
      <c r="J1100" s="18"/>
      <c r="K1100" s="18"/>
      <c r="L1100" s="18">
        <f t="shared" si="1773"/>
        <v>0</v>
      </c>
      <c r="M1100" s="30">
        <f t="shared" si="1774"/>
        <v>0</v>
      </c>
      <c r="N1100" s="33" t="e">
        <f t="shared" si="1770"/>
        <v>#DIV/0!</v>
      </c>
      <c r="O1100" s="14"/>
      <c r="P1100" s="10" t="s">
        <v>221</v>
      </c>
    </row>
    <row r="1101" spans="1:16" ht="18.75" hidden="1" x14ac:dyDescent="0.25">
      <c r="A1101" s="40" t="str">
        <f t="shared" si="1767"/>
        <v>b</v>
      </c>
      <c r="B1101" s="3" t="s">
        <v>2</v>
      </c>
      <c r="C1101" s="5" t="s">
        <v>7</v>
      </c>
      <c r="D1101" s="18"/>
      <c r="E1101" s="18"/>
      <c r="F1101" s="18"/>
      <c r="G1101" s="18"/>
      <c r="H1101" s="20"/>
      <c r="I1101" s="20">
        <v>0</v>
      </c>
      <c r="J1101" s="18"/>
      <c r="K1101" s="18"/>
      <c r="L1101" s="18">
        <f t="shared" si="1773"/>
        <v>0</v>
      </c>
      <c r="M1101" s="30">
        <f t="shared" si="1774"/>
        <v>0</v>
      </c>
      <c r="N1101" s="33" t="e">
        <f t="shared" si="1770"/>
        <v>#DIV/0!</v>
      </c>
      <c r="O1101" s="14"/>
      <c r="P1101" s="10" t="s">
        <v>221</v>
      </c>
    </row>
    <row r="1102" spans="1:16" ht="18.75" hidden="1" x14ac:dyDescent="0.25">
      <c r="A1102" s="40" t="str">
        <f t="shared" si="1767"/>
        <v>b</v>
      </c>
      <c r="B1102" s="3" t="s">
        <v>2</v>
      </c>
      <c r="C1102" s="5" t="s">
        <v>8</v>
      </c>
      <c r="D1102" s="18"/>
      <c r="E1102" s="18"/>
      <c r="F1102" s="18"/>
      <c r="G1102" s="18"/>
      <c r="H1102" s="20"/>
      <c r="I1102" s="20">
        <v>0</v>
      </c>
      <c r="J1102" s="18"/>
      <c r="K1102" s="18"/>
      <c r="L1102" s="18">
        <f t="shared" si="1773"/>
        <v>0</v>
      </c>
      <c r="M1102" s="30">
        <f t="shared" si="1774"/>
        <v>0</v>
      </c>
      <c r="N1102" s="33" t="e">
        <f t="shared" si="1770"/>
        <v>#DIV/0!</v>
      </c>
      <c r="O1102" s="14"/>
      <c r="P1102" s="10" t="s">
        <v>221</v>
      </c>
    </row>
    <row r="1103" spans="1:16" ht="18.75" hidden="1" x14ac:dyDescent="0.25">
      <c r="A1103" s="40" t="str">
        <f t="shared" si="1767"/>
        <v>b</v>
      </c>
      <c r="B1103" s="3" t="s">
        <v>2</v>
      </c>
      <c r="C1103" s="5" t="s">
        <v>9</v>
      </c>
      <c r="D1103" s="18"/>
      <c r="E1103" s="18"/>
      <c r="F1103" s="18"/>
      <c r="G1103" s="18"/>
      <c r="H1103" s="20"/>
      <c r="I1103" s="20">
        <v>0</v>
      </c>
      <c r="J1103" s="18"/>
      <c r="K1103" s="18"/>
      <c r="L1103" s="18">
        <f t="shared" si="1773"/>
        <v>0</v>
      </c>
      <c r="M1103" s="30">
        <f t="shared" si="1774"/>
        <v>0</v>
      </c>
      <c r="N1103" s="33" t="e">
        <f t="shared" si="1770"/>
        <v>#DIV/0!</v>
      </c>
      <c r="O1103" s="14"/>
      <c r="P1103" s="10" t="s">
        <v>221</v>
      </c>
    </row>
    <row r="1104" spans="1:16" ht="19.5" hidden="1" x14ac:dyDescent="0.25">
      <c r="A1104" s="40" t="str">
        <f t="shared" si="1767"/>
        <v>a</v>
      </c>
      <c r="B1104" s="52" t="s">
        <v>2</v>
      </c>
      <c r="C1104" s="4" t="s">
        <v>10</v>
      </c>
      <c r="D1104" s="49"/>
      <c r="E1104" s="49"/>
      <c r="F1104" s="49"/>
      <c r="G1104" s="49"/>
      <c r="H1104" s="59"/>
      <c r="I1104" s="64">
        <f>2274700+25000</f>
        <v>2299700</v>
      </c>
      <c r="J1104" s="49">
        <v>2299700</v>
      </c>
      <c r="K1104" s="49"/>
      <c r="L1104" s="49">
        <f t="shared" si="1773"/>
        <v>2299700</v>
      </c>
      <c r="M1104" s="53">
        <f t="shared" si="1774"/>
        <v>0</v>
      </c>
      <c r="N1104" s="54">
        <f t="shared" si="1770"/>
        <v>1</v>
      </c>
      <c r="O1104" s="61"/>
      <c r="P1104" s="45" t="s">
        <v>221</v>
      </c>
    </row>
    <row r="1105" spans="1:16" ht="18.75" hidden="1" x14ac:dyDescent="0.25">
      <c r="A1105" s="40" t="str">
        <f t="shared" si="1767"/>
        <v>b</v>
      </c>
      <c r="B1105" s="3" t="s">
        <v>2</v>
      </c>
      <c r="C1105" s="2" t="s">
        <v>11</v>
      </c>
      <c r="D1105" s="17"/>
      <c r="E1105" s="17"/>
      <c r="F1105" s="17"/>
      <c r="G1105" s="17"/>
      <c r="H1105" s="17"/>
      <c r="I1105" s="17">
        <v>0</v>
      </c>
      <c r="J1105" s="18"/>
      <c r="K1105" s="17"/>
      <c r="L1105" s="17">
        <f t="shared" si="1773"/>
        <v>0</v>
      </c>
      <c r="M1105" s="31">
        <f t="shared" si="1774"/>
        <v>0</v>
      </c>
      <c r="N1105" s="32" t="e">
        <f t="shared" si="1770"/>
        <v>#DIV/0!</v>
      </c>
      <c r="O1105" s="13"/>
      <c r="P1105" s="10" t="s">
        <v>221</v>
      </c>
    </row>
    <row r="1106" spans="1:16" ht="18.75" hidden="1" x14ac:dyDescent="0.25">
      <c r="A1106" s="40" t="str">
        <f t="shared" si="1767"/>
        <v>b</v>
      </c>
      <c r="B1106" s="3" t="s">
        <v>2</v>
      </c>
      <c r="C1106" s="2" t="s">
        <v>12</v>
      </c>
      <c r="D1106" s="17"/>
      <c r="E1106" s="17"/>
      <c r="F1106" s="17"/>
      <c r="G1106" s="17"/>
      <c r="H1106" s="17">
        <v>0</v>
      </c>
      <c r="I1106" s="17">
        <v>0</v>
      </c>
      <c r="J1106" s="18"/>
      <c r="K1106" s="17"/>
      <c r="L1106" s="17">
        <f t="shared" si="1773"/>
        <v>0</v>
      </c>
      <c r="M1106" s="31">
        <f t="shared" si="1774"/>
        <v>0</v>
      </c>
      <c r="N1106" s="32" t="e">
        <f t="shared" si="1770"/>
        <v>#DIV/0!</v>
      </c>
      <c r="O1106" s="13"/>
      <c r="P1106" s="10" t="s">
        <v>221</v>
      </c>
    </row>
    <row r="1107" spans="1:16" ht="18.75" hidden="1" x14ac:dyDescent="0.25">
      <c r="A1107" s="40" t="str">
        <f t="shared" si="1767"/>
        <v>b</v>
      </c>
      <c r="B1107" s="3" t="s">
        <v>2</v>
      </c>
      <c r="C1107" s="2" t="s">
        <v>13</v>
      </c>
      <c r="D1107" s="18"/>
      <c r="E1107" s="18"/>
      <c r="F1107" s="18"/>
      <c r="G1107" s="18"/>
      <c r="H1107" s="17">
        <v>0</v>
      </c>
      <c r="I1107" s="17">
        <v>0</v>
      </c>
      <c r="J1107" s="18"/>
      <c r="K1107" s="18"/>
      <c r="L1107" s="18">
        <f t="shared" si="1773"/>
        <v>0</v>
      </c>
      <c r="M1107" s="30">
        <f t="shared" si="1774"/>
        <v>0</v>
      </c>
      <c r="N1107" s="33" t="e">
        <f t="shared" si="1770"/>
        <v>#DIV/0!</v>
      </c>
      <c r="O1107" s="14"/>
      <c r="P1107" s="10" t="s">
        <v>221</v>
      </c>
    </row>
    <row r="1108" spans="1:16" ht="54" hidden="1" x14ac:dyDescent="0.25">
      <c r="A1108" s="40" t="str">
        <f t="shared" si="1767"/>
        <v>a</v>
      </c>
      <c r="B1108" s="55" t="s">
        <v>191</v>
      </c>
      <c r="C1108" s="55" t="s">
        <v>192</v>
      </c>
      <c r="D1108" s="48">
        <f t="shared" ref="D1108:F1108" si="1775">D1109+D1117+D1118+D1119</f>
        <v>0</v>
      </c>
      <c r="E1108" s="48">
        <f t="shared" si="1775"/>
        <v>0</v>
      </c>
      <c r="F1108" s="48">
        <f t="shared" si="1775"/>
        <v>2001</v>
      </c>
      <c r="G1108" s="48"/>
      <c r="H1108" s="56">
        <f t="shared" ref="H1108:M1108" si="1776">H1109+H1117+H1118+H1119</f>
        <v>52700000</v>
      </c>
      <c r="I1108" s="56">
        <f t="shared" si="1776"/>
        <v>64100000</v>
      </c>
      <c r="J1108" s="49">
        <f t="shared" ref="J1108" si="1777">J1109+J1117+J1118+J1119</f>
        <v>51846595</v>
      </c>
      <c r="K1108" s="48">
        <f t="shared" si="1776"/>
        <v>12253405</v>
      </c>
      <c r="L1108" s="48">
        <f t="shared" si="1776"/>
        <v>64100000</v>
      </c>
      <c r="M1108" s="50">
        <f t="shared" si="1776"/>
        <v>0</v>
      </c>
      <c r="N1108" s="51">
        <f t="shared" si="1679"/>
        <v>1</v>
      </c>
      <c r="O1108" s="61"/>
      <c r="P1108" s="45"/>
    </row>
    <row r="1109" spans="1:16" ht="19.5" hidden="1" x14ac:dyDescent="0.25">
      <c r="A1109" s="40" t="str">
        <f t="shared" si="1767"/>
        <v>a</v>
      </c>
      <c r="B1109" s="46" t="s">
        <v>2</v>
      </c>
      <c r="C1109" s="47" t="s">
        <v>3</v>
      </c>
      <c r="D1109" s="49">
        <f t="shared" ref="D1109:F1109" si="1778">D1110+D1111+D1112+D1113+D1114+D1115+D1116</f>
        <v>0</v>
      </c>
      <c r="E1109" s="49">
        <f t="shared" si="1778"/>
        <v>0</v>
      </c>
      <c r="F1109" s="49">
        <f t="shared" si="1778"/>
        <v>2001</v>
      </c>
      <c r="G1109" s="49"/>
      <c r="H1109" s="48">
        <f t="shared" ref="H1109:M1109" si="1779">H1110+H1111+H1112+H1113+H1114+H1115+H1116</f>
        <v>22700000</v>
      </c>
      <c r="I1109" s="48">
        <f t="shared" si="1779"/>
        <v>26400000</v>
      </c>
      <c r="J1109" s="49">
        <f t="shared" ref="J1109" si="1780">J1110+J1111+J1112+J1113+J1114+J1115+J1116</f>
        <v>23121806</v>
      </c>
      <c r="K1109" s="49">
        <f t="shared" si="1779"/>
        <v>3278194</v>
      </c>
      <c r="L1109" s="49">
        <f t="shared" si="1779"/>
        <v>26400000</v>
      </c>
      <c r="M1109" s="53">
        <f t="shared" si="1779"/>
        <v>0</v>
      </c>
      <c r="N1109" s="54">
        <f t="shared" si="1679"/>
        <v>1</v>
      </c>
      <c r="O1109" s="61"/>
      <c r="P1109" s="45"/>
    </row>
    <row r="1110" spans="1:16" ht="18.75" hidden="1" x14ac:dyDescent="0.25">
      <c r="A1110" s="40" t="str">
        <f t="shared" si="1767"/>
        <v>b</v>
      </c>
      <c r="B1110" s="3" t="s">
        <v>2</v>
      </c>
      <c r="C1110" s="4" t="s">
        <v>4</v>
      </c>
      <c r="D1110" s="18">
        <f t="shared" ref="D1110:F1110" si="1781">D1122</f>
        <v>0</v>
      </c>
      <c r="E1110" s="18">
        <f t="shared" si="1781"/>
        <v>0</v>
      </c>
      <c r="F1110" s="18">
        <f t="shared" si="1781"/>
        <v>0</v>
      </c>
      <c r="G1110" s="18"/>
      <c r="H1110" s="20">
        <f t="shared" ref="H1110:K1110" si="1782">H1122</f>
        <v>0</v>
      </c>
      <c r="I1110" s="20">
        <f t="shared" si="1782"/>
        <v>0</v>
      </c>
      <c r="J1110" s="18">
        <f t="shared" si="1782"/>
        <v>0</v>
      </c>
      <c r="K1110" s="18">
        <f t="shared" si="1782"/>
        <v>0</v>
      </c>
      <c r="L1110" s="18">
        <f t="shared" ref="L1110:L1119" si="1783">J1110+K1110</f>
        <v>0</v>
      </c>
      <c r="M1110" s="30">
        <f t="shared" ref="M1110:M1119" si="1784">I1110-L1110</f>
        <v>0</v>
      </c>
      <c r="N1110" s="33" t="e">
        <f t="shared" si="1679"/>
        <v>#DIV/0!</v>
      </c>
      <c r="O1110" s="14"/>
    </row>
    <row r="1111" spans="1:16" ht="19.5" hidden="1" x14ac:dyDescent="0.25">
      <c r="A1111" s="40" t="str">
        <f t="shared" si="1767"/>
        <v>a</v>
      </c>
      <c r="B1111" s="52" t="s">
        <v>2</v>
      </c>
      <c r="C1111" s="4" t="s">
        <v>5</v>
      </c>
      <c r="D1111" s="49">
        <f t="shared" ref="D1111:F1111" si="1785">D1123</f>
        <v>0</v>
      </c>
      <c r="E1111" s="49">
        <f t="shared" si="1785"/>
        <v>0</v>
      </c>
      <c r="F1111" s="49">
        <f t="shared" si="1785"/>
        <v>0</v>
      </c>
      <c r="G1111" s="49"/>
      <c r="H1111" s="59">
        <f t="shared" ref="H1111:K1111" si="1786">H1123</f>
        <v>1200000</v>
      </c>
      <c r="I1111" s="59">
        <f t="shared" si="1786"/>
        <v>1200000</v>
      </c>
      <c r="J1111" s="49">
        <f t="shared" si="1786"/>
        <v>367053</v>
      </c>
      <c r="K1111" s="49">
        <f t="shared" si="1786"/>
        <v>832947</v>
      </c>
      <c r="L1111" s="49">
        <f t="shared" si="1783"/>
        <v>1200000</v>
      </c>
      <c r="M1111" s="53">
        <f t="shared" si="1784"/>
        <v>0</v>
      </c>
      <c r="N1111" s="54">
        <f t="shared" ref="N1111:N1179" si="1787">L1111/I1111</f>
        <v>1</v>
      </c>
      <c r="O1111" s="61"/>
      <c r="P1111" s="45"/>
    </row>
    <row r="1112" spans="1:16" ht="18.75" hidden="1" x14ac:dyDescent="0.25">
      <c r="A1112" s="40" t="str">
        <f t="shared" si="1767"/>
        <v>b</v>
      </c>
      <c r="B1112" s="3" t="s">
        <v>2</v>
      </c>
      <c r="C1112" s="4" t="s">
        <v>6</v>
      </c>
      <c r="D1112" s="18">
        <f t="shared" ref="D1112:F1112" si="1788">D1124</f>
        <v>0</v>
      </c>
      <c r="E1112" s="18">
        <f t="shared" si="1788"/>
        <v>0</v>
      </c>
      <c r="F1112" s="18">
        <f t="shared" si="1788"/>
        <v>0</v>
      </c>
      <c r="G1112" s="18"/>
      <c r="H1112" s="20">
        <f t="shared" ref="H1112:K1112" si="1789">H1124</f>
        <v>0</v>
      </c>
      <c r="I1112" s="20">
        <f t="shared" si="1789"/>
        <v>0</v>
      </c>
      <c r="J1112" s="18">
        <f t="shared" si="1789"/>
        <v>0</v>
      </c>
      <c r="K1112" s="18">
        <f t="shared" si="1789"/>
        <v>0</v>
      </c>
      <c r="L1112" s="18">
        <f t="shared" si="1783"/>
        <v>0</v>
      </c>
      <c r="M1112" s="30">
        <f t="shared" si="1784"/>
        <v>0</v>
      </c>
      <c r="N1112" s="33" t="e">
        <f t="shared" si="1787"/>
        <v>#DIV/0!</v>
      </c>
      <c r="O1112" s="14"/>
    </row>
    <row r="1113" spans="1:16" ht="18.75" hidden="1" x14ac:dyDescent="0.25">
      <c r="A1113" s="40" t="str">
        <f t="shared" si="1767"/>
        <v>b</v>
      </c>
      <c r="B1113" s="3" t="s">
        <v>2</v>
      </c>
      <c r="C1113" s="5" t="s">
        <v>7</v>
      </c>
      <c r="D1113" s="18">
        <f t="shared" ref="D1113:F1113" si="1790">D1125</f>
        <v>0</v>
      </c>
      <c r="E1113" s="18">
        <f t="shared" si="1790"/>
        <v>0</v>
      </c>
      <c r="F1113" s="18">
        <f t="shared" si="1790"/>
        <v>0</v>
      </c>
      <c r="G1113" s="18"/>
      <c r="H1113" s="20">
        <f t="shared" ref="H1113:K1113" si="1791">H1125</f>
        <v>0</v>
      </c>
      <c r="I1113" s="20">
        <f t="shared" si="1791"/>
        <v>0</v>
      </c>
      <c r="J1113" s="18">
        <f t="shared" si="1791"/>
        <v>0</v>
      </c>
      <c r="K1113" s="18">
        <f t="shared" si="1791"/>
        <v>0</v>
      </c>
      <c r="L1113" s="18">
        <f t="shared" si="1783"/>
        <v>0</v>
      </c>
      <c r="M1113" s="30">
        <f t="shared" si="1784"/>
        <v>0</v>
      </c>
      <c r="N1113" s="33" t="e">
        <f t="shared" si="1787"/>
        <v>#DIV/0!</v>
      </c>
      <c r="O1113" s="14"/>
    </row>
    <row r="1114" spans="1:16" ht="18.75" hidden="1" x14ac:dyDescent="0.25">
      <c r="A1114" s="40" t="str">
        <f t="shared" si="1767"/>
        <v>b</v>
      </c>
      <c r="B1114" s="3" t="s">
        <v>2</v>
      </c>
      <c r="C1114" s="5" t="s">
        <v>8</v>
      </c>
      <c r="D1114" s="18">
        <f t="shared" ref="D1114:F1114" si="1792">D1126</f>
        <v>0</v>
      </c>
      <c r="E1114" s="18">
        <f t="shared" si="1792"/>
        <v>0</v>
      </c>
      <c r="F1114" s="18">
        <f t="shared" si="1792"/>
        <v>0</v>
      </c>
      <c r="G1114" s="18"/>
      <c r="H1114" s="20">
        <f t="shared" ref="H1114:K1114" si="1793">H1126</f>
        <v>0</v>
      </c>
      <c r="I1114" s="20">
        <f t="shared" si="1793"/>
        <v>0</v>
      </c>
      <c r="J1114" s="18">
        <f t="shared" si="1793"/>
        <v>0</v>
      </c>
      <c r="K1114" s="18">
        <f t="shared" si="1793"/>
        <v>0</v>
      </c>
      <c r="L1114" s="18">
        <f t="shared" si="1783"/>
        <v>0</v>
      </c>
      <c r="M1114" s="30">
        <f t="shared" si="1784"/>
        <v>0</v>
      </c>
      <c r="N1114" s="33" t="e">
        <f t="shared" si="1787"/>
        <v>#DIV/0!</v>
      </c>
      <c r="O1114" s="14"/>
    </row>
    <row r="1115" spans="1:16" ht="19.5" hidden="1" x14ac:dyDescent="0.25">
      <c r="A1115" s="40" t="str">
        <f t="shared" si="1767"/>
        <v>a</v>
      </c>
      <c r="B1115" s="52" t="s">
        <v>2</v>
      </c>
      <c r="C1115" s="4" t="s">
        <v>9</v>
      </c>
      <c r="D1115" s="49">
        <f t="shared" ref="D1115:F1115" si="1794">D1127</f>
        <v>0</v>
      </c>
      <c r="E1115" s="49">
        <f t="shared" si="1794"/>
        <v>0</v>
      </c>
      <c r="F1115" s="49">
        <f t="shared" si="1794"/>
        <v>0</v>
      </c>
      <c r="G1115" s="49"/>
      <c r="H1115" s="59">
        <f t="shared" ref="H1115:K1115" si="1795">H1127</f>
        <v>2000000</v>
      </c>
      <c r="I1115" s="59">
        <f t="shared" si="1795"/>
        <v>2000000</v>
      </c>
      <c r="J1115" s="49">
        <f t="shared" si="1795"/>
        <v>1804840</v>
      </c>
      <c r="K1115" s="49">
        <f t="shared" si="1795"/>
        <v>195160</v>
      </c>
      <c r="L1115" s="49">
        <f t="shared" si="1783"/>
        <v>2000000</v>
      </c>
      <c r="M1115" s="53">
        <f t="shared" si="1784"/>
        <v>0</v>
      </c>
      <c r="N1115" s="54">
        <f t="shared" si="1787"/>
        <v>1</v>
      </c>
      <c r="O1115" s="61"/>
      <c r="P1115" s="45"/>
    </row>
    <row r="1116" spans="1:16" ht="19.5" hidden="1" x14ac:dyDescent="0.25">
      <c r="A1116" s="40" t="str">
        <f t="shared" si="1767"/>
        <v>a</v>
      </c>
      <c r="B1116" s="52" t="s">
        <v>2</v>
      </c>
      <c r="C1116" s="4" t="s">
        <v>10</v>
      </c>
      <c r="D1116" s="49">
        <f t="shared" ref="D1116:F1116" si="1796">D1128</f>
        <v>0</v>
      </c>
      <c r="E1116" s="49">
        <f t="shared" si="1796"/>
        <v>0</v>
      </c>
      <c r="F1116" s="49">
        <f t="shared" si="1796"/>
        <v>2001</v>
      </c>
      <c r="G1116" s="49"/>
      <c r="H1116" s="59">
        <f t="shared" ref="H1116:K1116" si="1797">H1128</f>
        <v>19500000</v>
      </c>
      <c r="I1116" s="59">
        <f t="shared" si="1797"/>
        <v>23200000</v>
      </c>
      <c r="J1116" s="49">
        <f t="shared" si="1797"/>
        <v>20949913</v>
      </c>
      <c r="K1116" s="49">
        <f t="shared" si="1797"/>
        <v>2250087</v>
      </c>
      <c r="L1116" s="49">
        <f t="shared" si="1783"/>
        <v>23200000</v>
      </c>
      <c r="M1116" s="53">
        <f t="shared" si="1784"/>
        <v>0</v>
      </c>
      <c r="N1116" s="54">
        <f t="shared" si="1787"/>
        <v>1</v>
      </c>
      <c r="O1116" s="61"/>
      <c r="P1116" s="45"/>
    </row>
    <row r="1117" spans="1:16" ht="19.5" hidden="1" x14ac:dyDescent="0.25">
      <c r="A1117" s="40" t="str">
        <f t="shared" si="1767"/>
        <v>a</v>
      </c>
      <c r="B1117" s="52" t="s">
        <v>2</v>
      </c>
      <c r="C1117" s="47" t="s">
        <v>11</v>
      </c>
      <c r="D1117" s="48">
        <f t="shared" ref="D1117:F1117" si="1798">D1129</f>
        <v>0</v>
      </c>
      <c r="E1117" s="48">
        <f t="shared" si="1798"/>
        <v>0</v>
      </c>
      <c r="F1117" s="48">
        <f t="shared" si="1798"/>
        <v>0</v>
      </c>
      <c r="G1117" s="48"/>
      <c r="H1117" s="48">
        <f t="shared" ref="H1117:K1117" si="1799">H1129</f>
        <v>30000000</v>
      </c>
      <c r="I1117" s="48">
        <f t="shared" si="1799"/>
        <v>37700000</v>
      </c>
      <c r="J1117" s="49">
        <f t="shared" si="1799"/>
        <v>28724789</v>
      </c>
      <c r="K1117" s="48">
        <f t="shared" si="1799"/>
        <v>8975211</v>
      </c>
      <c r="L1117" s="48">
        <f t="shared" si="1783"/>
        <v>37700000</v>
      </c>
      <c r="M1117" s="50">
        <f t="shared" si="1784"/>
        <v>0</v>
      </c>
      <c r="N1117" s="51">
        <f t="shared" si="1787"/>
        <v>1</v>
      </c>
      <c r="O1117" s="61"/>
      <c r="P1117" s="45"/>
    </row>
    <row r="1118" spans="1:16" ht="18.75" hidden="1" x14ac:dyDescent="0.25">
      <c r="A1118" s="40" t="str">
        <f t="shared" si="1767"/>
        <v>b</v>
      </c>
      <c r="B1118" s="3" t="s">
        <v>2</v>
      </c>
      <c r="C1118" s="2" t="s">
        <v>12</v>
      </c>
      <c r="D1118" s="17">
        <f t="shared" ref="D1118:F1118" si="1800">D1130</f>
        <v>0</v>
      </c>
      <c r="E1118" s="17">
        <f t="shared" si="1800"/>
        <v>0</v>
      </c>
      <c r="F1118" s="17">
        <f t="shared" si="1800"/>
        <v>0</v>
      </c>
      <c r="G1118" s="17"/>
      <c r="H1118" s="17">
        <f t="shared" ref="H1118:K1118" si="1801">H1130</f>
        <v>0</v>
      </c>
      <c r="I1118" s="17">
        <f t="shared" si="1801"/>
        <v>0</v>
      </c>
      <c r="J1118" s="18">
        <f t="shared" si="1801"/>
        <v>0</v>
      </c>
      <c r="K1118" s="17">
        <f t="shared" si="1801"/>
        <v>0</v>
      </c>
      <c r="L1118" s="17">
        <f t="shared" si="1783"/>
        <v>0</v>
      </c>
      <c r="M1118" s="31">
        <f t="shared" si="1784"/>
        <v>0</v>
      </c>
      <c r="N1118" s="32" t="e">
        <f t="shared" si="1787"/>
        <v>#DIV/0!</v>
      </c>
      <c r="O1118" s="13"/>
    </row>
    <row r="1119" spans="1:16" ht="18.75" hidden="1" x14ac:dyDescent="0.25">
      <c r="A1119" s="40" t="str">
        <f t="shared" si="1767"/>
        <v>b</v>
      </c>
      <c r="B1119" s="3" t="s">
        <v>2</v>
      </c>
      <c r="C1119" s="2" t="s">
        <v>13</v>
      </c>
      <c r="D1119" s="18">
        <f t="shared" ref="D1119:F1119" si="1802">D1131</f>
        <v>0</v>
      </c>
      <c r="E1119" s="18">
        <f t="shared" si="1802"/>
        <v>0</v>
      </c>
      <c r="F1119" s="18">
        <f t="shared" si="1802"/>
        <v>0</v>
      </c>
      <c r="G1119" s="18"/>
      <c r="H1119" s="17">
        <f t="shared" ref="H1119:K1119" si="1803">H1131</f>
        <v>0</v>
      </c>
      <c r="I1119" s="17">
        <f t="shared" si="1803"/>
        <v>0</v>
      </c>
      <c r="J1119" s="18">
        <f t="shared" si="1803"/>
        <v>0</v>
      </c>
      <c r="K1119" s="18">
        <f t="shared" si="1803"/>
        <v>0</v>
      </c>
      <c r="L1119" s="18">
        <f t="shared" si="1783"/>
        <v>0</v>
      </c>
      <c r="M1119" s="30">
        <f t="shared" si="1784"/>
        <v>0</v>
      </c>
      <c r="N1119" s="33" t="e">
        <f t="shared" si="1787"/>
        <v>#DIV/0!</v>
      </c>
      <c r="O1119" s="14"/>
    </row>
    <row r="1120" spans="1:16" ht="54" hidden="1" x14ac:dyDescent="0.25">
      <c r="A1120" s="40" t="str">
        <f t="shared" si="1767"/>
        <v>a</v>
      </c>
      <c r="B1120" s="55" t="s">
        <v>193</v>
      </c>
      <c r="C1120" s="55" t="s">
        <v>194</v>
      </c>
      <c r="D1120" s="48">
        <f t="shared" ref="D1120:F1120" si="1804">D1121+D1129+D1130+D1131</f>
        <v>0</v>
      </c>
      <c r="E1120" s="48"/>
      <c r="F1120" s="48">
        <f t="shared" si="1804"/>
        <v>2001</v>
      </c>
      <c r="G1120" s="48"/>
      <c r="H1120" s="56">
        <f t="shared" ref="H1120:M1120" si="1805">H1121+H1129+H1130+H1131</f>
        <v>52700000</v>
      </c>
      <c r="I1120" s="56">
        <f t="shared" si="1805"/>
        <v>64100000</v>
      </c>
      <c r="J1120" s="49">
        <f t="shared" ref="J1120" si="1806">J1121+J1129+J1130+J1131</f>
        <v>51846595</v>
      </c>
      <c r="K1120" s="48">
        <f t="shared" si="1805"/>
        <v>12253405</v>
      </c>
      <c r="L1120" s="48">
        <f t="shared" si="1805"/>
        <v>64100000</v>
      </c>
      <c r="M1120" s="50">
        <f t="shared" si="1805"/>
        <v>0</v>
      </c>
      <c r="N1120" s="51">
        <f t="shared" si="1787"/>
        <v>1</v>
      </c>
      <c r="O1120" s="61"/>
      <c r="P1120" s="45"/>
    </row>
    <row r="1121" spans="1:16" ht="19.5" hidden="1" x14ac:dyDescent="0.25">
      <c r="A1121" s="40" t="str">
        <f t="shared" si="1767"/>
        <v>a</v>
      </c>
      <c r="B1121" s="46" t="s">
        <v>2</v>
      </c>
      <c r="C1121" s="47" t="s">
        <v>3</v>
      </c>
      <c r="D1121" s="49">
        <f t="shared" ref="D1121:F1121" si="1807">D1122+D1123+D1124+D1125+D1126+D1127+D1128</f>
        <v>0</v>
      </c>
      <c r="E1121" s="49"/>
      <c r="F1121" s="49">
        <f t="shared" si="1807"/>
        <v>2001</v>
      </c>
      <c r="G1121" s="49"/>
      <c r="H1121" s="48">
        <f t="shared" ref="H1121:M1121" si="1808">H1122+H1123+H1124+H1125+H1126+H1127+H1128</f>
        <v>22700000</v>
      </c>
      <c r="I1121" s="48">
        <f t="shared" si="1808"/>
        <v>26400000</v>
      </c>
      <c r="J1121" s="49">
        <f t="shared" ref="J1121" si="1809">J1122+J1123+J1124+J1125+J1126+J1127+J1128</f>
        <v>23121806</v>
      </c>
      <c r="K1121" s="49">
        <f t="shared" si="1808"/>
        <v>3278194</v>
      </c>
      <c r="L1121" s="49">
        <f t="shared" si="1808"/>
        <v>26400000</v>
      </c>
      <c r="M1121" s="53">
        <f t="shared" si="1808"/>
        <v>0</v>
      </c>
      <c r="N1121" s="54">
        <f t="shared" si="1787"/>
        <v>1</v>
      </c>
      <c r="O1121" s="61"/>
      <c r="P1121" s="45"/>
    </row>
    <row r="1122" spans="1:16" ht="18.75" hidden="1" x14ac:dyDescent="0.25">
      <c r="A1122" s="40" t="str">
        <f t="shared" si="1767"/>
        <v>b</v>
      </c>
      <c r="B1122" s="3" t="s">
        <v>2</v>
      </c>
      <c r="C1122" s="4" t="s">
        <v>4</v>
      </c>
      <c r="D1122" s="18">
        <f>D1134+D1146</f>
        <v>0</v>
      </c>
      <c r="E1122" s="18">
        <f t="shared" ref="E1122:K1122" si="1810">E1134+E1146</f>
        <v>0</v>
      </c>
      <c r="F1122" s="18">
        <f t="shared" si="1810"/>
        <v>0</v>
      </c>
      <c r="G1122" s="18"/>
      <c r="H1122" s="20">
        <f t="shared" si="1810"/>
        <v>0</v>
      </c>
      <c r="I1122" s="20">
        <f t="shared" si="1810"/>
        <v>0</v>
      </c>
      <c r="J1122" s="18">
        <f t="shared" si="1810"/>
        <v>0</v>
      </c>
      <c r="K1122" s="18">
        <f t="shared" si="1810"/>
        <v>0</v>
      </c>
      <c r="L1122" s="18">
        <f t="shared" ref="L1122:L1131" si="1811">J1122+K1122</f>
        <v>0</v>
      </c>
      <c r="M1122" s="30">
        <f t="shared" ref="M1122:M1131" si="1812">I1122-L1122</f>
        <v>0</v>
      </c>
      <c r="N1122" s="33" t="e">
        <f t="shared" si="1787"/>
        <v>#DIV/0!</v>
      </c>
      <c r="O1122" s="14"/>
    </row>
    <row r="1123" spans="1:16" ht="19.5" hidden="1" x14ac:dyDescent="0.25">
      <c r="A1123" s="40" t="str">
        <f t="shared" si="1767"/>
        <v>a</v>
      </c>
      <c r="B1123" s="52" t="s">
        <v>2</v>
      </c>
      <c r="C1123" s="4" t="s">
        <v>5</v>
      </c>
      <c r="D1123" s="49">
        <f t="shared" ref="D1123:K1123" si="1813">D1135+D1147</f>
        <v>0</v>
      </c>
      <c r="E1123" s="49">
        <f t="shared" si="1813"/>
        <v>0</v>
      </c>
      <c r="F1123" s="49">
        <f t="shared" si="1813"/>
        <v>0</v>
      </c>
      <c r="G1123" s="49"/>
      <c r="H1123" s="59">
        <f t="shared" si="1813"/>
        <v>1200000</v>
      </c>
      <c r="I1123" s="59">
        <f t="shared" si="1813"/>
        <v>1200000</v>
      </c>
      <c r="J1123" s="49">
        <f t="shared" si="1813"/>
        <v>367053</v>
      </c>
      <c r="K1123" s="49">
        <f t="shared" si="1813"/>
        <v>832947</v>
      </c>
      <c r="L1123" s="49">
        <f t="shared" si="1811"/>
        <v>1200000</v>
      </c>
      <c r="M1123" s="53">
        <f t="shared" si="1812"/>
        <v>0</v>
      </c>
      <c r="N1123" s="54">
        <f t="shared" si="1787"/>
        <v>1</v>
      </c>
      <c r="O1123" s="61"/>
      <c r="P1123" s="45"/>
    </row>
    <row r="1124" spans="1:16" ht="18.75" hidden="1" x14ac:dyDescent="0.25">
      <c r="A1124" s="40" t="str">
        <f t="shared" si="1767"/>
        <v>b</v>
      </c>
      <c r="B1124" s="3" t="s">
        <v>2</v>
      </c>
      <c r="C1124" s="4" t="s">
        <v>6</v>
      </c>
      <c r="D1124" s="18">
        <f t="shared" ref="D1124:K1124" si="1814">D1136+D1148</f>
        <v>0</v>
      </c>
      <c r="E1124" s="18">
        <f t="shared" si="1814"/>
        <v>0</v>
      </c>
      <c r="F1124" s="18">
        <f t="shared" si="1814"/>
        <v>0</v>
      </c>
      <c r="G1124" s="18"/>
      <c r="H1124" s="20">
        <f t="shared" si="1814"/>
        <v>0</v>
      </c>
      <c r="I1124" s="20">
        <f t="shared" si="1814"/>
        <v>0</v>
      </c>
      <c r="J1124" s="18">
        <f t="shared" si="1814"/>
        <v>0</v>
      </c>
      <c r="K1124" s="18">
        <f t="shared" si="1814"/>
        <v>0</v>
      </c>
      <c r="L1124" s="18">
        <f t="shared" si="1811"/>
        <v>0</v>
      </c>
      <c r="M1124" s="30">
        <f t="shared" si="1812"/>
        <v>0</v>
      </c>
      <c r="N1124" s="33" t="e">
        <f t="shared" si="1787"/>
        <v>#DIV/0!</v>
      </c>
      <c r="O1124" s="14"/>
    </row>
    <row r="1125" spans="1:16" ht="18.75" hidden="1" x14ac:dyDescent="0.25">
      <c r="A1125" s="40" t="str">
        <f t="shared" si="1767"/>
        <v>b</v>
      </c>
      <c r="B1125" s="3" t="s">
        <v>2</v>
      </c>
      <c r="C1125" s="5" t="s">
        <v>7</v>
      </c>
      <c r="D1125" s="18">
        <f t="shared" ref="D1125:K1125" si="1815">D1137+D1149</f>
        <v>0</v>
      </c>
      <c r="E1125" s="18">
        <f t="shared" si="1815"/>
        <v>0</v>
      </c>
      <c r="F1125" s="18">
        <f t="shared" si="1815"/>
        <v>0</v>
      </c>
      <c r="G1125" s="18"/>
      <c r="H1125" s="20">
        <f t="shared" si="1815"/>
        <v>0</v>
      </c>
      <c r="I1125" s="20">
        <f t="shared" si="1815"/>
        <v>0</v>
      </c>
      <c r="J1125" s="18">
        <f t="shared" si="1815"/>
        <v>0</v>
      </c>
      <c r="K1125" s="18">
        <f t="shared" si="1815"/>
        <v>0</v>
      </c>
      <c r="L1125" s="18">
        <f t="shared" si="1811"/>
        <v>0</v>
      </c>
      <c r="M1125" s="30">
        <f t="shared" si="1812"/>
        <v>0</v>
      </c>
      <c r="N1125" s="33" t="e">
        <f t="shared" si="1787"/>
        <v>#DIV/0!</v>
      </c>
      <c r="O1125" s="14"/>
    </row>
    <row r="1126" spans="1:16" ht="18.75" hidden="1" x14ac:dyDescent="0.25">
      <c r="A1126" s="40" t="str">
        <f t="shared" si="1767"/>
        <v>b</v>
      </c>
      <c r="B1126" s="3" t="s">
        <v>2</v>
      </c>
      <c r="C1126" s="5" t="s">
        <v>8</v>
      </c>
      <c r="D1126" s="18">
        <f t="shared" ref="D1126:K1126" si="1816">D1138+D1150</f>
        <v>0</v>
      </c>
      <c r="E1126" s="18">
        <f t="shared" si="1816"/>
        <v>0</v>
      </c>
      <c r="F1126" s="18">
        <f t="shared" si="1816"/>
        <v>0</v>
      </c>
      <c r="G1126" s="18"/>
      <c r="H1126" s="20">
        <f t="shared" si="1816"/>
        <v>0</v>
      </c>
      <c r="I1126" s="20">
        <f t="shared" si="1816"/>
        <v>0</v>
      </c>
      <c r="J1126" s="18">
        <f t="shared" si="1816"/>
        <v>0</v>
      </c>
      <c r="K1126" s="18">
        <f t="shared" si="1816"/>
        <v>0</v>
      </c>
      <c r="L1126" s="18">
        <f t="shared" si="1811"/>
        <v>0</v>
      </c>
      <c r="M1126" s="30">
        <f t="shared" si="1812"/>
        <v>0</v>
      </c>
      <c r="N1126" s="33" t="e">
        <f t="shared" si="1787"/>
        <v>#DIV/0!</v>
      </c>
      <c r="O1126" s="14"/>
    </row>
    <row r="1127" spans="1:16" ht="19.5" hidden="1" x14ac:dyDescent="0.25">
      <c r="A1127" s="40" t="str">
        <f t="shared" si="1767"/>
        <v>a</v>
      </c>
      <c r="B1127" s="52" t="s">
        <v>2</v>
      </c>
      <c r="C1127" s="4" t="s">
        <v>9</v>
      </c>
      <c r="D1127" s="49">
        <f t="shared" ref="D1127:K1127" si="1817">D1139+D1151</f>
        <v>0</v>
      </c>
      <c r="E1127" s="49">
        <f t="shared" si="1817"/>
        <v>0</v>
      </c>
      <c r="F1127" s="49">
        <f t="shared" si="1817"/>
        <v>0</v>
      </c>
      <c r="G1127" s="49"/>
      <c r="H1127" s="59">
        <f t="shared" si="1817"/>
        <v>2000000</v>
      </c>
      <c r="I1127" s="59">
        <f t="shared" si="1817"/>
        <v>2000000</v>
      </c>
      <c r="J1127" s="49">
        <f t="shared" si="1817"/>
        <v>1804840</v>
      </c>
      <c r="K1127" s="49">
        <f t="shared" si="1817"/>
        <v>195160</v>
      </c>
      <c r="L1127" s="49">
        <f t="shared" si="1811"/>
        <v>2000000</v>
      </c>
      <c r="M1127" s="53">
        <f t="shared" si="1812"/>
        <v>0</v>
      </c>
      <c r="N1127" s="54">
        <f t="shared" si="1787"/>
        <v>1</v>
      </c>
      <c r="O1127" s="61"/>
      <c r="P1127" s="45"/>
    </row>
    <row r="1128" spans="1:16" ht="19.5" hidden="1" x14ac:dyDescent="0.25">
      <c r="A1128" s="40" t="str">
        <f t="shared" si="1767"/>
        <v>a</v>
      </c>
      <c r="B1128" s="52" t="s">
        <v>2</v>
      </c>
      <c r="C1128" s="4" t="s">
        <v>10</v>
      </c>
      <c r="D1128" s="49">
        <f t="shared" ref="D1128:K1128" si="1818">D1140+D1152</f>
        <v>0</v>
      </c>
      <c r="E1128" s="49">
        <f t="shared" si="1818"/>
        <v>0</v>
      </c>
      <c r="F1128" s="49">
        <f t="shared" si="1818"/>
        <v>2001</v>
      </c>
      <c r="G1128" s="49"/>
      <c r="H1128" s="59">
        <f t="shared" si="1818"/>
        <v>19500000</v>
      </c>
      <c r="I1128" s="59">
        <f t="shared" si="1818"/>
        <v>23200000</v>
      </c>
      <c r="J1128" s="49">
        <f t="shared" si="1818"/>
        <v>20949913</v>
      </c>
      <c r="K1128" s="49">
        <f t="shared" si="1818"/>
        <v>2250087</v>
      </c>
      <c r="L1128" s="49">
        <f t="shared" si="1811"/>
        <v>23200000</v>
      </c>
      <c r="M1128" s="53">
        <f t="shared" si="1812"/>
        <v>0</v>
      </c>
      <c r="N1128" s="54">
        <f t="shared" si="1787"/>
        <v>1</v>
      </c>
      <c r="O1128" s="61"/>
      <c r="P1128" s="45"/>
    </row>
    <row r="1129" spans="1:16" ht="19.5" hidden="1" x14ac:dyDescent="0.25">
      <c r="A1129" s="40" t="str">
        <f t="shared" si="1767"/>
        <v>a</v>
      </c>
      <c r="B1129" s="52" t="s">
        <v>2</v>
      </c>
      <c r="C1129" s="47" t="s">
        <v>11</v>
      </c>
      <c r="D1129" s="48">
        <f t="shared" ref="D1129:K1129" si="1819">D1141+D1153</f>
        <v>0</v>
      </c>
      <c r="E1129" s="48">
        <f t="shared" si="1819"/>
        <v>0</v>
      </c>
      <c r="F1129" s="48">
        <f t="shared" si="1819"/>
        <v>0</v>
      </c>
      <c r="G1129" s="48"/>
      <c r="H1129" s="48">
        <f t="shared" si="1819"/>
        <v>30000000</v>
      </c>
      <c r="I1129" s="48">
        <f t="shared" si="1819"/>
        <v>37700000</v>
      </c>
      <c r="J1129" s="49">
        <f t="shared" si="1819"/>
        <v>28724789</v>
      </c>
      <c r="K1129" s="48">
        <f t="shared" si="1819"/>
        <v>8975211</v>
      </c>
      <c r="L1129" s="48">
        <f t="shared" si="1811"/>
        <v>37700000</v>
      </c>
      <c r="M1129" s="50">
        <f t="shared" si="1812"/>
        <v>0</v>
      </c>
      <c r="N1129" s="51">
        <f t="shared" si="1787"/>
        <v>1</v>
      </c>
      <c r="O1129" s="61"/>
      <c r="P1129" s="45"/>
    </row>
    <row r="1130" spans="1:16" ht="18.75" hidden="1" x14ac:dyDescent="0.25">
      <c r="A1130" s="40" t="str">
        <f t="shared" si="1767"/>
        <v>b</v>
      </c>
      <c r="B1130" s="3"/>
      <c r="C1130" s="2" t="s">
        <v>12</v>
      </c>
      <c r="D1130" s="17">
        <f t="shared" ref="D1130:K1130" si="1820">D1142+D1154</f>
        <v>0</v>
      </c>
      <c r="E1130" s="17">
        <f t="shared" si="1820"/>
        <v>0</v>
      </c>
      <c r="F1130" s="17">
        <f t="shared" si="1820"/>
        <v>0</v>
      </c>
      <c r="G1130" s="17"/>
      <c r="H1130" s="17">
        <f t="shared" si="1820"/>
        <v>0</v>
      </c>
      <c r="I1130" s="17">
        <f t="shared" si="1820"/>
        <v>0</v>
      </c>
      <c r="J1130" s="18">
        <f t="shared" si="1820"/>
        <v>0</v>
      </c>
      <c r="K1130" s="17">
        <f t="shared" si="1820"/>
        <v>0</v>
      </c>
      <c r="L1130" s="17">
        <f t="shared" si="1811"/>
        <v>0</v>
      </c>
      <c r="M1130" s="31">
        <f t="shared" si="1812"/>
        <v>0</v>
      </c>
      <c r="N1130" s="32" t="e">
        <f t="shared" si="1787"/>
        <v>#DIV/0!</v>
      </c>
      <c r="O1130" s="13"/>
    </row>
    <row r="1131" spans="1:16" ht="18.75" hidden="1" x14ac:dyDescent="0.25">
      <c r="A1131" s="40" t="str">
        <f t="shared" si="1767"/>
        <v>b</v>
      </c>
      <c r="B1131" s="3" t="s">
        <v>2</v>
      </c>
      <c r="C1131" s="2" t="s">
        <v>13</v>
      </c>
      <c r="D1131" s="18">
        <f t="shared" ref="D1131:K1131" si="1821">D1143+D1155</f>
        <v>0</v>
      </c>
      <c r="E1131" s="18">
        <f t="shared" si="1821"/>
        <v>0</v>
      </c>
      <c r="F1131" s="18">
        <f t="shared" si="1821"/>
        <v>0</v>
      </c>
      <c r="G1131" s="18"/>
      <c r="H1131" s="17">
        <f t="shared" si="1821"/>
        <v>0</v>
      </c>
      <c r="I1131" s="17">
        <f t="shared" si="1821"/>
        <v>0</v>
      </c>
      <c r="J1131" s="18">
        <f t="shared" si="1821"/>
        <v>0</v>
      </c>
      <c r="K1131" s="18">
        <f t="shared" si="1821"/>
        <v>0</v>
      </c>
      <c r="L1131" s="18">
        <f t="shared" si="1811"/>
        <v>0</v>
      </c>
      <c r="M1131" s="30">
        <f t="shared" si="1812"/>
        <v>0</v>
      </c>
      <c r="N1131" s="33" t="e">
        <f t="shared" si="1787"/>
        <v>#DIV/0!</v>
      </c>
      <c r="O1131" s="14"/>
    </row>
    <row r="1132" spans="1:16" ht="108" x14ac:dyDescent="0.25">
      <c r="A1132" s="40" t="str">
        <f t="shared" si="1767"/>
        <v>a</v>
      </c>
      <c r="B1132" s="55" t="s">
        <v>216</v>
      </c>
      <c r="C1132" s="55" t="s">
        <v>194</v>
      </c>
      <c r="D1132" s="48">
        <f t="shared" ref="D1132" si="1822">D1133+D1141+D1142+D1143</f>
        <v>0</v>
      </c>
      <c r="E1132" s="48"/>
      <c r="F1132" s="48">
        <f t="shared" ref="F1132:M1132" si="1823">F1133+F1141+F1142+F1143</f>
        <v>2001</v>
      </c>
      <c r="G1132" s="48"/>
      <c r="H1132" s="56">
        <f t="shared" si="1823"/>
        <v>52700000</v>
      </c>
      <c r="I1132" s="56">
        <f t="shared" si="1823"/>
        <v>51846595</v>
      </c>
      <c r="J1132" s="49">
        <f t="shared" si="1823"/>
        <v>51846595</v>
      </c>
      <c r="K1132" s="48">
        <f t="shared" si="1823"/>
        <v>0</v>
      </c>
      <c r="L1132" s="48">
        <f t="shared" si="1823"/>
        <v>51846595</v>
      </c>
      <c r="M1132" s="66">
        <f t="shared" si="1823"/>
        <v>0</v>
      </c>
      <c r="N1132" s="51">
        <f t="shared" ref="N1132:N1143" si="1824">L1132/I1132</f>
        <v>1</v>
      </c>
      <c r="O1132" s="70" t="s">
        <v>227</v>
      </c>
      <c r="P1132" s="45" t="s">
        <v>90</v>
      </c>
    </row>
    <row r="1133" spans="1:16" ht="19.5" x14ac:dyDescent="0.25">
      <c r="A1133" s="40" t="str">
        <f t="shared" si="1767"/>
        <v>a</v>
      </c>
      <c r="B1133" s="46" t="s">
        <v>2</v>
      </c>
      <c r="C1133" s="47" t="s">
        <v>3</v>
      </c>
      <c r="D1133" s="49">
        <f t="shared" ref="D1133" si="1825">D1134+D1135+D1136+D1137+D1138+D1139+D1140</f>
        <v>0</v>
      </c>
      <c r="E1133" s="49"/>
      <c r="F1133" s="49">
        <f t="shared" ref="F1133:M1133" si="1826">F1134+F1135+F1136+F1137+F1138+F1139+F1140</f>
        <v>2001</v>
      </c>
      <c r="G1133" s="49"/>
      <c r="H1133" s="48">
        <f t="shared" si="1826"/>
        <v>22700000</v>
      </c>
      <c r="I1133" s="48">
        <f t="shared" si="1826"/>
        <v>23121806</v>
      </c>
      <c r="J1133" s="49">
        <f t="shared" si="1826"/>
        <v>23121806</v>
      </c>
      <c r="K1133" s="49">
        <f t="shared" si="1826"/>
        <v>0</v>
      </c>
      <c r="L1133" s="49">
        <f t="shared" si="1826"/>
        <v>23121806</v>
      </c>
      <c r="M1133" s="53">
        <f t="shared" si="1826"/>
        <v>0</v>
      </c>
      <c r="N1133" s="54">
        <f t="shared" si="1824"/>
        <v>1</v>
      </c>
      <c r="O1133" s="61"/>
      <c r="P1133" s="45" t="s">
        <v>90</v>
      </c>
    </row>
    <row r="1134" spans="1:16" ht="18.75" hidden="1" x14ac:dyDescent="0.25">
      <c r="A1134" s="40" t="str">
        <f t="shared" si="1767"/>
        <v>b</v>
      </c>
      <c r="B1134" s="3" t="s">
        <v>2</v>
      </c>
      <c r="C1134" s="4" t="s">
        <v>4</v>
      </c>
      <c r="D1134" s="18"/>
      <c r="E1134" s="18"/>
      <c r="F1134" s="18"/>
      <c r="G1134" s="18"/>
      <c r="H1134" s="20">
        <v>0</v>
      </c>
      <c r="I1134" s="20">
        <v>0</v>
      </c>
      <c r="J1134" s="18"/>
      <c r="K1134" s="18"/>
      <c r="L1134" s="18">
        <f t="shared" ref="L1134:L1143" si="1827">J1134+K1134</f>
        <v>0</v>
      </c>
      <c r="M1134" s="30">
        <f t="shared" ref="M1134:M1143" si="1828">I1134-L1134</f>
        <v>0</v>
      </c>
      <c r="N1134" s="33" t="e">
        <f t="shared" si="1824"/>
        <v>#DIV/0!</v>
      </c>
      <c r="O1134" s="14"/>
      <c r="P1134" s="10" t="s">
        <v>90</v>
      </c>
    </row>
    <row r="1135" spans="1:16" ht="19.5" x14ac:dyDescent="0.25">
      <c r="A1135" s="40" t="str">
        <f t="shared" si="1767"/>
        <v>a</v>
      </c>
      <c r="B1135" s="52" t="s">
        <v>2</v>
      </c>
      <c r="C1135" s="4" t="s">
        <v>5</v>
      </c>
      <c r="D1135" s="49"/>
      <c r="E1135" s="49"/>
      <c r="F1135" s="49"/>
      <c r="G1135" s="49"/>
      <c r="H1135" s="59">
        <v>1200000</v>
      </c>
      <c r="I1135" s="64">
        <f>811415-219105-225257</f>
        <v>367053</v>
      </c>
      <c r="J1135" s="49">
        <v>367053</v>
      </c>
      <c r="K1135" s="49"/>
      <c r="L1135" s="49">
        <f t="shared" si="1827"/>
        <v>367053</v>
      </c>
      <c r="M1135" s="53">
        <f t="shared" si="1828"/>
        <v>0</v>
      </c>
      <c r="N1135" s="54">
        <f t="shared" si="1824"/>
        <v>1</v>
      </c>
      <c r="O1135" s="61"/>
      <c r="P1135" s="45" t="s">
        <v>90</v>
      </c>
    </row>
    <row r="1136" spans="1:16" ht="18.75" hidden="1" x14ac:dyDescent="0.25">
      <c r="A1136" s="40" t="str">
        <f t="shared" si="1767"/>
        <v>b</v>
      </c>
      <c r="B1136" s="3" t="s">
        <v>2</v>
      </c>
      <c r="C1136" s="4" t="s">
        <v>6</v>
      </c>
      <c r="D1136" s="18"/>
      <c r="E1136" s="18"/>
      <c r="F1136" s="18"/>
      <c r="G1136" s="18"/>
      <c r="H1136" s="20">
        <v>0</v>
      </c>
      <c r="I1136" s="20">
        <v>0</v>
      </c>
      <c r="J1136" s="18"/>
      <c r="K1136" s="18"/>
      <c r="L1136" s="18">
        <f t="shared" si="1827"/>
        <v>0</v>
      </c>
      <c r="M1136" s="30">
        <f t="shared" si="1828"/>
        <v>0</v>
      </c>
      <c r="N1136" s="33" t="e">
        <f t="shared" si="1824"/>
        <v>#DIV/0!</v>
      </c>
      <c r="O1136" s="14"/>
      <c r="P1136" s="10" t="s">
        <v>90</v>
      </c>
    </row>
    <row r="1137" spans="1:16" ht="18.75" hidden="1" x14ac:dyDescent="0.25">
      <c r="A1137" s="40" t="str">
        <f t="shared" si="1767"/>
        <v>b</v>
      </c>
      <c r="B1137" s="3" t="s">
        <v>2</v>
      </c>
      <c r="C1137" s="5" t="s">
        <v>7</v>
      </c>
      <c r="D1137" s="18"/>
      <c r="E1137" s="18"/>
      <c r="F1137" s="18"/>
      <c r="G1137" s="18"/>
      <c r="H1137" s="20">
        <v>0</v>
      </c>
      <c r="I1137" s="20">
        <v>0</v>
      </c>
      <c r="J1137" s="18"/>
      <c r="K1137" s="18"/>
      <c r="L1137" s="18">
        <f t="shared" si="1827"/>
        <v>0</v>
      </c>
      <c r="M1137" s="30">
        <f t="shared" si="1828"/>
        <v>0</v>
      </c>
      <c r="N1137" s="33" t="e">
        <f t="shared" si="1824"/>
        <v>#DIV/0!</v>
      </c>
      <c r="O1137" s="14"/>
      <c r="P1137" s="10" t="s">
        <v>90</v>
      </c>
    </row>
    <row r="1138" spans="1:16" ht="18.75" hidden="1" x14ac:dyDescent="0.25">
      <c r="A1138" s="40" t="str">
        <f t="shared" si="1767"/>
        <v>b</v>
      </c>
      <c r="B1138" s="3" t="s">
        <v>2</v>
      </c>
      <c r="C1138" s="5" t="s">
        <v>8</v>
      </c>
      <c r="D1138" s="18"/>
      <c r="E1138" s="18"/>
      <c r="F1138" s="18"/>
      <c r="G1138" s="18"/>
      <c r="H1138" s="20">
        <v>0</v>
      </c>
      <c r="I1138" s="20">
        <v>0</v>
      </c>
      <c r="J1138" s="18"/>
      <c r="K1138" s="18"/>
      <c r="L1138" s="18">
        <f t="shared" si="1827"/>
        <v>0</v>
      </c>
      <c r="M1138" s="30">
        <f t="shared" si="1828"/>
        <v>0</v>
      </c>
      <c r="N1138" s="33" t="e">
        <f t="shared" si="1824"/>
        <v>#DIV/0!</v>
      </c>
      <c r="O1138" s="14"/>
      <c r="P1138" s="10" t="s">
        <v>90</v>
      </c>
    </row>
    <row r="1139" spans="1:16" ht="19.5" x14ac:dyDescent="0.25">
      <c r="A1139" s="40" t="str">
        <f t="shared" si="1767"/>
        <v>a</v>
      </c>
      <c r="B1139" s="52" t="s">
        <v>2</v>
      </c>
      <c r="C1139" s="4" t="s">
        <v>9</v>
      </c>
      <c r="D1139" s="49"/>
      <c r="E1139" s="49"/>
      <c r="F1139" s="49"/>
      <c r="G1139" s="49"/>
      <c r="H1139" s="59">
        <v>2000000</v>
      </c>
      <c r="I1139" s="64">
        <f>2000000-194380-780</f>
        <v>1804840</v>
      </c>
      <c r="J1139" s="49">
        <v>1804840</v>
      </c>
      <c r="K1139" s="49"/>
      <c r="L1139" s="49">
        <f t="shared" si="1827"/>
        <v>1804840</v>
      </c>
      <c r="M1139" s="53">
        <f t="shared" si="1828"/>
        <v>0</v>
      </c>
      <c r="N1139" s="54">
        <f t="shared" si="1824"/>
        <v>1</v>
      </c>
      <c r="O1139" s="61"/>
      <c r="P1139" s="45" t="s">
        <v>90</v>
      </c>
    </row>
    <row r="1140" spans="1:16" ht="19.5" x14ac:dyDescent="0.25">
      <c r="A1140" s="40" t="str">
        <f t="shared" si="1767"/>
        <v>a</v>
      </c>
      <c r="B1140" s="52" t="s">
        <v>2</v>
      </c>
      <c r="C1140" s="4" t="s">
        <v>10</v>
      </c>
      <c r="D1140" s="49"/>
      <c r="E1140" s="49"/>
      <c r="F1140" s="49">
        <v>2001</v>
      </c>
      <c r="G1140" s="49"/>
      <c r="H1140" s="59">
        <v>19500000</v>
      </c>
      <c r="I1140" s="64">
        <f>21263642-252400-1355-59974</f>
        <v>20949913</v>
      </c>
      <c r="J1140" s="49">
        <v>20949913</v>
      </c>
      <c r="K1140" s="49"/>
      <c r="L1140" s="49">
        <f t="shared" si="1827"/>
        <v>20949913</v>
      </c>
      <c r="M1140" s="53">
        <f t="shared" si="1828"/>
        <v>0</v>
      </c>
      <c r="N1140" s="54">
        <f t="shared" si="1824"/>
        <v>1</v>
      </c>
      <c r="O1140" s="61"/>
      <c r="P1140" s="45" t="s">
        <v>90</v>
      </c>
    </row>
    <row r="1141" spans="1:16" ht="19.5" x14ac:dyDescent="0.25">
      <c r="A1141" s="40" t="str">
        <f t="shared" si="1767"/>
        <v>a</v>
      </c>
      <c r="B1141" s="52" t="s">
        <v>2</v>
      </c>
      <c r="C1141" s="47" t="s">
        <v>11</v>
      </c>
      <c r="D1141" s="48"/>
      <c r="E1141" s="48"/>
      <c r="F1141" s="48"/>
      <c r="G1141" s="48"/>
      <c r="H1141" s="48">
        <v>30000000</v>
      </c>
      <c r="I1141" s="48">
        <f>36241169-7516380</f>
        <v>28724789</v>
      </c>
      <c r="J1141" s="49">
        <v>28724789</v>
      </c>
      <c r="K1141" s="48"/>
      <c r="L1141" s="48">
        <f t="shared" si="1827"/>
        <v>28724789</v>
      </c>
      <c r="M1141" s="50">
        <f t="shared" si="1828"/>
        <v>0</v>
      </c>
      <c r="N1141" s="51">
        <f t="shared" si="1824"/>
        <v>1</v>
      </c>
      <c r="O1141" s="61"/>
      <c r="P1141" s="45" t="s">
        <v>90</v>
      </c>
    </row>
    <row r="1142" spans="1:16" ht="18.75" hidden="1" x14ac:dyDescent="0.25">
      <c r="A1142" s="40" t="str">
        <f t="shared" si="1767"/>
        <v>b</v>
      </c>
      <c r="B1142" s="3"/>
      <c r="C1142" s="2" t="s">
        <v>12</v>
      </c>
      <c r="D1142" s="17"/>
      <c r="E1142" s="17"/>
      <c r="F1142" s="17"/>
      <c r="G1142" s="17"/>
      <c r="H1142" s="17">
        <v>0</v>
      </c>
      <c r="I1142" s="17">
        <v>0</v>
      </c>
      <c r="J1142" s="18"/>
      <c r="K1142" s="17"/>
      <c r="L1142" s="17">
        <f t="shared" si="1827"/>
        <v>0</v>
      </c>
      <c r="M1142" s="31">
        <f t="shared" si="1828"/>
        <v>0</v>
      </c>
      <c r="N1142" s="32" t="e">
        <f t="shared" si="1824"/>
        <v>#DIV/0!</v>
      </c>
      <c r="O1142" s="13"/>
      <c r="P1142" s="10" t="s">
        <v>90</v>
      </c>
    </row>
    <row r="1143" spans="1:16" ht="18.75" hidden="1" x14ac:dyDescent="0.25">
      <c r="A1143" s="40" t="str">
        <f t="shared" si="1767"/>
        <v>b</v>
      </c>
      <c r="B1143" s="3" t="s">
        <v>2</v>
      </c>
      <c r="C1143" s="2" t="s">
        <v>13</v>
      </c>
      <c r="D1143" s="18"/>
      <c r="E1143" s="18"/>
      <c r="F1143" s="18"/>
      <c r="G1143" s="18"/>
      <c r="H1143" s="17">
        <v>0</v>
      </c>
      <c r="I1143" s="17">
        <v>0</v>
      </c>
      <c r="J1143" s="18"/>
      <c r="K1143" s="18"/>
      <c r="L1143" s="18">
        <f t="shared" si="1827"/>
        <v>0</v>
      </c>
      <c r="M1143" s="30">
        <f t="shared" si="1828"/>
        <v>0</v>
      </c>
      <c r="N1143" s="33" t="e">
        <f t="shared" si="1824"/>
        <v>#DIV/0!</v>
      </c>
      <c r="O1143" s="14"/>
      <c r="P1143" s="10" t="s">
        <v>90</v>
      </c>
    </row>
    <row r="1144" spans="1:16" ht="90" hidden="1" x14ac:dyDescent="0.25">
      <c r="A1144" s="40" t="str">
        <f t="shared" si="1767"/>
        <v>a</v>
      </c>
      <c r="B1144" s="55" t="s">
        <v>217</v>
      </c>
      <c r="C1144" s="55" t="s">
        <v>218</v>
      </c>
      <c r="D1144" s="48">
        <f t="shared" ref="D1144" si="1829">D1145+D1153+D1154+D1155</f>
        <v>0</v>
      </c>
      <c r="E1144" s="48"/>
      <c r="F1144" s="48">
        <f t="shared" ref="F1144:M1144" si="1830">F1145+F1153+F1154+F1155</f>
        <v>0</v>
      </c>
      <c r="G1144" s="48"/>
      <c r="H1144" s="56">
        <f t="shared" si="1830"/>
        <v>0</v>
      </c>
      <c r="I1144" s="56">
        <f t="shared" si="1830"/>
        <v>12253405</v>
      </c>
      <c r="J1144" s="49">
        <f t="shared" si="1830"/>
        <v>0</v>
      </c>
      <c r="K1144" s="48">
        <f t="shared" si="1830"/>
        <v>12253405</v>
      </c>
      <c r="L1144" s="48">
        <f t="shared" si="1830"/>
        <v>12253405</v>
      </c>
      <c r="M1144" s="50">
        <f t="shared" si="1830"/>
        <v>0</v>
      </c>
      <c r="N1144" s="51">
        <f t="shared" ref="N1144:N1155" si="1831">L1144/I1144</f>
        <v>1</v>
      </c>
      <c r="O1144" s="61"/>
      <c r="P1144" s="45" t="s">
        <v>221</v>
      </c>
    </row>
    <row r="1145" spans="1:16" ht="19.5" hidden="1" x14ac:dyDescent="0.25">
      <c r="A1145" s="40" t="str">
        <f t="shared" si="1767"/>
        <v>a</v>
      </c>
      <c r="B1145" s="46" t="s">
        <v>2</v>
      </c>
      <c r="C1145" s="47" t="s">
        <v>3</v>
      </c>
      <c r="D1145" s="49">
        <f t="shared" ref="D1145" si="1832">D1146+D1147+D1148+D1149+D1150+D1151+D1152</f>
        <v>0</v>
      </c>
      <c r="E1145" s="49"/>
      <c r="F1145" s="49">
        <f t="shared" ref="F1145:M1145" si="1833">F1146+F1147+F1148+F1149+F1150+F1151+F1152</f>
        <v>0</v>
      </c>
      <c r="G1145" s="49"/>
      <c r="H1145" s="48">
        <f t="shared" si="1833"/>
        <v>0</v>
      </c>
      <c r="I1145" s="48">
        <f t="shared" si="1833"/>
        <v>3278194</v>
      </c>
      <c r="J1145" s="49">
        <f t="shared" si="1833"/>
        <v>0</v>
      </c>
      <c r="K1145" s="49">
        <f t="shared" si="1833"/>
        <v>3278194</v>
      </c>
      <c r="L1145" s="49">
        <f t="shared" si="1833"/>
        <v>3278194</v>
      </c>
      <c r="M1145" s="53">
        <f t="shared" si="1833"/>
        <v>0</v>
      </c>
      <c r="N1145" s="54">
        <f t="shared" si="1831"/>
        <v>1</v>
      </c>
      <c r="O1145" s="61"/>
      <c r="P1145" s="45" t="s">
        <v>221</v>
      </c>
    </row>
    <row r="1146" spans="1:16" ht="18.75" hidden="1" x14ac:dyDescent="0.25">
      <c r="A1146" s="40" t="str">
        <f t="shared" si="1767"/>
        <v>b</v>
      </c>
      <c r="B1146" s="3" t="s">
        <v>2</v>
      </c>
      <c r="C1146" s="4" t="s">
        <v>4</v>
      </c>
      <c r="D1146" s="18"/>
      <c r="E1146" s="18"/>
      <c r="F1146" s="18"/>
      <c r="G1146" s="18"/>
      <c r="H1146" s="20">
        <v>0</v>
      </c>
      <c r="I1146" s="20">
        <v>0</v>
      </c>
      <c r="J1146" s="18"/>
      <c r="K1146" s="18"/>
      <c r="L1146" s="18">
        <f t="shared" ref="L1146:L1155" si="1834">J1146+K1146</f>
        <v>0</v>
      </c>
      <c r="M1146" s="30">
        <f t="shared" ref="M1146:M1155" si="1835">I1146-L1146</f>
        <v>0</v>
      </c>
      <c r="N1146" s="33" t="e">
        <f t="shared" si="1831"/>
        <v>#DIV/0!</v>
      </c>
      <c r="O1146" s="14"/>
      <c r="P1146" s="45" t="s">
        <v>221</v>
      </c>
    </row>
    <row r="1147" spans="1:16" ht="19.5" hidden="1" x14ac:dyDescent="0.25">
      <c r="A1147" s="40" t="str">
        <f t="shared" si="1767"/>
        <v>a</v>
      </c>
      <c r="B1147" s="52" t="s">
        <v>2</v>
      </c>
      <c r="C1147" s="4" t="s">
        <v>5</v>
      </c>
      <c r="D1147" s="49"/>
      <c r="E1147" s="49"/>
      <c r="F1147" s="49"/>
      <c r="G1147" s="49"/>
      <c r="H1147" s="59"/>
      <c r="I1147" s="64">
        <f>388585+219105+225257</f>
        <v>832947</v>
      </c>
      <c r="J1147" s="49"/>
      <c r="K1147" s="49">
        <v>832947</v>
      </c>
      <c r="L1147" s="49">
        <f t="shared" si="1834"/>
        <v>832947</v>
      </c>
      <c r="M1147" s="53">
        <f t="shared" si="1835"/>
        <v>0</v>
      </c>
      <c r="N1147" s="54">
        <f t="shared" si="1831"/>
        <v>1</v>
      </c>
      <c r="O1147" s="61"/>
      <c r="P1147" s="45" t="s">
        <v>221</v>
      </c>
    </row>
    <row r="1148" spans="1:16" ht="18.75" hidden="1" x14ac:dyDescent="0.25">
      <c r="A1148" s="40" t="str">
        <f t="shared" si="1767"/>
        <v>b</v>
      </c>
      <c r="B1148" s="3" t="s">
        <v>2</v>
      </c>
      <c r="C1148" s="4" t="s">
        <v>6</v>
      </c>
      <c r="D1148" s="18"/>
      <c r="E1148" s="18"/>
      <c r="F1148" s="18"/>
      <c r="G1148" s="18"/>
      <c r="H1148" s="20">
        <v>0</v>
      </c>
      <c r="I1148" s="20">
        <v>0</v>
      </c>
      <c r="J1148" s="18"/>
      <c r="K1148" s="18"/>
      <c r="L1148" s="18">
        <f t="shared" si="1834"/>
        <v>0</v>
      </c>
      <c r="M1148" s="30">
        <f t="shared" si="1835"/>
        <v>0</v>
      </c>
      <c r="N1148" s="33" t="e">
        <f t="shared" si="1831"/>
        <v>#DIV/0!</v>
      </c>
      <c r="O1148" s="14"/>
      <c r="P1148" s="45" t="s">
        <v>221</v>
      </c>
    </row>
    <row r="1149" spans="1:16" ht="18.75" hidden="1" x14ac:dyDescent="0.25">
      <c r="A1149" s="40" t="str">
        <f t="shared" si="1767"/>
        <v>b</v>
      </c>
      <c r="B1149" s="3" t="s">
        <v>2</v>
      </c>
      <c r="C1149" s="5" t="s">
        <v>7</v>
      </c>
      <c r="D1149" s="18"/>
      <c r="E1149" s="18"/>
      <c r="F1149" s="18"/>
      <c r="G1149" s="18"/>
      <c r="H1149" s="20">
        <v>0</v>
      </c>
      <c r="I1149" s="20">
        <v>0</v>
      </c>
      <c r="J1149" s="18"/>
      <c r="K1149" s="18"/>
      <c r="L1149" s="18">
        <f t="shared" si="1834"/>
        <v>0</v>
      </c>
      <c r="M1149" s="30">
        <f t="shared" si="1835"/>
        <v>0</v>
      </c>
      <c r="N1149" s="33" t="e">
        <f t="shared" si="1831"/>
        <v>#DIV/0!</v>
      </c>
      <c r="O1149" s="14"/>
      <c r="P1149" s="45" t="s">
        <v>221</v>
      </c>
    </row>
    <row r="1150" spans="1:16" ht="18.75" hidden="1" x14ac:dyDescent="0.25">
      <c r="A1150" s="40" t="str">
        <f t="shared" si="1767"/>
        <v>b</v>
      </c>
      <c r="B1150" s="3" t="s">
        <v>2</v>
      </c>
      <c r="C1150" s="5" t="s">
        <v>8</v>
      </c>
      <c r="D1150" s="18"/>
      <c r="E1150" s="18"/>
      <c r="F1150" s="18"/>
      <c r="G1150" s="18"/>
      <c r="H1150" s="20">
        <v>0</v>
      </c>
      <c r="I1150" s="20">
        <v>0</v>
      </c>
      <c r="J1150" s="18"/>
      <c r="K1150" s="18"/>
      <c r="L1150" s="18">
        <f t="shared" si="1834"/>
        <v>0</v>
      </c>
      <c r="M1150" s="30">
        <f t="shared" si="1835"/>
        <v>0</v>
      </c>
      <c r="N1150" s="33" t="e">
        <f t="shared" si="1831"/>
        <v>#DIV/0!</v>
      </c>
      <c r="O1150" s="14"/>
      <c r="P1150" s="45" t="s">
        <v>221</v>
      </c>
    </row>
    <row r="1151" spans="1:16" ht="19.5" hidden="1" x14ac:dyDescent="0.25">
      <c r="A1151" s="40" t="str">
        <f t="shared" si="1767"/>
        <v>a</v>
      </c>
      <c r="B1151" s="52" t="s">
        <v>2</v>
      </c>
      <c r="C1151" s="4" t="s">
        <v>9</v>
      </c>
      <c r="D1151" s="49"/>
      <c r="E1151" s="49"/>
      <c r="F1151" s="49"/>
      <c r="G1151" s="49"/>
      <c r="H1151" s="59"/>
      <c r="I1151" s="64">
        <f>194380+780</f>
        <v>195160</v>
      </c>
      <c r="J1151" s="49"/>
      <c r="K1151" s="49">
        <v>195160</v>
      </c>
      <c r="L1151" s="49">
        <f t="shared" si="1834"/>
        <v>195160</v>
      </c>
      <c r="M1151" s="53">
        <f t="shared" si="1835"/>
        <v>0</v>
      </c>
      <c r="N1151" s="54">
        <f t="shared" si="1831"/>
        <v>1</v>
      </c>
      <c r="O1151" s="61"/>
      <c r="P1151" s="45" t="s">
        <v>221</v>
      </c>
    </row>
    <row r="1152" spans="1:16" ht="19.5" hidden="1" x14ac:dyDescent="0.25">
      <c r="A1152" s="40" t="str">
        <f t="shared" si="1767"/>
        <v>a</v>
      </c>
      <c r="B1152" s="52" t="s">
        <v>2</v>
      </c>
      <c r="C1152" s="4" t="s">
        <v>10</v>
      </c>
      <c r="D1152" s="49"/>
      <c r="E1152" s="49"/>
      <c r="F1152" s="49"/>
      <c r="G1152" s="49"/>
      <c r="H1152" s="59"/>
      <c r="I1152" s="64">
        <f>1936358+253755+59974</f>
        <v>2250087</v>
      </c>
      <c r="J1152" s="49"/>
      <c r="K1152" s="49">
        <v>2250087</v>
      </c>
      <c r="L1152" s="49">
        <f t="shared" si="1834"/>
        <v>2250087</v>
      </c>
      <c r="M1152" s="53">
        <f t="shared" si="1835"/>
        <v>0</v>
      </c>
      <c r="N1152" s="54">
        <f t="shared" si="1831"/>
        <v>1</v>
      </c>
      <c r="O1152" s="61"/>
      <c r="P1152" s="45" t="s">
        <v>221</v>
      </c>
    </row>
    <row r="1153" spans="1:16" ht="19.5" hidden="1" x14ac:dyDescent="0.25">
      <c r="A1153" s="40" t="str">
        <f t="shared" si="1767"/>
        <v>a</v>
      </c>
      <c r="B1153" s="52" t="s">
        <v>2</v>
      </c>
      <c r="C1153" s="47" t="s">
        <v>11</v>
      </c>
      <c r="D1153" s="48"/>
      <c r="E1153" s="48"/>
      <c r="F1153" s="48"/>
      <c r="G1153" s="48"/>
      <c r="H1153" s="48"/>
      <c r="I1153" s="48">
        <f>1458831+7516380</f>
        <v>8975211</v>
      </c>
      <c r="J1153" s="49"/>
      <c r="K1153" s="48">
        <v>8975211</v>
      </c>
      <c r="L1153" s="48">
        <f t="shared" si="1834"/>
        <v>8975211</v>
      </c>
      <c r="M1153" s="50">
        <f t="shared" si="1835"/>
        <v>0</v>
      </c>
      <c r="N1153" s="51">
        <f t="shared" si="1831"/>
        <v>1</v>
      </c>
      <c r="O1153" s="61"/>
      <c r="P1153" s="45" t="s">
        <v>221</v>
      </c>
    </row>
    <row r="1154" spans="1:16" ht="18.75" hidden="1" x14ac:dyDescent="0.25">
      <c r="A1154" s="40" t="str">
        <f t="shared" si="1767"/>
        <v>b</v>
      </c>
      <c r="B1154" s="3"/>
      <c r="C1154" s="2" t="s">
        <v>12</v>
      </c>
      <c r="D1154" s="17"/>
      <c r="E1154" s="17"/>
      <c r="F1154" s="17"/>
      <c r="G1154" s="17"/>
      <c r="H1154" s="17">
        <v>0</v>
      </c>
      <c r="I1154" s="17">
        <v>0</v>
      </c>
      <c r="J1154" s="18"/>
      <c r="K1154" s="17"/>
      <c r="L1154" s="17">
        <f t="shared" si="1834"/>
        <v>0</v>
      </c>
      <c r="M1154" s="31">
        <f t="shared" si="1835"/>
        <v>0</v>
      </c>
      <c r="N1154" s="32" t="e">
        <f t="shared" si="1831"/>
        <v>#DIV/0!</v>
      </c>
      <c r="O1154" s="13"/>
      <c r="P1154" s="45" t="s">
        <v>221</v>
      </c>
    </row>
    <row r="1155" spans="1:16" ht="18.75" hidden="1" x14ac:dyDescent="0.25">
      <c r="A1155" s="40" t="str">
        <f t="shared" si="1767"/>
        <v>b</v>
      </c>
      <c r="B1155" s="3" t="s">
        <v>2</v>
      </c>
      <c r="C1155" s="2" t="s">
        <v>13</v>
      </c>
      <c r="D1155" s="18"/>
      <c r="E1155" s="18"/>
      <c r="F1155" s="18"/>
      <c r="G1155" s="18"/>
      <c r="H1155" s="17">
        <v>0</v>
      </c>
      <c r="I1155" s="17">
        <v>0</v>
      </c>
      <c r="J1155" s="18"/>
      <c r="K1155" s="18"/>
      <c r="L1155" s="18">
        <f t="shared" si="1834"/>
        <v>0</v>
      </c>
      <c r="M1155" s="30">
        <f t="shared" si="1835"/>
        <v>0</v>
      </c>
      <c r="N1155" s="33" t="e">
        <f t="shared" si="1831"/>
        <v>#DIV/0!</v>
      </c>
      <c r="O1155" s="14"/>
      <c r="P1155" s="45" t="s">
        <v>221</v>
      </c>
    </row>
    <row r="1156" spans="1:16" ht="36" hidden="1" x14ac:dyDescent="0.25">
      <c r="A1156" s="40" t="str">
        <f t="shared" ref="A1156:A1179" si="1836">IF((D1156+J1156+H1156+I1156+K1156+L1156)&gt;0,"a","b")</f>
        <v>a</v>
      </c>
      <c r="B1156" s="55" t="s">
        <v>195</v>
      </c>
      <c r="C1156" s="55" t="s">
        <v>196</v>
      </c>
      <c r="D1156" s="48">
        <f t="shared" ref="D1156" si="1837">D1157+D1165+D1166+D1167</f>
        <v>0</v>
      </c>
      <c r="E1156" s="48"/>
      <c r="F1156" s="48"/>
      <c r="G1156" s="48"/>
      <c r="H1156" s="56">
        <f t="shared" ref="H1156:M1156" si="1838">H1157+H1165+H1166+H1167</f>
        <v>0</v>
      </c>
      <c r="I1156" s="56">
        <f t="shared" si="1838"/>
        <v>82000</v>
      </c>
      <c r="J1156" s="49">
        <f t="shared" si="1838"/>
        <v>74671</v>
      </c>
      <c r="K1156" s="48">
        <f t="shared" si="1838"/>
        <v>0</v>
      </c>
      <c r="L1156" s="48">
        <f t="shared" si="1838"/>
        <v>74671</v>
      </c>
      <c r="M1156" s="50">
        <f t="shared" si="1838"/>
        <v>7329</v>
      </c>
      <c r="N1156" s="51">
        <f t="shared" si="1787"/>
        <v>0.91062195121951217</v>
      </c>
      <c r="O1156" s="61"/>
      <c r="P1156" s="45" t="s">
        <v>91</v>
      </c>
    </row>
    <row r="1157" spans="1:16" ht="19.5" hidden="1" x14ac:dyDescent="0.25">
      <c r="A1157" s="40" t="str">
        <f t="shared" si="1836"/>
        <v>a</v>
      </c>
      <c r="B1157" s="46" t="s">
        <v>2</v>
      </c>
      <c r="C1157" s="47" t="s">
        <v>3</v>
      </c>
      <c r="D1157" s="49">
        <f t="shared" ref="D1157" si="1839">D1158+D1159+D1160+D1161+D1162+D1163+D1164</f>
        <v>0</v>
      </c>
      <c r="E1157" s="49"/>
      <c r="F1157" s="49"/>
      <c r="G1157" s="49"/>
      <c r="H1157" s="48">
        <f t="shared" ref="H1157:M1157" si="1840">H1158+H1159+H1160+H1161+H1162+H1163+H1164</f>
        <v>0</v>
      </c>
      <c r="I1157" s="48">
        <f t="shared" si="1840"/>
        <v>82000</v>
      </c>
      <c r="J1157" s="49">
        <f t="shared" si="1840"/>
        <v>74671</v>
      </c>
      <c r="K1157" s="49">
        <f t="shared" si="1840"/>
        <v>0</v>
      </c>
      <c r="L1157" s="49">
        <f t="shared" si="1840"/>
        <v>74671</v>
      </c>
      <c r="M1157" s="53">
        <f t="shared" si="1840"/>
        <v>7329</v>
      </c>
      <c r="N1157" s="54">
        <f t="shared" si="1787"/>
        <v>0.91062195121951217</v>
      </c>
      <c r="O1157" s="61"/>
      <c r="P1157" s="45" t="s">
        <v>91</v>
      </c>
    </row>
    <row r="1158" spans="1:16" ht="18.75" hidden="1" x14ac:dyDescent="0.25">
      <c r="A1158" s="40" t="str">
        <f t="shared" si="1836"/>
        <v>b</v>
      </c>
      <c r="B1158" s="3" t="s">
        <v>2</v>
      </c>
      <c r="C1158" s="4" t="s">
        <v>4</v>
      </c>
      <c r="D1158" s="18"/>
      <c r="E1158" s="18"/>
      <c r="F1158" s="18"/>
      <c r="G1158" s="18"/>
      <c r="H1158" s="20">
        <v>0</v>
      </c>
      <c r="I1158" s="20">
        <v>0</v>
      </c>
      <c r="J1158" s="18"/>
      <c r="K1158" s="18"/>
      <c r="L1158" s="18">
        <f t="shared" ref="L1158:L1167" si="1841">J1158+K1158</f>
        <v>0</v>
      </c>
      <c r="M1158" s="30">
        <f t="shared" ref="M1158:M1167" si="1842">I1158-L1158</f>
        <v>0</v>
      </c>
      <c r="N1158" s="33" t="e">
        <f t="shared" si="1787"/>
        <v>#DIV/0!</v>
      </c>
      <c r="O1158" s="14"/>
      <c r="P1158" s="10" t="s">
        <v>91</v>
      </c>
    </row>
    <row r="1159" spans="1:16" ht="19.5" hidden="1" x14ac:dyDescent="0.25">
      <c r="A1159" s="40" t="str">
        <f t="shared" si="1836"/>
        <v>a</v>
      </c>
      <c r="B1159" s="52" t="s">
        <v>2</v>
      </c>
      <c r="C1159" s="4" t="s">
        <v>5</v>
      </c>
      <c r="D1159" s="49"/>
      <c r="E1159" s="49"/>
      <c r="F1159" s="49"/>
      <c r="G1159" s="49"/>
      <c r="H1159" s="57"/>
      <c r="I1159" s="57">
        <v>32000</v>
      </c>
      <c r="J1159" s="49">
        <v>24671</v>
      </c>
      <c r="K1159" s="49"/>
      <c r="L1159" s="49">
        <f t="shared" si="1841"/>
        <v>24671</v>
      </c>
      <c r="M1159" s="53">
        <f t="shared" si="1842"/>
        <v>7329</v>
      </c>
      <c r="N1159" s="54">
        <f t="shared" si="1787"/>
        <v>0.77096874999999998</v>
      </c>
      <c r="O1159" s="61"/>
      <c r="P1159" s="45" t="s">
        <v>91</v>
      </c>
    </row>
    <row r="1160" spans="1:16" ht="18.75" hidden="1" x14ac:dyDescent="0.25">
      <c r="A1160" s="40" t="str">
        <f t="shared" si="1836"/>
        <v>b</v>
      </c>
      <c r="B1160" s="3" t="s">
        <v>2</v>
      </c>
      <c r="C1160" s="4" t="s">
        <v>6</v>
      </c>
      <c r="D1160" s="18"/>
      <c r="E1160" s="18"/>
      <c r="F1160" s="18"/>
      <c r="G1160" s="18"/>
      <c r="H1160" s="20"/>
      <c r="I1160" s="20">
        <v>0</v>
      </c>
      <c r="J1160" s="18"/>
      <c r="K1160" s="18"/>
      <c r="L1160" s="18">
        <f t="shared" si="1841"/>
        <v>0</v>
      </c>
      <c r="M1160" s="30">
        <f t="shared" si="1842"/>
        <v>0</v>
      </c>
      <c r="N1160" s="33" t="e">
        <f t="shared" si="1787"/>
        <v>#DIV/0!</v>
      </c>
      <c r="O1160" s="14"/>
      <c r="P1160" s="10" t="s">
        <v>91</v>
      </c>
    </row>
    <row r="1161" spans="1:16" ht="19.5" hidden="1" x14ac:dyDescent="0.25">
      <c r="A1161" s="40" t="str">
        <f t="shared" si="1836"/>
        <v>a</v>
      </c>
      <c r="B1161" s="52" t="s">
        <v>2</v>
      </c>
      <c r="C1161" s="4" t="s">
        <v>7</v>
      </c>
      <c r="D1161" s="49"/>
      <c r="E1161" s="49"/>
      <c r="F1161" s="49"/>
      <c r="G1161" s="49"/>
      <c r="H1161" s="57"/>
      <c r="I1161" s="57">
        <v>50000</v>
      </c>
      <c r="J1161" s="49">
        <v>50000</v>
      </c>
      <c r="K1161" s="49"/>
      <c r="L1161" s="49">
        <f t="shared" si="1841"/>
        <v>50000</v>
      </c>
      <c r="M1161" s="53">
        <f t="shared" si="1842"/>
        <v>0</v>
      </c>
      <c r="N1161" s="54">
        <f t="shared" si="1787"/>
        <v>1</v>
      </c>
      <c r="O1161" s="61"/>
      <c r="P1161" s="45" t="s">
        <v>91</v>
      </c>
    </row>
    <row r="1162" spans="1:16" ht="18.75" hidden="1" x14ac:dyDescent="0.25">
      <c r="A1162" s="40" t="str">
        <f t="shared" si="1836"/>
        <v>b</v>
      </c>
      <c r="B1162" s="3" t="s">
        <v>2</v>
      </c>
      <c r="C1162" s="5" t="s">
        <v>8</v>
      </c>
      <c r="D1162" s="18"/>
      <c r="E1162" s="18"/>
      <c r="F1162" s="18"/>
      <c r="G1162" s="18"/>
      <c r="H1162" s="20"/>
      <c r="I1162" s="20">
        <v>0</v>
      </c>
      <c r="J1162" s="18"/>
      <c r="K1162" s="18"/>
      <c r="L1162" s="18">
        <f t="shared" si="1841"/>
        <v>0</v>
      </c>
      <c r="M1162" s="30">
        <f t="shared" si="1842"/>
        <v>0</v>
      </c>
      <c r="N1162" s="33" t="e">
        <f t="shared" si="1787"/>
        <v>#DIV/0!</v>
      </c>
      <c r="O1162" s="14"/>
      <c r="P1162" s="10" t="s">
        <v>91</v>
      </c>
    </row>
    <row r="1163" spans="1:16" ht="18.75" hidden="1" x14ac:dyDescent="0.25">
      <c r="A1163" s="40" t="str">
        <f t="shared" si="1836"/>
        <v>b</v>
      </c>
      <c r="B1163" s="3" t="s">
        <v>2</v>
      </c>
      <c r="C1163" s="5" t="s">
        <v>9</v>
      </c>
      <c r="D1163" s="18"/>
      <c r="E1163" s="18"/>
      <c r="F1163" s="18"/>
      <c r="G1163" s="18"/>
      <c r="H1163" s="20"/>
      <c r="I1163" s="20">
        <v>0</v>
      </c>
      <c r="J1163" s="18"/>
      <c r="K1163" s="18"/>
      <c r="L1163" s="18">
        <f t="shared" si="1841"/>
        <v>0</v>
      </c>
      <c r="M1163" s="30">
        <f t="shared" si="1842"/>
        <v>0</v>
      </c>
      <c r="N1163" s="33" t="e">
        <f t="shared" si="1787"/>
        <v>#DIV/0!</v>
      </c>
      <c r="O1163" s="14"/>
      <c r="P1163" s="10" t="s">
        <v>91</v>
      </c>
    </row>
    <row r="1164" spans="1:16" ht="18.75" hidden="1" x14ac:dyDescent="0.25">
      <c r="A1164" s="40" t="str">
        <f t="shared" si="1836"/>
        <v>b</v>
      </c>
      <c r="B1164" s="3" t="s">
        <v>2</v>
      </c>
      <c r="C1164" s="5" t="s">
        <v>10</v>
      </c>
      <c r="D1164" s="18"/>
      <c r="E1164" s="18"/>
      <c r="F1164" s="18"/>
      <c r="G1164" s="18"/>
      <c r="H1164" s="20"/>
      <c r="I1164" s="20">
        <v>0</v>
      </c>
      <c r="J1164" s="18"/>
      <c r="K1164" s="18"/>
      <c r="L1164" s="18">
        <f t="shared" si="1841"/>
        <v>0</v>
      </c>
      <c r="M1164" s="30">
        <f t="shared" si="1842"/>
        <v>0</v>
      </c>
      <c r="N1164" s="33" t="e">
        <f t="shared" si="1787"/>
        <v>#DIV/0!</v>
      </c>
      <c r="O1164" s="14"/>
      <c r="P1164" s="10" t="s">
        <v>91</v>
      </c>
    </row>
    <row r="1165" spans="1:16" ht="18.75" hidden="1" x14ac:dyDescent="0.25">
      <c r="A1165" s="40" t="str">
        <f t="shared" si="1836"/>
        <v>b</v>
      </c>
      <c r="B1165" s="3" t="s">
        <v>2</v>
      </c>
      <c r="C1165" s="2" t="s">
        <v>11</v>
      </c>
      <c r="D1165" s="17"/>
      <c r="E1165" s="17"/>
      <c r="F1165" s="17"/>
      <c r="G1165" s="17"/>
      <c r="H1165" s="17"/>
      <c r="I1165" s="17">
        <v>0</v>
      </c>
      <c r="J1165" s="18"/>
      <c r="K1165" s="17"/>
      <c r="L1165" s="17">
        <f t="shared" si="1841"/>
        <v>0</v>
      </c>
      <c r="M1165" s="31">
        <f t="shared" si="1842"/>
        <v>0</v>
      </c>
      <c r="N1165" s="32" t="e">
        <f t="shared" si="1787"/>
        <v>#DIV/0!</v>
      </c>
      <c r="O1165" s="13"/>
      <c r="P1165" s="10" t="s">
        <v>91</v>
      </c>
    </row>
    <row r="1166" spans="1:16" ht="18.75" hidden="1" x14ac:dyDescent="0.25">
      <c r="A1166" s="40" t="str">
        <f t="shared" si="1836"/>
        <v>b</v>
      </c>
      <c r="B1166" s="3" t="s">
        <v>2</v>
      </c>
      <c r="C1166" s="2" t="s">
        <v>12</v>
      </c>
      <c r="D1166" s="17"/>
      <c r="E1166" s="17"/>
      <c r="F1166" s="17"/>
      <c r="G1166" s="17"/>
      <c r="H1166" s="17">
        <v>0</v>
      </c>
      <c r="I1166" s="17">
        <v>0</v>
      </c>
      <c r="J1166" s="18"/>
      <c r="K1166" s="17"/>
      <c r="L1166" s="17">
        <f t="shared" si="1841"/>
        <v>0</v>
      </c>
      <c r="M1166" s="31">
        <f t="shared" si="1842"/>
        <v>0</v>
      </c>
      <c r="N1166" s="32" t="e">
        <f t="shared" si="1787"/>
        <v>#DIV/0!</v>
      </c>
      <c r="O1166" s="13"/>
      <c r="P1166" s="10" t="s">
        <v>91</v>
      </c>
    </row>
    <row r="1167" spans="1:16" ht="18.75" hidden="1" x14ac:dyDescent="0.25">
      <c r="A1167" s="40" t="str">
        <f t="shared" si="1836"/>
        <v>b</v>
      </c>
      <c r="B1167" s="3" t="s">
        <v>2</v>
      </c>
      <c r="C1167" s="2" t="s">
        <v>13</v>
      </c>
      <c r="D1167" s="18"/>
      <c r="E1167" s="18"/>
      <c r="F1167" s="18"/>
      <c r="G1167" s="18"/>
      <c r="H1167" s="17">
        <v>0</v>
      </c>
      <c r="I1167" s="17">
        <v>0</v>
      </c>
      <c r="J1167" s="18"/>
      <c r="K1167" s="18"/>
      <c r="L1167" s="18">
        <f t="shared" si="1841"/>
        <v>0</v>
      </c>
      <c r="M1167" s="30">
        <f t="shared" si="1842"/>
        <v>0</v>
      </c>
      <c r="N1167" s="33" t="e">
        <f t="shared" si="1787"/>
        <v>#DIV/0!</v>
      </c>
      <c r="O1167" s="14"/>
      <c r="P1167" s="10" t="s">
        <v>91</v>
      </c>
    </row>
    <row r="1168" spans="1:16" ht="90" hidden="1" x14ac:dyDescent="0.25">
      <c r="A1168" s="40" t="str">
        <f t="shared" si="1836"/>
        <v>a</v>
      </c>
      <c r="B1168" s="60" t="s">
        <v>199</v>
      </c>
      <c r="C1168" s="60" t="s">
        <v>200</v>
      </c>
      <c r="D1168" s="48">
        <f t="shared" ref="D1168" si="1843">D1169+D1177+D1178+D1179</f>
        <v>0</v>
      </c>
      <c r="E1168" s="48"/>
      <c r="F1168" s="48"/>
      <c r="G1168" s="48"/>
      <c r="H1168" s="56">
        <f t="shared" ref="H1168:M1168" si="1844">H1169+H1177+H1178+H1179</f>
        <v>0</v>
      </c>
      <c r="I1168" s="56">
        <f t="shared" si="1844"/>
        <v>100000</v>
      </c>
      <c r="J1168" s="49">
        <f t="shared" ref="J1168" si="1845">J1169+J1177+J1178+J1179</f>
        <v>11750.57</v>
      </c>
      <c r="K1168" s="48">
        <f t="shared" si="1844"/>
        <v>0</v>
      </c>
      <c r="L1168" s="48">
        <f t="shared" si="1844"/>
        <v>11750.57</v>
      </c>
      <c r="M1168" s="50">
        <f t="shared" si="1844"/>
        <v>88249.43</v>
      </c>
      <c r="N1168" s="51">
        <f t="shared" si="1787"/>
        <v>0.11750569999999999</v>
      </c>
      <c r="O1168" s="61"/>
      <c r="P1168" s="45" t="s">
        <v>91</v>
      </c>
    </row>
    <row r="1169" spans="1:16" ht="19.5" hidden="1" x14ac:dyDescent="0.25">
      <c r="A1169" s="40" t="str">
        <f t="shared" si="1836"/>
        <v>a</v>
      </c>
      <c r="B1169" s="46" t="s">
        <v>2</v>
      </c>
      <c r="C1169" s="47" t="s">
        <v>3</v>
      </c>
      <c r="D1169" s="49">
        <f t="shared" ref="D1169" si="1846">D1170+D1171+D1172+D1173+D1174+D1175+D1176</f>
        <v>0</v>
      </c>
      <c r="E1169" s="49"/>
      <c r="F1169" s="49"/>
      <c r="G1169" s="49"/>
      <c r="H1169" s="48">
        <f t="shared" ref="H1169:M1169" si="1847">H1170+H1171+H1172+H1173+H1174+H1175+H1176</f>
        <v>0</v>
      </c>
      <c r="I1169" s="48">
        <f t="shared" si="1847"/>
        <v>80000</v>
      </c>
      <c r="J1169" s="49">
        <f t="shared" ref="J1169" si="1848">J1170+J1171+J1172+J1173+J1174+J1175+J1176</f>
        <v>2254.2399999999998</v>
      </c>
      <c r="K1169" s="49">
        <f t="shared" si="1847"/>
        <v>0</v>
      </c>
      <c r="L1169" s="49">
        <f t="shared" si="1847"/>
        <v>2254.2399999999998</v>
      </c>
      <c r="M1169" s="53">
        <f t="shared" si="1847"/>
        <v>77745.759999999995</v>
      </c>
      <c r="N1169" s="54">
        <f t="shared" si="1787"/>
        <v>2.8177999999999998E-2</v>
      </c>
      <c r="O1169" s="61"/>
      <c r="P1169" s="45" t="s">
        <v>91</v>
      </c>
    </row>
    <row r="1170" spans="1:16" ht="18.75" hidden="1" x14ac:dyDescent="0.25">
      <c r="A1170" s="40" t="str">
        <f t="shared" si="1836"/>
        <v>b</v>
      </c>
      <c r="B1170" s="3" t="s">
        <v>2</v>
      </c>
      <c r="C1170" s="4" t="s">
        <v>4</v>
      </c>
      <c r="D1170" s="18"/>
      <c r="E1170" s="18"/>
      <c r="F1170" s="18"/>
      <c r="G1170" s="18"/>
      <c r="H1170" s="20">
        <v>0</v>
      </c>
      <c r="I1170" s="20">
        <v>0</v>
      </c>
      <c r="J1170" s="18"/>
      <c r="K1170" s="18"/>
      <c r="L1170" s="18">
        <f t="shared" ref="L1170:L1179" si="1849">J1170+K1170</f>
        <v>0</v>
      </c>
      <c r="M1170" s="30">
        <f t="shared" ref="M1170:M1179" si="1850">I1170-L1170</f>
        <v>0</v>
      </c>
      <c r="N1170" s="33" t="e">
        <f t="shared" si="1787"/>
        <v>#DIV/0!</v>
      </c>
      <c r="O1170" s="14"/>
      <c r="P1170" s="10" t="s">
        <v>91</v>
      </c>
    </row>
    <row r="1171" spans="1:16" ht="18.75" hidden="1" x14ac:dyDescent="0.25">
      <c r="A1171" s="40" t="str">
        <f t="shared" si="1836"/>
        <v>b</v>
      </c>
      <c r="B1171" s="3" t="s">
        <v>2</v>
      </c>
      <c r="C1171" s="4" t="s">
        <v>5</v>
      </c>
      <c r="D1171" s="24"/>
      <c r="E1171" s="24"/>
      <c r="F1171" s="24"/>
      <c r="G1171" s="24"/>
      <c r="H1171" s="25"/>
      <c r="I1171" s="25"/>
      <c r="J1171" s="24"/>
      <c r="K1171" s="24"/>
      <c r="L1171" s="24">
        <f t="shared" si="1849"/>
        <v>0</v>
      </c>
      <c r="M1171" s="26">
        <f t="shared" si="1850"/>
        <v>0</v>
      </c>
      <c r="N1171" s="27" t="e">
        <f t="shared" si="1787"/>
        <v>#DIV/0!</v>
      </c>
      <c r="O1171" s="14"/>
      <c r="P1171" s="10" t="s">
        <v>91</v>
      </c>
    </row>
    <row r="1172" spans="1:16" ht="18.75" hidden="1" x14ac:dyDescent="0.25">
      <c r="A1172" s="40" t="str">
        <f t="shared" si="1836"/>
        <v>b</v>
      </c>
      <c r="B1172" s="3" t="s">
        <v>2</v>
      </c>
      <c r="C1172" s="4" t="s">
        <v>6</v>
      </c>
      <c r="D1172" s="18"/>
      <c r="E1172" s="18"/>
      <c r="F1172" s="18"/>
      <c r="G1172" s="18"/>
      <c r="H1172" s="20"/>
      <c r="I1172" s="20"/>
      <c r="J1172" s="18"/>
      <c r="K1172" s="18"/>
      <c r="L1172" s="18">
        <f t="shared" si="1849"/>
        <v>0</v>
      </c>
      <c r="M1172" s="30">
        <f t="shared" si="1850"/>
        <v>0</v>
      </c>
      <c r="N1172" s="33" t="e">
        <f t="shared" si="1787"/>
        <v>#DIV/0!</v>
      </c>
      <c r="O1172" s="14"/>
      <c r="P1172" s="10" t="s">
        <v>91</v>
      </c>
    </row>
    <row r="1173" spans="1:16" ht="18.75" hidden="1" x14ac:dyDescent="0.25">
      <c r="A1173" s="40" t="str">
        <f t="shared" si="1836"/>
        <v>b</v>
      </c>
      <c r="B1173" s="3" t="s">
        <v>2</v>
      </c>
      <c r="C1173" s="5" t="s">
        <v>7</v>
      </c>
      <c r="D1173" s="24"/>
      <c r="E1173" s="24"/>
      <c r="F1173" s="24"/>
      <c r="G1173" s="24"/>
      <c r="H1173" s="25"/>
      <c r="I1173" s="25"/>
      <c r="J1173" s="24"/>
      <c r="K1173" s="24"/>
      <c r="L1173" s="24">
        <f t="shared" si="1849"/>
        <v>0</v>
      </c>
      <c r="M1173" s="26">
        <f t="shared" si="1850"/>
        <v>0</v>
      </c>
      <c r="N1173" s="27" t="e">
        <f t="shared" si="1787"/>
        <v>#DIV/0!</v>
      </c>
      <c r="O1173" s="14"/>
      <c r="P1173" s="10" t="s">
        <v>91</v>
      </c>
    </row>
    <row r="1174" spans="1:16" ht="18.75" hidden="1" x14ac:dyDescent="0.25">
      <c r="A1174" s="40" t="str">
        <f t="shared" si="1836"/>
        <v>b</v>
      </c>
      <c r="B1174" s="3" t="s">
        <v>2</v>
      </c>
      <c r="C1174" s="5" t="s">
        <v>8</v>
      </c>
      <c r="D1174" s="18"/>
      <c r="E1174" s="18"/>
      <c r="F1174" s="18"/>
      <c r="G1174" s="18"/>
      <c r="H1174" s="20"/>
      <c r="I1174" s="20">
        <v>0</v>
      </c>
      <c r="J1174" s="18"/>
      <c r="K1174" s="18"/>
      <c r="L1174" s="18">
        <f t="shared" si="1849"/>
        <v>0</v>
      </c>
      <c r="M1174" s="30">
        <f t="shared" si="1850"/>
        <v>0</v>
      </c>
      <c r="N1174" s="33" t="e">
        <f t="shared" si="1787"/>
        <v>#DIV/0!</v>
      </c>
      <c r="O1174" s="14"/>
      <c r="P1174" s="10" t="s">
        <v>91</v>
      </c>
    </row>
    <row r="1175" spans="1:16" ht="18.75" hidden="1" x14ac:dyDescent="0.25">
      <c r="A1175" s="40" t="str">
        <f t="shared" si="1836"/>
        <v>b</v>
      </c>
      <c r="B1175" s="3" t="s">
        <v>2</v>
      </c>
      <c r="C1175" s="5" t="s">
        <v>9</v>
      </c>
      <c r="D1175" s="18"/>
      <c r="E1175" s="18"/>
      <c r="F1175" s="18"/>
      <c r="G1175" s="18"/>
      <c r="H1175" s="20"/>
      <c r="I1175" s="20">
        <v>0</v>
      </c>
      <c r="J1175" s="18"/>
      <c r="K1175" s="18"/>
      <c r="L1175" s="18">
        <f t="shared" si="1849"/>
        <v>0</v>
      </c>
      <c r="M1175" s="30">
        <f t="shared" si="1850"/>
        <v>0</v>
      </c>
      <c r="N1175" s="33" t="e">
        <f t="shared" si="1787"/>
        <v>#DIV/0!</v>
      </c>
      <c r="O1175" s="14"/>
      <c r="P1175" s="10" t="s">
        <v>91</v>
      </c>
    </row>
    <row r="1176" spans="1:16" ht="19.5" hidden="1" x14ac:dyDescent="0.25">
      <c r="A1176" s="40" t="str">
        <f t="shared" si="1836"/>
        <v>a</v>
      </c>
      <c r="B1176" s="52" t="s">
        <v>2</v>
      </c>
      <c r="C1176" s="4" t="s">
        <v>10</v>
      </c>
      <c r="D1176" s="49"/>
      <c r="E1176" s="49"/>
      <c r="F1176" s="49"/>
      <c r="G1176" s="49"/>
      <c r="H1176" s="59"/>
      <c r="I1176" s="59">
        <v>80000</v>
      </c>
      <c r="J1176" s="49">
        <v>2254.2399999999998</v>
      </c>
      <c r="K1176" s="49"/>
      <c r="L1176" s="49">
        <f t="shared" si="1849"/>
        <v>2254.2399999999998</v>
      </c>
      <c r="M1176" s="53">
        <f t="shared" si="1850"/>
        <v>77745.759999999995</v>
      </c>
      <c r="N1176" s="54">
        <f t="shared" si="1787"/>
        <v>2.8177999999999998E-2</v>
      </c>
      <c r="O1176" s="61"/>
      <c r="P1176" s="45" t="s">
        <v>91</v>
      </c>
    </row>
    <row r="1177" spans="1:16" ht="19.5" hidden="1" x14ac:dyDescent="0.25">
      <c r="A1177" s="40" t="str">
        <f t="shared" si="1836"/>
        <v>a</v>
      </c>
      <c r="B1177" s="52" t="s">
        <v>2</v>
      </c>
      <c r="C1177" s="47" t="s">
        <v>11</v>
      </c>
      <c r="D1177" s="48"/>
      <c r="E1177" s="48"/>
      <c r="F1177" s="48"/>
      <c r="G1177" s="48"/>
      <c r="H1177" s="48"/>
      <c r="I1177" s="48">
        <v>20000</v>
      </c>
      <c r="J1177" s="49">
        <v>9496.33</v>
      </c>
      <c r="K1177" s="48"/>
      <c r="L1177" s="48">
        <f t="shared" si="1849"/>
        <v>9496.33</v>
      </c>
      <c r="M1177" s="50">
        <f t="shared" si="1850"/>
        <v>10503.67</v>
      </c>
      <c r="N1177" s="51">
        <f t="shared" si="1787"/>
        <v>0.47481649999999997</v>
      </c>
      <c r="O1177" s="61"/>
      <c r="P1177" s="45" t="s">
        <v>91</v>
      </c>
    </row>
    <row r="1178" spans="1:16" ht="18.75" hidden="1" x14ac:dyDescent="0.25">
      <c r="A1178" s="40" t="str">
        <f t="shared" si="1836"/>
        <v>b</v>
      </c>
      <c r="B1178" s="3" t="s">
        <v>2</v>
      </c>
      <c r="C1178" s="2" t="s">
        <v>12</v>
      </c>
      <c r="D1178" s="17"/>
      <c r="E1178" s="17"/>
      <c r="F1178" s="17"/>
      <c r="G1178" s="17"/>
      <c r="H1178" s="17">
        <v>0</v>
      </c>
      <c r="I1178" s="17">
        <v>0</v>
      </c>
      <c r="J1178" s="18"/>
      <c r="K1178" s="17"/>
      <c r="L1178" s="17">
        <f t="shared" si="1849"/>
        <v>0</v>
      </c>
      <c r="M1178" s="31">
        <f t="shared" si="1850"/>
        <v>0</v>
      </c>
      <c r="N1178" s="32" t="e">
        <f t="shared" si="1787"/>
        <v>#DIV/0!</v>
      </c>
      <c r="O1178" s="13"/>
      <c r="P1178" s="10" t="s">
        <v>91</v>
      </c>
    </row>
    <row r="1179" spans="1:16" ht="18.75" hidden="1" x14ac:dyDescent="0.25">
      <c r="A1179" s="40" t="str">
        <f t="shared" si="1836"/>
        <v>b</v>
      </c>
      <c r="B1179" s="3" t="s">
        <v>2</v>
      </c>
      <c r="C1179" s="2" t="s">
        <v>13</v>
      </c>
      <c r="D1179" s="18"/>
      <c r="E1179" s="18"/>
      <c r="F1179" s="18"/>
      <c r="G1179" s="18"/>
      <c r="H1179" s="17">
        <v>0</v>
      </c>
      <c r="I1179" s="17">
        <v>0</v>
      </c>
      <c r="J1179" s="18"/>
      <c r="K1179" s="18"/>
      <c r="L1179" s="18">
        <f t="shared" si="1849"/>
        <v>0</v>
      </c>
      <c r="M1179" s="30">
        <f t="shared" si="1850"/>
        <v>0</v>
      </c>
      <c r="N1179" s="33" t="e">
        <f t="shared" si="1787"/>
        <v>#DIV/0!</v>
      </c>
      <c r="O1179" s="14"/>
      <c r="P1179" s="10" t="s">
        <v>91</v>
      </c>
    </row>
    <row r="1180" spans="1:16" x14ac:dyDescent="0.25">
      <c r="M1180" s="34"/>
      <c r="N1180" s="34"/>
    </row>
    <row r="1181" spans="1:16" x14ac:dyDescent="0.25">
      <c r="M1181" s="29"/>
    </row>
    <row r="1183" spans="1:16" x14ac:dyDescent="0.25">
      <c r="M1183" s="28"/>
    </row>
  </sheetData>
  <autoFilter ref="A2:P1179">
    <filterColumn colId="0">
      <filters>
        <filter val="a"/>
      </filters>
    </filterColumn>
    <filterColumn colId="15">
      <filters>
        <filter val="სააგენტო"/>
      </filters>
    </filterColumn>
  </autoFilter>
  <mergeCells count="1">
    <mergeCell ref="O4:O12"/>
  </mergeCells>
  <pageMargins left="0" right="0" top="0" bottom="0" header="0" footer="0"/>
  <pageSetup scale="42" fitToHeight="0" orientation="landscape" horizontalDpi="4294967294" vertic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72"/>
  <sheetViews>
    <sheetView showWhiteSpace="0" view="pageBreakPreview" zoomScaleNormal="100" zoomScaleSheetLayoutView="100" workbookViewId="0">
      <selection activeCell="L32" sqref="L32"/>
    </sheetView>
  </sheetViews>
  <sheetFormatPr defaultRowHeight="15.75" x14ac:dyDescent="0.25"/>
  <cols>
    <col min="1" max="1" width="3.85546875" style="72" customWidth="1"/>
    <col min="2" max="2" width="16.85546875" style="72" customWidth="1"/>
    <col min="3" max="3" width="48.7109375" style="72" customWidth="1"/>
    <col min="4" max="4" width="16.42578125" style="73" customWidth="1"/>
    <col min="5" max="5" width="15.5703125" style="72" customWidth="1"/>
    <col min="6" max="6" width="16.28515625" style="72" customWidth="1"/>
    <col min="7" max="8" width="17.85546875" style="72" customWidth="1"/>
    <col min="9" max="9" width="14" style="123" bestFit="1" customWidth="1"/>
    <col min="10" max="10" width="12.140625" style="123" bestFit="1" customWidth="1"/>
    <col min="11" max="16384" width="9.140625" style="72"/>
  </cols>
  <sheetData>
    <row r="1" spans="1:10" ht="23.25" customHeight="1" x14ac:dyDescent="0.25">
      <c r="B1" s="131" t="s">
        <v>229</v>
      </c>
      <c r="C1" s="131"/>
      <c r="D1" s="131"/>
      <c r="E1" s="131"/>
      <c r="F1" s="131"/>
      <c r="G1" s="131"/>
      <c r="H1" s="131"/>
    </row>
    <row r="2" spans="1:10" ht="65.25" customHeight="1" x14ac:dyDescent="0.25">
      <c r="B2" s="132" t="s">
        <v>96</v>
      </c>
      <c r="C2" s="132"/>
      <c r="D2" s="132"/>
      <c r="E2" s="132"/>
      <c r="F2" s="132"/>
      <c r="G2" s="132"/>
      <c r="H2" s="132"/>
    </row>
    <row r="3" spans="1:10" ht="3" customHeight="1" thickBot="1" x14ac:dyDescent="0.3">
      <c r="B3" s="74"/>
      <c r="C3" s="74"/>
      <c r="D3" s="75"/>
      <c r="E3" s="74"/>
      <c r="F3" s="74"/>
      <c r="G3" s="74"/>
      <c r="H3" s="74"/>
    </row>
    <row r="4" spans="1:10" ht="18.75" hidden="1" thickBot="1" x14ac:dyDescent="0.3">
      <c r="B4" s="74"/>
      <c r="C4" s="74"/>
      <c r="D4" s="75"/>
      <c r="E4" s="74"/>
      <c r="F4" s="74"/>
      <c r="G4" s="74"/>
      <c r="H4" s="76" t="s">
        <v>230</v>
      </c>
      <c r="I4" s="72"/>
      <c r="J4" s="72"/>
    </row>
    <row r="5" spans="1:10" ht="69" customHeight="1" thickBot="1" x14ac:dyDescent="0.3">
      <c r="B5" s="77" t="s">
        <v>0</v>
      </c>
      <c r="C5" s="78" t="s">
        <v>1</v>
      </c>
      <c r="D5" s="79" t="s">
        <v>231</v>
      </c>
      <c r="E5" s="79" t="s">
        <v>232</v>
      </c>
      <c r="F5" s="79" t="s">
        <v>233</v>
      </c>
      <c r="G5" s="79" t="s">
        <v>234</v>
      </c>
      <c r="H5" s="80" t="s">
        <v>235</v>
      </c>
    </row>
    <row r="6" spans="1:10" ht="76.5" customHeight="1" thickTop="1" thickBot="1" x14ac:dyDescent="0.25">
      <c r="A6" s="81"/>
      <c r="B6" s="82" t="s">
        <v>100</v>
      </c>
      <c r="C6" s="83" t="s">
        <v>99</v>
      </c>
      <c r="D6" s="84">
        <f t="shared" ref="D6:H6" si="0">D8+D16+D17+D18</f>
        <v>-555</v>
      </c>
      <c r="E6" s="84">
        <f t="shared" si="0"/>
        <v>0</v>
      </c>
      <c r="F6" s="84">
        <f t="shared" si="0"/>
        <v>0</v>
      </c>
      <c r="G6" s="84">
        <f t="shared" si="0"/>
        <v>0</v>
      </c>
      <c r="H6" s="85">
        <f t="shared" si="0"/>
        <v>-555</v>
      </c>
    </row>
    <row r="7" spans="1:10" s="91" customFormat="1" ht="17.25" hidden="1" customHeight="1" thickTop="1" x14ac:dyDescent="0.2">
      <c r="A7" s="86" t="str">
        <f t="shared" ref="A7:A18" si="1">IF(OR(E7&lt;&gt;0,F7&lt;&gt;0,G7&lt;&gt;0,H7&lt;&gt;0),"a","b")</f>
        <v>b</v>
      </c>
      <c r="B7" s="87"/>
      <c r="C7" s="88" t="s">
        <v>236</v>
      </c>
      <c r="D7" s="89">
        <f>SUM(E7:H7)</f>
        <v>0</v>
      </c>
      <c r="E7" s="89"/>
      <c r="F7" s="89"/>
      <c r="G7" s="89"/>
      <c r="H7" s="90"/>
    </row>
    <row r="8" spans="1:10" ht="19.5" customHeight="1" thickTop="1" x14ac:dyDescent="0.2">
      <c r="A8" s="81" t="str">
        <f t="shared" si="1"/>
        <v>a</v>
      </c>
      <c r="B8" s="87"/>
      <c r="C8" s="92" t="s">
        <v>3</v>
      </c>
      <c r="D8" s="93">
        <f t="shared" ref="D8:H8" si="2">SUM(D9:D15)</f>
        <v>-555</v>
      </c>
      <c r="E8" s="93">
        <f t="shared" si="2"/>
        <v>0</v>
      </c>
      <c r="F8" s="93">
        <f t="shared" si="2"/>
        <v>0</v>
      </c>
      <c r="G8" s="93">
        <f t="shared" si="2"/>
        <v>0</v>
      </c>
      <c r="H8" s="94">
        <f t="shared" si="2"/>
        <v>-555</v>
      </c>
    </row>
    <row r="9" spans="1:10" s="91" customFormat="1" ht="17.25" hidden="1" customHeight="1" x14ac:dyDescent="0.2">
      <c r="A9" s="86" t="str">
        <f t="shared" si="1"/>
        <v>b</v>
      </c>
      <c r="B9" s="87"/>
      <c r="C9" s="95" t="s">
        <v>4</v>
      </c>
      <c r="D9" s="96">
        <f t="shared" ref="D9:D18" si="3">SUM(E9:H9)</f>
        <v>0</v>
      </c>
      <c r="E9" s="96"/>
      <c r="F9" s="96"/>
      <c r="G9" s="96"/>
      <c r="H9" s="97"/>
    </row>
    <row r="10" spans="1:10" s="91" customFormat="1" ht="20.25" customHeight="1" thickBot="1" x14ac:dyDescent="0.25">
      <c r="A10" s="86" t="str">
        <f t="shared" si="1"/>
        <v>a</v>
      </c>
      <c r="B10" s="87"/>
      <c r="C10" s="98" t="s">
        <v>5</v>
      </c>
      <c r="D10" s="96">
        <f t="shared" si="3"/>
        <v>-555</v>
      </c>
      <c r="E10" s="96"/>
      <c r="F10" s="96"/>
      <c r="G10" s="96"/>
      <c r="H10" s="96">
        <v>-555</v>
      </c>
      <c r="I10" s="124"/>
      <c r="J10" s="124"/>
    </row>
    <row r="11" spans="1:10" s="91" customFormat="1" ht="17.25" hidden="1" customHeight="1" x14ac:dyDescent="0.2">
      <c r="A11" s="86" t="str">
        <f t="shared" si="1"/>
        <v>b</v>
      </c>
      <c r="B11" s="87"/>
      <c r="C11" s="95" t="s">
        <v>6</v>
      </c>
      <c r="D11" s="96">
        <f t="shared" si="3"/>
        <v>0</v>
      </c>
      <c r="E11" s="96"/>
      <c r="F11" s="96"/>
      <c r="G11" s="96"/>
      <c r="H11" s="97"/>
      <c r="I11" s="100"/>
    </row>
    <row r="12" spans="1:10" s="91" customFormat="1" ht="17.25" hidden="1" customHeight="1" x14ac:dyDescent="0.2">
      <c r="A12" s="86" t="str">
        <f t="shared" si="1"/>
        <v>b</v>
      </c>
      <c r="B12" s="87"/>
      <c r="C12" s="95" t="s">
        <v>7</v>
      </c>
      <c r="D12" s="96">
        <f t="shared" si="3"/>
        <v>0</v>
      </c>
      <c r="E12" s="96"/>
      <c r="F12" s="96"/>
      <c r="G12" s="96"/>
      <c r="H12" s="97"/>
    </row>
    <row r="13" spans="1:10" s="91" customFormat="1" ht="17.25" hidden="1" customHeight="1" x14ac:dyDescent="0.2">
      <c r="A13" s="86" t="str">
        <f t="shared" si="1"/>
        <v>b</v>
      </c>
      <c r="B13" s="87"/>
      <c r="C13" s="95" t="s">
        <v>8</v>
      </c>
      <c r="D13" s="96">
        <f t="shared" si="3"/>
        <v>0</v>
      </c>
      <c r="E13" s="96"/>
      <c r="F13" s="96"/>
      <c r="G13" s="96"/>
      <c r="H13" s="97"/>
    </row>
    <row r="14" spans="1:10" ht="16.5" hidden="1" customHeight="1" x14ac:dyDescent="0.2">
      <c r="A14" s="81" t="str">
        <f t="shared" si="1"/>
        <v>b</v>
      </c>
      <c r="B14" s="87"/>
      <c r="C14" s="95" t="s">
        <v>9</v>
      </c>
      <c r="D14" s="96">
        <f t="shared" si="3"/>
        <v>0</v>
      </c>
      <c r="E14" s="96"/>
      <c r="F14" s="96"/>
      <c r="G14" s="96"/>
      <c r="H14" s="97"/>
      <c r="I14" s="72"/>
      <c r="J14" s="72"/>
    </row>
    <row r="15" spans="1:10" s="91" customFormat="1" ht="17.25" hidden="1" customHeight="1" x14ac:dyDescent="0.2">
      <c r="A15" s="86" t="str">
        <f t="shared" si="1"/>
        <v>b</v>
      </c>
      <c r="B15" s="87"/>
      <c r="C15" s="95" t="s">
        <v>10</v>
      </c>
      <c r="D15" s="96">
        <f t="shared" si="3"/>
        <v>0</v>
      </c>
      <c r="E15" s="96"/>
      <c r="F15" s="96"/>
      <c r="G15" s="96"/>
      <c r="H15" s="97"/>
    </row>
    <row r="16" spans="1:10" s="91" customFormat="1" ht="19.5" hidden="1" customHeight="1" x14ac:dyDescent="0.2">
      <c r="A16" s="86" t="str">
        <f t="shared" si="1"/>
        <v>b</v>
      </c>
      <c r="B16" s="87"/>
      <c r="C16" s="92" t="s">
        <v>11</v>
      </c>
      <c r="D16" s="93">
        <f t="shared" si="3"/>
        <v>0</v>
      </c>
      <c r="E16" s="93"/>
      <c r="F16" s="93"/>
      <c r="G16" s="93"/>
      <c r="H16" s="94"/>
    </row>
    <row r="17" spans="1:10" s="91" customFormat="1" ht="17.25" hidden="1" customHeight="1" x14ac:dyDescent="0.2">
      <c r="A17" s="86" t="str">
        <f t="shared" si="1"/>
        <v>b</v>
      </c>
      <c r="B17" s="87"/>
      <c r="C17" s="101" t="s">
        <v>12</v>
      </c>
      <c r="D17" s="93">
        <f t="shared" si="3"/>
        <v>0</v>
      </c>
      <c r="E17" s="96"/>
      <c r="F17" s="96"/>
      <c r="G17" s="96"/>
      <c r="H17" s="97"/>
    </row>
    <row r="18" spans="1:10" s="91" customFormat="1" ht="17.25" hidden="1" customHeight="1" thickBot="1" x14ac:dyDescent="0.25">
      <c r="A18" s="86" t="str">
        <f t="shared" si="1"/>
        <v>b</v>
      </c>
      <c r="B18" s="102"/>
      <c r="C18" s="103" t="s">
        <v>13</v>
      </c>
      <c r="D18" s="104">
        <f t="shared" si="3"/>
        <v>0</v>
      </c>
      <c r="E18" s="105"/>
      <c r="F18" s="105"/>
      <c r="G18" s="105"/>
      <c r="H18" s="106"/>
    </row>
    <row r="19" spans="1:10" ht="42.75" customHeight="1" thickTop="1" thickBot="1" x14ac:dyDescent="0.25">
      <c r="A19" s="81"/>
      <c r="B19" s="82" t="s">
        <v>102</v>
      </c>
      <c r="C19" s="83" t="s">
        <v>15</v>
      </c>
      <c r="D19" s="84">
        <f t="shared" ref="D19:H19" si="4">D21+D29+D30+D31</f>
        <v>-1296</v>
      </c>
      <c r="E19" s="84">
        <f t="shared" si="4"/>
        <v>0</v>
      </c>
      <c r="F19" s="84">
        <f t="shared" si="4"/>
        <v>0</v>
      </c>
      <c r="G19" s="84">
        <f t="shared" si="4"/>
        <v>0</v>
      </c>
      <c r="H19" s="85">
        <f t="shared" si="4"/>
        <v>-1296</v>
      </c>
    </row>
    <row r="20" spans="1:10" s="91" customFormat="1" ht="17.25" hidden="1" customHeight="1" thickTop="1" x14ac:dyDescent="0.2">
      <c r="A20" s="86" t="str">
        <f t="shared" ref="A20:A31" si="5">IF(OR(E20&lt;&gt;0,F20&lt;&gt;0,G20&lt;&gt;0,H20&lt;&gt;0),"a","b")</f>
        <v>b</v>
      </c>
      <c r="B20" s="87"/>
      <c r="C20" s="88" t="s">
        <v>236</v>
      </c>
      <c r="D20" s="89">
        <f>SUM(E20:H20)</f>
        <v>0</v>
      </c>
      <c r="E20" s="89"/>
      <c r="F20" s="89"/>
      <c r="G20" s="89"/>
      <c r="H20" s="90"/>
    </row>
    <row r="21" spans="1:10" ht="19.5" customHeight="1" thickTop="1" x14ac:dyDescent="0.2">
      <c r="A21" s="81" t="str">
        <f t="shared" si="5"/>
        <v>a</v>
      </c>
      <c r="B21" s="87"/>
      <c r="C21" s="92" t="s">
        <v>3</v>
      </c>
      <c r="D21" s="93">
        <f t="shared" ref="D21:H21" si="6">SUM(D22:D28)</f>
        <v>-1296</v>
      </c>
      <c r="E21" s="93">
        <f t="shared" si="6"/>
        <v>0</v>
      </c>
      <c r="F21" s="93">
        <f t="shared" si="6"/>
        <v>0</v>
      </c>
      <c r="G21" s="93">
        <f t="shared" si="6"/>
        <v>0</v>
      </c>
      <c r="H21" s="94">
        <f t="shared" si="6"/>
        <v>-1296</v>
      </c>
    </row>
    <row r="22" spans="1:10" s="91" customFormat="1" ht="17.25" hidden="1" customHeight="1" x14ac:dyDescent="0.2">
      <c r="A22" s="86" t="str">
        <f t="shared" si="5"/>
        <v>b</v>
      </c>
      <c r="B22" s="87"/>
      <c r="C22" s="95" t="s">
        <v>4</v>
      </c>
      <c r="D22" s="96">
        <f t="shared" ref="D22:D31" si="7">SUM(E22:H22)</f>
        <v>0</v>
      </c>
      <c r="E22" s="96"/>
      <c r="F22" s="96"/>
      <c r="G22" s="96"/>
      <c r="H22" s="97"/>
    </row>
    <row r="23" spans="1:10" s="91" customFormat="1" ht="20.25" customHeight="1" thickBot="1" x14ac:dyDescent="0.25">
      <c r="A23" s="86" t="str">
        <f t="shared" si="5"/>
        <v>a</v>
      </c>
      <c r="B23" s="87"/>
      <c r="C23" s="98" t="s">
        <v>5</v>
      </c>
      <c r="D23" s="96">
        <f t="shared" si="7"/>
        <v>-1296</v>
      </c>
      <c r="E23" s="96"/>
      <c r="F23" s="96"/>
      <c r="G23" s="96"/>
      <c r="H23" s="97">
        <v>-1296</v>
      </c>
      <c r="I23" s="124"/>
      <c r="J23" s="124"/>
    </row>
    <row r="24" spans="1:10" s="91" customFormat="1" ht="17.25" hidden="1" customHeight="1" x14ac:dyDescent="0.2">
      <c r="A24" s="86" t="str">
        <f t="shared" si="5"/>
        <v>b</v>
      </c>
      <c r="B24" s="87"/>
      <c r="C24" s="95" t="s">
        <v>6</v>
      </c>
      <c r="D24" s="96">
        <f t="shared" si="7"/>
        <v>0</v>
      </c>
      <c r="E24" s="96"/>
      <c r="F24" s="96"/>
      <c r="G24" s="96"/>
      <c r="H24" s="97"/>
      <c r="I24" s="100"/>
    </row>
    <row r="25" spans="1:10" s="91" customFormat="1" ht="17.25" hidden="1" customHeight="1" x14ac:dyDescent="0.2">
      <c r="A25" s="86" t="str">
        <f t="shared" si="5"/>
        <v>b</v>
      </c>
      <c r="B25" s="87"/>
      <c r="C25" s="95" t="s">
        <v>7</v>
      </c>
      <c r="D25" s="96">
        <f t="shared" si="7"/>
        <v>0</v>
      </c>
      <c r="E25" s="96"/>
      <c r="F25" s="96"/>
      <c r="G25" s="96"/>
      <c r="H25" s="97"/>
    </row>
    <row r="26" spans="1:10" s="91" customFormat="1" ht="17.25" hidden="1" customHeight="1" x14ac:dyDescent="0.2">
      <c r="A26" s="86" t="str">
        <f t="shared" si="5"/>
        <v>b</v>
      </c>
      <c r="B26" s="87"/>
      <c r="C26" s="95" t="s">
        <v>8</v>
      </c>
      <c r="D26" s="96">
        <f t="shared" si="7"/>
        <v>0</v>
      </c>
      <c r="E26" s="96"/>
      <c r="F26" s="96"/>
      <c r="G26" s="96"/>
      <c r="H26" s="97"/>
    </row>
    <row r="27" spans="1:10" ht="16.5" hidden="1" customHeight="1" x14ac:dyDescent="0.2">
      <c r="A27" s="81" t="str">
        <f t="shared" si="5"/>
        <v>b</v>
      </c>
      <c r="B27" s="87"/>
      <c r="C27" s="95" t="s">
        <v>9</v>
      </c>
      <c r="D27" s="96">
        <f t="shared" si="7"/>
        <v>0</v>
      </c>
      <c r="E27" s="96"/>
      <c r="F27" s="96"/>
      <c r="G27" s="96"/>
      <c r="H27" s="97"/>
      <c r="I27" s="72"/>
      <c r="J27" s="72"/>
    </row>
    <row r="28" spans="1:10" s="91" customFormat="1" ht="17.25" hidden="1" customHeight="1" x14ac:dyDescent="0.2">
      <c r="A28" s="86" t="str">
        <f t="shared" si="5"/>
        <v>b</v>
      </c>
      <c r="B28" s="87"/>
      <c r="C28" s="95" t="s">
        <v>10</v>
      </c>
      <c r="D28" s="96">
        <f t="shared" si="7"/>
        <v>0</v>
      </c>
      <c r="E28" s="96"/>
      <c r="F28" s="96"/>
      <c r="G28" s="96"/>
      <c r="H28" s="97"/>
    </row>
    <row r="29" spans="1:10" s="91" customFormat="1" ht="19.5" hidden="1" customHeight="1" x14ac:dyDescent="0.2">
      <c r="A29" s="86" t="str">
        <f t="shared" si="5"/>
        <v>b</v>
      </c>
      <c r="B29" s="87"/>
      <c r="C29" s="92" t="s">
        <v>11</v>
      </c>
      <c r="D29" s="93">
        <f t="shared" si="7"/>
        <v>0</v>
      </c>
      <c r="E29" s="93"/>
      <c r="F29" s="93"/>
      <c r="G29" s="93"/>
      <c r="H29" s="94"/>
    </row>
    <row r="30" spans="1:10" s="91" customFormat="1" ht="17.25" hidden="1" customHeight="1" x14ac:dyDescent="0.2">
      <c r="A30" s="86" t="str">
        <f t="shared" si="5"/>
        <v>b</v>
      </c>
      <c r="B30" s="87"/>
      <c r="C30" s="101" t="s">
        <v>12</v>
      </c>
      <c r="D30" s="93">
        <f t="shared" si="7"/>
        <v>0</v>
      </c>
      <c r="E30" s="96"/>
      <c r="F30" s="96"/>
      <c r="G30" s="96"/>
      <c r="H30" s="97"/>
    </row>
    <row r="31" spans="1:10" s="91" customFormat="1" ht="17.25" hidden="1" customHeight="1" thickBot="1" x14ac:dyDescent="0.25">
      <c r="A31" s="86" t="str">
        <f t="shared" si="5"/>
        <v>b</v>
      </c>
      <c r="B31" s="102"/>
      <c r="C31" s="103" t="s">
        <v>13</v>
      </c>
      <c r="D31" s="104">
        <f t="shared" si="7"/>
        <v>0</v>
      </c>
      <c r="E31" s="105"/>
      <c r="F31" s="105"/>
      <c r="G31" s="105"/>
      <c r="H31" s="106"/>
    </row>
    <row r="32" spans="1:10" ht="51.75" customHeight="1" thickTop="1" thickBot="1" x14ac:dyDescent="0.25">
      <c r="A32" s="81"/>
      <c r="B32" s="82" t="s">
        <v>108</v>
      </c>
      <c r="C32" s="83" t="s">
        <v>18</v>
      </c>
      <c r="D32" s="84">
        <f t="shared" ref="D32:H32" si="8">D34+D42+D43+D44</f>
        <v>-41436</v>
      </c>
      <c r="E32" s="84">
        <f t="shared" si="8"/>
        <v>0</v>
      </c>
      <c r="F32" s="84">
        <f t="shared" si="8"/>
        <v>0</v>
      </c>
      <c r="G32" s="84">
        <f t="shared" si="8"/>
        <v>0</v>
      </c>
      <c r="H32" s="85">
        <f t="shared" si="8"/>
        <v>-41436</v>
      </c>
    </row>
    <row r="33" spans="1:10" s="91" customFormat="1" ht="17.25" hidden="1" customHeight="1" thickTop="1" x14ac:dyDescent="0.2">
      <c r="A33" s="86" t="str">
        <f t="shared" ref="A33:A44" si="9">IF(OR(E33&lt;&gt;0,F33&lt;&gt;0,G33&lt;&gt;0,H33&lt;&gt;0),"a","b")</f>
        <v>b</v>
      </c>
      <c r="B33" s="87"/>
      <c r="C33" s="88" t="s">
        <v>236</v>
      </c>
      <c r="D33" s="89">
        <f>SUM(E33:H33)</f>
        <v>0</v>
      </c>
      <c r="E33" s="89"/>
      <c r="F33" s="89"/>
      <c r="G33" s="89"/>
      <c r="H33" s="90"/>
    </row>
    <row r="34" spans="1:10" ht="19.5" customHeight="1" thickTop="1" x14ac:dyDescent="0.2">
      <c r="A34" s="81" t="str">
        <f t="shared" si="9"/>
        <v>a</v>
      </c>
      <c r="B34" s="87"/>
      <c r="C34" s="92" t="s">
        <v>3</v>
      </c>
      <c r="D34" s="93">
        <f t="shared" ref="D34:H34" si="10">SUM(D35:D41)</f>
        <v>-29227</v>
      </c>
      <c r="E34" s="93">
        <f t="shared" si="10"/>
        <v>0</v>
      </c>
      <c r="F34" s="93">
        <f t="shared" si="10"/>
        <v>0</v>
      </c>
      <c r="G34" s="93">
        <f t="shared" si="10"/>
        <v>0</v>
      </c>
      <c r="H34" s="94">
        <f t="shared" si="10"/>
        <v>-29227</v>
      </c>
    </row>
    <row r="35" spans="1:10" s="91" customFormat="1" ht="17.25" hidden="1" customHeight="1" x14ac:dyDescent="0.2">
      <c r="A35" s="86" t="str">
        <f t="shared" si="9"/>
        <v>b</v>
      </c>
      <c r="B35" s="87"/>
      <c r="C35" s="95" t="s">
        <v>4</v>
      </c>
      <c r="D35" s="96">
        <f t="shared" ref="D35:D44" si="11">SUM(E35:H35)</f>
        <v>0</v>
      </c>
      <c r="E35" s="96"/>
      <c r="F35" s="96"/>
      <c r="G35" s="96"/>
      <c r="H35" s="97"/>
    </row>
    <row r="36" spans="1:10" s="91" customFormat="1" ht="20.25" customHeight="1" x14ac:dyDescent="0.2">
      <c r="A36" s="86" t="str">
        <f t="shared" si="9"/>
        <v>a</v>
      </c>
      <c r="B36" s="87"/>
      <c r="C36" s="98" t="s">
        <v>5</v>
      </c>
      <c r="D36" s="96">
        <f t="shared" si="11"/>
        <v>-29152</v>
      </c>
      <c r="E36" s="96"/>
      <c r="F36" s="96"/>
      <c r="G36" s="96"/>
      <c r="H36" s="107">
        <v>-29152</v>
      </c>
      <c r="I36" s="124"/>
      <c r="J36" s="124"/>
    </row>
    <row r="37" spans="1:10" s="91" customFormat="1" ht="17.25" hidden="1" customHeight="1" x14ac:dyDescent="0.2">
      <c r="A37" s="86" t="str">
        <f t="shared" si="9"/>
        <v>b</v>
      </c>
      <c r="B37" s="87"/>
      <c r="C37" s="95" t="s">
        <v>6</v>
      </c>
      <c r="D37" s="96">
        <f t="shared" si="11"/>
        <v>0</v>
      </c>
      <c r="E37" s="96"/>
      <c r="F37" s="96"/>
      <c r="G37" s="96"/>
      <c r="H37" s="97"/>
      <c r="I37" s="100"/>
    </row>
    <row r="38" spans="1:10" s="91" customFormat="1" ht="17.25" hidden="1" customHeight="1" x14ac:dyDescent="0.2">
      <c r="A38" s="86" t="str">
        <f t="shared" si="9"/>
        <v>b</v>
      </c>
      <c r="B38" s="87"/>
      <c r="C38" s="95" t="s">
        <v>7</v>
      </c>
      <c r="D38" s="96">
        <f t="shared" si="11"/>
        <v>0</v>
      </c>
      <c r="E38" s="96"/>
      <c r="F38" s="96"/>
      <c r="G38" s="96"/>
      <c r="H38" s="97"/>
    </row>
    <row r="39" spans="1:10" s="91" customFormat="1" ht="17.25" hidden="1" customHeight="1" x14ac:dyDescent="0.2">
      <c r="A39" s="86" t="str">
        <f t="shared" si="9"/>
        <v>b</v>
      </c>
      <c r="B39" s="87"/>
      <c r="C39" s="95" t="s">
        <v>8</v>
      </c>
      <c r="D39" s="96">
        <f t="shared" si="11"/>
        <v>0</v>
      </c>
      <c r="E39" s="96"/>
      <c r="F39" s="96"/>
      <c r="G39" s="96"/>
      <c r="H39" s="97"/>
    </row>
    <row r="40" spans="1:10" ht="16.5" hidden="1" customHeight="1" x14ac:dyDescent="0.2">
      <c r="A40" s="81" t="str">
        <f t="shared" si="9"/>
        <v>b</v>
      </c>
      <c r="B40" s="87"/>
      <c r="C40" s="95" t="s">
        <v>9</v>
      </c>
      <c r="D40" s="96">
        <f t="shared" si="11"/>
        <v>0</v>
      </c>
      <c r="E40" s="96"/>
      <c r="F40" s="96"/>
      <c r="G40" s="96"/>
      <c r="H40" s="97"/>
      <c r="I40" s="72"/>
      <c r="J40" s="72"/>
    </row>
    <row r="41" spans="1:10" s="91" customFormat="1" ht="17.25" customHeight="1" x14ac:dyDescent="0.2">
      <c r="A41" s="86" t="str">
        <f t="shared" si="9"/>
        <v>a</v>
      </c>
      <c r="B41" s="87"/>
      <c r="C41" s="95" t="s">
        <v>10</v>
      </c>
      <c r="D41" s="96">
        <f t="shared" si="11"/>
        <v>-75</v>
      </c>
      <c r="E41" s="96"/>
      <c r="F41" s="96"/>
      <c r="G41" s="96"/>
      <c r="H41" s="97">
        <v>-75</v>
      </c>
      <c r="I41" s="124"/>
      <c r="J41" s="124"/>
    </row>
    <row r="42" spans="1:10" s="91" customFormat="1" ht="19.5" customHeight="1" thickBot="1" x14ac:dyDescent="0.25">
      <c r="A42" s="86" t="str">
        <f t="shared" si="9"/>
        <v>a</v>
      </c>
      <c r="B42" s="87"/>
      <c r="C42" s="92" t="s">
        <v>11</v>
      </c>
      <c r="D42" s="93">
        <f t="shared" si="11"/>
        <v>-12209</v>
      </c>
      <c r="E42" s="93"/>
      <c r="F42" s="93"/>
      <c r="G42" s="93"/>
      <c r="H42" s="108">
        <v>-12209</v>
      </c>
      <c r="I42" s="124"/>
      <c r="J42" s="124"/>
    </row>
    <row r="43" spans="1:10" s="91" customFormat="1" ht="17.25" hidden="1" customHeight="1" x14ac:dyDescent="0.2">
      <c r="A43" s="86" t="str">
        <f t="shared" si="9"/>
        <v>b</v>
      </c>
      <c r="B43" s="87"/>
      <c r="C43" s="101" t="s">
        <v>12</v>
      </c>
      <c r="D43" s="93">
        <f t="shared" si="11"/>
        <v>0</v>
      </c>
      <c r="E43" s="96"/>
      <c r="F43" s="96"/>
      <c r="G43" s="96"/>
      <c r="H43" s="97"/>
    </row>
    <row r="44" spans="1:10" s="91" customFormat="1" ht="17.25" hidden="1" customHeight="1" thickBot="1" x14ac:dyDescent="0.25">
      <c r="A44" s="86" t="str">
        <f t="shared" si="9"/>
        <v>b</v>
      </c>
      <c r="B44" s="102"/>
      <c r="C44" s="103" t="s">
        <v>13</v>
      </c>
      <c r="D44" s="104">
        <f t="shared" si="11"/>
        <v>0</v>
      </c>
      <c r="E44" s="105"/>
      <c r="F44" s="105"/>
      <c r="G44" s="105"/>
      <c r="H44" s="106"/>
    </row>
    <row r="45" spans="1:10" ht="41.25" customHeight="1" thickTop="1" thickBot="1" x14ac:dyDescent="0.25">
      <c r="A45" s="81"/>
      <c r="B45" s="82" t="s">
        <v>237</v>
      </c>
      <c r="C45" s="83" t="s">
        <v>238</v>
      </c>
      <c r="D45" s="84">
        <f t="shared" ref="D45:H45" si="12">D47+D55+D56+D57</f>
        <v>-17201</v>
      </c>
      <c r="E45" s="84">
        <f t="shared" si="12"/>
        <v>0</v>
      </c>
      <c r="F45" s="84">
        <f t="shared" si="12"/>
        <v>0</v>
      </c>
      <c r="G45" s="84">
        <f t="shared" si="12"/>
        <v>0</v>
      </c>
      <c r="H45" s="85">
        <f t="shared" si="12"/>
        <v>-17201</v>
      </c>
    </row>
    <row r="46" spans="1:10" s="91" customFormat="1" ht="17.25" hidden="1" customHeight="1" thickTop="1" x14ac:dyDescent="0.2">
      <c r="A46" s="86" t="str">
        <f t="shared" ref="A46:A57" si="13">IF(OR(E46&lt;&gt;0,F46&lt;&gt;0,G46&lt;&gt;0,H46&lt;&gt;0),"a","b")</f>
        <v>b</v>
      </c>
      <c r="B46" s="87"/>
      <c r="C46" s="88" t="s">
        <v>236</v>
      </c>
      <c r="D46" s="89">
        <f>SUM(E46:H46)</f>
        <v>0</v>
      </c>
      <c r="E46" s="89"/>
      <c r="F46" s="89"/>
      <c r="G46" s="89"/>
      <c r="H46" s="90"/>
    </row>
    <row r="47" spans="1:10" ht="19.5" customHeight="1" thickTop="1" x14ac:dyDescent="0.2">
      <c r="A47" s="81" t="str">
        <f t="shared" si="13"/>
        <v>a</v>
      </c>
      <c r="B47" s="87"/>
      <c r="C47" s="92" t="s">
        <v>3</v>
      </c>
      <c r="D47" s="93">
        <f t="shared" ref="D47:H47" si="14">SUM(D48:D54)</f>
        <v>-17201</v>
      </c>
      <c r="E47" s="93">
        <f t="shared" si="14"/>
        <v>0</v>
      </c>
      <c r="F47" s="93">
        <f t="shared" si="14"/>
        <v>0</v>
      </c>
      <c r="G47" s="93">
        <f t="shared" si="14"/>
        <v>0</v>
      </c>
      <c r="H47" s="94">
        <f t="shared" si="14"/>
        <v>-17201</v>
      </c>
    </row>
    <row r="48" spans="1:10" s="91" customFormat="1" ht="17.25" hidden="1" customHeight="1" x14ac:dyDescent="0.2">
      <c r="A48" s="86" t="str">
        <f t="shared" si="13"/>
        <v>b</v>
      </c>
      <c r="B48" s="87"/>
      <c r="C48" s="95" t="s">
        <v>4</v>
      </c>
      <c r="D48" s="96">
        <f t="shared" ref="D48:D57" si="15">SUM(E48:H48)</f>
        <v>0</v>
      </c>
      <c r="E48" s="96"/>
      <c r="F48" s="96"/>
      <c r="G48" s="96"/>
      <c r="H48" s="97"/>
    </row>
    <row r="49" spans="1:10" s="91" customFormat="1" ht="20.25" customHeight="1" thickBot="1" x14ac:dyDescent="0.25">
      <c r="A49" s="86" t="str">
        <f t="shared" si="13"/>
        <v>a</v>
      </c>
      <c r="B49" s="87"/>
      <c r="C49" s="98" t="s">
        <v>5</v>
      </c>
      <c r="D49" s="96">
        <f t="shared" si="15"/>
        <v>-17201</v>
      </c>
      <c r="E49" s="96"/>
      <c r="F49" s="96"/>
      <c r="G49" s="96"/>
      <c r="H49" s="97">
        <v>-17201</v>
      </c>
      <c r="I49" s="124"/>
      <c r="J49" s="124"/>
    </row>
    <row r="50" spans="1:10" s="91" customFormat="1" ht="17.25" hidden="1" customHeight="1" x14ac:dyDescent="0.2">
      <c r="A50" s="86" t="str">
        <f t="shared" si="13"/>
        <v>b</v>
      </c>
      <c r="B50" s="87"/>
      <c r="C50" s="95" t="s">
        <v>6</v>
      </c>
      <c r="D50" s="96">
        <f t="shared" si="15"/>
        <v>0</v>
      </c>
      <c r="E50" s="96"/>
      <c r="F50" s="96"/>
      <c r="G50" s="96"/>
      <c r="H50" s="97"/>
      <c r="I50" s="100"/>
    </row>
    <row r="51" spans="1:10" s="91" customFormat="1" ht="17.25" hidden="1" customHeight="1" x14ac:dyDescent="0.2">
      <c r="A51" s="86" t="str">
        <f t="shared" si="13"/>
        <v>b</v>
      </c>
      <c r="B51" s="87"/>
      <c r="C51" s="95" t="s">
        <v>7</v>
      </c>
      <c r="D51" s="96">
        <f t="shared" si="15"/>
        <v>0</v>
      </c>
      <c r="E51" s="96"/>
      <c r="F51" s="96"/>
      <c r="G51" s="96"/>
      <c r="H51" s="97"/>
    </row>
    <row r="52" spans="1:10" s="91" customFormat="1" ht="17.25" hidden="1" customHeight="1" x14ac:dyDescent="0.2">
      <c r="A52" s="86" t="str">
        <f t="shared" si="13"/>
        <v>b</v>
      </c>
      <c r="B52" s="87"/>
      <c r="C52" s="95" t="s">
        <v>8</v>
      </c>
      <c r="D52" s="96">
        <f t="shared" si="15"/>
        <v>0</v>
      </c>
      <c r="E52" s="96"/>
      <c r="F52" s="96"/>
      <c r="G52" s="96"/>
      <c r="H52" s="97"/>
    </row>
    <row r="53" spans="1:10" ht="16.5" hidden="1" customHeight="1" x14ac:dyDescent="0.2">
      <c r="A53" s="81" t="str">
        <f t="shared" si="13"/>
        <v>b</v>
      </c>
      <c r="B53" s="87"/>
      <c r="C53" s="95" t="s">
        <v>9</v>
      </c>
      <c r="D53" s="96">
        <f t="shared" si="15"/>
        <v>0</v>
      </c>
      <c r="E53" s="96"/>
      <c r="F53" s="96"/>
      <c r="G53" s="96"/>
      <c r="H53" s="97"/>
      <c r="I53" s="72"/>
      <c r="J53" s="72"/>
    </row>
    <row r="54" spans="1:10" s="91" customFormat="1" ht="17.25" hidden="1" customHeight="1" x14ac:dyDescent="0.2">
      <c r="A54" s="86" t="str">
        <f t="shared" si="13"/>
        <v>b</v>
      </c>
      <c r="B54" s="87"/>
      <c r="C54" s="95" t="s">
        <v>10</v>
      </c>
      <c r="D54" s="96">
        <f t="shared" si="15"/>
        <v>0</v>
      </c>
      <c r="E54" s="96"/>
      <c r="F54" s="96"/>
      <c r="G54" s="96"/>
      <c r="H54" s="97"/>
    </row>
    <row r="55" spans="1:10" s="91" customFormat="1" ht="19.5" hidden="1" customHeight="1" x14ac:dyDescent="0.2">
      <c r="A55" s="86" t="str">
        <f t="shared" si="13"/>
        <v>b</v>
      </c>
      <c r="B55" s="87"/>
      <c r="C55" s="92" t="s">
        <v>11</v>
      </c>
      <c r="D55" s="93">
        <f t="shared" si="15"/>
        <v>0</v>
      </c>
      <c r="E55" s="93"/>
      <c r="F55" s="93"/>
      <c r="G55" s="93"/>
      <c r="H55" s="94"/>
    </row>
    <row r="56" spans="1:10" s="91" customFormat="1" ht="17.25" hidden="1" customHeight="1" x14ac:dyDescent="0.2">
      <c r="A56" s="86" t="str">
        <f t="shared" si="13"/>
        <v>b</v>
      </c>
      <c r="B56" s="87"/>
      <c r="C56" s="101" t="s">
        <v>12</v>
      </c>
      <c r="D56" s="93">
        <f t="shared" si="15"/>
        <v>0</v>
      </c>
      <c r="E56" s="96"/>
      <c r="F56" s="96"/>
      <c r="G56" s="96"/>
      <c r="H56" s="97"/>
    </row>
    <row r="57" spans="1:10" s="91" customFormat="1" ht="17.25" hidden="1" customHeight="1" thickBot="1" x14ac:dyDescent="0.25">
      <c r="A57" s="86" t="str">
        <f t="shared" si="13"/>
        <v>b</v>
      </c>
      <c r="B57" s="102"/>
      <c r="C57" s="103" t="s">
        <v>13</v>
      </c>
      <c r="D57" s="104">
        <f t="shared" si="15"/>
        <v>0</v>
      </c>
      <c r="E57" s="105"/>
      <c r="F57" s="105"/>
      <c r="G57" s="105"/>
      <c r="H57" s="106"/>
    </row>
    <row r="58" spans="1:10" ht="63.75" customHeight="1" thickTop="1" thickBot="1" x14ac:dyDescent="0.25">
      <c r="A58" s="81"/>
      <c r="B58" s="82" t="s">
        <v>110</v>
      </c>
      <c r="C58" s="83" t="s">
        <v>20</v>
      </c>
      <c r="D58" s="84">
        <f t="shared" ref="D58:H58" si="16">D60+D68+D69+D70</f>
        <v>-495</v>
      </c>
      <c r="E58" s="84">
        <f t="shared" si="16"/>
        <v>0</v>
      </c>
      <c r="F58" s="84">
        <f t="shared" si="16"/>
        <v>0</v>
      </c>
      <c r="G58" s="84">
        <f t="shared" si="16"/>
        <v>0</v>
      </c>
      <c r="H58" s="85">
        <f t="shared" si="16"/>
        <v>-495</v>
      </c>
    </row>
    <row r="59" spans="1:10" s="91" customFormat="1" ht="17.25" hidden="1" customHeight="1" thickTop="1" x14ac:dyDescent="0.2">
      <c r="A59" s="86" t="str">
        <f t="shared" ref="A59:A70" si="17">IF(OR(E59&lt;&gt;0,F59&lt;&gt;0,G59&lt;&gt;0,H59&lt;&gt;0),"a","b")</f>
        <v>b</v>
      </c>
      <c r="B59" s="87"/>
      <c r="C59" s="88" t="s">
        <v>236</v>
      </c>
      <c r="D59" s="89">
        <f>SUM(E59:H59)</f>
        <v>0</v>
      </c>
      <c r="E59" s="89"/>
      <c r="F59" s="89"/>
      <c r="G59" s="89"/>
      <c r="H59" s="90"/>
    </row>
    <row r="60" spans="1:10" ht="19.5" customHeight="1" thickTop="1" x14ac:dyDescent="0.2">
      <c r="A60" s="81" t="str">
        <f t="shared" si="17"/>
        <v>a</v>
      </c>
      <c r="B60" s="87"/>
      <c r="C60" s="92" t="s">
        <v>3</v>
      </c>
      <c r="D60" s="93">
        <f t="shared" ref="D60:H60" si="18">SUM(D61:D67)</f>
        <v>-495</v>
      </c>
      <c r="E60" s="93">
        <f t="shared" si="18"/>
        <v>0</v>
      </c>
      <c r="F60" s="93">
        <f t="shared" si="18"/>
        <v>0</v>
      </c>
      <c r="G60" s="93">
        <f t="shared" si="18"/>
        <v>0</v>
      </c>
      <c r="H60" s="94">
        <f t="shared" si="18"/>
        <v>-495</v>
      </c>
    </row>
    <row r="61" spans="1:10" s="91" customFormat="1" ht="17.25" hidden="1" customHeight="1" x14ac:dyDescent="0.2">
      <c r="A61" s="86" t="str">
        <f t="shared" si="17"/>
        <v>b</v>
      </c>
      <c r="B61" s="87"/>
      <c r="C61" s="95" t="s">
        <v>4</v>
      </c>
      <c r="D61" s="96">
        <f t="shared" ref="D61:D70" si="19">SUM(E61:H61)</f>
        <v>0</v>
      </c>
      <c r="E61" s="96"/>
      <c r="F61" s="96"/>
      <c r="G61" s="96"/>
      <c r="H61" s="97"/>
    </row>
    <row r="62" spans="1:10" s="91" customFormat="1" ht="20.25" customHeight="1" thickBot="1" x14ac:dyDescent="0.25">
      <c r="A62" s="86" t="str">
        <f t="shared" si="17"/>
        <v>a</v>
      </c>
      <c r="B62" s="87"/>
      <c r="C62" s="98" t="s">
        <v>5</v>
      </c>
      <c r="D62" s="96">
        <f t="shared" si="19"/>
        <v>-495</v>
      </c>
      <c r="E62" s="96"/>
      <c r="F62" s="96"/>
      <c r="G62" s="96"/>
      <c r="H62" s="97">
        <v>-495</v>
      </c>
      <c r="I62" s="124"/>
      <c r="J62" s="124"/>
    </row>
    <row r="63" spans="1:10" s="91" customFormat="1" ht="17.25" hidden="1" customHeight="1" x14ac:dyDescent="0.2">
      <c r="A63" s="86" t="str">
        <f t="shared" si="17"/>
        <v>b</v>
      </c>
      <c r="B63" s="87"/>
      <c r="C63" s="95" t="s">
        <v>6</v>
      </c>
      <c r="D63" s="96">
        <f t="shared" si="19"/>
        <v>0</v>
      </c>
      <c r="E63" s="96"/>
      <c r="F63" s="96"/>
      <c r="G63" s="96"/>
      <c r="H63" s="97"/>
      <c r="I63" s="100"/>
    </row>
    <row r="64" spans="1:10" s="91" customFormat="1" ht="17.25" hidden="1" customHeight="1" x14ac:dyDescent="0.2">
      <c r="A64" s="86" t="str">
        <f t="shared" si="17"/>
        <v>b</v>
      </c>
      <c r="B64" s="87"/>
      <c r="C64" s="95" t="s">
        <v>7</v>
      </c>
      <c r="D64" s="96">
        <f t="shared" si="19"/>
        <v>0</v>
      </c>
      <c r="E64" s="96"/>
      <c r="F64" s="96"/>
      <c r="G64" s="96"/>
      <c r="H64" s="97"/>
    </row>
    <row r="65" spans="1:10" s="91" customFormat="1" ht="17.25" hidden="1" customHeight="1" x14ac:dyDescent="0.2">
      <c r="A65" s="86" t="str">
        <f t="shared" si="17"/>
        <v>b</v>
      </c>
      <c r="B65" s="87"/>
      <c r="C65" s="95" t="s">
        <v>8</v>
      </c>
      <c r="D65" s="96">
        <f t="shared" si="19"/>
        <v>0</v>
      </c>
      <c r="E65" s="96"/>
      <c r="F65" s="96"/>
      <c r="G65" s="96"/>
      <c r="H65" s="97"/>
    </row>
    <row r="66" spans="1:10" ht="16.5" hidden="1" customHeight="1" x14ac:dyDescent="0.2">
      <c r="A66" s="81" t="str">
        <f t="shared" si="17"/>
        <v>b</v>
      </c>
      <c r="B66" s="87"/>
      <c r="C66" s="95" t="s">
        <v>9</v>
      </c>
      <c r="D66" s="96">
        <f t="shared" si="19"/>
        <v>0</v>
      </c>
      <c r="E66" s="96"/>
      <c r="F66" s="96"/>
      <c r="G66" s="96"/>
      <c r="H66" s="97"/>
      <c r="I66" s="72"/>
      <c r="J66" s="72"/>
    </row>
    <row r="67" spans="1:10" s="91" customFormat="1" ht="17.25" hidden="1" customHeight="1" x14ac:dyDescent="0.2">
      <c r="A67" s="86" t="str">
        <f t="shared" si="17"/>
        <v>b</v>
      </c>
      <c r="B67" s="87"/>
      <c r="C67" s="95" t="s">
        <v>10</v>
      </c>
      <c r="D67" s="96">
        <f t="shared" si="19"/>
        <v>0</v>
      </c>
      <c r="E67" s="96"/>
      <c r="F67" s="96"/>
      <c r="G67" s="96"/>
      <c r="H67" s="97"/>
    </row>
    <row r="68" spans="1:10" s="91" customFormat="1" ht="19.5" hidden="1" customHeight="1" x14ac:dyDescent="0.2">
      <c r="A68" s="86" t="str">
        <f t="shared" si="17"/>
        <v>b</v>
      </c>
      <c r="B68" s="87"/>
      <c r="C68" s="92" t="s">
        <v>11</v>
      </c>
      <c r="D68" s="93">
        <f t="shared" si="19"/>
        <v>0</v>
      </c>
      <c r="E68" s="93"/>
      <c r="F68" s="93"/>
      <c r="G68" s="93"/>
      <c r="H68" s="94"/>
    </row>
    <row r="69" spans="1:10" s="91" customFormat="1" ht="17.25" hidden="1" customHeight="1" x14ac:dyDescent="0.2">
      <c r="A69" s="86" t="str">
        <f t="shared" si="17"/>
        <v>b</v>
      </c>
      <c r="B69" s="87"/>
      <c r="C69" s="101" t="s">
        <v>12</v>
      </c>
      <c r="D69" s="93">
        <f t="shared" si="19"/>
        <v>0</v>
      </c>
      <c r="E69" s="96"/>
      <c r="F69" s="96"/>
      <c r="G69" s="96"/>
      <c r="H69" s="97"/>
    </row>
    <row r="70" spans="1:10" s="91" customFormat="1" ht="17.25" hidden="1" customHeight="1" thickBot="1" x14ac:dyDescent="0.25">
      <c r="A70" s="86" t="str">
        <f t="shared" si="17"/>
        <v>b</v>
      </c>
      <c r="B70" s="102"/>
      <c r="C70" s="103" t="s">
        <v>13</v>
      </c>
      <c r="D70" s="104">
        <f t="shared" si="19"/>
        <v>0</v>
      </c>
      <c r="E70" s="105"/>
      <c r="F70" s="105"/>
      <c r="G70" s="105"/>
      <c r="H70" s="106"/>
    </row>
    <row r="71" spans="1:10" ht="37.5" customHeight="1" thickTop="1" thickBot="1" x14ac:dyDescent="0.25">
      <c r="A71" s="81"/>
      <c r="B71" s="82" t="s">
        <v>113</v>
      </c>
      <c r="C71" s="83" t="s">
        <v>112</v>
      </c>
      <c r="D71" s="84">
        <f t="shared" ref="D71:H71" si="20">D73+D81+D82+D83</f>
        <v>-2097</v>
      </c>
      <c r="E71" s="84">
        <f t="shared" si="20"/>
        <v>0</v>
      </c>
      <c r="F71" s="84">
        <f t="shared" si="20"/>
        <v>0</v>
      </c>
      <c r="G71" s="84">
        <f t="shared" si="20"/>
        <v>0</v>
      </c>
      <c r="H71" s="85">
        <f t="shared" si="20"/>
        <v>-2097</v>
      </c>
    </row>
    <row r="72" spans="1:10" s="91" customFormat="1" ht="17.25" hidden="1" customHeight="1" thickTop="1" x14ac:dyDescent="0.2">
      <c r="A72" s="86" t="str">
        <f t="shared" ref="A72:A83" si="21">IF(OR(E72&lt;&gt;0,F72&lt;&gt;0,G72&lt;&gt;0,H72&lt;&gt;0),"a","b")</f>
        <v>b</v>
      </c>
      <c r="B72" s="87"/>
      <c r="C72" s="88" t="s">
        <v>236</v>
      </c>
      <c r="D72" s="89">
        <f>SUM(E72:H72)</f>
        <v>0</v>
      </c>
      <c r="E72" s="89"/>
      <c r="F72" s="89"/>
      <c r="G72" s="89"/>
      <c r="H72" s="90"/>
    </row>
    <row r="73" spans="1:10" ht="19.5" customHeight="1" thickTop="1" x14ac:dyDescent="0.2">
      <c r="A73" s="81" t="str">
        <f t="shared" si="21"/>
        <v>a</v>
      </c>
      <c r="B73" s="87"/>
      <c r="C73" s="92" t="s">
        <v>3</v>
      </c>
      <c r="D73" s="93">
        <f t="shared" ref="D73:H73" si="22">SUM(D74:D80)</f>
        <v>-2097</v>
      </c>
      <c r="E73" s="93">
        <f t="shared" si="22"/>
        <v>0</v>
      </c>
      <c r="F73" s="93">
        <f t="shared" si="22"/>
        <v>0</v>
      </c>
      <c r="G73" s="93">
        <f t="shared" si="22"/>
        <v>0</v>
      </c>
      <c r="H73" s="94">
        <f t="shared" si="22"/>
        <v>-2097</v>
      </c>
    </row>
    <row r="74" spans="1:10" s="91" customFormat="1" ht="17.25" hidden="1" customHeight="1" x14ac:dyDescent="0.2">
      <c r="A74" s="86" t="str">
        <f t="shared" si="21"/>
        <v>b</v>
      </c>
      <c r="B74" s="87"/>
      <c r="C74" s="95" t="s">
        <v>4</v>
      </c>
      <c r="D74" s="96">
        <f t="shared" ref="D74:D83" si="23">SUM(E74:H74)</f>
        <v>0</v>
      </c>
      <c r="E74" s="96"/>
      <c r="F74" s="96"/>
      <c r="G74" s="96"/>
      <c r="H74" s="97"/>
    </row>
    <row r="75" spans="1:10" s="91" customFormat="1" ht="20.25" hidden="1" customHeight="1" x14ac:dyDescent="0.2">
      <c r="A75" s="86" t="str">
        <f t="shared" si="21"/>
        <v>b</v>
      </c>
      <c r="B75" s="87"/>
      <c r="C75" s="98" t="s">
        <v>5</v>
      </c>
      <c r="D75" s="96">
        <f t="shared" si="23"/>
        <v>0</v>
      </c>
      <c r="E75" s="96"/>
      <c r="F75" s="96"/>
      <c r="G75" s="96"/>
      <c r="H75" s="97"/>
    </row>
    <row r="76" spans="1:10" s="91" customFormat="1" ht="17.25" hidden="1" customHeight="1" x14ac:dyDescent="0.2">
      <c r="A76" s="86" t="str">
        <f t="shared" si="21"/>
        <v>b</v>
      </c>
      <c r="B76" s="87"/>
      <c r="C76" s="95" t="s">
        <v>6</v>
      </c>
      <c r="D76" s="96">
        <f t="shared" si="23"/>
        <v>0</v>
      </c>
      <c r="E76" s="96"/>
      <c r="F76" s="96"/>
      <c r="G76" s="96"/>
      <c r="H76" s="97"/>
      <c r="I76" s="100"/>
    </row>
    <row r="77" spans="1:10" s="91" customFormat="1" ht="17.25" hidden="1" customHeight="1" x14ac:dyDescent="0.2">
      <c r="A77" s="86" t="str">
        <f t="shared" si="21"/>
        <v>b</v>
      </c>
      <c r="B77" s="87"/>
      <c r="C77" s="95" t="s">
        <v>7</v>
      </c>
      <c r="D77" s="96">
        <f t="shared" si="23"/>
        <v>0</v>
      </c>
      <c r="E77" s="96"/>
      <c r="F77" s="96"/>
      <c r="G77" s="96"/>
      <c r="H77" s="97"/>
    </row>
    <row r="78" spans="1:10" s="91" customFormat="1" ht="17.25" hidden="1" customHeight="1" x14ac:dyDescent="0.2">
      <c r="A78" s="86" t="str">
        <f t="shared" si="21"/>
        <v>b</v>
      </c>
      <c r="B78" s="87"/>
      <c r="C78" s="95" t="s">
        <v>8</v>
      </c>
      <c r="D78" s="96">
        <f t="shared" si="23"/>
        <v>0</v>
      </c>
      <c r="E78" s="96"/>
      <c r="F78" s="96"/>
      <c r="G78" s="96"/>
      <c r="H78" s="97"/>
    </row>
    <row r="79" spans="1:10" ht="16.5" hidden="1" customHeight="1" x14ac:dyDescent="0.2">
      <c r="A79" s="81" t="str">
        <f t="shared" si="21"/>
        <v>b</v>
      </c>
      <c r="B79" s="87"/>
      <c r="C79" s="95" t="s">
        <v>9</v>
      </c>
      <c r="D79" s="96">
        <f t="shared" si="23"/>
        <v>0</v>
      </c>
      <c r="E79" s="96"/>
      <c r="F79" s="96"/>
      <c r="G79" s="96"/>
      <c r="H79" s="97"/>
      <c r="I79" s="72"/>
      <c r="J79" s="72"/>
    </row>
    <row r="80" spans="1:10" s="91" customFormat="1" ht="17.25" customHeight="1" thickBot="1" x14ac:dyDescent="0.25">
      <c r="A80" s="86" t="str">
        <f t="shared" si="21"/>
        <v>a</v>
      </c>
      <c r="B80" s="87"/>
      <c r="C80" s="95" t="s">
        <v>10</v>
      </c>
      <c r="D80" s="96">
        <f t="shared" si="23"/>
        <v>-2097</v>
      </c>
      <c r="E80" s="96"/>
      <c r="F80" s="96"/>
      <c r="G80" s="96"/>
      <c r="H80" s="97">
        <v>-2097</v>
      </c>
      <c r="I80" s="124"/>
      <c r="J80" s="124"/>
    </row>
    <row r="81" spans="1:9" s="91" customFormat="1" ht="19.5" hidden="1" customHeight="1" x14ac:dyDescent="0.2">
      <c r="A81" s="86" t="str">
        <f t="shared" si="21"/>
        <v>b</v>
      </c>
      <c r="B81" s="87"/>
      <c r="C81" s="92" t="s">
        <v>11</v>
      </c>
      <c r="D81" s="93">
        <f t="shared" si="23"/>
        <v>0</v>
      </c>
      <c r="E81" s="93"/>
      <c r="F81" s="93"/>
      <c r="G81" s="93"/>
      <c r="H81" s="94"/>
    </row>
    <row r="82" spans="1:9" s="91" customFormat="1" ht="17.25" hidden="1" customHeight="1" x14ac:dyDescent="0.2">
      <c r="A82" s="86" t="str">
        <f t="shared" si="21"/>
        <v>b</v>
      </c>
      <c r="B82" s="87"/>
      <c r="C82" s="101" t="s">
        <v>12</v>
      </c>
      <c r="D82" s="93">
        <f t="shared" si="23"/>
        <v>0</v>
      </c>
      <c r="E82" s="96"/>
      <c r="F82" s="96"/>
      <c r="G82" s="96"/>
      <c r="H82" s="97"/>
    </row>
    <row r="83" spans="1:9" s="91" customFormat="1" ht="17.25" hidden="1" customHeight="1" thickBot="1" x14ac:dyDescent="0.25">
      <c r="A83" s="86" t="str">
        <f t="shared" si="21"/>
        <v>b</v>
      </c>
      <c r="B83" s="102"/>
      <c r="C83" s="103" t="s">
        <v>13</v>
      </c>
      <c r="D83" s="104">
        <f t="shared" si="23"/>
        <v>0</v>
      </c>
      <c r="E83" s="105"/>
      <c r="F83" s="105"/>
      <c r="G83" s="105"/>
      <c r="H83" s="106"/>
    </row>
    <row r="84" spans="1:9" ht="54" customHeight="1" thickTop="1" thickBot="1" x14ac:dyDescent="0.25">
      <c r="A84" s="81"/>
      <c r="B84" s="82" t="s">
        <v>118</v>
      </c>
      <c r="C84" s="83" t="s">
        <v>239</v>
      </c>
      <c r="D84" s="84">
        <f t="shared" ref="D84:H84" si="24">D86+D94+D95+D96</f>
        <v>-20010</v>
      </c>
      <c r="E84" s="84">
        <f t="shared" si="24"/>
        <v>0</v>
      </c>
      <c r="F84" s="84">
        <f t="shared" si="24"/>
        <v>0</v>
      </c>
      <c r="G84" s="84">
        <f t="shared" si="24"/>
        <v>0</v>
      </c>
      <c r="H84" s="85">
        <f t="shared" si="24"/>
        <v>-20010</v>
      </c>
    </row>
    <row r="85" spans="1:9" s="91" customFormat="1" ht="17.25" hidden="1" customHeight="1" thickTop="1" x14ac:dyDescent="0.2">
      <c r="A85" s="86" t="str">
        <f t="shared" ref="A85:A96" si="25">IF(OR(E85&lt;&gt;0,F85&lt;&gt;0,G85&lt;&gt;0,H85&lt;&gt;0),"a","b")</f>
        <v>b</v>
      </c>
      <c r="B85" s="87"/>
      <c r="C85" s="88" t="s">
        <v>236</v>
      </c>
      <c r="D85" s="89">
        <f>SUM(E85:H85)</f>
        <v>0</v>
      </c>
      <c r="E85" s="89"/>
      <c r="F85" s="89"/>
      <c r="G85" s="89"/>
      <c r="H85" s="90"/>
    </row>
    <row r="86" spans="1:9" ht="19.5" customHeight="1" thickTop="1" x14ac:dyDescent="0.2">
      <c r="A86" s="81" t="str">
        <f t="shared" si="25"/>
        <v>a</v>
      </c>
      <c r="B86" s="87"/>
      <c r="C86" s="92" t="s">
        <v>3</v>
      </c>
      <c r="D86" s="93">
        <f t="shared" ref="D86:H86" si="26">SUM(D87:D93)</f>
        <v>-20010</v>
      </c>
      <c r="E86" s="93">
        <f t="shared" si="26"/>
        <v>0</v>
      </c>
      <c r="F86" s="93">
        <f t="shared" si="26"/>
        <v>0</v>
      </c>
      <c r="G86" s="93">
        <f t="shared" si="26"/>
        <v>0</v>
      </c>
      <c r="H86" s="94">
        <f t="shared" si="26"/>
        <v>-20010</v>
      </c>
    </row>
    <row r="87" spans="1:9" s="91" customFormat="1" ht="17.25" hidden="1" customHeight="1" x14ac:dyDescent="0.2">
      <c r="A87" s="86" t="str">
        <f t="shared" si="25"/>
        <v>b</v>
      </c>
      <c r="B87" s="87"/>
      <c r="C87" s="95" t="s">
        <v>4</v>
      </c>
      <c r="D87" s="96">
        <f t="shared" ref="D87:D96" si="27">SUM(E87:H87)</f>
        <v>0</v>
      </c>
      <c r="E87" s="96"/>
      <c r="F87" s="96"/>
      <c r="G87" s="96"/>
      <c r="H87" s="97"/>
    </row>
    <row r="88" spans="1:9" s="91" customFormat="1" ht="20.25" hidden="1" customHeight="1" x14ac:dyDescent="0.2">
      <c r="A88" s="86" t="str">
        <f t="shared" si="25"/>
        <v>b</v>
      </c>
      <c r="B88" s="87"/>
      <c r="C88" s="98" t="s">
        <v>5</v>
      </c>
      <c r="D88" s="96">
        <f t="shared" si="27"/>
        <v>0</v>
      </c>
      <c r="E88" s="96"/>
      <c r="F88" s="96"/>
      <c r="G88" s="96"/>
      <c r="H88" s="97"/>
    </row>
    <row r="89" spans="1:9" s="91" customFormat="1" ht="17.25" hidden="1" customHeight="1" x14ac:dyDescent="0.2">
      <c r="A89" s="86" t="str">
        <f t="shared" si="25"/>
        <v>b</v>
      </c>
      <c r="B89" s="87"/>
      <c r="C89" s="95" t="s">
        <v>6</v>
      </c>
      <c r="D89" s="96">
        <f t="shared" si="27"/>
        <v>0</v>
      </c>
      <c r="E89" s="96"/>
      <c r="F89" s="96"/>
      <c r="G89" s="96"/>
      <c r="H89" s="97"/>
      <c r="I89" s="100"/>
    </row>
    <row r="90" spans="1:9" s="91" customFormat="1" ht="17.25" hidden="1" customHeight="1" x14ac:dyDescent="0.2">
      <c r="A90" s="86" t="str">
        <f t="shared" si="25"/>
        <v>b</v>
      </c>
      <c r="B90" s="87"/>
      <c r="C90" s="95" t="s">
        <v>7</v>
      </c>
      <c r="D90" s="96">
        <f t="shared" si="27"/>
        <v>0</v>
      </c>
      <c r="E90" s="96"/>
      <c r="F90" s="96"/>
      <c r="G90" s="96"/>
      <c r="H90" s="97"/>
    </row>
    <row r="91" spans="1:9" s="91" customFormat="1" ht="17.25" hidden="1" customHeight="1" x14ac:dyDescent="0.2">
      <c r="A91" s="86" t="str">
        <f t="shared" si="25"/>
        <v>b</v>
      </c>
      <c r="B91" s="87"/>
      <c r="C91" s="95" t="s">
        <v>8</v>
      </c>
      <c r="D91" s="96">
        <f t="shared" si="27"/>
        <v>0</v>
      </c>
      <c r="E91" s="96"/>
      <c r="F91" s="96"/>
      <c r="G91" s="96"/>
      <c r="H91" s="97"/>
    </row>
    <row r="92" spans="1:9" ht="16.5" customHeight="1" thickBot="1" x14ac:dyDescent="0.25">
      <c r="A92" s="81" t="str">
        <f t="shared" si="25"/>
        <v>a</v>
      </c>
      <c r="B92" s="87"/>
      <c r="C92" s="95" t="s">
        <v>9</v>
      </c>
      <c r="D92" s="96">
        <f t="shared" si="27"/>
        <v>-20010</v>
      </c>
      <c r="E92" s="96"/>
      <c r="F92" s="96"/>
      <c r="G92" s="96"/>
      <c r="H92" s="97">
        <v>-20010</v>
      </c>
    </row>
    <row r="93" spans="1:9" s="91" customFormat="1" ht="17.25" hidden="1" customHeight="1" x14ac:dyDescent="0.2">
      <c r="A93" s="86" t="str">
        <f t="shared" si="25"/>
        <v>b</v>
      </c>
      <c r="B93" s="87"/>
      <c r="C93" s="95" t="s">
        <v>10</v>
      </c>
      <c r="D93" s="96">
        <f t="shared" si="27"/>
        <v>0</v>
      </c>
      <c r="E93" s="96"/>
      <c r="F93" s="96"/>
      <c r="G93" s="96"/>
      <c r="H93" s="97"/>
    </row>
    <row r="94" spans="1:9" s="91" customFormat="1" ht="19.5" hidden="1" customHeight="1" x14ac:dyDescent="0.2">
      <c r="A94" s="86" t="str">
        <f t="shared" si="25"/>
        <v>b</v>
      </c>
      <c r="B94" s="87"/>
      <c r="C94" s="92" t="s">
        <v>11</v>
      </c>
      <c r="D94" s="93">
        <f t="shared" si="27"/>
        <v>0</v>
      </c>
      <c r="E94" s="93"/>
      <c r="F94" s="93"/>
      <c r="G94" s="93"/>
      <c r="H94" s="94"/>
    </row>
    <row r="95" spans="1:9" s="91" customFormat="1" ht="17.25" hidden="1" customHeight="1" x14ac:dyDescent="0.2">
      <c r="A95" s="86" t="str">
        <f t="shared" si="25"/>
        <v>b</v>
      </c>
      <c r="B95" s="87"/>
      <c r="C95" s="101" t="s">
        <v>12</v>
      </c>
      <c r="D95" s="93">
        <f t="shared" si="27"/>
        <v>0</v>
      </c>
      <c r="E95" s="96"/>
      <c r="F95" s="96"/>
      <c r="G95" s="96"/>
      <c r="H95" s="97"/>
    </row>
    <row r="96" spans="1:9" s="91" customFormat="1" ht="17.25" hidden="1" customHeight="1" thickBot="1" x14ac:dyDescent="0.25">
      <c r="A96" s="86" t="str">
        <f t="shared" si="25"/>
        <v>b</v>
      </c>
      <c r="B96" s="102"/>
      <c r="C96" s="103" t="s">
        <v>13</v>
      </c>
      <c r="D96" s="104">
        <f t="shared" si="27"/>
        <v>0</v>
      </c>
      <c r="E96" s="105"/>
      <c r="F96" s="105"/>
      <c r="G96" s="105"/>
      <c r="H96" s="106"/>
    </row>
    <row r="97" spans="1:10" ht="73.5" customHeight="1" thickTop="1" thickBot="1" x14ac:dyDescent="0.25">
      <c r="A97" s="81"/>
      <c r="B97" s="82" t="s">
        <v>138</v>
      </c>
      <c r="C97" s="83" t="s">
        <v>44</v>
      </c>
      <c r="D97" s="84">
        <f t="shared" ref="D97:H97" si="28">D99+D107+D108+D109</f>
        <v>-50289</v>
      </c>
      <c r="E97" s="84">
        <f t="shared" si="28"/>
        <v>0</v>
      </c>
      <c r="F97" s="84">
        <f t="shared" si="28"/>
        <v>0</v>
      </c>
      <c r="G97" s="84">
        <f t="shared" si="28"/>
        <v>0</v>
      </c>
      <c r="H97" s="85">
        <f t="shared" si="28"/>
        <v>-50289</v>
      </c>
    </row>
    <row r="98" spans="1:10" s="91" customFormat="1" ht="17.25" hidden="1" customHeight="1" thickTop="1" x14ac:dyDescent="0.2">
      <c r="A98" s="86" t="str">
        <f t="shared" ref="A98:A109" si="29">IF(OR(E98&lt;&gt;0,F98&lt;&gt;0,G98&lt;&gt;0,H98&lt;&gt;0),"a","b")</f>
        <v>b</v>
      </c>
      <c r="B98" s="87"/>
      <c r="C98" s="88" t="s">
        <v>236</v>
      </c>
      <c r="D98" s="89">
        <f>SUM(E98:H98)</f>
        <v>0</v>
      </c>
      <c r="E98" s="89"/>
      <c r="F98" s="89"/>
      <c r="G98" s="89"/>
      <c r="H98" s="90"/>
    </row>
    <row r="99" spans="1:10" ht="19.5" customHeight="1" thickTop="1" x14ac:dyDescent="0.2">
      <c r="A99" s="81" t="str">
        <f t="shared" si="29"/>
        <v>a</v>
      </c>
      <c r="B99" s="87"/>
      <c r="C99" s="92" t="s">
        <v>3</v>
      </c>
      <c r="D99" s="93">
        <f t="shared" ref="D99:H99" si="30">SUM(D100:D106)</f>
        <v>-48296</v>
      </c>
      <c r="E99" s="93">
        <f t="shared" si="30"/>
        <v>0</v>
      </c>
      <c r="F99" s="93">
        <f t="shared" si="30"/>
        <v>0</v>
      </c>
      <c r="G99" s="93">
        <f t="shared" si="30"/>
        <v>0</v>
      </c>
      <c r="H99" s="94">
        <f t="shared" si="30"/>
        <v>-48296</v>
      </c>
    </row>
    <row r="100" spans="1:10" s="91" customFormat="1" ht="17.25" hidden="1" customHeight="1" x14ac:dyDescent="0.2">
      <c r="A100" s="86" t="str">
        <f t="shared" si="29"/>
        <v>b</v>
      </c>
      <c r="B100" s="87"/>
      <c r="C100" s="95" t="s">
        <v>4</v>
      </c>
      <c r="D100" s="96">
        <f t="shared" ref="D100:D109" si="31">SUM(E100:H100)</f>
        <v>0</v>
      </c>
      <c r="E100" s="96"/>
      <c r="F100" s="96"/>
      <c r="G100" s="96"/>
      <c r="H100" s="97"/>
    </row>
    <row r="101" spans="1:10" s="91" customFormat="1" ht="20.25" customHeight="1" x14ac:dyDescent="0.2">
      <c r="A101" s="86" t="str">
        <f t="shared" si="29"/>
        <v>a</v>
      </c>
      <c r="B101" s="87"/>
      <c r="C101" s="98" t="s">
        <v>5</v>
      </c>
      <c r="D101" s="96">
        <f t="shared" si="31"/>
        <v>-46275</v>
      </c>
      <c r="E101" s="96"/>
      <c r="F101" s="96"/>
      <c r="G101" s="96"/>
      <c r="H101" s="97">
        <v>-46275</v>
      </c>
      <c r="I101" s="124"/>
      <c r="J101" s="124"/>
    </row>
    <row r="102" spans="1:10" s="91" customFormat="1" ht="17.25" hidden="1" customHeight="1" x14ac:dyDescent="0.2">
      <c r="A102" s="86" t="str">
        <f t="shared" si="29"/>
        <v>b</v>
      </c>
      <c r="B102" s="87"/>
      <c r="C102" s="95" t="s">
        <v>6</v>
      </c>
      <c r="D102" s="96">
        <f t="shared" si="31"/>
        <v>0</v>
      </c>
      <c r="E102" s="96"/>
      <c r="F102" s="96"/>
      <c r="G102" s="96"/>
      <c r="H102" s="97"/>
      <c r="I102" s="100"/>
    </row>
    <row r="103" spans="1:10" s="91" customFormat="1" ht="17.25" hidden="1" customHeight="1" x14ac:dyDescent="0.2">
      <c r="A103" s="86" t="str">
        <f t="shared" si="29"/>
        <v>b</v>
      </c>
      <c r="B103" s="87"/>
      <c r="C103" s="95" t="s">
        <v>7</v>
      </c>
      <c r="D103" s="96">
        <f t="shared" si="31"/>
        <v>0</v>
      </c>
      <c r="E103" s="96"/>
      <c r="F103" s="96"/>
      <c r="G103" s="96"/>
      <c r="H103" s="97"/>
    </row>
    <row r="104" spans="1:10" s="91" customFormat="1" ht="17.25" hidden="1" customHeight="1" x14ac:dyDescent="0.2">
      <c r="A104" s="86" t="str">
        <f t="shared" si="29"/>
        <v>b</v>
      </c>
      <c r="B104" s="87"/>
      <c r="C104" s="95" t="s">
        <v>8</v>
      </c>
      <c r="D104" s="96">
        <f t="shared" si="31"/>
        <v>0</v>
      </c>
      <c r="E104" s="96"/>
      <c r="F104" s="96"/>
      <c r="G104" s="96"/>
      <c r="H104" s="97"/>
    </row>
    <row r="105" spans="1:10" ht="16.5" hidden="1" customHeight="1" x14ac:dyDescent="0.2">
      <c r="A105" s="81" t="str">
        <f t="shared" si="29"/>
        <v>b</v>
      </c>
      <c r="B105" s="87"/>
      <c r="C105" s="95" t="s">
        <v>9</v>
      </c>
      <c r="D105" s="96">
        <f t="shared" si="31"/>
        <v>0</v>
      </c>
      <c r="E105" s="96"/>
      <c r="F105" s="96"/>
      <c r="G105" s="96"/>
      <c r="H105" s="97"/>
      <c r="I105" s="72"/>
      <c r="J105" s="72"/>
    </row>
    <row r="106" spans="1:10" s="91" customFormat="1" ht="17.25" customHeight="1" x14ac:dyDescent="0.2">
      <c r="A106" s="86" t="str">
        <f t="shared" si="29"/>
        <v>a</v>
      </c>
      <c r="B106" s="87"/>
      <c r="C106" s="95" t="s">
        <v>10</v>
      </c>
      <c r="D106" s="96">
        <f t="shared" si="31"/>
        <v>-2021</v>
      </c>
      <c r="E106" s="96"/>
      <c r="F106" s="96"/>
      <c r="G106" s="96"/>
      <c r="H106" s="97">
        <v>-2021</v>
      </c>
      <c r="I106" s="124"/>
      <c r="J106" s="124"/>
    </row>
    <row r="107" spans="1:10" s="91" customFormat="1" ht="19.5" customHeight="1" thickBot="1" x14ac:dyDescent="0.25">
      <c r="A107" s="86" t="str">
        <f t="shared" si="29"/>
        <v>a</v>
      </c>
      <c r="B107" s="87"/>
      <c r="C107" s="92" t="s">
        <v>11</v>
      </c>
      <c r="D107" s="93">
        <f t="shared" si="31"/>
        <v>-1993</v>
      </c>
      <c r="E107" s="93"/>
      <c r="F107" s="93"/>
      <c r="G107" s="93"/>
      <c r="H107" s="94">
        <v>-1993</v>
      </c>
      <c r="I107" s="124"/>
      <c r="J107" s="124"/>
    </row>
    <row r="108" spans="1:10" s="91" customFormat="1" ht="17.25" hidden="1" customHeight="1" x14ac:dyDescent="0.2">
      <c r="A108" s="86" t="str">
        <f t="shared" si="29"/>
        <v>b</v>
      </c>
      <c r="B108" s="87"/>
      <c r="C108" s="101" t="s">
        <v>12</v>
      </c>
      <c r="D108" s="93">
        <f t="shared" si="31"/>
        <v>0</v>
      </c>
      <c r="E108" s="96"/>
      <c r="F108" s="96"/>
      <c r="G108" s="96"/>
      <c r="H108" s="97"/>
    </row>
    <row r="109" spans="1:10" s="91" customFormat="1" ht="17.25" hidden="1" customHeight="1" thickBot="1" x14ac:dyDescent="0.25">
      <c r="A109" s="86" t="str">
        <f t="shared" si="29"/>
        <v>b</v>
      </c>
      <c r="B109" s="102"/>
      <c r="C109" s="103" t="s">
        <v>13</v>
      </c>
      <c r="D109" s="104">
        <f t="shared" si="31"/>
        <v>0</v>
      </c>
      <c r="E109" s="105"/>
      <c r="F109" s="105"/>
      <c r="G109" s="105"/>
      <c r="H109" s="106"/>
    </row>
    <row r="110" spans="1:10" ht="47.25" customHeight="1" thickTop="1" thickBot="1" x14ac:dyDescent="0.25">
      <c r="A110" s="81"/>
      <c r="B110" s="82" t="s">
        <v>142</v>
      </c>
      <c r="C110" s="83" t="s">
        <v>48</v>
      </c>
      <c r="D110" s="84">
        <f t="shared" ref="D110:H110" si="32">D112+D120+D121+D122</f>
        <v>-181553</v>
      </c>
      <c r="E110" s="84">
        <f t="shared" si="32"/>
        <v>0</v>
      </c>
      <c r="F110" s="84">
        <f t="shared" si="32"/>
        <v>0</v>
      </c>
      <c r="G110" s="84">
        <f t="shared" si="32"/>
        <v>0</v>
      </c>
      <c r="H110" s="85">
        <f t="shared" si="32"/>
        <v>-181553</v>
      </c>
    </row>
    <row r="111" spans="1:10" s="91" customFormat="1" ht="17.25" hidden="1" customHeight="1" thickTop="1" x14ac:dyDescent="0.2">
      <c r="A111" s="86" t="str">
        <f t="shared" ref="A111:A122" si="33">IF(OR(E111&lt;&gt;0,F111&lt;&gt;0,G111&lt;&gt;0,H111&lt;&gt;0),"a","b")</f>
        <v>b</v>
      </c>
      <c r="B111" s="87"/>
      <c r="C111" s="88" t="s">
        <v>236</v>
      </c>
      <c r="D111" s="89">
        <f>SUM(E111:H111)</f>
        <v>0</v>
      </c>
      <c r="E111" s="89"/>
      <c r="F111" s="89"/>
      <c r="G111" s="89"/>
      <c r="H111" s="90"/>
    </row>
    <row r="112" spans="1:10" ht="19.5" customHeight="1" thickTop="1" x14ac:dyDescent="0.2">
      <c r="A112" s="81" t="str">
        <f t="shared" si="33"/>
        <v>a</v>
      </c>
      <c r="B112" s="87"/>
      <c r="C112" s="92" t="s">
        <v>3</v>
      </c>
      <c r="D112" s="93">
        <f t="shared" ref="D112:H112" si="34">SUM(D113:D119)</f>
        <v>-181553</v>
      </c>
      <c r="E112" s="93">
        <f t="shared" si="34"/>
        <v>0</v>
      </c>
      <c r="F112" s="93">
        <f t="shared" si="34"/>
        <v>0</v>
      </c>
      <c r="G112" s="93">
        <f t="shared" si="34"/>
        <v>0</v>
      </c>
      <c r="H112" s="94">
        <f t="shared" si="34"/>
        <v>-181553</v>
      </c>
    </row>
    <row r="113" spans="1:10" s="91" customFormat="1" ht="17.25" hidden="1" customHeight="1" x14ac:dyDescent="0.2">
      <c r="A113" s="86" t="str">
        <f t="shared" si="33"/>
        <v>b</v>
      </c>
      <c r="B113" s="87"/>
      <c r="C113" s="95" t="s">
        <v>4</v>
      </c>
      <c r="D113" s="96">
        <f t="shared" ref="D113:D122" si="35">SUM(E113:H113)</f>
        <v>0</v>
      </c>
      <c r="E113" s="96"/>
      <c r="F113" s="96"/>
      <c r="G113" s="96"/>
      <c r="H113" s="97"/>
    </row>
    <row r="114" spans="1:10" s="91" customFormat="1" ht="20.25" customHeight="1" thickBot="1" x14ac:dyDescent="0.25">
      <c r="A114" s="86" t="str">
        <f t="shared" si="33"/>
        <v>a</v>
      </c>
      <c r="B114" s="87"/>
      <c r="C114" s="98" t="s">
        <v>5</v>
      </c>
      <c r="D114" s="96">
        <f t="shared" si="35"/>
        <v>-181553</v>
      </c>
      <c r="E114" s="96"/>
      <c r="F114" s="96"/>
      <c r="G114" s="96"/>
      <c r="H114" s="97">
        <v>-181553</v>
      </c>
      <c r="I114" s="124"/>
      <c r="J114" s="124"/>
    </row>
    <row r="115" spans="1:10" s="91" customFormat="1" ht="17.25" hidden="1" customHeight="1" x14ac:dyDescent="0.2">
      <c r="A115" s="86" t="str">
        <f t="shared" si="33"/>
        <v>b</v>
      </c>
      <c r="B115" s="87"/>
      <c r="C115" s="95" t="s">
        <v>6</v>
      </c>
      <c r="D115" s="96">
        <f t="shared" si="35"/>
        <v>0</v>
      </c>
      <c r="E115" s="96"/>
      <c r="F115" s="96"/>
      <c r="G115" s="96"/>
      <c r="H115" s="97"/>
      <c r="I115" s="100"/>
    </row>
    <row r="116" spans="1:10" s="91" customFormat="1" ht="17.25" hidden="1" customHeight="1" x14ac:dyDescent="0.2">
      <c r="A116" s="86" t="str">
        <f t="shared" si="33"/>
        <v>b</v>
      </c>
      <c r="B116" s="87"/>
      <c r="C116" s="95" t="s">
        <v>7</v>
      </c>
      <c r="D116" s="96">
        <f t="shared" si="35"/>
        <v>0</v>
      </c>
      <c r="E116" s="96"/>
      <c r="F116" s="96"/>
      <c r="G116" s="96"/>
      <c r="H116" s="97"/>
    </row>
    <row r="117" spans="1:10" s="91" customFormat="1" ht="17.25" hidden="1" customHeight="1" x14ac:dyDescent="0.2">
      <c r="A117" s="86" t="str">
        <f t="shared" si="33"/>
        <v>b</v>
      </c>
      <c r="B117" s="87"/>
      <c r="C117" s="95" t="s">
        <v>8</v>
      </c>
      <c r="D117" s="96">
        <f t="shared" si="35"/>
        <v>0</v>
      </c>
      <c r="E117" s="96"/>
      <c r="F117" s="96"/>
      <c r="G117" s="96"/>
      <c r="H117" s="97"/>
    </row>
    <row r="118" spans="1:10" ht="16.5" hidden="1" customHeight="1" x14ac:dyDescent="0.2">
      <c r="A118" s="81" t="str">
        <f t="shared" si="33"/>
        <v>b</v>
      </c>
      <c r="B118" s="87"/>
      <c r="C118" s="95" t="s">
        <v>9</v>
      </c>
      <c r="D118" s="96">
        <f t="shared" si="35"/>
        <v>0</v>
      </c>
      <c r="E118" s="96"/>
      <c r="F118" s="96"/>
      <c r="G118" s="96"/>
      <c r="H118" s="96"/>
      <c r="I118" s="72"/>
      <c r="J118" s="72"/>
    </row>
    <row r="119" spans="1:10" s="91" customFormat="1" ht="17.25" hidden="1" customHeight="1" x14ac:dyDescent="0.2">
      <c r="A119" s="86" t="str">
        <f t="shared" si="33"/>
        <v>b</v>
      </c>
      <c r="B119" s="87"/>
      <c r="C119" s="95" t="s">
        <v>10</v>
      </c>
      <c r="D119" s="96">
        <f t="shared" si="35"/>
        <v>0</v>
      </c>
      <c r="E119" s="96"/>
      <c r="F119" s="96"/>
      <c r="G119" s="96"/>
      <c r="H119" s="97"/>
    </row>
    <row r="120" spans="1:10" s="91" customFormat="1" ht="19.5" hidden="1" customHeight="1" x14ac:dyDescent="0.2">
      <c r="A120" s="86" t="str">
        <f t="shared" si="33"/>
        <v>b</v>
      </c>
      <c r="B120" s="87"/>
      <c r="C120" s="92" t="s">
        <v>11</v>
      </c>
      <c r="D120" s="93">
        <f t="shared" si="35"/>
        <v>0</v>
      </c>
      <c r="E120" s="93"/>
      <c r="F120" s="93"/>
      <c r="G120" s="93"/>
      <c r="H120" s="94"/>
    </row>
    <row r="121" spans="1:10" s="91" customFormat="1" ht="17.25" hidden="1" customHeight="1" x14ac:dyDescent="0.2">
      <c r="A121" s="86" t="str">
        <f t="shared" si="33"/>
        <v>b</v>
      </c>
      <c r="B121" s="87"/>
      <c r="C121" s="101" t="s">
        <v>12</v>
      </c>
      <c r="D121" s="93">
        <f t="shared" si="35"/>
        <v>0</v>
      </c>
      <c r="E121" s="96"/>
      <c r="F121" s="96"/>
      <c r="G121" s="96"/>
      <c r="H121" s="97"/>
    </row>
    <row r="122" spans="1:10" s="91" customFormat="1" ht="17.25" hidden="1" customHeight="1" thickBot="1" x14ac:dyDescent="0.25">
      <c r="A122" s="86" t="str">
        <f t="shared" si="33"/>
        <v>b</v>
      </c>
      <c r="B122" s="102"/>
      <c r="C122" s="103" t="s">
        <v>13</v>
      </c>
      <c r="D122" s="104">
        <f t="shared" si="35"/>
        <v>0</v>
      </c>
      <c r="E122" s="105"/>
      <c r="F122" s="105"/>
      <c r="G122" s="105"/>
      <c r="H122" s="106"/>
    </row>
    <row r="123" spans="1:10" ht="40.5" customHeight="1" thickTop="1" thickBot="1" x14ac:dyDescent="0.25">
      <c r="A123" s="81"/>
      <c r="B123" s="82" t="s">
        <v>143</v>
      </c>
      <c r="C123" s="83" t="s">
        <v>49</v>
      </c>
      <c r="D123" s="84">
        <f t="shared" ref="D123:H123" si="36">D125+D133+D134+D135</f>
        <v>-45060</v>
      </c>
      <c r="E123" s="84">
        <f t="shared" si="36"/>
        <v>0</v>
      </c>
      <c r="F123" s="84">
        <f t="shared" si="36"/>
        <v>0</v>
      </c>
      <c r="G123" s="84">
        <f t="shared" si="36"/>
        <v>0</v>
      </c>
      <c r="H123" s="85">
        <f t="shared" si="36"/>
        <v>-45060</v>
      </c>
    </row>
    <row r="124" spans="1:10" s="91" customFormat="1" ht="17.25" hidden="1" customHeight="1" thickTop="1" x14ac:dyDescent="0.2">
      <c r="A124" s="86" t="str">
        <f t="shared" ref="A124:A135" si="37">IF(OR(E124&lt;&gt;0,F124&lt;&gt;0,G124&lt;&gt;0,H124&lt;&gt;0),"a","b")</f>
        <v>b</v>
      </c>
      <c r="B124" s="87"/>
      <c r="C124" s="88" t="s">
        <v>236</v>
      </c>
      <c r="D124" s="89">
        <f>SUM(E124:H124)</f>
        <v>0</v>
      </c>
      <c r="E124" s="89"/>
      <c r="F124" s="89"/>
      <c r="G124" s="89"/>
      <c r="H124" s="90"/>
    </row>
    <row r="125" spans="1:10" ht="19.5" customHeight="1" thickTop="1" x14ac:dyDescent="0.2">
      <c r="A125" s="81" t="str">
        <f t="shared" si="37"/>
        <v>a</v>
      </c>
      <c r="B125" s="87"/>
      <c r="C125" s="92" t="s">
        <v>3</v>
      </c>
      <c r="D125" s="93">
        <f t="shared" ref="D125:H125" si="38">SUM(D126:D132)</f>
        <v>-45060</v>
      </c>
      <c r="E125" s="93">
        <f t="shared" si="38"/>
        <v>0</v>
      </c>
      <c r="F125" s="93">
        <f t="shared" si="38"/>
        <v>0</v>
      </c>
      <c r="G125" s="93">
        <f t="shared" si="38"/>
        <v>0</v>
      </c>
      <c r="H125" s="94">
        <f t="shared" si="38"/>
        <v>-45060</v>
      </c>
    </row>
    <row r="126" spans="1:10" s="91" customFormat="1" ht="17.25" hidden="1" customHeight="1" x14ac:dyDescent="0.2">
      <c r="A126" s="86" t="str">
        <f t="shared" si="37"/>
        <v>b</v>
      </c>
      <c r="B126" s="87"/>
      <c r="C126" s="95" t="s">
        <v>4</v>
      </c>
      <c r="D126" s="96">
        <f t="shared" ref="D126:D135" si="39">SUM(E126:H126)</f>
        <v>0</v>
      </c>
      <c r="E126" s="96"/>
      <c r="F126" s="96"/>
      <c r="G126" s="96"/>
      <c r="H126" s="97"/>
    </row>
    <row r="127" spans="1:10" s="91" customFormat="1" ht="20.25" customHeight="1" thickBot="1" x14ac:dyDescent="0.25">
      <c r="A127" s="86" t="str">
        <f t="shared" si="37"/>
        <v>a</v>
      </c>
      <c r="B127" s="109"/>
      <c r="C127" s="110" t="s">
        <v>5</v>
      </c>
      <c r="D127" s="111">
        <f t="shared" si="39"/>
        <v>-45060</v>
      </c>
      <c r="E127" s="111"/>
      <c r="F127" s="111"/>
      <c r="G127" s="111"/>
      <c r="H127" s="112">
        <v>-45060</v>
      </c>
      <c r="I127" s="124"/>
      <c r="J127" s="124"/>
    </row>
    <row r="128" spans="1:10" s="91" customFormat="1" ht="17.25" hidden="1" customHeight="1" thickTop="1" x14ac:dyDescent="0.2">
      <c r="A128" s="86" t="str">
        <f t="shared" si="37"/>
        <v>b</v>
      </c>
      <c r="B128" s="87"/>
      <c r="C128" s="95" t="s">
        <v>6</v>
      </c>
      <c r="D128" s="96">
        <f t="shared" si="39"/>
        <v>0</v>
      </c>
      <c r="E128" s="96"/>
      <c r="F128" s="96"/>
      <c r="G128" s="96"/>
      <c r="H128" s="97"/>
      <c r="I128" s="100"/>
    </row>
    <row r="129" spans="1:10" s="91" customFormat="1" ht="17.25" hidden="1" customHeight="1" x14ac:dyDescent="0.2">
      <c r="A129" s="86" t="str">
        <f t="shared" si="37"/>
        <v>b</v>
      </c>
      <c r="B129" s="87"/>
      <c r="C129" s="95" t="s">
        <v>7</v>
      </c>
      <c r="D129" s="96">
        <f t="shared" si="39"/>
        <v>0</v>
      </c>
      <c r="E129" s="96"/>
      <c r="F129" s="96"/>
      <c r="G129" s="96"/>
      <c r="H129" s="97"/>
    </row>
    <row r="130" spans="1:10" s="91" customFormat="1" ht="17.25" hidden="1" customHeight="1" x14ac:dyDescent="0.2">
      <c r="A130" s="86" t="str">
        <f t="shared" si="37"/>
        <v>b</v>
      </c>
      <c r="B130" s="87"/>
      <c r="C130" s="95" t="s">
        <v>8</v>
      </c>
      <c r="D130" s="96">
        <f t="shared" si="39"/>
        <v>0</v>
      </c>
      <c r="E130" s="96"/>
      <c r="F130" s="96"/>
      <c r="G130" s="96"/>
      <c r="H130" s="97"/>
    </row>
    <row r="131" spans="1:10" ht="16.5" hidden="1" customHeight="1" x14ac:dyDescent="0.2">
      <c r="A131" s="81" t="str">
        <f t="shared" si="37"/>
        <v>b</v>
      </c>
      <c r="B131" s="87"/>
      <c r="C131" s="95" t="s">
        <v>9</v>
      </c>
      <c r="D131" s="96">
        <f t="shared" si="39"/>
        <v>0</v>
      </c>
      <c r="E131" s="96"/>
      <c r="F131" s="96"/>
      <c r="G131" s="96"/>
      <c r="H131" s="97"/>
      <c r="I131" s="72"/>
      <c r="J131" s="72"/>
    </row>
    <row r="132" spans="1:10" s="91" customFormat="1" ht="17.25" hidden="1" customHeight="1" x14ac:dyDescent="0.2">
      <c r="A132" s="86" t="str">
        <f t="shared" si="37"/>
        <v>b</v>
      </c>
      <c r="B132" s="87"/>
      <c r="C132" s="95" t="s">
        <v>10</v>
      </c>
      <c r="D132" s="96">
        <f t="shared" si="39"/>
        <v>0</v>
      </c>
      <c r="E132" s="96"/>
      <c r="F132" s="96"/>
      <c r="G132" s="96"/>
      <c r="H132" s="97"/>
    </row>
    <row r="133" spans="1:10" s="91" customFormat="1" ht="19.5" hidden="1" customHeight="1" x14ac:dyDescent="0.2">
      <c r="A133" s="86" t="str">
        <f t="shared" si="37"/>
        <v>b</v>
      </c>
      <c r="B133" s="87"/>
      <c r="C133" s="92" t="s">
        <v>11</v>
      </c>
      <c r="D133" s="93">
        <f t="shared" si="39"/>
        <v>0</v>
      </c>
      <c r="E133" s="93"/>
      <c r="F133" s="93"/>
      <c r="G133" s="93"/>
      <c r="H133" s="94"/>
    </row>
    <row r="134" spans="1:10" s="91" customFormat="1" ht="17.25" hidden="1" customHeight="1" x14ac:dyDescent="0.2">
      <c r="A134" s="86" t="str">
        <f t="shared" si="37"/>
        <v>b</v>
      </c>
      <c r="B134" s="87"/>
      <c r="C134" s="101" t="s">
        <v>12</v>
      </c>
      <c r="D134" s="93">
        <f t="shared" si="39"/>
        <v>0</v>
      </c>
      <c r="E134" s="96"/>
      <c r="F134" s="96"/>
      <c r="G134" s="96"/>
      <c r="H134" s="97"/>
    </row>
    <row r="135" spans="1:10" s="91" customFormat="1" ht="17.25" hidden="1" customHeight="1" thickBot="1" x14ac:dyDescent="0.25">
      <c r="A135" s="86" t="str">
        <f t="shared" si="37"/>
        <v>b</v>
      </c>
      <c r="B135" s="102"/>
      <c r="C135" s="103" t="s">
        <v>13</v>
      </c>
      <c r="D135" s="104">
        <f t="shared" si="39"/>
        <v>0</v>
      </c>
      <c r="E135" s="105"/>
      <c r="F135" s="105"/>
      <c r="G135" s="105"/>
      <c r="H135" s="106"/>
    </row>
    <row r="136" spans="1:10" ht="80.25" customHeight="1" thickTop="1" thickBot="1" x14ac:dyDescent="0.25">
      <c r="A136" s="81"/>
      <c r="B136" s="82" t="s">
        <v>150</v>
      </c>
      <c r="C136" s="83" t="s">
        <v>53</v>
      </c>
      <c r="D136" s="84">
        <f t="shared" ref="D136:H136" si="40">D138+D146+D147+D148</f>
        <v>-8259</v>
      </c>
      <c r="E136" s="84">
        <f t="shared" si="40"/>
        <v>0</v>
      </c>
      <c r="F136" s="84">
        <f t="shared" si="40"/>
        <v>0</v>
      </c>
      <c r="G136" s="84">
        <f t="shared" si="40"/>
        <v>0</v>
      </c>
      <c r="H136" s="85">
        <f t="shared" si="40"/>
        <v>-8259</v>
      </c>
    </row>
    <row r="137" spans="1:10" s="91" customFormat="1" ht="17.25" hidden="1" customHeight="1" thickTop="1" x14ac:dyDescent="0.2">
      <c r="A137" s="86" t="str">
        <f t="shared" ref="A137:A148" si="41">IF(OR(E137&lt;&gt;0,F137&lt;&gt;0,G137&lt;&gt;0,H137&lt;&gt;0),"a","b")</f>
        <v>b</v>
      </c>
      <c r="B137" s="87"/>
      <c r="C137" s="88" t="s">
        <v>236</v>
      </c>
      <c r="D137" s="89">
        <f>SUM(E137:H137)</f>
        <v>0</v>
      </c>
      <c r="E137" s="89"/>
      <c r="F137" s="89"/>
      <c r="G137" s="89"/>
      <c r="H137" s="90"/>
    </row>
    <row r="138" spans="1:10" ht="19.5" customHeight="1" thickTop="1" x14ac:dyDescent="0.2">
      <c r="A138" s="81" t="str">
        <f t="shared" si="41"/>
        <v>a</v>
      </c>
      <c r="B138" s="87"/>
      <c r="C138" s="92" t="s">
        <v>3</v>
      </c>
      <c r="D138" s="93">
        <f t="shared" ref="D138:H138" si="42">SUM(D139:D145)</f>
        <v>-8259</v>
      </c>
      <c r="E138" s="93">
        <f t="shared" si="42"/>
        <v>0</v>
      </c>
      <c r="F138" s="93">
        <f t="shared" si="42"/>
        <v>0</v>
      </c>
      <c r="G138" s="93">
        <f t="shared" si="42"/>
        <v>0</v>
      </c>
      <c r="H138" s="94">
        <f t="shared" si="42"/>
        <v>-8259</v>
      </c>
    </row>
    <row r="139" spans="1:10" s="91" customFormat="1" ht="17.25" hidden="1" customHeight="1" x14ac:dyDescent="0.2">
      <c r="A139" s="86" t="str">
        <f t="shared" si="41"/>
        <v>b</v>
      </c>
      <c r="B139" s="87"/>
      <c r="C139" s="95" t="s">
        <v>4</v>
      </c>
      <c r="D139" s="96">
        <f t="shared" ref="D139:D148" si="43">SUM(E139:H139)</f>
        <v>0</v>
      </c>
      <c r="E139" s="96"/>
      <c r="F139" s="96"/>
      <c r="G139" s="96"/>
      <c r="H139" s="97"/>
    </row>
    <row r="140" spans="1:10" s="91" customFormat="1" ht="20.25" customHeight="1" thickBot="1" x14ac:dyDescent="0.25">
      <c r="A140" s="86" t="str">
        <f t="shared" si="41"/>
        <v>a</v>
      </c>
      <c r="B140" s="87"/>
      <c r="C140" s="98" t="s">
        <v>5</v>
      </c>
      <c r="D140" s="96">
        <f t="shared" si="43"/>
        <v>-8259</v>
      </c>
      <c r="E140" s="96"/>
      <c r="F140" s="96"/>
      <c r="G140" s="96"/>
      <c r="H140" s="97">
        <v>-8259</v>
      </c>
      <c r="I140" s="124"/>
      <c r="J140" s="124"/>
    </row>
    <row r="141" spans="1:10" s="91" customFormat="1" ht="17.25" hidden="1" customHeight="1" x14ac:dyDescent="0.2">
      <c r="A141" s="86" t="str">
        <f t="shared" si="41"/>
        <v>b</v>
      </c>
      <c r="B141" s="87"/>
      <c r="C141" s="95" t="s">
        <v>6</v>
      </c>
      <c r="D141" s="96">
        <f t="shared" si="43"/>
        <v>0</v>
      </c>
      <c r="E141" s="96"/>
      <c r="F141" s="96"/>
      <c r="G141" s="96"/>
      <c r="H141" s="97"/>
      <c r="I141" s="100"/>
    </row>
    <row r="142" spans="1:10" s="91" customFormat="1" ht="17.25" hidden="1" customHeight="1" x14ac:dyDescent="0.2">
      <c r="A142" s="86" t="str">
        <f t="shared" si="41"/>
        <v>b</v>
      </c>
      <c r="B142" s="87"/>
      <c r="C142" s="95" t="s">
        <v>7</v>
      </c>
      <c r="D142" s="96">
        <f t="shared" si="43"/>
        <v>0</v>
      </c>
      <c r="E142" s="96"/>
      <c r="F142" s="96"/>
      <c r="G142" s="96"/>
      <c r="H142" s="97"/>
    </row>
    <row r="143" spans="1:10" s="91" customFormat="1" ht="17.25" hidden="1" customHeight="1" x14ac:dyDescent="0.2">
      <c r="A143" s="86" t="str">
        <f t="shared" si="41"/>
        <v>b</v>
      </c>
      <c r="B143" s="87"/>
      <c r="C143" s="95" t="s">
        <v>8</v>
      </c>
      <c r="D143" s="96">
        <f t="shared" si="43"/>
        <v>0</v>
      </c>
      <c r="E143" s="96"/>
      <c r="F143" s="96"/>
      <c r="G143" s="96"/>
      <c r="H143" s="97"/>
    </row>
    <row r="144" spans="1:10" ht="16.5" hidden="1" customHeight="1" x14ac:dyDescent="0.2">
      <c r="A144" s="81" t="str">
        <f t="shared" si="41"/>
        <v>b</v>
      </c>
      <c r="B144" s="87"/>
      <c r="C144" s="95" t="s">
        <v>9</v>
      </c>
      <c r="D144" s="96">
        <f t="shared" si="43"/>
        <v>0</v>
      </c>
      <c r="E144" s="96"/>
      <c r="F144" s="96"/>
      <c r="G144" s="96"/>
      <c r="H144" s="97"/>
      <c r="I144" s="72"/>
      <c r="J144" s="72"/>
    </row>
    <row r="145" spans="1:10" s="91" customFormat="1" ht="17.25" hidden="1" customHeight="1" x14ac:dyDescent="0.2">
      <c r="A145" s="86" t="str">
        <f t="shared" si="41"/>
        <v>b</v>
      </c>
      <c r="B145" s="87"/>
      <c r="C145" s="95" t="s">
        <v>10</v>
      </c>
      <c r="D145" s="96">
        <f t="shared" si="43"/>
        <v>0</v>
      </c>
      <c r="E145" s="96"/>
      <c r="F145" s="96"/>
      <c r="G145" s="96"/>
      <c r="H145" s="97"/>
    </row>
    <row r="146" spans="1:10" s="91" customFormat="1" ht="19.5" hidden="1" customHeight="1" x14ac:dyDescent="0.2">
      <c r="A146" s="86" t="str">
        <f t="shared" si="41"/>
        <v>b</v>
      </c>
      <c r="B146" s="87"/>
      <c r="C146" s="92" t="s">
        <v>11</v>
      </c>
      <c r="D146" s="93">
        <f t="shared" si="43"/>
        <v>0</v>
      </c>
      <c r="E146" s="93"/>
      <c r="F146" s="93"/>
      <c r="G146" s="93"/>
      <c r="H146" s="94"/>
    </row>
    <row r="147" spans="1:10" s="91" customFormat="1" ht="17.25" hidden="1" customHeight="1" x14ac:dyDescent="0.2">
      <c r="A147" s="86" t="str">
        <f t="shared" si="41"/>
        <v>b</v>
      </c>
      <c r="B147" s="87"/>
      <c r="C147" s="101" t="s">
        <v>12</v>
      </c>
      <c r="D147" s="93">
        <f t="shared" si="43"/>
        <v>0</v>
      </c>
      <c r="E147" s="96"/>
      <c r="F147" s="96"/>
      <c r="G147" s="96"/>
      <c r="H147" s="97"/>
    </row>
    <row r="148" spans="1:10" s="91" customFormat="1" ht="17.25" hidden="1" customHeight="1" thickBot="1" x14ac:dyDescent="0.25">
      <c r="A148" s="86" t="str">
        <f t="shared" si="41"/>
        <v>b</v>
      </c>
      <c r="B148" s="102"/>
      <c r="C148" s="103" t="s">
        <v>13</v>
      </c>
      <c r="D148" s="104">
        <f t="shared" si="43"/>
        <v>0</v>
      </c>
      <c r="E148" s="105"/>
      <c r="F148" s="105"/>
      <c r="G148" s="105"/>
      <c r="H148" s="106"/>
    </row>
    <row r="149" spans="1:10" ht="80.25" customHeight="1" thickTop="1" thickBot="1" x14ac:dyDescent="0.25">
      <c r="A149" s="81"/>
      <c r="B149" s="82" t="s">
        <v>156</v>
      </c>
      <c r="C149" s="83" t="s">
        <v>240</v>
      </c>
      <c r="D149" s="84">
        <f t="shared" ref="D149:H149" si="44">D151+D159+D160+D161</f>
        <v>-60651</v>
      </c>
      <c r="E149" s="84">
        <f t="shared" si="44"/>
        <v>0</v>
      </c>
      <c r="F149" s="84">
        <f t="shared" si="44"/>
        <v>0</v>
      </c>
      <c r="G149" s="84">
        <f t="shared" si="44"/>
        <v>0</v>
      </c>
      <c r="H149" s="85">
        <f t="shared" si="44"/>
        <v>-60651</v>
      </c>
    </row>
    <row r="150" spans="1:10" s="91" customFormat="1" ht="17.25" hidden="1" customHeight="1" thickTop="1" x14ac:dyDescent="0.2">
      <c r="A150" s="86" t="str">
        <f t="shared" ref="A150:A161" si="45">IF(OR(E150&lt;&gt;0,F150&lt;&gt;0,G150&lt;&gt;0,H150&lt;&gt;0),"a","b")</f>
        <v>b</v>
      </c>
      <c r="B150" s="87"/>
      <c r="C150" s="88" t="s">
        <v>236</v>
      </c>
      <c r="D150" s="89">
        <f>SUM(E150:H150)</f>
        <v>0</v>
      </c>
      <c r="E150" s="89"/>
      <c r="F150" s="89"/>
      <c r="G150" s="89"/>
      <c r="H150" s="90"/>
    </row>
    <row r="151" spans="1:10" ht="19.5" customHeight="1" thickTop="1" x14ac:dyDescent="0.2">
      <c r="A151" s="81" t="str">
        <f t="shared" si="45"/>
        <v>a</v>
      </c>
      <c r="B151" s="87"/>
      <c r="C151" s="92" t="s">
        <v>3</v>
      </c>
      <c r="D151" s="93">
        <f t="shared" ref="D151:H151" si="46">SUM(D152:D158)</f>
        <v>-60651</v>
      </c>
      <c r="E151" s="93">
        <f t="shared" si="46"/>
        <v>0</v>
      </c>
      <c r="F151" s="93">
        <f t="shared" si="46"/>
        <v>0</v>
      </c>
      <c r="G151" s="93">
        <f t="shared" si="46"/>
        <v>0</v>
      </c>
      <c r="H151" s="94">
        <f t="shared" si="46"/>
        <v>-60651</v>
      </c>
    </row>
    <row r="152" spans="1:10" s="91" customFormat="1" ht="17.25" hidden="1" customHeight="1" x14ac:dyDescent="0.2">
      <c r="A152" s="86" t="str">
        <f t="shared" si="45"/>
        <v>b</v>
      </c>
      <c r="B152" s="87"/>
      <c r="C152" s="95" t="s">
        <v>4</v>
      </c>
      <c r="D152" s="96">
        <f t="shared" ref="D152:D161" si="47">SUM(E152:H152)</f>
        <v>0</v>
      </c>
      <c r="E152" s="96"/>
      <c r="F152" s="96"/>
      <c r="G152" s="96"/>
      <c r="H152" s="97"/>
    </row>
    <row r="153" spans="1:10" s="91" customFormat="1" ht="20.25" customHeight="1" thickBot="1" x14ac:dyDescent="0.25">
      <c r="A153" s="86" t="str">
        <f t="shared" si="45"/>
        <v>a</v>
      </c>
      <c r="B153" s="87"/>
      <c r="C153" s="98" t="s">
        <v>5</v>
      </c>
      <c r="D153" s="96">
        <f t="shared" si="47"/>
        <v>-60651</v>
      </c>
      <c r="E153" s="96"/>
      <c r="F153" s="96"/>
      <c r="G153" s="96"/>
      <c r="H153" s="97">
        <v>-60651</v>
      </c>
      <c r="I153" s="124"/>
      <c r="J153" s="124"/>
    </row>
    <row r="154" spans="1:10" s="91" customFormat="1" ht="17.25" hidden="1" customHeight="1" x14ac:dyDescent="0.2">
      <c r="A154" s="86" t="str">
        <f t="shared" si="45"/>
        <v>b</v>
      </c>
      <c r="B154" s="87"/>
      <c r="C154" s="95" t="s">
        <v>6</v>
      </c>
      <c r="D154" s="96">
        <f t="shared" si="47"/>
        <v>0</v>
      </c>
      <c r="E154" s="96"/>
      <c r="F154" s="96"/>
      <c r="G154" s="96"/>
      <c r="H154" s="97"/>
      <c r="I154" s="100"/>
    </row>
    <row r="155" spans="1:10" s="91" customFormat="1" ht="17.25" hidden="1" customHeight="1" x14ac:dyDescent="0.2">
      <c r="A155" s="86" t="str">
        <f t="shared" si="45"/>
        <v>b</v>
      </c>
      <c r="B155" s="87"/>
      <c r="C155" s="95" t="s">
        <v>7</v>
      </c>
      <c r="D155" s="96">
        <f t="shared" si="47"/>
        <v>0</v>
      </c>
      <c r="E155" s="96"/>
      <c r="F155" s="96"/>
      <c r="G155" s="96"/>
      <c r="H155" s="97"/>
    </row>
    <row r="156" spans="1:10" s="91" customFormat="1" ht="17.25" hidden="1" customHeight="1" x14ac:dyDescent="0.2">
      <c r="A156" s="86" t="str">
        <f t="shared" si="45"/>
        <v>b</v>
      </c>
      <c r="B156" s="87"/>
      <c r="C156" s="95" t="s">
        <v>8</v>
      </c>
      <c r="D156" s="96">
        <f t="shared" si="47"/>
        <v>0</v>
      </c>
      <c r="E156" s="96"/>
      <c r="F156" s="96"/>
      <c r="G156" s="96"/>
      <c r="H156" s="97"/>
    </row>
    <row r="157" spans="1:10" ht="16.5" hidden="1" customHeight="1" x14ac:dyDescent="0.2">
      <c r="A157" s="81" t="str">
        <f t="shared" si="45"/>
        <v>b</v>
      </c>
      <c r="B157" s="87"/>
      <c r="C157" s="95" t="s">
        <v>9</v>
      </c>
      <c r="D157" s="96">
        <f t="shared" si="47"/>
        <v>0</v>
      </c>
      <c r="E157" s="96"/>
      <c r="F157" s="96"/>
      <c r="G157" s="96"/>
      <c r="H157" s="97"/>
      <c r="I157" s="72"/>
      <c r="J157" s="72"/>
    </row>
    <row r="158" spans="1:10" s="91" customFormat="1" ht="17.25" hidden="1" customHeight="1" x14ac:dyDescent="0.2">
      <c r="A158" s="86" t="str">
        <f t="shared" si="45"/>
        <v>b</v>
      </c>
      <c r="B158" s="87"/>
      <c r="C158" s="95" t="s">
        <v>10</v>
      </c>
      <c r="D158" s="96">
        <f t="shared" si="47"/>
        <v>0</v>
      </c>
      <c r="E158" s="96"/>
      <c r="F158" s="96"/>
      <c r="G158" s="96"/>
      <c r="H158" s="97"/>
    </row>
    <row r="159" spans="1:10" s="91" customFormat="1" ht="19.5" hidden="1" customHeight="1" x14ac:dyDescent="0.2">
      <c r="A159" s="86" t="str">
        <f t="shared" si="45"/>
        <v>b</v>
      </c>
      <c r="B159" s="87"/>
      <c r="C159" s="92" t="s">
        <v>11</v>
      </c>
      <c r="D159" s="93">
        <f t="shared" si="47"/>
        <v>0</v>
      </c>
      <c r="E159" s="93"/>
      <c r="F159" s="93"/>
      <c r="G159" s="93"/>
      <c r="H159" s="94"/>
    </row>
    <row r="160" spans="1:10" s="91" customFormat="1" ht="17.25" hidden="1" customHeight="1" x14ac:dyDescent="0.2">
      <c r="A160" s="86" t="str">
        <f t="shared" si="45"/>
        <v>b</v>
      </c>
      <c r="B160" s="87"/>
      <c r="C160" s="101" t="s">
        <v>12</v>
      </c>
      <c r="D160" s="93">
        <f t="shared" si="47"/>
        <v>0</v>
      </c>
      <c r="E160" s="96"/>
      <c r="F160" s="96"/>
      <c r="G160" s="96"/>
      <c r="H160" s="97"/>
    </row>
    <row r="161" spans="1:9" s="91" customFormat="1" ht="17.25" hidden="1" customHeight="1" thickBot="1" x14ac:dyDescent="0.25">
      <c r="A161" s="86" t="str">
        <f t="shared" si="45"/>
        <v>b</v>
      </c>
      <c r="B161" s="102"/>
      <c r="C161" s="103" t="s">
        <v>13</v>
      </c>
      <c r="D161" s="104">
        <f t="shared" si="47"/>
        <v>0</v>
      </c>
      <c r="E161" s="105"/>
      <c r="F161" s="105"/>
      <c r="G161" s="105"/>
      <c r="H161" s="106"/>
    </row>
    <row r="162" spans="1:9" ht="37.5" customHeight="1" thickTop="1" thickBot="1" x14ac:dyDescent="0.25">
      <c r="A162" s="81"/>
      <c r="B162" s="82" t="s">
        <v>154</v>
      </c>
      <c r="C162" s="83" t="s">
        <v>59</v>
      </c>
      <c r="D162" s="84">
        <f t="shared" ref="D162:H162" si="48">D164+D172+D173+D174</f>
        <v>-49289</v>
      </c>
      <c r="E162" s="84">
        <f t="shared" si="48"/>
        <v>0</v>
      </c>
      <c r="F162" s="84">
        <f t="shared" si="48"/>
        <v>0</v>
      </c>
      <c r="G162" s="84">
        <f t="shared" si="48"/>
        <v>0</v>
      </c>
      <c r="H162" s="85">
        <f t="shared" si="48"/>
        <v>-49289</v>
      </c>
    </row>
    <row r="163" spans="1:9" s="91" customFormat="1" ht="17.25" hidden="1" customHeight="1" thickTop="1" x14ac:dyDescent="0.2">
      <c r="A163" s="86" t="str">
        <f t="shared" ref="A163:A174" si="49">IF(OR(E163&lt;&gt;0,F163&lt;&gt;0,G163&lt;&gt;0,H163&lt;&gt;0),"a","b")</f>
        <v>b</v>
      </c>
      <c r="B163" s="87"/>
      <c r="C163" s="88" t="s">
        <v>236</v>
      </c>
      <c r="D163" s="89">
        <f>SUM(E163:H163)</f>
        <v>0</v>
      </c>
      <c r="E163" s="89"/>
      <c r="F163" s="89"/>
      <c r="G163" s="89"/>
      <c r="H163" s="90"/>
    </row>
    <row r="164" spans="1:9" ht="19.5" customHeight="1" thickTop="1" x14ac:dyDescent="0.2">
      <c r="A164" s="81" t="str">
        <f t="shared" si="49"/>
        <v>a</v>
      </c>
      <c r="B164" s="87"/>
      <c r="C164" s="92" t="s">
        <v>3</v>
      </c>
      <c r="D164" s="93">
        <f t="shared" ref="D164:H164" si="50">SUM(D165:D171)</f>
        <v>-49289</v>
      </c>
      <c r="E164" s="93">
        <f t="shared" si="50"/>
        <v>0</v>
      </c>
      <c r="F164" s="93">
        <f t="shared" si="50"/>
        <v>0</v>
      </c>
      <c r="G164" s="93">
        <f t="shared" si="50"/>
        <v>0</v>
      </c>
      <c r="H164" s="94">
        <f t="shared" si="50"/>
        <v>-49289</v>
      </c>
    </row>
    <row r="165" spans="1:9" s="91" customFormat="1" ht="17.25" hidden="1" customHeight="1" x14ac:dyDescent="0.2">
      <c r="A165" s="86" t="str">
        <f t="shared" si="49"/>
        <v>b</v>
      </c>
      <c r="B165" s="87"/>
      <c r="C165" s="95" t="s">
        <v>4</v>
      </c>
      <c r="D165" s="96">
        <f t="shared" ref="D165:D174" si="51">SUM(E165:H165)</f>
        <v>0</v>
      </c>
      <c r="E165" s="96"/>
      <c r="F165" s="96"/>
      <c r="G165" s="96"/>
      <c r="H165" s="97"/>
    </row>
    <row r="166" spans="1:9" s="91" customFormat="1" ht="20.25" hidden="1" customHeight="1" x14ac:dyDescent="0.2">
      <c r="A166" s="86" t="str">
        <f t="shared" si="49"/>
        <v>b</v>
      </c>
      <c r="B166" s="87"/>
      <c r="C166" s="98" t="s">
        <v>5</v>
      </c>
      <c r="D166" s="96">
        <f t="shared" si="51"/>
        <v>0</v>
      </c>
      <c r="E166" s="96"/>
      <c r="F166" s="96"/>
      <c r="G166" s="96"/>
      <c r="H166" s="97"/>
    </row>
    <row r="167" spans="1:9" s="91" customFormat="1" ht="17.25" hidden="1" customHeight="1" x14ac:dyDescent="0.2">
      <c r="A167" s="86" t="str">
        <f t="shared" si="49"/>
        <v>b</v>
      </c>
      <c r="B167" s="87"/>
      <c r="C167" s="95" t="s">
        <v>6</v>
      </c>
      <c r="D167" s="96">
        <f t="shared" si="51"/>
        <v>0</v>
      </c>
      <c r="E167" s="96"/>
      <c r="F167" s="96"/>
      <c r="G167" s="96"/>
      <c r="H167" s="97"/>
      <c r="I167" s="100"/>
    </row>
    <row r="168" spans="1:9" s="91" customFormat="1" ht="17.25" hidden="1" customHeight="1" x14ac:dyDescent="0.2">
      <c r="A168" s="86" t="str">
        <f t="shared" si="49"/>
        <v>b</v>
      </c>
      <c r="B168" s="87"/>
      <c r="C168" s="95" t="s">
        <v>7</v>
      </c>
      <c r="D168" s="96">
        <f t="shared" si="51"/>
        <v>0</v>
      </c>
      <c r="E168" s="96"/>
      <c r="F168" s="96"/>
      <c r="G168" s="96"/>
      <c r="H168" s="97"/>
    </row>
    <row r="169" spans="1:9" s="91" customFormat="1" ht="17.25" hidden="1" customHeight="1" x14ac:dyDescent="0.2">
      <c r="A169" s="86" t="str">
        <f t="shared" si="49"/>
        <v>b</v>
      </c>
      <c r="B169" s="87"/>
      <c r="C169" s="95" t="s">
        <v>8</v>
      </c>
      <c r="D169" s="96">
        <f t="shared" si="51"/>
        <v>0</v>
      </c>
      <c r="E169" s="96"/>
      <c r="F169" s="96"/>
      <c r="G169" s="96"/>
      <c r="H169" s="97"/>
    </row>
    <row r="170" spans="1:9" ht="16.5" customHeight="1" thickBot="1" x14ac:dyDescent="0.25">
      <c r="A170" s="81" t="str">
        <f t="shared" si="49"/>
        <v>a</v>
      </c>
      <c r="B170" s="87"/>
      <c r="C170" s="95" t="s">
        <v>9</v>
      </c>
      <c r="D170" s="96">
        <f t="shared" si="51"/>
        <v>-49289</v>
      </c>
      <c r="E170" s="96"/>
      <c r="F170" s="96"/>
      <c r="G170" s="96"/>
      <c r="H170" s="97">
        <v>-49289</v>
      </c>
    </row>
    <row r="171" spans="1:9" s="91" customFormat="1" ht="17.25" hidden="1" customHeight="1" x14ac:dyDescent="0.2">
      <c r="A171" s="86" t="str">
        <f t="shared" si="49"/>
        <v>b</v>
      </c>
      <c r="B171" s="87"/>
      <c r="C171" s="95" t="s">
        <v>10</v>
      </c>
      <c r="D171" s="96">
        <f t="shared" si="51"/>
        <v>0</v>
      </c>
      <c r="E171" s="96"/>
      <c r="F171" s="96"/>
      <c r="G171" s="96"/>
      <c r="H171" s="97"/>
    </row>
    <row r="172" spans="1:9" s="91" customFormat="1" ht="19.5" hidden="1" customHeight="1" x14ac:dyDescent="0.2">
      <c r="A172" s="86" t="str">
        <f t="shared" si="49"/>
        <v>b</v>
      </c>
      <c r="B172" s="87"/>
      <c r="C172" s="92" t="s">
        <v>11</v>
      </c>
      <c r="D172" s="93">
        <f t="shared" si="51"/>
        <v>0</v>
      </c>
      <c r="E172" s="93"/>
      <c r="F172" s="93"/>
      <c r="G172" s="93"/>
      <c r="H172" s="94"/>
    </row>
    <row r="173" spans="1:9" s="91" customFormat="1" ht="17.25" hidden="1" customHeight="1" x14ac:dyDescent="0.2">
      <c r="A173" s="86" t="str">
        <f t="shared" si="49"/>
        <v>b</v>
      </c>
      <c r="B173" s="87"/>
      <c r="C173" s="101" t="s">
        <v>12</v>
      </c>
      <c r="D173" s="93">
        <f t="shared" si="51"/>
        <v>0</v>
      </c>
      <c r="E173" s="96"/>
      <c r="F173" s="96"/>
      <c r="G173" s="96"/>
      <c r="H173" s="97"/>
    </row>
    <row r="174" spans="1:9" s="91" customFormat="1" ht="17.25" hidden="1" customHeight="1" thickBot="1" x14ac:dyDescent="0.25">
      <c r="A174" s="86" t="str">
        <f t="shared" si="49"/>
        <v>b</v>
      </c>
      <c r="B174" s="102"/>
      <c r="C174" s="103" t="s">
        <v>13</v>
      </c>
      <c r="D174" s="104">
        <f t="shared" si="51"/>
        <v>0</v>
      </c>
      <c r="E174" s="105"/>
      <c r="F174" s="105"/>
      <c r="G174" s="105"/>
      <c r="H174" s="106"/>
    </row>
    <row r="175" spans="1:9" ht="80.25" customHeight="1" thickTop="1" thickBot="1" x14ac:dyDescent="0.25">
      <c r="A175" s="81"/>
      <c r="B175" s="82" t="s">
        <v>158</v>
      </c>
      <c r="C175" s="83" t="s">
        <v>60</v>
      </c>
      <c r="D175" s="84">
        <f t="shared" ref="D175:H175" si="52">D177+D185+D186+D187</f>
        <v>-1680</v>
      </c>
      <c r="E175" s="84">
        <f t="shared" si="52"/>
        <v>0</v>
      </c>
      <c r="F175" s="84">
        <f t="shared" si="52"/>
        <v>0</v>
      </c>
      <c r="G175" s="84">
        <f t="shared" si="52"/>
        <v>0</v>
      </c>
      <c r="H175" s="85">
        <f t="shared" si="52"/>
        <v>-1680</v>
      </c>
    </row>
    <row r="176" spans="1:9" s="91" customFormat="1" ht="17.25" hidden="1" customHeight="1" thickTop="1" x14ac:dyDescent="0.2">
      <c r="A176" s="86" t="str">
        <f t="shared" ref="A176:A187" si="53">IF(OR(E176&lt;&gt;0,F176&lt;&gt;0,G176&lt;&gt;0,H176&lt;&gt;0),"a","b")</f>
        <v>b</v>
      </c>
      <c r="B176" s="87"/>
      <c r="C176" s="88" t="s">
        <v>236</v>
      </c>
      <c r="D176" s="89">
        <f>SUM(E176:H176)</f>
        <v>0</v>
      </c>
      <c r="E176" s="89"/>
      <c r="F176" s="89"/>
      <c r="G176" s="89"/>
      <c r="H176" s="90"/>
    </row>
    <row r="177" spans="1:9" ht="19.5" customHeight="1" thickTop="1" x14ac:dyDescent="0.2">
      <c r="A177" s="81" t="str">
        <f t="shared" si="53"/>
        <v>a</v>
      </c>
      <c r="B177" s="87"/>
      <c r="C177" s="92" t="s">
        <v>3</v>
      </c>
      <c r="D177" s="93">
        <f t="shared" ref="D177:H177" si="54">SUM(D178:D184)</f>
        <v>-1680</v>
      </c>
      <c r="E177" s="93">
        <f t="shared" si="54"/>
        <v>0</v>
      </c>
      <c r="F177" s="93">
        <f t="shared" si="54"/>
        <v>0</v>
      </c>
      <c r="G177" s="93">
        <f t="shared" si="54"/>
        <v>0</v>
      </c>
      <c r="H177" s="94">
        <f t="shared" si="54"/>
        <v>-1680</v>
      </c>
    </row>
    <row r="178" spans="1:9" s="91" customFormat="1" ht="17.25" hidden="1" customHeight="1" x14ac:dyDescent="0.2">
      <c r="A178" s="86" t="str">
        <f t="shared" si="53"/>
        <v>b</v>
      </c>
      <c r="B178" s="87"/>
      <c r="C178" s="95" t="s">
        <v>4</v>
      </c>
      <c r="D178" s="96">
        <f t="shared" ref="D178:D187" si="55">SUM(E178:H178)</f>
        <v>0</v>
      </c>
      <c r="E178" s="96"/>
      <c r="F178" s="96"/>
      <c r="G178" s="96"/>
      <c r="H178" s="97"/>
    </row>
    <row r="179" spans="1:9" s="91" customFormat="1" ht="20.25" hidden="1" customHeight="1" x14ac:dyDescent="0.2">
      <c r="A179" s="86" t="str">
        <f t="shared" si="53"/>
        <v>b</v>
      </c>
      <c r="B179" s="87"/>
      <c r="C179" s="98" t="s">
        <v>5</v>
      </c>
      <c r="D179" s="96">
        <f t="shared" si="55"/>
        <v>0</v>
      </c>
      <c r="E179" s="96"/>
      <c r="F179" s="96"/>
      <c r="G179" s="96"/>
      <c r="H179" s="97"/>
    </row>
    <row r="180" spans="1:9" s="91" customFormat="1" ht="17.25" hidden="1" customHeight="1" x14ac:dyDescent="0.2">
      <c r="A180" s="86" t="str">
        <f t="shared" si="53"/>
        <v>b</v>
      </c>
      <c r="B180" s="87"/>
      <c r="C180" s="95" t="s">
        <v>6</v>
      </c>
      <c r="D180" s="96">
        <f t="shared" si="55"/>
        <v>0</v>
      </c>
      <c r="E180" s="96"/>
      <c r="F180" s="96"/>
      <c r="G180" s="96"/>
      <c r="H180" s="97"/>
      <c r="I180" s="100"/>
    </row>
    <row r="181" spans="1:9" s="91" customFormat="1" ht="17.25" hidden="1" customHeight="1" x14ac:dyDescent="0.2">
      <c r="A181" s="86" t="str">
        <f t="shared" si="53"/>
        <v>b</v>
      </c>
      <c r="B181" s="87"/>
      <c r="C181" s="95" t="s">
        <v>7</v>
      </c>
      <c r="D181" s="96">
        <f t="shared" si="55"/>
        <v>0</v>
      </c>
      <c r="E181" s="96"/>
      <c r="F181" s="96"/>
      <c r="G181" s="96"/>
      <c r="H181" s="97"/>
    </row>
    <row r="182" spans="1:9" s="91" customFormat="1" ht="17.25" hidden="1" customHeight="1" x14ac:dyDescent="0.2">
      <c r="A182" s="86" t="str">
        <f t="shared" si="53"/>
        <v>b</v>
      </c>
      <c r="B182" s="87"/>
      <c r="C182" s="95" t="s">
        <v>8</v>
      </c>
      <c r="D182" s="96">
        <f t="shared" si="55"/>
        <v>0</v>
      </c>
      <c r="E182" s="96"/>
      <c r="F182" s="96"/>
      <c r="G182" s="96"/>
      <c r="H182" s="97"/>
    </row>
    <row r="183" spans="1:9" ht="16.5" customHeight="1" thickBot="1" x14ac:dyDescent="0.25">
      <c r="A183" s="81" t="str">
        <f t="shared" si="53"/>
        <v>a</v>
      </c>
      <c r="B183" s="87"/>
      <c r="C183" s="95" t="s">
        <v>9</v>
      </c>
      <c r="D183" s="96">
        <f t="shared" si="55"/>
        <v>-1680</v>
      </c>
      <c r="E183" s="96"/>
      <c r="F183" s="96"/>
      <c r="G183" s="96"/>
      <c r="H183" s="97">
        <v>-1680</v>
      </c>
    </row>
    <row r="184" spans="1:9" s="91" customFormat="1" ht="17.25" hidden="1" customHeight="1" x14ac:dyDescent="0.2">
      <c r="A184" s="86" t="str">
        <f t="shared" si="53"/>
        <v>b</v>
      </c>
      <c r="B184" s="87"/>
      <c r="C184" s="95" t="s">
        <v>10</v>
      </c>
      <c r="D184" s="96">
        <f t="shared" si="55"/>
        <v>0</v>
      </c>
      <c r="E184" s="96"/>
      <c r="F184" s="96"/>
      <c r="G184" s="96"/>
      <c r="H184" s="97"/>
    </row>
    <row r="185" spans="1:9" s="91" customFormat="1" ht="19.5" hidden="1" customHeight="1" x14ac:dyDescent="0.2">
      <c r="A185" s="86" t="str">
        <f t="shared" si="53"/>
        <v>b</v>
      </c>
      <c r="B185" s="87"/>
      <c r="C185" s="92" t="s">
        <v>11</v>
      </c>
      <c r="D185" s="93">
        <f t="shared" si="55"/>
        <v>0</v>
      </c>
      <c r="E185" s="93"/>
      <c r="F185" s="93"/>
      <c r="G185" s="93"/>
      <c r="H185" s="94"/>
    </row>
    <row r="186" spans="1:9" s="91" customFormat="1" ht="17.25" hidden="1" customHeight="1" x14ac:dyDescent="0.2">
      <c r="A186" s="86" t="str">
        <f t="shared" si="53"/>
        <v>b</v>
      </c>
      <c r="B186" s="87"/>
      <c r="C186" s="101" t="s">
        <v>12</v>
      </c>
      <c r="D186" s="93">
        <f t="shared" si="55"/>
        <v>0</v>
      </c>
      <c r="E186" s="96"/>
      <c r="F186" s="96"/>
      <c r="G186" s="96"/>
      <c r="H186" s="97"/>
    </row>
    <row r="187" spans="1:9" s="91" customFormat="1" ht="17.25" hidden="1" customHeight="1" thickBot="1" x14ac:dyDescent="0.25">
      <c r="A187" s="86" t="str">
        <f t="shared" si="53"/>
        <v>b</v>
      </c>
      <c r="B187" s="102"/>
      <c r="C187" s="103" t="s">
        <v>13</v>
      </c>
      <c r="D187" s="104">
        <f t="shared" si="55"/>
        <v>0</v>
      </c>
      <c r="E187" s="105"/>
      <c r="F187" s="105"/>
      <c r="G187" s="105"/>
      <c r="H187" s="106"/>
    </row>
    <row r="188" spans="1:9" ht="80.25" customHeight="1" thickTop="1" thickBot="1" x14ac:dyDescent="0.25">
      <c r="A188" s="81"/>
      <c r="B188" s="82" t="s">
        <v>159</v>
      </c>
      <c r="C188" s="83" t="s">
        <v>61</v>
      </c>
      <c r="D188" s="84">
        <f t="shared" ref="D188:H188" si="56">D190+D198+D199+D200</f>
        <v>-19</v>
      </c>
      <c r="E188" s="84">
        <f t="shared" si="56"/>
        <v>0</v>
      </c>
      <c r="F188" s="84">
        <f t="shared" si="56"/>
        <v>0</v>
      </c>
      <c r="G188" s="84">
        <f t="shared" si="56"/>
        <v>0</v>
      </c>
      <c r="H188" s="85">
        <f t="shared" si="56"/>
        <v>-19</v>
      </c>
    </row>
    <row r="189" spans="1:9" s="91" customFormat="1" ht="17.25" hidden="1" customHeight="1" thickTop="1" x14ac:dyDescent="0.2">
      <c r="A189" s="86" t="str">
        <f t="shared" ref="A189:A200" si="57">IF(OR(E189&lt;&gt;0,F189&lt;&gt;0,G189&lt;&gt;0,H189&lt;&gt;0),"a","b")</f>
        <v>b</v>
      </c>
      <c r="B189" s="87"/>
      <c r="C189" s="88" t="s">
        <v>236</v>
      </c>
      <c r="D189" s="89">
        <f>SUM(E189:H189)</f>
        <v>0</v>
      </c>
      <c r="E189" s="89"/>
      <c r="F189" s="89"/>
      <c r="G189" s="89"/>
      <c r="H189" s="90"/>
    </row>
    <row r="190" spans="1:9" ht="19.5" customHeight="1" thickTop="1" x14ac:dyDescent="0.2">
      <c r="A190" s="81" t="str">
        <f t="shared" si="57"/>
        <v>a</v>
      </c>
      <c r="B190" s="87"/>
      <c r="C190" s="92" t="s">
        <v>3</v>
      </c>
      <c r="D190" s="93">
        <f t="shared" ref="D190:H190" si="58">SUM(D191:D197)</f>
        <v>-19</v>
      </c>
      <c r="E190" s="93">
        <f t="shared" si="58"/>
        <v>0</v>
      </c>
      <c r="F190" s="93">
        <f t="shared" si="58"/>
        <v>0</v>
      </c>
      <c r="G190" s="93">
        <f t="shared" si="58"/>
        <v>0</v>
      </c>
      <c r="H190" s="94">
        <f t="shared" si="58"/>
        <v>-19</v>
      </c>
    </row>
    <row r="191" spans="1:9" s="91" customFormat="1" ht="17.25" hidden="1" customHeight="1" x14ac:dyDescent="0.2">
      <c r="A191" s="86" t="str">
        <f t="shared" si="57"/>
        <v>b</v>
      </c>
      <c r="B191" s="87"/>
      <c r="C191" s="95" t="s">
        <v>4</v>
      </c>
      <c r="D191" s="96">
        <f t="shared" ref="D191:D200" si="59">SUM(E191:H191)</f>
        <v>0</v>
      </c>
      <c r="E191" s="96"/>
      <c r="F191" s="96"/>
      <c r="G191" s="96"/>
      <c r="H191" s="97"/>
    </row>
    <row r="192" spans="1:9" s="91" customFormat="1" ht="20.25" hidden="1" customHeight="1" x14ac:dyDescent="0.2">
      <c r="A192" s="86" t="str">
        <f t="shared" si="57"/>
        <v>b</v>
      </c>
      <c r="B192" s="87"/>
      <c r="C192" s="98" t="s">
        <v>5</v>
      </c>
      <c r="D192" s="96">
        <f t="shared" si="59"/>
        <v>0</v>
      </c>
      <c r="E192" s="96"/>
      <c r="F192" s="96"/>
      <c r="G192" s="96"/>
      <c r="H192" s="97"/>
    </row>
    <row r="193" spans="1:10" s="91" customFormat="1" ht="17.25" hidden="1" customHeight="1" x14ac:dyDescent="0.2">
      <c r="A193" s="86" t="str">
        <f t="shared" si="57"/>
        <v>b</v>
      </c>
      <c r="B193" s="87"/>
      <c r="C193" s="95" t="s">
        <v>6</v>
      </c>
      <c r="D193" s="96">
        <f t="shared" si="59"/>
        <v>0</v>
      </c>
      <c r="E193" s="96"/>
      <c r="F193" s="96"/>
      <c r="G193" s="96"/>
      <c r="H193" s="97"/>
      <c r="I193" s="100"/>
    </row>
    <row r="194" spans="1:10" s="91" customFormat="1" ht="17.25" hidden="1" customHeight="1" x14ac:dyDescent="0.2">
      <c r="A194" s="86" t="str">
        <f t="shared" si="57"/>
        <v>b</v>
      </c>
      <c r="B194" s="87"/>
      <c r="C194" s="95" t="s">
        <v>7</v>
      </c>
      <c r="D194" s="96">
        <f t="shared" si="59"/>
        <v>0</v>
      </c>
      <c r="E194" s="96"/>
      <c r="F194" s="96"/>
      <c r="G194" s="96"/>
      <c r="H194" s="97"/>
    </row>
    <row r="195" spans="1:10" s="91" customFormat="1" ht="17.25" hidden="1" customHeight="1" x14ac:dyDescent="0.2">
      <c r="A195" s="86" t="str">
        <f t="shared" si="57"/>
        <v>b</v>
      </c>
      <c r="B195" s="87"/>
      <c r="C195" s="95" t="s">
        <v>8</v>
      </c>
      <c r="D195" s="96">
        <f t="shared" si="59"/>
        <v>0</v>
      </c>
      <c r="E195" s="96"/>
      <c r="F195" s="96"/>
      <c r="G195" s="96"/>
      <c r="H195" s="97"/>
    </row>
    <row r="196" spans="1:10" ht="16.5" customHeight="1" thickBot="1" x14ac:dyDescent="0.25">
      <c r="A196" s="81" t="str">
        <f t="shared" si="57"/>
        <v>a</v>
      </c>
      <c r="B196" s="87"/>
      <c r="C196" s="95" t="s">
        <v>9</v>
      </c>
      <c r="D196" s="96">
        <f t="shared" si="59"/>
        <v>-19</v>
      </c>
      <c r="E196" s="96"/>
      <c r="F196" s="96"/>
      <c r="G196" s="96"/>
      <c r="H196" s="97">
        <v>-19</v>
      </c>
    </row>
    <row r="197" spans="1:10" s="91" customFormat="1" ht="17.25" hidden="1" customHeight="1" x14ac:dyDescent="0.2">
      <c r="A197" s="86" t="str">
        <f t="shared" si="57"/>
        <v>b</v>
      </c>
      <c r="B197" s="87"/>
      <c r="C197" s="95" t="s">
        <v>10</v>
      </c>
      <c r="D197" s="96">
        <f t="shared" si="59"/>
        <v>0</v>
      </c>
      <c r="E197" s="96"/>
      <c r="F197" s="96"/>
      <c r="G197" s="96"/>
      <c r="H197" s="97"/>
    </row>
    <row r="198" spans="1:10" s="91" customFormat="1" ht="19.5" hidden="1" customHeight="1" x14ac:dyDescent="0.2">
      <c r="A198" s="86" t="str">
        <f t="shared" si="57"/>
        <v>b</v>
      </c>
      <c r="B198" s="87"/>
      <c r="C198" s="92" t="s">
        <v>11</v>
      </c>
      <c r="D198" s="93">
        <f t="shared" si="59"/>
        <v>0</v>
      </c>
      <c r="E198" s="93"/>
      <c r="F198" s="93"/>
      <c r="G198" s="93"/>
      <c r="H198" s="94"/>
    </row>
    <row r="199" spans="1:10" s="91" customFormat="1" ht="17.25" hidden="1" customHeight="1" x14ac:dyDescent="0.2">
      <c r="A199" s="86" t="str">
        <f t="shared" si="57"/>
        <v>b</v>
      </c>
      <c r="B199" s="87"/>
      <c r="C199" s="101" t="s">
        <v>12</v>
      </c>
      <c r="D199" s="93">
        <f t="shared" si="59"/>
        <v>0</v>
      </c>
      <c r="E199" s="96"/>
      <c r="F199" s="96"/>
      <c r="G199" s="96"/>
      <c r="H199" s="97"/>
    </row>
    <row r="200" spans="1:10" s="91" customFormat="1" ht="17.25" hidden="1" customHeight="1" thickBot="1" x14ac:dyDescent="0.25">
      <c r="A200" s="86" t="str">
        <f t="shared" si="57"/>
        <v>b</v>
      </c>
      <c r="B200" s="102"/>
      <c r="C200" s="103" t="s">
        <v>13</v>
      </c>
      <c r="D200" s="104">
        <f t="shared" si="59"/>
        <v>0</v>
      </c>
      <c r="E200" s="105"/>
      <c r="F200" s="105"/>
      <c r="G200" s="105"/>
      <c r="H200" s="106"/>
    </row>
    <row r="201" spans="1:10" ht="40.5" customHeight="1" thickTop="1" thickBot="1" x14ac:dyDescent="0.25">
      <c r="A201" s="81"/>
      <c r="B201" s="82" t="s">
        <v>160</v>
      </c>
      <c r="C201" s="83" t="s">
        <v>62</v>
      </c>
      <c r="D201" s="84">
        <f t="shared" ref="D201:H201" si="60">D203+D211+D212+D213</f>
        <v>-79541</v>
      </c>
      <c r="E201" s="84">
        <f t="shared" si="60"/>
        <v>0</v>
      </c>
      <c r="F201" s="84">
        <f t="shared" si="60"/>
        <v>0</v>
      </c>
      <c r="G201" s="84">
        <f t="shared" si="60"/>
        <v>0</v>
      </c>
      <c r="H201" s="85">
        <f t="shared" si="60"/>
        <v>-79541</v>
      </c>
    </row>
    <row r="202" spans="1:10" s="91" customFormat="1" ht="17.25" hidden="1" customHeight="1" thickTop="1" x14ac:dyDescent="0.2">
      <c r="A202" s="86" t="str">
        <f t="shared" ref="A202:A213" si="61">IF(OR(E202&lt;&gt;0,F202&lt;&gt;0,G202&lt;&gt;0,H202&lt;&gt;0),"a","b")</f>
        <v>b</v>
      </c>
      <c r="B202" s="87"/>
      <c r="C202" s="88" t="s">
        <v>236</v>
      </c>
      <c r="D202" s="89">
        <f>SUM(E202:H202)</f>
        <v>0</v>
      </c>
      <c r="E202" s="89"/>
      <c r="F202" s="89"/>
      <c r="G202" s="89"/>
      <c r="H202" s="90"/>
    </row>
    <row r="203" spans="1:10" ht="19.5" customHeight="1" thickTop="1" x14ac:dyDescent="0.2">
      <c r="A203" s="81" t="str">
        <f t="shared" si="61"/>
        <v>a</v>
      </c>
      <c r="B203" s="87"/>
      <c r="C203" s="92" t="s">
        <v>3</v>
      </c>
      <c r="D203" s="93">
        <f t="shared" ref="D203:H203" si="62">SUM(D204:D210)</f>
        <v>-79541</v>
      </c>
      <c r="E203" s="93">
        <f t="shared" si="62"/>
        <v>0</v>
      </c>
      <c r="F203" s="93">
        <f t="shared" si="62"/>
        <v>0</v>
      </c>
      <c r="G203" s="93">
        <f t="shared" si="62"/>
        <v>0</v>
      </c>
      <c r="H203" s="94">
        <f t="shared" si="62"/>
        <v>-79541</v>
      </c>
    </row>
    <row r="204" spans="1:10" s="91" customFormat="1" ht="17.25" hidden="1" customHeight="1" x14ac:dyDescent="0.2">
      <c r="A204" s="86" t="str">
        <f t="shared" si="61"/>
        <v>b</v>
      </c>
      <c r="B204" s="87"/>
      <c r="C204" s="95" t="s">
        <v>4</v>
      </c>
      <c r="D204" s="96">
        <f t="shared" ref="D204:D213" si="63">SUM(E204:H204)</f>
        <v>0</v>
      </c>
      <c r="E204" s="96"/>
      <c r="F204" s="96"/>
      <c r="G204" s="96"/>
      <c r="H204" s="97"/>
    </row>
    <row r="205" spans="1:10" s="91" customFormat="1" ht="20.25" customHeight="1" x14ac:dyDescent="0.2">
      <c r="A205" s="86" t="str">
        <f t="shared" si="61"/>
        <v>a</v>
      </c>
      <c r="B205" s="87"/>
      <c r="C205" s="98" t="s">
        <v>5</v>
      </c>
      <c r="D205" s="96">
        <f t="shared" si="63"/>
        <v>-74941</v>
      </c>
      <c r="E205" s="96"/>
      <c r="F205" s="96"/>
      <c r="G205" s="96"/>
      <c r="H205" s="97">
        <v>-74941</v>
      </c>
      <c r="I205" s="124"/>
      <c r="J205" s="124"/>
    </row>
    <row r="206" spans="1:10" s="91" customFormat="1" ht="17.25" hidden="1" customHeight="1" x14ac:dyDescent="0.2">
      <c r="A206" s="86" t="str">
        <f t="shared" si="61"/>
        <v>b</v>
      </c>
      <c r="B206" s="87"/>
      <c r="C206" s="95" t="s">
        <v>6</v>
      </c>
      <c r="D206" s="96">
        <f t="shared" si="63"/>
        <v>0</v>
      </c>
      <c r="E206" s="96"/>
      <c r="F206" s="96"/>
      <c r="G206" s="96"/>
      <c r="H206" s="97"/>
      <c r="I206" s="100"/>
    </row>
    <row r="207" spans="1:10" s="91" customFormat="1" ht="17.25" hidden="1" customHeight="1" x14ac:dyDescent="0.2">
      <c r="A207" s="86" t="str">
        <f t="shared" si="61"/>
        <v>b</v>
      </c>
      <c r="B207" s="87"/>
      <c r="C207" s="95" t="s">
        <v>7</v>
      </c>
      <c r="D207" s="96">
        <f t="shared" si="63"/>
        <v>0</v>
      </c>
      <c r="E207" s="96"/>
      <c r="F207" s="96"/>
      <c r="G207" s="96"/>
      <c r="H207" s="97"/>
    </row>
    <row r="208" spans="1:10" s="91" customFormat="1" ht="17.25" hidden="1" customHeight="1" x14ac:dyDescent="0.2">
      <c r="A208" s="86" t="str">
        <f t="shared" si="61"/>
        <v>b</v>
      </c>
      <c r="B208" s="87"/>
      <c r="C208" s="95" t="s">
        <v>8</v>
      </c>
      <c r="D208" s="96">
        <f t="shared" si="63"/>
        <v>0</v>
      </c>
      <c r="E208" s="96"/>
      <c r="F208" s="96"/>
      <c r="G208" s="96"/>
      <c r="H208" s="97"/>
    </row>
    <row r="209" spans="1:10" ht="16.5" hidden="1" customHeight="1" x14ac:dyDescent="0.2">
      <c r="A209" s="81" t="str">
        <f t="shared" si="61"/>
        <v>b</v>
      </c>
      <c r="B209" s="87"/>
      <c r="C209" s="95" t="s">
        <v>9</v>
      </c>
      <c r="D209" s="96">
        <f t="shared" si="63"/>
        <v>0</v>
      </c>
      <c r="E209" s="96"/>
      <c r="F209" s="96"/>
      <c r="G209" s="96"/>
      <c r="H209" s="97"/>
      <c r="I209" s="72"/>
      <c r="J209" s="72"/>
    </row>
    <row r="210" spans="1:10" s="91" customFormat="1" ht="17.25" customHeight="1" thickBot="1" x14ac:dyDescent="0.25">
      <c r="A210" s="86" t="str">
        <f t="shared" si="61"/>
        <v>a</v>
      </c>
      <c r="B210" s="87"/>
      <c r="C210" s="95" t="s">
        <v>10</v>
      </c>
      <c r="D210" s="96">
        <f t="shared" si="63"/>
        <v>-4600</v>
      </c>
      <c r="E210" s="96"/>
      <c r="F210" s="96"/>
      <c r="G210" s="96"/>
      <c r="H210" s="97">
        <v>-4600</v>
      </c>
      <c r="I210" s="124"/>
      <c r="J210" s="124"/>
    </row>
    <row r="211" spans="1:10" s="91" customFormat="1" ht="19.5" hidden="1" customHeight="1" x14ac:dyDescent="0.2">
      <c r="A211" s="86" t="str">
        <f t="shared" si="61"/>
        <v>b</v>
      </c>
      <c r="B211" s="87"/>
      <c r="C211" s="92" t="s">
        <v>11</v>
      </c>
      <c r="D211" s="93">
        <f t="shared" si="63"/>
        <v>0</v>
      </c>
      <c r="E211" s="93"/>
      <c r="F211" s="93"/>
      <c r="G211" s="93"/>
      <c r="H211" s="94"/>
    </row>
    <row r="212" spans="1:10" s="91" customFormat="1" ht="17.25" hidden="1" customHeight="1" x14ac:dyDescent="0.2">
      <c r="A212" s="86" t="str">
        <f t="shared" si="61"/>
        <v>b</v>
      </c>
      <c r="B212" s="87"/>
      <c r="C212" s="101" t="s">
        <v>12</v>
      </c>
      <c r="D212" s="93">
        <f t="shared" si="63"/>
        <v>0</v>
      </c>
      <c r="E212" s="96"/>
      <c r="F212" s="96"/>
      <c r="G212" s="96"/>
      <c r="H212" s="97"/>
    </row>
    <row r="213" spans="1:10" s="91" customFormat="1" ht="17.25" hidden="1" customHeight="1" thickBot="1" x14ac:dyDescent="0.25">
      <c r="A213" s="86" t="str">
        <f t="shared" si="61"/>
        <v>b</v>
      </c>
      <c r="B213" s="102"/>
      <c r="C213" s="103" t="s">
        <v>13</v>
      </c>
      <c r="D213" s="104">
        <f t="shared" si="63"/>
        <v>0</v>
      </c>
      <c r="E213" s="105"/>
      <c r="F213" s="105"/>
      <c r="G213" s="105"/>
      <c r="H213" s="106"/>
    </row>
    <row r="214" spans="1:10" ht="45" customHeight="1" thickTop="1" thickBot="1" x14ac:dyDescent="0.25">
      <c r="A214" s="81"/>
      <c r="B214" s="82" t="s">
        <v>163</v>
      </c>
      <c r="C214" s="83" t="s">
        <v>63</v>
      </c>
      <c r="D214" s="84">
        <f t="shared" ref="D214:H214" si="64">D216+D224+D225+D226</f>
        <v>-30</v>
      </c>
      <c r="E214" s="84">
        <f t="shared" si="64"/>
        <v>0</v>
      </c>
      <c r="F214" s="84">
        <f t="shared" si="64"/>
        <v>0</v>
      </c>
      <c r="G214" s="84">
        <f t="shared" si="64"/>
        <v>0</v>
      </c>
      <c r="H214" s="85">
        <f t="shared" si="64"/>
        <v>-30</v>
      </c>
    </row>
    <row r="215" spans="1:10" s="91" customFormat="1" ht="17.25" hidden="1" customHeight="1" thickTop="1" x14ac:dyDescent="0.2">
      <c r="A215" s="86" t="str">
        <f t="shared" ref="A215:A226" si="65">IF(OR(E215&lt;&gt;0,F215&lt;&gt;0,G215&lt;&gt;0,H215&lt;&gt;0),"a","b")</f>
        <v>b</v>
      </c>
      <c r="B215" s="87"/>
      <c r="C215" s="88" t="s">
        <v>236</v>
      </c>
      <c r="D215" s="89">
        <f>SUM(E215:H215)</f>
        <v>0</v>
      </c>
      <c r="E215" s="89"/>
      <c r="F215" s="89"/>
      <c r="G215" s="89"/>
      <c r="H215" s="90"/>
    </row>
    <row r="216" spans="1:10" ht="19.5" customHeight="1" thickTop="1" x14ac:dyDescent="0.2">
      <c r="A216" s="81" t="str">
        <f t="shared" si="65"/>
        <v>a</v>
      </c>
      <c r="B216" s="87"/>
      <c r="C216" s="92" t="s">
        <v>3</v>
      </c>
      <c r="D216" s="93">
        <f t="shared" ref="D216:H216" si="66">SUM(D217:D223)</f>
        <v>-30</v>
      </c>
      <c r="E216" s="93">
        <f t="shared" si="66"/>
        <v>0</v>
      </c>
      <c r="F216" s="93">
        <f t="shared" si="66"/>
        <v>0</v>
      </c>
      <c r="G216" s="93">
        <f t="shared" si="66"/>
        <v>0</v>
      </c>
      <c r="H216" s="94">
        <f t="shared" si="66"/>
        <v>-30</v>
      </c>
    </row>
    <row r="217" spans="1:10" s="91" customFormat="1" ht="17.25" hidden="1" customHeight="1" x14ac:dyDescent="0.2">
      <c r="A217" s="86" t="str">
        <f t="shared" si="65"/>
        <v>b</v>
      </c>
      <c r="B217" s="87"/>
      <c r="C217" s="95" t="s">
        <v>4</v>
      </c>
      <c r="D217" s="96">
        <f t="shared" ref="D217:D226" si="67">SUM(E217:H217)</f>
        <v>0</v>
      </c>
      <c r="E217" s="96"/>
      <c r="F217" s="96"/>
      <c r="G217" s="96"/>
      <c r="H217" s="97"/>
    </row>
    <row r="218" spans="1:10" s="91" customFormat="1" ht="20.25" hidden="1" customHeight="1" x14ac:dyDescent="0.2">
      <c r="A218" s="86" t="str">
        <f t="shared" si="65"/>
        <v>b</v>
      </c>
      <c r="B218" s="87"/>
      <c r="C218" s="98" t="s">
        <v>5</v>
      </c>
      <c r="D218" s="96">
        <f t="shared" si="67"/>
        <v>0</v>
      </c>
      <c r="E218" s="96"/>
      <c r="F218" s="96"/>
      <c r="G218" s="96"/>
      <c r="H218" s="97"/>
    </row>
    <row r="219" spans="1:10" s="91" customFormat="1" ht="17.25" hidden="1" customHeight="1" x14ac:dyDescent="0.2">
      <c r="A219" s="86" t="str">
        <f t="shared" si="65"/>
        <v>b</v>
      </c>
      <c r="B219" s="87"/>
      <c r="C219" s="95" t="s">
        <v>6</v>
      </c>
      <c r="D219" s="96">
        <f t="shared" si="67"/>
        <v>0</v>
      </c>
      <c r="E219" s="96"/>
      <c r="F219" s="96"/>
      <c r="G219" s="96"/>
      <c r="H219" s="97"/>
      <c r="I219" s="100"/>
    </row>
    <row r="220" spans="1:10" s="91" customFormat="1" ht="17.25" hidden="1" customHeight="1" x14ac:dyDescent="0.2">
      <c r="A220" s="86" t="str">
        <f t="shared" si="65"/>
        <v>b</v>
      </c>
      <c r="B220" s="87"/>
      <c r="C220" s="95" t="s">
        <v>7</v>
      </c>
      <c r="D220" s="96">
        <f t="shared" si="67"/>
        <v>0</v>
      </c>
      <c r="E220" s="96"/>
      <c r="F220" s="96"/>
      <c r="G220" s="96"/>
      <c r="H220" s="97"/>
    </row>
    <row r="221" spans="1:10" s="91" customFormat="1" ht="17.25" hidden="1" customHeight="1" x14ac:dyDescent="0.2">
      <c r="A221" s="86" t="str">
        <f t="shared" si="65"/>
        <v>b</v>
      </c>
      <c r="B221" s="87"/>
      <c r="C221" s="95" t="s">
        <v>8</v>
      </c>
      <c r="D221" s="96">
        <f t="shared" si="67"/>
        <v>0</v>
      </c>
      <c r="E221" s="96"/>
      <c r="F221" s="96"/>
      <c r="G221" s="96"/>
      <c r="H221" s="97"/>
    </row>
    <row r="222" spans="1:10" ht="16.5" customHeight="1" thickBot="1" x14ac:dyDescent="0.25">
      <c r="A222" s="81" t="str">
        <f t="shared" si="65"/>
        <v>a</v>
      </c>
      <c r="B222" s="87"/>
      <c r="C222" s="95" t="s">
        <v>9</v>
      </c>
      <c r="D222" s="96">
        <f t="shared" si="67"/>
        <v>-30</v>
      </c>
      <c r="E222" s="96"/>
      <c r="F222" s="96"/>
      <c r="G222" s="96"/>
      <c r="H222" s="97">
        <v>-30</v>
      </c>
    </row>
    <row r="223" spans="1:10" s="91" customFormat="1" ht="17.25" hidden="1" customHeight="1" x14ac:dyDescent="0.2">
      <c r="A223" s="86" t="str">
        <f t="shared" si="65"/>
        <v>b</v>
      </c>
      <c r="B223" s="87"/>
      <c r="C223" s="95" t="s">
        <v>10</v>
      </c>
      <c r="D223" s="96">
        <f t="shared" si="67"/>
        <v>0</v>
      </c>
      <c r="E223" s="96"/>
      <c r="F223" s="96"/>
      <c r="G223" s="96"/>
      <c r="H223" s="97"/>
    </row>
    <row r="224" spans="1:10" s="91" customFormat="1" ht="19.5" hidden="1" customHeight="1" x14ac:dyDescent="0.2">
      <c r="A224" s="86" t="str">
        <f t="shared" si="65"/>
        <v>b</v>
      </c>
      <c r="B224" s="87"/>
      <c r="C224" s="92" t="s">
        <v>11</v>
      </c>
      <c r="D224" s="93">
        <f t="shared" si="67"/>
        <v>0</v>
      </c>
      <c r="E224" s="93"/>
      <c r="F224" s="93"/>
      <c r="G224" s="93"/>
      <c r="H224" s="94"/>
    </row>
    <row r="225" spans="1:10" s="91" customFormat="1" ht="17.25" hidden="1" customHeight="1" x14ac:dyDescent="0.2">
      <c r="A225" s="86" t="str">
        <f t="shared" si="65"/>
        <v>b</v>
      </c>
      <c r="B225" s="87"/>
      <c r="C225" s="101" t="s">
        <v>12</v>
      </c>
      <c r="D225" s="93">
        <f t="shared" si="67"/>
        <v>0</v>
      </c>
      <c r="E225" s="96"/>
      <c r="F225" s="96"/>
      <c r="G225" s="96"/>
      <c r="H225" s="97"/>
    </row>
    <row r="226" spans="1:10" s="91" customFormat="1" ht="17.25" hidden="1" customHeight="1" thickBot="1" x14ac:dyDescent="0.25">
      <c r="A226" s="86" t="str">
        <f t="shared" si="65"/>
        <v>b</v>
      </c>
      <c r="B226" s="102"/>
      <c r="C226" s="103" t="s">
        <v>13</v>
      </c>
      <c r="D226" s="104">
        <f t="shared" si="67"/>
        <v>0</v>
      </c>
      <c r="E226" s="105"/>
      <c r="F226" s="105"/>
      <c r="G226" s="105"/>
      <c r="H226" s="106"/>
    </row>
    <row r="227" spans="1:10" ht="80.25" customHeight="1" thickTop="1" thickBot="1" x14ac:dyDescent="0.25">
      <c r="A227" s="81"/>
      <c r="B227" s="82" t="s">
        <v>162</v>
      </c>
      <c r="C227" s="83" t="s">
        <v>241</v>
      </c>
      <c r="D227" s="84">
        <f t="shared" ref="D227:H227" si="68">D229+D237+D238+D239</f>
        <v>-9360</v>
      </c>
      <c r="E227" s="84">
        <f t="shared" si="68"/>
        <v>0</v>
      </c>
      <c r="F227" s="84">
        <f t="shared" si="68"/>
        <v>0</v>
      </c>
      <c r="G227" s="84">
        <f t="shared" si="68"/>
        <v>0</v>
      </c>
      <c r="H227" s="85">
        <f t="shared" si="68"/>
        <v>-9360</v>
      </c>
    </row>
    <row r="228" spans="1:10" s="91" customFormat="1" ht="17.25" hidden="1" customHeight="1" thickTop="1" x14ac:dyDescent="0.2">
      <c r="A228" s="86" t="str">
        <f t="shared" ref="A228:A239" si="69">IF(OR(E228&lt;&gt;0,F228&lt;&gt;0,G228&lt;&gt;0,H228&lt;&gt;0),"a","b")</f>
        <v>b</v>
      </c>
      <c r="B228" s="87"/>
      <c r="C228" s="88" t="s">
        <v>236</v>
      </c>
      <c r="D228" s="89">
        <f>SUM(E228:H228)</f>
        <v>0</v>
      </c>
      <c r="E228" s="89"/>
      <c r="F228" s="89"/>
      <c r="G228" s="89"/>
      <c r="H228" s="90"/>
    </row>
    <row r="229" spans="1:10" ht="19.5" customHeight="1" thickTop="1" x14ac:dyDescent="0.2">
      <c r="A229" s="81" t="str">
        <f t="shared" si="69"/>
        <v>a</v>
      </c>
      <c r="B229" s="87"/>
      <c r="C229" s="92" t="s">
        <v>3</v>
      </c>
      <c r="D229" s="93">
        <f t="shared" ref="D229:H229" si="70">SUM(D230:D236)</f>
        <v>-9360</v>
      </c>
      <c r="E229" s="93">
        <f t="shared" si="70"/>
        <v>0</v>
      </c>
      <c r="F229" s="93">
        <f t="shared" si="70"/>
        <v>0</v>
      </c>
      <c r="G229" s="93">
        <f t="shared" si="70"/>
        <v>0</v>
      </c>
      <c r="H229" s="94">
        <f t="shared" si="70"/>
        <v>-9360</v>
      </c>
    </row>
    <row r="230" spans="1:10" s="91" customFormat="1" ht="17.25" hidden="1" customHeight="1" x14ac:dyDescent="0.2">
      <c r="A230" s="86" t="str">
        <f t="shared" si="69"/>
        <v>b</v>
      </c>
      <c r="B230" s="87"/>
      <c r="C230" s="95" t="s">
        <v>4</v>
      </c>
      <c r="D230" s="96">
        <f t="shared" ref="D230:D239" si="71">SUM(E230:H230)</f>
        <v>0</v>
      </c>
      <c r="E230" s="96"/>
      <c r="F230" s="96"/>
      <c r="G230" s="96"/>
      <c r="H230" s="97"/>
    </row>
    <row r="231" spans="1:10" s="91" customFormat="1" ht="27.75" customHeight="1" thickBot="1" x14ac:dyDescent="0.25">
      <c r="A231" s="86" t="str">
        <f t="shared" si="69"/>
        <v>a</v>
      </c>
      <c r="B231" s="87"/>
      <c r="C231" s="98" t="s">
        <v>5</v>
      </c>
      <c r="D231" s="96">
        <f t="shared" si="71"/>
        <v>-9360</v>
      </c>
      <c r="E231" s="96"/>
      <c r="F231" s="96"/>
      <c r="G231" s="96"/>
      <c r="H231" s="99">
        <v>-9360</v>
      </c>
      <c r="I231" s="127">
        <v>9360</v>
      </c>
      <c r="J231" s="124" t="s">
        <v>244</v>
      </c>
    </row>
    <row r="232" spans="1:10" s="91" customFormat="1" ht="17.25" hidden="1" customHeight="1" x14ac:dyDescent="0.2">
      <c r="A232" s="86" t="str">
        <f t="shared" si="69"/>
        <v>b</v>
      </c>
      <c r="B232" s="87"/>
      <c r="C232" s="95" t="s">
        <v>6</v>
      </c>
      <c r="D232" s="96">
        <f t="shared" si="71"/>
        <v>0</v>
      </c>
      <c r="E232" s="96"/>
      <c r="F232" s="96"/>
      <c r="G232" s="96"/>
      <c r="H232" s="97"/>
      <c r="I232" s="100"/>
    </row>
    <row r="233" spans="1:10" s="91" customFormat="1" ht="17.25" hidden="1" customHeight="1" x14ac:dyDescent="0.2">
      <c r="A233" s="86" t="str">
        <f t="shared" si="69"/>
        <v>b</v>
      </c>
      <c r="B233" s="87"/>
      <c r="C233" s="95" t="s">
        <v>7</v>
      </c>
      <c r="D233" s="96">
        <f t="shared" si="71"/>
        <v>0</v>
      </c>
      <c r="E233" s="96"/>
      <c r="F233" s="96"/>
      <c r="G233" s="96"/>
      <c r="H233" s="97"/>
    </row>
    <row r="234" spans="1:10" s="91" customFormat="1" ht="17.25" hidden="1" customHeight="1" x14ac:dyDescent="0.2">
      <c r="A234" s="86" t="str">
        <f t="shared" si="69"/>
        <v>b</v>
      </c>
      <c r="B234" s="87"/>
      <c r="C234" s="95" t="s">
        <v>8</v>
      </c>
      <c r="D234" s="96">
        <f t="shared" si="71"/>
        <v>0</v>
      </c>
      <c r="E234" s="96"/>
      <c r="F234" s="96"/>
      <c r="G234" s="96"/>
      <c r="H234" s="97"/>
    </row>
    <row r="235" spans="1:10" ht="16.5" hidden="1" customHeight="1" x14ac:dyDescent="0.2">
      <c r="A235" s="81" t="str">
        <f t="shared" si="69"/>
        <v>b</v>
      </c>
      <c r="B235" s="87"/>
      <c r="C235" s="95" t="s">
        <v>9</v>
      </c>
      <c r="D235" s="96">
        <f t="shared" si="71"/>
        <v>0</v>
      </c>
      <c r="E235" s="96"/>
      <c r="F235" s="96"/>
      <c r="G235" s="96"/>
      <c r="H235" s="97"/>
      <c r="I235" s="72"/>
      <c r="J235" s="72"/>
    </row>
    <row r="236" spans="1:10" s="91" customFormat="1" ht="17.25" hidden="1" customHeight="1" x14ac:dyDescent="0.2">
      <c r="A236" s="86" t="str">
        <f t="shared" si="69"/>
        <v>b</v>
      </c>
      <c r="B236" s="87"/>
      <c r="C236" s="95" t="s">
        <v>10</v>
      </c>
      <c r="D236" s="96">
        <f t="shared" si="71"/>
        <v>0</v>
      </c>
      <c r="E236" s="96"/>
      <c r="F236" s="96"/>
      <c r="G236" s="96"/>
      <c r="H236" s="97"/>
    </row>
    <row r="237" spans="1:10" s="91" customFormat="1" ht="19.5" hidden="1" customHeight="1" x14ac:dyDescent="0.2">
      <c r="A237" s="86" t="str">
        <f t="shared" si="69"/>
        <v>b</v>
      </c>
      <c r="B237" s="87"/>
      <c r="C237" s="92" t="s">
        <v>11</v>
      </c>
      <c r="D237" s="93">
        <f t="shared" si="71"/>
        <v>0</v>
      </c>
      <c r="E237" s="93"/>
      <c r="F237" s="93"/>
      <c r="G237" s="93"/>
      <c r="H237" s="94"/>
    </row>
    <row r="238" spans="1:10" s="91" customFormat="1" ht="17.25" hidden="1" customHeight="1" x14ac:dyDescent="0.2">
      <c r="A238" s="86" t="str">
        <f t="shared" si="69"/>
        <v>b</v>
      </c>
      <c r="B238" s="87"/>
      <c r="C238" s="101" t="s">
        <v>12</v>
      </c>
      <c r="D238" s="93">
        <f t="shared" si="71"/>
        <v>0</v>
      </c>
      <c r="E238" s="96"/>
      <c r="F238" s="96"/>
      <c r="G238" s="96"/>
      <c r="H238" s="97"/>
    </row>
    <row r="239" spans="1:10" s="91" customFormat="1" ht="17.25" hidden="1" customHeight="1" thickBot="1" x14ac:dyDescent="0.25">
      <c r="A239" s="86" t="str">
        <f t="shared" si="69"/>
        <v>b</v>
      </c>
      <c r="B239" s="102"/>
      <c r="C239" s="103" t="s">
        <v>13</v>
      </c>
      <c r="D239" s="104">
        <f t="shared" si="71"/>
        <v>0</v>
      </c>
      <c r="E239" s="105"/>
      <c r="F239" s="105"/>
      <c r="G239" s="105"/>
      <c r="H239" s="106"/>
    </row>
    <row r="240" spans="1:10" ht="38.25" customHeight="1" thickTop="1" thickBot="1" x14ac:dyDescent="0.25">
      <c r="A240" s="81"/>
      <c r="B240" s="82" t="s">
        <v>165</v>
      </c>
      <c r="C240" s="83" t="s">
        <v>66</v>
      </c>
      <c r="D240" s="84">
        <f t="shared" ref="D240:H240" si="72">D242+D250+D251+D252</f>
        <v>-60</v>
      </c>
      <c r="E240" s="84">
        <f t="shared" si="72"/>
        <v>0</v>
      </c>
      <c r="F240" s="84">
        <f t="shared" si="72"/>
        <v>0</v>
      </c>
      <c r="G240" s="84">
        <f t="shared" si="72"/>
        <v>0</v>
      </c>
      <c r="H240" s="85">
        <f t="shared" si="72"/>
        <v>-60</v>
      </c>
    </row>
    <row r="241" spans="1:9" s="91" customFormat="1" ht="17.25" hidden="1" customHeight="1" thickTop="1" x14ac:dyDescent="0.2">
      <c r="A241" s="86" t="str">
        <f t="shared" ref="A241:A252" si="73">IF(OR(E241&lt;&gt;0,F241&lt;&gt;0,G241&lt;&gt;0,H241&lt;&gt;0),"a","b")</f>
        <v>b</v>
      </c>
      <c r="B241" s="87"/>
      <c r="C241" s="88" t="s">
        <v>236</v>
      </c>
      <c r="D241" s="89">
        <f>SUM(E241:H241)</f>
        <v>0</v>
      </c>
      <c r="E241" s="89"/>
      <c r="F241" s="89"/>
      <c r="G241" s="89"/>
      <c r="H241" s="90"/>
    </row>
    <row r="242" spans="1:9" ht="19.5" customHeight="1" thickTop="1" x14ac:dyDescent="0.2">
      <c r="A242" s="81" t="str">
        <f t="shared" si="73"/>
        <v>a</v>
      </c>
      <c r="B242" s="87"/>
      <c r="C242" s="92" t="s">
        <v>3</v>
      </c>
      <c r="D242" s="93">
        <f t="shared" ref="D242:H242" si="74">SUM(D243:D249)</f>
        <v>-60</v>
      </c>
      <c r="E242" s="93">
        <f t="shared" si="74"/>
        <v>0</v>
      </c>
      <c r="F242" s="93">
        <f t="shared" si="74"/>
        <v>0</v>
      </c>
      <c r="G242" s="93">
        <f t="shared" si="74"/>
        <v>0</v>
      </c>
      <c r="H242" s="94">
        <f t="shared" si="74"/>
        <v>-60</v>
      </c>
    </row>
    <row r="243" spans="1:9" s="91" customFormat="1" ht="17.25" hidden="1" customHeight="1" x14ac:dyDescent="0.2">
      <c r="A243" s="86" t="str">
        <f t="shared" si="73"/>
        <v>b</v>
      </c>
      <c r="B243" s="87"/>
      <c r="C243" s="95" t="s">
        <v>4</v>
      </c>
      <c r="D243" s="96">
        <f t="shared" ref="D243:D252" si="75">SUM(E243:H243)</f>
        <v>0</v>
      </c>
      <c r="E243" s="96"/>
      <c r="F243" s="96"/>
      <c r="G243" s="96"/>
      <c r="H243" s="97"/>
    </row>
    <row r="244" spans="1:9" s="91" customFormat="1" ht="20.25" hidden="1" customHeight="1" x14ac:dyDescent="0.2">
      <c r="A244" s="86" t="str">
        <f t="shared" si="73"/>
        <v>b</v>
      </c>
      <c r="B244" s="87"/>
      <c r="C244" s="98" t="s">
        <v>5</v>
      </c>
      <c r="D244" s="96">
        <f t="shared" si="75"/>
        <v>0</v>
      </c>
      <c r="E244" s="96"/>
      <c r="F244" s="96"/>
      <c r="G244" s="96"/>
      <c r="H244" s="97"/>
    </row>
    <row r="245" spans="1:9" s="91" customFormat="1" ht="17.25" hidden="1" customHeight="1" x14ac:dyDescent="0.2">
      <c r="A245" s="86" t="str">
        <f t="shared" si="73"/>
        <v>b</v>
      </c>
      <c r="B245" s="87"/>
      <c r="C245" s="95" t="s">
        <v>6</v>
      </c>
      <c r="D245" s="96">
        <f t="shared" si="75"/>
        <v>0</v>
      </c>
      <c r="E245" s="96"/>
      <c r="F245" s="96"/>
      <c r="G245" s="96"/>
      <c r="H245" s="97"/>
      <c r="I245" s="100"/>
    </row>
    <row r="246" spans="1:9" s="91" customFormat="1" ht="17.25" hidden="1" customHeight="1" x14ac:dyDescent="0.2">
      <c r="A246" s="86" t="str">
        <f t="shared" si="73"/>
        <v>b</v>
      </c>
      <c r="B246" s="87"/>
      <c r="C246" s="95" t="s">
        <v>7</v>
      </c>
      <c r="D246" s="96">
        <f t="shared" si="75"/>
        <v>0</v>
      </c>
      <c r="E246" s="96"/>
      <c r="F246" s="96"/>
      <c r="G246" s="96"/>
      <c r="H246" s="97"/>
    </row>
    <row r="247" spans="1:9" s="91" customFormat="1" ht="17.25" hidden="1" customHeight="1" x14ac:dyDescent="0.2">
      <c r="A247" s="86" t="str">
        <f t="shared" si="73"/>
        <v>b</v>
      </c>
      <c r="B247" s="87"/>
      <c r="C247" s="95" t="s">
        <v>8</v>
      </c>
      <c r="D247" s="96">
        <f t="shared" si="75"/>
        <v>0</v>
      </c>
      <c r="E247" s="96"/>
      <c r="F247" s="96"/>
      <c r="G247" s="96"/>
      <c r="H247" s="97"/>
    </row>
    <row r="248" spans="1:9" ht="16.5" customHeight="1" thickBot="1" x14ac:dyDescent="0.25">
      <c r="A248" s="81" t="str">
        <f t="shared" si="73"/>
        <v>a</v>
      </c>
      <c r="B248" s="87"/>
      <c r="C248" s="95" t="s">
        <v>9</v>
      </c>
      <c r="D248" s="96">
        <f t="shared" si="75"/>
        <v>-60</v>
      </c>
      <c r="E248" s="96"/>
      <c r="F248" s="96"/>
      <c r="G248" s="96"/>
      <c r="H248" s="97">
        <v>-60</v>
      </c>
    </row>
    <row r="249" spans="1:9" s="91" customFormat="1" ht="17.25" hidden="1" customHeight="1" x14ac:dyDescent="0.2">
      <c r="A249" s="86" t="str">
        <f t="shared" si="73"/>
        <v>b</v>
      </c>
      <c r="B249" s="87"/>
      <c r="C249" s="95" t="s">
        <v>10</v>
      </c>
      <c r="D249" s="96">
        <f t="shared" si="75"/>
        <v>0</v>
      </c>
      <c r="E249" s="96"/>
      <c r="F249" s="96"/>
      <c r="G249" s="96"/>
      <c r="H249" s="97"/>
    </row>
    <row r="250" spans="1:9" s="91" customFormat="1" ht="19.5" hidden="1" customHeight="1" x14ac:dyDescent="0.2">
      <c r="A250" s="86" t="str">
        <f t="shared" si="73"/>
        <v>b</v>
      </c>
      <c r="B250" s="87"/>
      <c r="C250" s="92" t="s">
        <v>11</v>
      </c>
      <c r="D250" s="93">
        <f t="shared" si="75"/>
        <v>0</v>
      </c>
      <c r="E250" s="93"/>
      <c r="F250" s="93"/>
      <c r="G250" s="93"/>
      <c r="H250" s="94"/>
    </row>
    <row r="251" spans="1:9" s="91" customFormat="1" ht="17.25" hidden="1" customHeight="1" x14ac:dyDescent="0.2">
      <c r="A251" s="86" t="str">
        <f t="shared" si="73"/>
        <v>b</v>
      </c>
      <c r="B251" s="87"/>
      <c r="C251" s="101" t="s">
        <v>12</v>
      </c>
      <c r="D251" s="93">
        <f t="shared" si="75"/>
        <v>0</v>
      </c>
      <c r="E251" s="96"/>
      <c r="F251" s="96"/>
      <c r="G251" s="96"/>
      <c r="H251" s="97"/>
    </row>
    <row r="252" spans="1:9" s="91" customFormat="1" ht="17.25" hidden="1" customHeight="1" thickBot="1" x14ac:dyDescent="0.25">
      <c r="A252" s="86" t="str">
        <f t="shared" si="73"/>
        <v>b</v>
      </c>
      <c r="B252" s="102"/>
      <c r="C252" s="103" t="s">
        <v>13</v>
      </c>
      <c r="D252" s="104">
        <f t="shared" si="75"/>
        <v>0</v>
      </c>
      <c r="E252" s="105"/>
      <c r="F252" s="105"/>
      <c r="G252" s="105"/>
      <c r="H252" s="106"/>
    </row>
    <row r="253" spans="1:9" ht="34.5" customHeight="1" thickTop="1" thickBot="1" x14ac:dyDescent="0.25">
      <c r="A253" s="81"/>
      <c r="B253" s="82" t="s">
        <v>166</v>
      </c>
      <c r="C253" s="83" t="s">
        <v>67</v>
      </c>
      <c r="D253" s="84">
        <f t="shared" ref="D253:H253" si="76">D255+D263+D264+D265</f>
        <v>-99070</v>
      </c>
      <c r="E253" s="84">
        <f t="shared" si="76"/>
        <v>0</v>
      </c>
      <c r="F253" s="84">
        <f t="shared" si="76"/>
        <v>0</v>
      </c>
      <c r="G253" s="84">
        <f t="shared" si="76"/>
        <v>0</v>
      </c>
      <c r="H253" s="85">
        <f t="shared" si="76"/>
        <v>-99070</v>
      </c>
    </row>
    <row r="254" spans="1:9" s="91" customFormat="1" ht="17.25" hidden="1" customHeight="1" thickTop="1" x14ac:dyDescent="0.2">
      <c r="A254" s="86" t="str">
        <f t="shared" ref="A254:A265" si="77">IF(OR(E254&lt;&gt;0,F254&lt;&gt;0,G254&lt;&gt;0,H254&lt;&gt;0),"a","b")</f>
        <v>b</v>
      </c>
      <c r="B254" s="87"/>
      <c r="C254" s="88" t="s">
        <v>236</v>
      </c>
      <c r="D254" s="89">
        <f>SUM(E254:H254)</f>
        <v>0</v>
      </c>
      <c r="E254" s="89"/>
      <c r="F254" s="89"/>
      <c r="G254" s="89"/>
      <c r="H254" s="90"/>
    </row>
    <row r="255" spans="1:9" ht="19.5" customHeight="1" thickTop="1" x14ac:dyDescent="0.2">
      <c r="A255" s="81" t="str">
        <f t="shared" si="77"/>
        <v>a</v>
      </c>
      <c r="B255" s="87"/>
      <c r="C255" s="92" t="s">
        <v>3</v>
      </c>
      <c r="D255" s="93">
        <f t="shared" ref="D255:H255" si="78">SUM(D256:D262)</f>
        <v>-99070</v>
      </c>
      <c r="E255" s="93">
        <f t="shared" si="78"/>
        <v>0</v>
      </c>
      <c r="F255" s="93">
        <f t="shared" si="78"/>
        <v>0</v>
      </c>
      <c r="G255" s="93">
        <f t="shared" si="78"/>
        <v>0</v>
      </c>
      <c r="H255" s="94">
        <f t="shared" si="78"/>
        <v>-99070</v>
      </c>
    </row>
    <row r="256" spans="1:9" s="91" customFormat="1" ht="17.25" hidden="1" customHeight="1" x14ac:dyDescent="0.2">
      <c r="A256" s="86" t="str">
        <f t="shared" si="77"/>
        <v>b</v>
      </c>
      <c r="B256" s="87"/>
      <c r="C256" s="95" t="s">
        <v>4</v>
      </c>
      <c r="D256" s="96">
        <f t="shared" ref="D256:D265" si="79">SUM(E256:H256)</f>
        <v>0</v>
      </c>
      <c r="E256" s="96"/>
      <c r="F256" s="96"/>
      <c r="G256" s="96"/>
      <c r="H256" s="97"/>
    </row>
    <row r="257" spans="1:10" s="91" customFormat="1" ht="20.25" hidden="1" customHeight="1" x14ac:dyDescent="0.2">
      <c r="A257" s="86" t="str">
        <f t="shared" si="77"/>
        <v>b</v>
      </c>
      <c r="B257" s="87"/>
      <c r="C257" s="98" t="s">
        <v>5</v>
      </c>
      <c r="D257" s="96">
        <f t="shared" si="79"/>
        <v>0</v>
      </c>
      <c r="E257" s="96"/>
      <c r="F257" s="96"/>
      <c r="G257" s="96"/>
      <c r="H257" s="97"/>
    </row>
    <row r="258" spans="1:10" s="91" customFormat="1" ht="17.25" hidden="1" customHeight="1" x14ac:dyDescent="0.2">
      <c r="A258" s="86" t="str">
        <f t="shared" si="77"/>
        <v>b</v>
      </c>
      <c r="B258" s="87"/>
      <c r="C258" s="95" t="s">
        <v>6</v>
      </c>
      <c r="D258" s="96">
        <f t="shared" si="79"/>
        <v>0</v>
      </c>
      <c r="E258" s="96"/>
      <c r="F258" s="96"/>
      <c r="G258" s="96"/>
      <c r="H258" s="97"/>
      <c r="I258" s="100"/>
    </row>
    <row r="259" spans="1:10" s="91" customFormat="1" ht="17.25" hidden="1" customHeight="1" x14ac:dyDescent="0.2">
      <c r="A259" s="86" t="str">
        <f t="shared" si="77"/>
        <v>b</v>
      </c>
      <c r="B259" s="87"/>
      <c r="C259" s="95" t="s">
        <v>7</v>
      </c>
      <c r="D259" s="96">
        <f t="shared" si="79"/>
        <v>0</v>
      </c>
      <c r="E259" s="96"/>
      <c r="F259" s="96"/>
      <c r="G259" s="96"/>
      <c r="H259" s="97"/>
    </row>
    <row r="260" spans="1:10" s="91" customFormat="1" ht="17.25" hidden="1" customHeight="1" x14ac:dyDescent="0.2">
      <c r="A260" s="86" t="str">
        <f t="shared" si="77"/>
        <v>b</v>
      </c>
      <c r="B260" s="87"/>
      <c r="C260" s="95" t="s">
        <v>8</v>
      </c>
      <c r="D260" s="96">
        <f t="shared" si="79"/>
        <v>0</v>
      </c>
      <c r="E260" s="96"/>
      <c r="F260" s="96"/>
      <c r="G260" s="96"/>
      <c r="H260" s="97"/>
    </row>
    <row r="261" spans="1:10" ht="16.5" customHeight="1" thickBot="1" x14ac:dyDescent="0.25">
      <c r="A261" s="81" t="str">
        <f t="shared" si="77"/>
        <v>a</v>
      </c>
      <c r="B261" s="87"/>
      <c r="C261" s="95" t="s">
        <v>9</v>
      </c>
      <c r="D261" s="96">
        <f t="shared" si="79"/>
        <v>-99070</v>
      </c>
      <c r="E261" s="96"/>
      <c r="F261" s="96"/>
      <c r="G261" s="96"/>
      <c r="H261" s="99">
        <v>-99070</v>
      </c>
      <c r="I261" s="125">
        <v>99070</v>
      </c>
      <c r="J261" s="126" t="s">
        <v>242</v>
      </c>
    </row>
    <row r="262" spans="1:10" s="91" customFormat="1" ht="17.25" hidden="1" customHeight="1" x14ac:dyDescent="0.2">
      <c r="A262" s="86" t="str">
        <f t="shared" si="77"/>
        <v>b</v>
      </c>
      <c r="B262" s="87"/>
      <c r="C262" s="95" t="s">
        <v>10</v>
      </c>
      <c r="D262" s="96">
        <f t="shared" si="79"/>
        <v>0</v>
      </c>
      <c r="E262" s="96"/>
      <c r="F262" s="96"/>
      <c r="G262" s="96"/>
      <c r="H262" s="97"/>
      <c r="I262" s="115"/>
      <c r="J262" s="115"/>
    </row>
    <row r="263" spans="1:10" s="91" customFormat="1" ht="19.5" hidden="1" customHeight="1" x14ac:dyDescent="0.2">
      <c r="A263" s="86" t="str">
        <f t="shared" si="77"/>
        <v>b</v>
      </c>
      <c r="B263" s="87"/>
      <c r="C263" s="92" t="s">
        <v>11</v>
      </c>
      <c r="D263" s="93">
        <f t="shared" si="79"/>
        <v>0</v>
      </c>
      <c r="E263" s="93"/>
      <c r="F263" s="93"/>
      <c r="G263" s="93"/>
      <c r="H263" s="94"/>
      <c r="I263" s="115"/>
      <c r="J263" s="115"/>
    </row>
    <row r="264" spans="1:10" s="91" customFormat="1" ht="17.25" hidden="1" customHeight="1" x14ac:dyDescent="0.2">
      <c r="A264" s="86" t="str">
        <f t="shared" si="77"/>
        <v>b</v>
      </c>
      <c r="B264" s="87"/>
      <c r="C264" s="101" t="s">
        <v>12</v>
      </c>
      <c r="D264" s="93">
        <f t="shared" si="79"/>
        <v>0</v>
      </c>
      <c r="E264" s="96"/>
      <c r="F264" s="96"/>
      <c r="G264" s="96"/>
      <c r="H264" s="97"/>
      <c r="I264" s="115"/>
      <c r="J264" s="115"/>
    </row>
    <row r="265" spans="1:10" s="91" customFormat="1" ht="17.25" hidden="1" customHeight="1" thickBot="1" x14ac:dyDescent="0.25">
      <c r="A265" s="86" t="str">
        <f t="shared" si="77"/>
        <v>b</v>
      </c>
      <c r="B265" s="102"/>
      <c r="C265" s="103" t="s">
        <v>13</v>
      </c>
      <c r="D265" s="104">
        <f t="shared" si="79"/>
        <v>0</v>
      </c>
      <c r="E265" s="105"/>
      <c r="F265" s="105"/>
      <c r="G265" s="105"/>
      <c r="H265" s="106"/>
      <c r="I265" s="115"/>
      <c r="J265" s="115"/>
    </row>
    <row r="266" spans="1:10" ht="43.5" customHeight="1" thickTop="1" thickBot="1" x14ac:dyDescent="0.25">
      <c r="A266" s="81"/>
      <c r="B266" s="82" t="s">
        <v>168</v>
      </c>
      <c r="C266" s="83" t="s">
        <v>69</v>
      </c>
      <c r="D266" s="84">
        <f t="shared" ref="D266:H266" si="80">D268+D276+D277+D278</f>
        <v>-696220</v>
      </c>
      <c r="E266" s="84">
        <f t="shared" si="80"/>
        <v>0</v>
      </c>
      <c r="F266" s="84">
        <f t="shared" si="80"/>
        <v>0</v>
      </c>
      <c r="G266" s="84">
        <f t="shared" si="80"/>
        <v>0</v>
      </c>
      <c r="H266" s="85">
        <f t="shared" si="80"/>
        <v>-696220</v>
      </c>
      <c r="I266" s="126"/>
      <c r="J266" s="126"/>
    </row>
    <row r="267" spans="1:10" s="91" customFormat="1" ht="17.25" hidden="1" customHeight="1" thickTop="1" x14ac:dyDescent="0.2">
      <c r="A267" s="86" t="str">
        <f t="shared" ref="A267:A278" si="81">IF(OR(E267&lt;&gt;0,F267&lt;&gt;0,G267&lt;&gt;0,H267&lt;&gt;0),"a","b")</f>
        <v>b</v>
      </c>
      <c r="B267" s="87"/>
      <c r="C267" s="88" t="s">
        <v>236</v>
      </c>
      <c r="D267" s="89">
        <f>SUM(E267:H267)</f>
        <v>0</v>
      </c>
      <c r="E267" s="89"/>
      <c r="F267" s="89"/>
      <c r="G267" s="89"/>
      <c r="H267" s="90"/>
      <c r="I267" s="115"/>
      <c r="J267" s="115"/>
    </row>
    <row r="268" spans="1:10" ht="19.5" customHeight="1" thickTop="1" x14ac:dyDescent="0.2">
      <c r="A268" s="81" t="str">
        <f t="shared" si="81"/>
        <v>a</v>
      </c>
      <c r="B268" s="87"/>
      <c r="C268" s="92" t="s">
        <v>3</v>
      </c>
      <c r="D268" s="93">
        <f t="shared" ref="D268:H268" si="82">SUM(D269:D275)</f>
        <v>-696220</v>
      </c>
      <c r="E268" s="93">
        <f t="shared" si="82"/>
        <v>0</v>
      </c>
      <c r="F268" s="93">
        <f t="shared" si="82"/>
        <v>0</v>
      </c>
      <c r="G268" s="93">
        <f t="shared" si="82"/>
        <v>0</v>
      </c>
      <c r="H268" s="94">
        <f t="shared" si="82"/>
        <v>-696220</v>
      </c>
      <c r="I268" s="126"/>
      <c r="J268" s="126"/>
    </row>
    <row r="269" spans="1:10" s="91" customFormat="1" ht="17.25" hidden="1" customHeight="1" x14ac:dyDescent="0.2">
      <c r="A269" s="86" t="str">
        <f t="shared" si="81"/>
        <v>b</v>
      </c>
      <c r="B269" s="87"/>
      <c r="C269" s="95" t="s">
        <v>4</v>
      </c>
      <c r="D269" s="96">
        <f t="shared" ref="D269:D278" si="83">SUM(E269:H269)</f>
        <v>0</v>
      </c>
      <c r="E269" s="96"/>
      <c r="F269" s="96"/>
      <c r="G269" s="96"/>
      <c r="H269" s="97"/>
      <c r="I269" s="115"/>
      <c r="J269" s="115"/>
    </row>
    <row r="270" spans="1:10" s="91" customFormat="1" ht="20.25" hidden="1" customHeight="1" x14ac:dyDescent="0.2">
      <c r="A270" s="86" t="str">
        <f t="shared" si="81"/>
        <v>b</v>
      </c>
      <c r="B270" s="87"/>
      <c r="C270" s="98" t="s">
        <v>5</v>
      </c>
      <c r="D270" s="96">
        <f t="shared" si="83"/>
        <v>0</v>
      </c>
      <c r="E270" s="96"/>
      <c r="F270" s="96"/>
      <c r="G270" s="96"/>
      <c r="H270" s="97"/>
      <c r="I270" s="115"/>
      <c r="J270" s="115"/>
    </row>
    <row r="271" spans="1:10" s="91" customFormat="1" ht="17.25" hidden="1" customHeight="1" x14ac:dyDescent="0.2">
      <c r="A271" s="86" t="str">
        <f t="shared" si="81"/>
        <v>b</v>
      </c>
      <c r="B271" s="87"/>
      <c r="C271" s="95" t="s">
        <v>6</v>
      </c>
      <c r="D271" s="96">
        <f t="shared" si="83"/>
        <v>0</v>
      </c>
      <c r="E271" s="96"/>
      <c r="F271" s="96"/>
      <c r="G271" s="96"/>
      <c r="H271" s="97"/>
      <c r="I271" s="116"/>
      <c r="J271" s="115"/>
    </row>
    <row r="272" spans="1:10" s="91" customFormat="1" ht="17.25" hidden="1" customHeight="1" x14ac:dyDescent="0.2">
      <c r="A272" s="86" t="str">
        <f t="shared" si="81"/>
        <v>b</v>
      </c>
      <c r="B272" s="87"/>
      <c r="C272" s="95" t="s">
        <v>7</v>
      </c>
      <c r="D272" s="96">
        <f t="shared" si="83"/>
        <v>0</v>
      </c>
      <c r="E272" s="96"/>
      <c r="F272" s="96"/>
      <c r="G272" s="96"/>
      <c r="H272" s="97"/>
      <c r="I272" s="115"/>
      <c r="J272" s="115"/>
    </row>
    <row r="273" spans="1:12" s="91" customFormat="1" ht="17.25" hidden="1" customHeight="1" x14ac:dyDescent="0.2">
      <c r="A273" s="86" t="str">
        <f t="shared" si="81"/>
        <v>b</v>
      </c>
      <c r="B273" s="87"/>
      <c r="C273" s="95" t="s">
        <v>8</v>
      </c>
      <c r="D273" s="96">
        <f t="shared" si="83"/>
        <v>0</v>
      </c>
      <c r="E273" s="96"/>
      <c r="F273" s="96"/>
      <c r="G273" s="96"/>
      <c r="H273" s="97"/>
      <c r="I273" s="115"/>
      <c r="J273" s="115"/>
    </row>
    <row r="274" spans="1:12" ht="16.5" customHeight="1" thickBot="1" x14ac:dyDescent="0.25">
      <c r="A274" s="81" t="str">
        <f t="shared" si="81"/>
        <v>a</v>
      </c>
      <c r="B274" s="87"/>
      <c r="C274" s="95" t="s">
        <v>9</v>
      </c>
      <c r="D274" s="96">
        <f t="shared" si="83"/>
        <v>-696220</v>
      </c>
      <c r="E274" s="96"/>
      <c r="F274" s="96"/>
      <c r="G274" s="96"/>
      <c r="H274" s="99">
        <v>-696220</v>
      </c>
      <c r="I274" s="125">
        <v>693524</v>
      </c>
      <c r="J274" s="126" t="s">
        <v>242</v>
      </c>
    </row>
    <row r="275" spans="1:12" s="91" customFormat="1" ht="17.25" hidden="1" customHeight="1" x14ac:dyDescent="0.2">
      <c r="A275" s="86" t="str">
        <f t="shared" si="81"/>
        <v>b</v>
      </c>
      <c r="B275" s="87"/>
      <c r="C275" s="95" t="s">
        <v>10</v>
      </c>
      <c r="D275" s="96">
        <f t="shared" si="83"/>
        <v>0</v>
      </c>
      <c r="E275" s="96"/>
      <c r="F275" s="96"/>
      <c r="G275" s="96"/>
      <c r="H275" s="97"/>
    </row>
    <row r="276" spans="1:12" s="91" customFormat="1" ht="19.5" hidden="1" customHeight="1" x14ac:dyDescent="0.2">
      <c r="A276" s="86" t="str">
        <f t="shared" si="81"/>
        <v>b</v>
      </c>
      <c r="B276" s="87"/>
      <c r="C276" s="92" t="s">
        <v>11</v>
      </c>
      <c r="D276" s="93">
        <f t="shared" si="83"/>
        <v>0</v>
      </c>
      <c r="E276" s="93"/>
      <c r="F276" s="93"/>
      <c r="G276" s="93"/>
      <c r="H276" s="94"/>
    </row>
    <row r="277" spans="1:12" s="91" customFormat="1" ht="17.25" hidden="1" customHeight="1" x14ac:dyDescent="0.2">
      <c r="A277" s="86" t="str">
        <f t="shared" si="81"/>
        <v>b</v>
      </c>
      <c r="B277" s="87"/>
      <c r="C277" s="101" t="s">
        <v>12</v>
      </c>
      <c r="D277" s="93">
        <f t="shared" si="83"/>
        <v>0</v>
      </c>
      <c r="E277" s="96"/>
      <c r="F277" s="96"/>
      <c r="G277" s="96"/>
      <c r="H277" s="97"/>
    </row>
    <row r="278" spans="1:12" s="91" customFormat="1" ht="17.25" hidden="1" customHeight="1" thickBot="1" x14ac:dyDescent="0.25">
      <c r="A278" s="86" t="str">
        <f t="shared" si="81"/>
        <v>b</v>
      </c>
      <c r="B278" s="102"/>
      <c r="C278" s="103" t="s">
        <v>13</v>
      </c>
      <c r="D278" s="104">
        <f t="shared" si="83"/>
        <v>0</v>
      </c>
      <c r="E278" s="105"/>
      <c r="F278" s="105"/>
      <c r="G278" s="105"/>
      <c r="H278" s="106"/>
    </row>
    <row r="279" spans="1:12" ht="51.75" customHeight="1" thickTop="1" thickBot="1" x14ac:dyDescent="0.25">
      <c r="A279" s="81"/>
      <c r="B279" s="82" t="s">
        <v>169</v>
      </c>
      <c r="C279" s="83" t="s">
        <v>70</v>
      </c>
      <c r="D279" s="84">
        <f t="shared" ref="D279:H279" si="84">D281+D289+D290+D291</f>
        <v>-167</v>
      </c>
      <c r="E279" s="84">
        <f t="shared" si="84"/>
        <v>0</v>
      </c>
      <c r="F279" s="84">
        <f t="shared" si="84"/>
        <v>0</v>
      </c>
      <c r="G279" s="84">
        <f t="shared" si="84"/>
        <v>0</v>
      </c>
      <c r="H279" s="85">
        <f t="shared" si="84"/>
        <v>-167</v>
      </c>
    </row>
    <row r="280" spans="1:12" s="91" customFormat="1" ht="17.25" hidden="1" customHeight="1" thickTop="1" x14ac:dyDescent="0.2">
      <c r="A280" s="86" t="str">
        <f t="shared" ref="A280:A291" si="85">IF(OR(E280&lt;&gt;0,F280&lt;&gt;0,G280&lt;&gt;0,H280&lt;&gt;0),"a","b")</f>
        <v>b</v>
      </c>
      <c r="B280" s="87"/>
      <c r="C280" s="88" t="s">
        <v>236</v>
      </c>
      <c r="D280" s="89">
        <f>SUM(E280:H280)</f>
        <v>0</v>
      </c>
      <c r="E280" s="89"/>
      <c r="F280" s="89"/>
      <c r="G280" s="89"/>
      <c r="H280" s="90"/>
    </row>
    <row r="281" spans="1:12" ht="19.5" customHeight="1" thickTop="1" x14ac:dyDescent="0.2">
      <c r="A281" s="81" t="str">
        <f t="shared" si="85"/>
        <v>a</v>
      </c>
      <c r="B281" s="87"/>
      <c r="C281" s="92" t="s">
        <v>3</v>
      </c>
      <c r="D281" s="93">
        <f t="shared" ref="D281:H281" si="86">SUM(D282:D288)</f>
        <v>-167</v>
      </c>
      <c r="E281" s="93">
        <f t="shared" si="86"/>
        <v>0</v>
      </c>
      <c r="F281" s="93">
        <f t="shared" si="86"/>
        <v>0</v>
      </c>
      <c r="G281" s="93">
        <f t="shared" si="86"/>
        <v>0</v>
      </c>
      <c r="H281" s="94">
        <f t="shared" si="86"/>
        <v>-167</v>
      </c>
    </row>
    <row r="282" spans="1:12" s="91" customFormat="1" ht="17.25" hidden="1" customHeight="1" x14ac:dyDescent="0.2">
      <c r="A282" s="86" t="str">
        <f t="shared" si="85"/>
        <v>b</v>
      </c>
      <c r="B282" s="87"/>
      <c r="C282" s="95" t="s">
        <v>4</v>
      </c>
      <c r="D282" s="96">
        <f t="shared" ref="D282:D291" si="87">SUM(E282:H282)</f>
        <v>0</v>
      </c>
      <c r="E282" s="96"/>
      <c r="F282" s="96"/>
      <c r="G282" s="96"/>
      <c r="H282" s="97"/>
    </row>
    <row r="283" spans="1:12" s="91" customFormat="1" ht="20.25" hidden="1" customHeight="1" x14ac:dyDescent="0.2">
      <c r="A283" s="86" t="str">
        <f t="shared" si="85"/>
        <v>b</v>
      </c>
      <c r="B283" s="87"/>
      <c r="C283" s="98" t="s">
        <v>5</v>
      </c>
      <c r="D283" s="96">
        <f t="shared" si="87"/>
        <v>0</v>
      </c>
      <c r="E283" s="96"/>
      <c r="F283" s="96"/>
      <c r="G283" s="96"/>
      <c r="H283" s="97"/>
      <c r="K283" s="113"/>
      <c r="L283" s="114"/>
    </row>
    <row r="284" spans="1:12" s="91" customFormat="1" ht="17.25" hidden="1" customHeight="1" x14ac:dyDescent="0.2">
      <c r="A284" s="86" t="str">
        <f t="shared" si="85"/>
        <v>b</v>
      </c>
      <c r="B284" s="87"/>
      <c r="C284" s="95" t="s">
        <v>6</v>
      </c>
      <c r="D284" s="96">
        <f t="shared" si="87"/>
        <v>0</v>
      </c>
      <c r="E284" s="96"/>
      <c r="F284" s="96"/>
      <c r="G284" s="96"/>
      <c r="H284" s="97"/>
      <c r="I284" s="100"/>
    </row>
    <row r="285" spans="1:12" s="91" customFormat="1" ht="17.25" hidden="1" customHeight="1" x14ac:dyDescent="0.2">
      <c r="A285" s="86" t="str">
        <f t="shared" si="85"/>
        <v>b</v>
      </c>
      <c r="B285" s="87"/>
      <c r="C285" s="95" t="s">
        <v>7</v>
      </c>
      <c r="D285" s="96">
        <f t="shared" si="87"/>
        <v>0</v>
      </c>
      <c r="E285" s="96"/>
      <c r="F285" s="96"/>
      <c r="G285" s="96"/>
      <c r="H285" s="97"/>
    </row>
    <row r="286" spans="1:12" s="91" customFormat="1" ht="17.25" hidden="1" customHeight="1" x14ac:dyDescent="0.2">
      <c r="A286" s="86" t="str">
        <f t="shared" si="85"/>
        <v>b</v>
      </c>
      <c r="B286" s="87"/>
      <c r="C286" s="95" t="s">
        <v>8</v>
      </c>
      <c r="D286" s="96">
        <f t="shared" si="87"/>
        <v>0</v>
      </c>
      <c r="E286" s="96"/>
      <c r="F286" s="96"/>
      <c r="G286" s="96"/>
      <c r="H286" s="97"/>
    </row>
    <row r="287" spans="1:12" ht="16.5" customHeight="1" thickBot="1" x14ac:dyDescent="0.25">
      <c r="A287" s="81" t="str">
        <f t="shared" si="85"/>
        <v>a</v>
      </c>
      <c r="B287" s="87"/>
      <c r="C287" s="95" t="s">
        <v>9</v>
      </c>
      <c r="D287" s="96">
        <f t="shared" si="87"/>
        <v>-167</v>
      </c>
      <c r="E287" s="96"/>
      <c r="F287" s="96"/>
      <c r="G287" s="96"/>
      <c r="H287" s="97">
        <v>-167</v>
      </c>
    </row>
    <row r="288" spans="1:12" s="91" customFormat="1" ht="17.25" hidden="1" customHeight="1" x14ac:dyDescent="0.2">
      <c r="A288" s="86" t="str">
        <f t="shared" si="85"/>
        <v>b</v>
      </c>
      <c r="B288" s="87"/>
      <c r="C288" s="95" t="s">
        <v>10</v>
      </c>
      <c r="D288" s="96">
        <f t="shared" si="87"/>
        <v>0</v>
      </c>
      <c r="E288" s="96"/>
      <c r="F288" s="96"/>
      <c r="G288" s="96"/>
      <c r="H288" s="97"/>
    </row>
    <row r="289" spans="1:10" s="91" customFormat="1" ht="19.5" hidden="1" customHeight="1" x14ac:dyDescent="0.2">
      <c r="A289" s="86" t="str">
        <f t="shared" si="85"/>
        <v>b</v>
      </c>
      <c r="B289" s="87"/>
      <c r="C289" s="92" t="s">
        <v>11</v>
      </c>
      <c r="D289" s="93">
        <f t="shared" si="87"/>
        <v>0</v>
      </c>
      <c r="E289" s="93"/>
      <c r="F289" s="93"/>
      <c r="G289" s="93"/>
      <c r="H289" s="94"/>
    </row>
    <row r="290" spans="1:10" s="91" customFormat="1" ht="17.25" hidden="1" customHeight="1" x14ac:dyDescent="0.2">
      <c r="A290" s="86" t="str">
        <f t="shared" si="85"/>
        <v>b</v>
      </c>
      <c r="B290" s="87"/>
      <c r="C290" s="101" t="s">
        <v>12</v>
      </c>
      <c r="D290" s="93">
        <f t="shared" si="87"/>
        <v>0</v>
      </c>
      <c r="E290" s="96"/>
      <c r="F290" s="96"/>
      <c r="G290" s="96"/>
      <c r="H290" s="97"/>
    </row>
    <row r="291" spans="1:10" s="91" customFormat="1" ht="17.25" hidden="1" customHeight="1" thickBot="1" x14ac:dyDescent="0.25">
      <c r="A291" s="86" t="str">
        <f t="shared" si="85"/>
        <v>b</v>
      </c>
      <c r="B291" s="102"/>
      <c r="C291" s="103" t="s">
        <v>13</v>
      </c>
      <c r="D291" s="104">
        <f t="shared" si="87"/>
        <v>0</v>
      </c>
      <c r="E291" s="105"/>
      <c r="F291" s="105"/>
      <c r="G291" s="105"/>
      <c r="H291" s="106"/>
    </row>
    <row r="292" spans="1:10" ht="80.25" customHeight="1" thickTop="1" thickBot="1" x14ac:dyDescent="0.25">
      <c r="A292" s="81"/>
      <c r="B292" s="82" t="s">
        <v>170</v>
      </c>
      <c r="C292" s="83" t="s">
        <v>71</v>
      </c>
      <c r="D292" s="84">
        <f t="shared" ref="D292:H292" si="88">D294+D302+D303+D304</f>
        <v>-151968</v>
      </c>
      <c r="E292" s="84">
        <f t="shared" si="88"/>
        <v>0</v>
      </c>
      <c r="F292" s="84">
        <f t="shared" si="88"/>
        <v>0</v>
      </c>
      <c r="G292" s="84">
        <f t="shared" si="88"/>
        <v>0</v>
      </c>
      <c r="H292" s="85">
        <f t="shared" si="88"/>
        <v>-151968</v>
      </c>
    </row>
    <row r="293" spans="1:10" s="91" customFormat="1" ht="17.25" hidden="1" customHeight="1" thickTop="1" x14ac:dyDescent="0.2">
      <c r="A293" s="86" t="str">
        <f t="shared" ref="A293:A304" si="89">IF(OR(E293&lt;&gt;0,F293&lt;&gt;0,G293&lt;&gt;0,H293&lt;&gt;0),"a","b")</f>
        <v>b</v>
      </c>
      <c r="B293" s="87"/>
      <c r="C293" s="88" t="s">
        <v>236</v>
      </c>
      <c r="D293" s="89">
        <f>SUM(E293:H293)</f>
        <v>0</v>
      </c>
      <c r="E293" s="89"/>
      <c r="F293" s="89"/>
      <c r="G293" s="89"/>
      <c r="H293" s="90"/>
    </row>
    <row r="294" spans="1:10" ht="19.5" customHeight="1" thickTop="1" x14ac:dyDescent="0.2">
      <c r="A294" s="81" t="str">
        <f t="shared" si="89"/>
        <v>a</v>
      </c>
      <c r="B294" s="87"/>
      <c r="C294" s="92" t="s">
        <v>3</v>
      </c>
      <c r="D294" s="93">
        <f t="shared" ref="D294:H294" si="90">SUM(D295:D301)</f>
        <v>-151968</v>
      </c>
      <c r="E294" s="93">
        <f t="shared" si="90"/>
        <v>0</v>
      </c>
      <c r="F294" s="93">
        <f t="shared" si="90"/>
        <v>0</v>
      </c>
      <c r="G294" s="93">
        <f t="shared" si="90"/>
        <v>0</v>
      </c>
      <c r="H294" s="94">
        <f t="shared" si="90"/>
        <v>-151968</v>
      </c>
    </row>
    <row r="295" spans="1:10" s="91" customFormat="1" ht="17.25" hidden="1" customHeight="1" x14ac:dyDescent="0.2">
      <c r="A295" s="86" t="str">
        <f t="shared" si="89"/>
        <v>b</v>
      </c>
      <c r="B295" s="87"/>
      <c r="C295" s="95" t="s">
        <v>4</v>
      </c>
      <c r="D295" s="96">
        <f t="shared" ref="D295:D304" si="91">SUM(E295:H295)</f>
        <v>0</v>
      </c>
      <c r="E295" s="96"/>
      <c r="F295" s="96"/>
      <c r="G295" s="96"/>
      <c r="H295" s="97"/>
    </row>
    <row r="296" spans="1:10" s="91" customFormat="1" ht="20.25" hidden="1" customHeight="1" x14ac:dyDescent="0.2">
      <c r="A296" s="86" t="str">
        <f t="shared" si="89"/>
        <v>b</v>
      </c>
      <c r="B296" s="87"/>
      <c r="C296" s="98" t="s">
        <v>5</v>
      </c>
      <c r="D296" s="96">
        <f t="shared" si="91"/>
        <v>0</v>
      </c>
      <c r="E296" s="96"/>
      <c r="F296" s="96"/>
      <c r="G296" s="96"/>
      <c r="H296" s="97"/>
    </row>
    <row r="297" spans="1:10" s="91" customFormat="1" ht="17.25" hidden="1" customHeight="1" x14ac:dyDescent="0.2">
      <c r="A297" s="86" t="str">
        <f t="shared" si="89"/>
        <v>b</v>
      </c>
      <c r="B297" s="87"/>
      <c r="C297" s="95" t="s">
        <v>6</v>
      </c>
      <c r="D297" s="96">
        <f t="shared" si="91"/>
        <v>0</v>
      </c>
      <c r="E297" s="96"/>
      <c r="F297" s="96"/>
      <c r="G297" s="96"/>
      <c r="H297" s="97"/>
      <c r="I297" s="100"/>
    </row>
    <row r="298" spans="1:10" s="91" customFormat="1" ht="17.25" hidden="1" customHeight="1" x14ac:dyDescent="0.2">
      <c r="A298" s="86" t="str">
        <f t="shared" si="89"/>
        <v>b</v>
      </c>
      <c r="B298" s="87"/>
      <c r="C298" s="95" t="s">
        <v>7</v>
      </c>
      <c r="D298" s="96">
        <f t="shared" si="91"/>
        <v>0</v>
      </c>
      <c r="E298" s="96"/>
      <c r="F298" s="96"/>
      <c r="G298" s="96"/>
      <c r="H298" s="97"/>
    </row>
    <row r="299" spans="1:10" s="91" customFormat="1" ht="17.25" hidden="1" customHeight="1" x14ac:dyDescent="0.2">
      <c r="A299" s="86" t="str">
        <f t="shared" si="89"/>
        <v>b</v>
      </c>
      <c r="B299" s="87"/>
      <c r="C299" s="95" t="s">
        <v>8</v>
      </c>
      <c r="D299" s="96">
        <f t="shared" si="91"/>
        <v>0</v>
      </c>
      <c r="E299" s="96"/>
      <c r="F299" s="96"/>
      <c r="G299" s="96"/>
      <c r="H299" s="97"/>
    </row>
    <row r="300" spans="1:10" ht="16.5" customHeight="1" thickBot="1" x14ac:dyDescent="0.25">
      <c r="A300" s="81" t="str">
        <f t="shared" si="89"/>
        <v>a</v>
      </c>
      <c r="B300" s="87"/>
      <c r="C300" s="95" t="s">
        <v>9</v>
      </c>
      <c r="D300" s="96">
        <f t="shared" si="91"/>
        <v>-151968</v>
      </c>
      <c r="E300" s="96"/>
      <c r="F300" s="96"/>
      <c r="G300" s="96"/>
      <c r="H300" s="97">
        <v>-151968</v>
      </c>
      <c r="I300" s="125">
        <v>58410</v>
      </c>
      <c r="J300" s="126" t="s">
        <v>242</v>
      </c>
    </row>
    <row r="301" spans="1:10" s="91" customFormat="1" ht="17.25" hidden="1" customHeight="1" x14ac:dyDescent="0.2">
      <c r="A301" s="86" t="str">
        <f t="shared" si="89"/>
        <v>b</v>
      </c>
      <c r="B301" s="87"/>
      <c r="C301" s="95" t="s">
        <v>10</v>
      </c>
      <c r="D301" s="96">
        <f t="shared" si="91"/>
        <v>0</v>
      </c>
      <c r="E301" s="96"/>
      <c r="F301" s="96"/>
      <c r="G301" s="96"/>
      <c r="H301" s="97"/>
    </row>
    <row r="302" spans="1:10" s="91" customFormat="1" ht="19.5" hidden="1" customHeight="1" x14ac:dyDescent="0.2">
      <c r="A302" s="86" t="str">
        <f t="shared" si="89"/>
        <v>b</v>
      </c>
      <c r="B302" s="87"/>
      <c r="C302" s="92" t="s">
        <v>11</v>
      </c>
      <c r="D302" s="93">
        <f t="shared" si="91"/>
        <v>0</v>
      </c>
      <c r="E302" s="93"/>
      <c r="F302" s="93"/>
      <c r="G302" s="93"/>
      <c r="H302" s="94"/>
    </row>
    <row r="303" spans="1:10" s="91" customFormat="1" ht="17.25" hidden="1" customHeight="1" x14ac:dyDescent="0.2">
      <c r="A303" s="86" t="str">
        <f t="shared" si="89"/>
        <v>b</v>
      </c>
      <c r="B303" s="87"/>
      <c r="C303" s="101" t="s">
        <v>12</v>
      </c>
      <c r="D303" s="93">
        <f t="shared" si="91"/>
        <v>0</v>
      </c>
      <c r="E303" s="96"/>
      <c r="F303" s="96"/>
      <c r="G303" s="96"/>
      <c r="H303" s="97"/>
    </row>
    <row r="304" spans="1:10" s="91" customFormat="1" ht="17.25" hidden="1" customHeight="1" thickBot="1" x14ac:dyDescent="0.25">
      <c r="A304" s="86" t="str">
        <f t="shared" si="89"/>
        <v>b</v>
      </c>
      <c r="B304" s="102"/>
      <c r="C304" s="103" t="s">
        <v>13</v>
      </c>
      <c r="D304" s="104">
        <f t="shared" si="91"/>
        <v>0</v>
      </c>
      <c r="E304" s="105"/>
      <c r="F304" s="105"/>
      <c r="G304" s="105"/>
      <c r="H304" s="106"/>
    </row>
    <row r="305" spans="1:10" ht="63" customHeight="1" thickTop="1" thickBot="1" x14ac:dyDescent="0.25">
      <c r="A305" s="81"/>
      <c r="B305" s="82" t="s">
        <v>173</v>
      </c>
      <c r="C305" s="83" t="s">
        <v>74</v>
      </c>
      <c r="D305" s="84">
        <f t="shared" ref="D305:H305" si="92">D307+D315+D316+D317</f>
        <v>-55701</v>
      </c>
      <c r="E305" s="84">
        <f t="shared" si="92"/>
        <v>0</v>
      </c>
      <c r="F305" s="84">
        <f t="shared" si="92"/>
        <v>0</v>
      </c>
      <c r="G305" s="84">
        <f t="shared" si="92"/>
        <v>0</v>
      </c>
      <c r="H305" s="85">
        <f t="shared" si="92"/>
        <v>-55701</v>
      </c>
    </row>
    <row r="306" spans="1:10" s="91" customFormat="1" ht="17.25" hidden="1" customHeight="1" thickTop="1" x14ac:dyDescent="0.2">
      <c r="A306" s="86" t="str">
        <f t="shared" ref="A306:A317" si="93">IF(OR(E306&lt;&gt;0,F306&lt;&gt;0,G306&lt;&gt;0,H306&lt;&gt;0),"a","b")</f>
        <v>b</v>
      </c>
      <c r="B306" s="87"/>
      <c r="C306" s="88" t="s">
        <v>236</v>
      </c>
      <c r="D306" s="89">
        <f>SUM(E306:H306)</f>
        <v>0</v>
      </c>
      <c r="E306" s="89"/>
      <c r="F306" s="89"/>
      <c r="G306" s="89"/>
      <c r="H306" s="90"/>
    </row>
    <row r="307" spans="1:10" ht="19.5" customHeight="1" thickTop="1" x14ac:dyDescent="0.2">
      <c r="A307" s="81" t="str">
        <f t="shared" si="93"/>
        <v>a</v>
      </c>
      <c r="B307" s="87"/>
      <c r="C307" s="92" t="s">
        <v>3</v>
      </c>
      <c r="D307" s="93">
        <f t="shared" ref="D307:H307" si="94">SUM(D308:D314)</f>
        <v>-31805</v>
      </c>
      <c r="E307" s="93">
        <f t="shared" si="94"/>
        <v>0</v>
      </c>
      <c r="F307" s="93">
        <f t="shared" si="94"/>
        <v>0</v>
      </c>
      <c r="G307" s="93">
        <f t="shared" si="94"/>
        <v>0</v>
      </c>
      <c r="H307" s="94">
        <f t="shared" si="94"/>
        <v>-31805</v>
      </c>
    </row>
    <row r="308" spans="1:10" s="91" customFormat="1" ht="17.25" hidden="1" customHeight="1" x14ac:dyDescent="0.2">
      <c r="A308" s="86" t="str">
        <f t="shared" si="93"/>
        <v>b</v>
      </c>
      <c r="B308" s="87"/>
      <c r="C308" s="95" t="s">
        <v>4</v>
      </c>
      <c r="D308" s="96">
        <f t="shared" ref="D308:D317" si="95">SUM(E308:H308)</f>
        <v>0</v>
      </c>
      <c r="E308" s="96"/>
      <c r="F308" s="96"/>
      <c r="G308" s="96"/>
      <c r="H308" s="97"/>
    </row>
    <row r="309" spans="1:10" s="91" customFormat="1" ht="20.25" customHeight="1" x14ac:dyDescent="0.2">
      <c r="A309" s="86" t="str">
        <f t="shared" si="93"/>
        <v>a</v>
      </c>
      <c r="B309" s="87"/>
      <c r="C309" s="98" t="s">
        <v>5</v>
      </c>
      <c r="D309" s="96">
        <f t="shared" si="95"/>
        <v>-31805</v>
      </c>
      <c r="E309" s="96"/>
      <c r="F309" s="96"/>
      <c r="G309" s="96"/>
      <c r="H309" s="97">
        <v>-31805</v>
      </c>
      <c r="I309" s="124"/>
      <c r="J309" s="124"/>
    </row>
    <row r="310" spans="1:10" s="91" customFormat="1" ht="17.25" hidden="1" customHeight="1" x14ac:dyDescent="0.2">
      <c r="A310" s="86" t="str">
        <f t="shared" si="93"/>
        <v>b</v>
      </c>
      <c r="B310" s="87"/>
      <c r="C310" s="95" t="s">
        <v>6</v>
      </c>
      <c r="D310" s="96">
        <f t="shared" si="95"/>
        <v>0</v>
      </c>
      <c r="E310" s="96"/>
      <c r="F310" s="96"/>
      <c r="G310" s="96"/>
      <c r="H310" s="97"/>
      <c r="I310" s="100"/>
    </row>
    <row r="311" spans="1:10" s="91" customFormat="1" ht="17.25" hidden="1" customHeight="1" x14ac:dyDescent="0.2">
      <c r="A311" s="86" t="str">
        <f t="shared" si="93"/>
        <v>b</v>
      </c>
      <c r="B311" s="87"/>
      <c r="C311" s="95" t="s">
        <v>7</v>
      </c>
      <c r="D311" s="96">
        <f t="shared" si="95"/>
        <v>0</v>
      </c>
      <c r="E311" s="96"/>
      <c r="F311" s="96"/>
      <c r="G311" s="96"/>
      <c r="H311" s="97"/>
    </row>
    <row r="312" spans="1:10" s="91" customFormat="1" ht="17.25" hidden="1" customHeight="1" x14ac:dyDescent="0.2">
      <c r="A312" s="86" t="str">
        <f t="shared" si="93"/>
        <v>b</v>
      </c>
      <c r="B312" s="87"/>
      <c r="C312" s="95" t="s">
        <v>8</v>
      </c>
      <c r="D312" s="96">
        <f t="shared" si="95"/>
        <v>0</v>
      </c>
      <c r="E312" s="96"/>
      <c r="F312" s="96"/>
      <c r="G312" s="96"/>
      <c r="H312" s="97"/>
    </row>
    <row r="313" spans="1:10" ht="16.5" hidden="1" customHeight="1" x14ac:dyDescent="0.2">
      <c r="A313" s="81" t="str">
        <f t="shared" si="93"/>
        <v>b</v>
      </c>
      <c r="B313" s="87"/>
      <c r="C313" s="95" t="s">
        <v>9</v>
      </c>
      <c r="D313" s="96">
        <f t="shared" si="95"/>
        <v>0</v>
      </c>
      <c r="E313" s="96"/>
      <c r="F313" s="96"/>
      <c r="G313" s="96"/>
      <c r="H313" s="97"/>
      <c r="I313" s="72"/>
      <c r="J313" s="72"/>
    </row>
    <row r="314" spans="1:10" s="91" customFormat="1" ht="17.25" hidden="1" customHeight="1" x14ac:dyDescent="0.2">
      <c r="A314" s="86" t="str">
        <f t="shared" si="93"/>
        <v>b</v>
      </c>
      <c r="B314" s="87"/>
      <c r="C314" s="95" t="s">
        <v>10</v>
      </c>
      <c r="D314" s="96">
        <f t="shared" si="95"/>
        <v>0</v>
      </c>
      <c r="E314" s="96"/>
      <c r="F314" s="96"/>
      <c r="G314" s="96"/>
      <c r="H314" s="97"/>
    </row>
    <row r="315" spans="1:10" s="91" customFormat="1" ht="19.5" customHeight="1" thickBot="1" x14ac:dyDescent="0.25">
      <c r="A315" s="86" t="str">
        <f t="shared" si="93"/>
        <v>a</v>
      </c>
      <c r="B315" s="87"/>
      <c r="C315" s="92" t="s">
        <v>11</v>
      </c>
      <c r="D315" s="93">
        <f t="shared" si="95"/>
        <v>-23896</v>
      </c>
      <c r="E315" s="93"/>
      <c r="F315" s="93"/>
      <c r="G315" s="93"/>
      <c r="H315" s="94">
        <v>-23896</v>
      </c>
      <c r="I315" s="124"/>
      <c r="J315" s="124"/>
    </row>
    <row r="316" spans="1:10" s="91" customFormat="1" ht="17.25" hidden="1" customHeight="1" x14ac:dyDescent="0.2">
      <c r="A316" s="86" t="str">
        <f t="shared" si="93"/>
        <v>b</v>
      </c>
      <c r="B316" s="87"/>
      <c r="C316" s="101" t="s">
        <v>12</v>
      </c>
      <c r="D316" s="93">
        <f t="shared" si="95"/>
        <v>0</v>
      </c>
      <c r="E316" s="96"/>
      <c r="F316" s="96"/>
      <c r="G316" s="96"/>
      <c r="H316" s="97"/>
    </row>
    <row r="317" spans="1:10" s="91" customFormat="1" ht="17.25" hidden="1" customHeight="1" thickBot="1" x14ac:dyDescent="0.25">
      <c r="A317" s="86" t="str">
        <f t="shared" si="93"/>
        <v>b</v>
      </c>
      <c r="B317" s="102"/>
      <c r="C317" s="103" t="s">
        <v>13</v>
      </c>
      <c r="D317" s="104">
        <f t="shared" si="95"/>
        <v>0</v>
      </c>
      <c r="E317" s="105"/>
      <c r="F317" s="105"/>
      <c r="G317" s="105"/>
      <c r="H317" s="106"/>
    </row>
    <row r="318" spans="1:10" ht="46.5" customHeight="1" thickTop="1" thickBot="1" x14ac:dyDescent="0.25">
      <c r="A318" s="81"/>
      <c r="B318" s="82" t="s">
        <v>174</v>
      </c>
      <c r="C318" s="83" t="s">
        <v>75</v>
      </c>
      <c r="D318" s="84">
        <f t="shared" ref="D318:H318" si="96">D320+D328+D329+D330</f>
        <v>-25034</v>
      </c>
      <c r="E318" s="84">
        <f t="shared" si="96"/>
        <v>0</v>
      </c>
      <c r="F318" s="84">
        <f t="shared" si="96"/>
        <v>0</v>
      </c>
      <c r="G318" s="84">
        <f t="shared" si="96"/>
        <v>0</v>
      </c>
      <c r="H318" s="85">
        <f t="shared" si="96"/>
        <v>-25034</v>
      </c>
    </row>
    <row r="319" spans="1:10" s="91" customFormat="1" ht="17.25" hidden="1" customHeight="1" thickTop="1" x14ac:dyDescent="0.2">
      <c r="A319" s="86" t="str">
        <f t="shared" ref="A319:A330" si="97">IF(OR(E319&lt;&gt;0,F319&lt;&gt;0,G319&lt;&gt;0,H319&lt;&gt;0),"a","b")</f>
        <v>b</v>
      </c>
      <c r="B319" s="87"/>
      <c r="C319" s="88" t="s">
        <v>236</v>
      </c>
      <c r="D319" s="89">
        <f>SUM(E319:H319)</f>
        <v>0</v>
      </c>
      <c r="E319" s="89"/>
      <c r="F319" s="89"/>
      <c r="G319" s="89"/>
      <c r="H319" s="90"/>
    </row>
    <row r="320" spans="1:10" ht="19.5" customHeight="1" thickTop="1" x14ac:dyDescent="0.2">
      <c r="A320" s="81" t="str">
        <f t="shared" si="97"/>
        <v>a</v>
      </c>
      <c r="B320" s="87"/>
      <c r="C320" s="92" t="s">
        <v>3</v>
      </c>
      <c r="D320" s="93">
        <f t="shared" ref="D320:H320" si="98">SUM(D321:D327)</f>
        <v>-25034</v>
      </c>
      <c r="E320" s="93">
        <f t="shared" si="98"/>
        <v>0</v>
      </c>
      <c r="F320" s="93">
        <f t="shared" si="98"/>
        <v>0</v>
      </c>
      <c r="G320" s="93">
        <f t="shared" si="98"/>
        <v>0</v>
      </c>
      <c r="H320" s="94">
        <f t="shared" si="98"/>
        <v>-25034</v>
      </c>
    </row>
    <row r="321" spans="1:9" s="91" customFormat="1" ht="17.25" hidden="1" customHeight="1" x14ac:dyDescent="0.2">
      <c r="A321" s="86" t="str">
        <f t="shared" si="97"/>
        <v>b</v>
      </c>
      <c r="B321" s="87"/>
      <c r="C321" s="95" t="s">
        <v>4</v>
      </c>
      <c r="D321" s="96">
        <f t="shared" ref="D321:D330" si="99">SUM(E321:H321)</f>
        <v>0</v>
      </c>
      <c r="E321" s="96"/>
      <c r="F321" s="96"/>
      <c r="G321" s="96"/>
      <c r="H321" s="97"/>
    </row>
    <row r="322" spans="1:9" s="91" customFormat="1" ht="20.25" hidden="1" customHeight="1" x14ac:dyDescent="0.2">
      <c r="A322" s="86" t="str">
        <f t="shared" si="97"/>
        <v>b</v>
      </c>
      <c r="B322" s="87"/>
      <c r="C322" s="98" t="s">
        <v>5</v>
      </c>
      <c r="D322" s="96">
        <f t="shared" si="99"/>
        <v>0</v>
      </c>
      <c r="E322" s="96"/>
      <c r="F322" s="96"/>
      <c r="G322" s="96"/>
      <c r="H322" s="97"/>
    </row>
    <row r="323" spans="1:9" s="91" customFormat="1" ht="17.25" hidden="1" customHeight="1" x14ac:dyDescent="0.2">
      <c r="A323" s="86" t="str">
        <f t="shared" si="97"/>
        <v>b</v>
      </c>
      <c r="B323" s="87"/>
      <c r="C323" s="95" t="s">
        <v>6</v>
      </c>
      <c r="D323" s="96">
        <f t="shared" si="99"/>
        <v>0</v>
      </c>
      <c r="E323" s="96"/>
      <c r="F323" s="96"/>
      <c r="G323" s="96"/>
      <c r="H323" s="97"/>
      <c r="I323" s="100"/>
    </row>
    <row r="324" spans="1:9" s="91" customFormat="1" ht="17.25" hidden="1" customHeight="1" x14ac:dyDescent="0.2">
      <c r="A324" s="86" t="str">
        <f t="shared" si="97"/>
        <v>b</v>
      </c>
      <c r="B324" s="87"/>
      <c r="C324" s="95" t="s">
        <v>7</v>
      </c>
      <c r="D324" s="96">
        <f t="shared" si="99"/>
        <v>0</v>
      </c>
      <c r="E324" s="96"/>
      <c r="F324" s="96"/>
      <c r="G324" s="96"/>
      <c r="H324" s="97"/>
    </row>
    <row r="325" spans="1:9" s="91" customFormat="1" ht="17.25" hidden="1" customHeight="1" x14ac:dyDescent="0.2">
      <c r="A325" s="86" t="str">
        <f t="shared" si="97"/>
        <v>b</v>
      </c>
      <c r="B325" s="87"/>
      <c r="C325" s="95" t="s">
        <v>8</v>
      </c>
      <c r="D325" s="96">
        <f t="shared" si="99"/>
        <v>0</v>
      </c>
      <c r="E325" s="96"/>
      <c r="F325" s="96"/>
      <c r="G325" s="96"/>
      <c r="H325" s="97"/>
    </row>
    <row r="326" spans="1:9" ht="16.5" customHeight="1" thickBot="1" x14ac:dyDescent="0.25">
      <c r="A326" s="81" t="str">
        <f t="shared" si="97"/>
        <v>a</v>
      </c>
      <c r="B326" s="87"/>
      <c r="C326" s="95" t="s">
        <v>9</v>
      </c>
      <c r="D326" s="96">
        <f t="shared" si="99"/>
        <v>-25034</v>
      </c>
      <c r="E326" s="96"/>
      <c r="F326" s="96"/>
      <c r="G326" s="96"/>
      <c r="H326" s="97">
        <v>-25034</v>
      </c>
    </row>
    <row r="327" spans="1:9" s="91" customFormat="1" ht="17.25" hidden="1" customHeight="1" x14ac:dyDescent="0.2">
      <c r="A327" s="86" t="str">
        <f t="shared" si="97"/>
        <v>b</v>
      </c>
      <c r="B327" s="87"/>
      <c r="C327" s="95" t="s">
        <v>10</v>
      </c>
      <c r="D327" s="96">
        <f t="shared" si="99"/>
        <v>0</v>
      </c>
      <c r="E327" s="96"/>
      <c r="F327" s="96"/>
      <c r="G327" s="96"/>
      <c r="H327" s="97"/>
    </row>
    <row r="328" spans="1:9" s="91" customFormat="1" ht="19.5" hidden="1" customHeight="1" x14ac:dyDescent="0.2">
      <c r="A328" s="86" t="str">
        <f t="shared" si="97"/>
        <v>b</v>
      </c>
      <c r="B328" s="87"/>
      <c r="C328" s="92" t="s">
        <v>11</v>
      </c>
      <c r="D328" s="93">
        <f t="shared" si="99"/>
        <v>0</v>
      </c>
      <c r="E328" s="93"/>
      <c r="F328" s="93"/>
      <c r="G328" s="93"/>
      <c r="H328" s="94"/>
    </row>
    <row r="329" spans="1:9" s="91" customFormat="1" ht="17.25" hidden="1" customHeight="1" x14ac:dyDescent="0.2">
      <c r="A329" s="86" t="str">
        <f t="shared" si="97"/>
        <v>b</v>
      </c>
      <c r="B329" s="87"/>
      <c r="C329" s="101" t="s">
        <v>12</v>
      </c>
      <c r="D329" s="93">
        <f t="shared" si="99"/>
        <v>0</v>
      </c>
      <c r="E329" s="96"/>
      <c r="F329" s="96"/>
      <c r="G329" s="96"/>
      <c r="H329" s="97"/>
    </row>
    <row r="330" spans="1:9" s="91" customFormat="1" ht="17.25" hidden="1" customHeight="1" thickBot="1" x14ac:dyDescent="0.25">
      <c r="A330" s="86" t="str">
        <f t="shared" si="97"/>
        <v>b</v>
      </c>
      <c r="B330" s="102"/>
      <c r="C330" s="103" t="s">
        <v>13</v>
      </c>
      <c r="D330" s="104">
        <f t="shared" si="99"/>
        <v>0</v>
      </c>
      <c r="E330" s="105"/>
      <c r="F330" s="105"/>
      <c r="G330" s="105"/>
      <c r="H330" s="106"/>
    </row>
    <row r="331" spans="1:9" ht="45" customHeight="1" thickTop="1" thickBot="1" x14ac:dyDescent="0.25">
      <c r="A331" s="81"/>
      <c r="B331" s="82" t="s">
        <v>178</v>
      </c>
      <c r="C331" s="83" t="s">
        <v>77</v>
      </c>
      <c r="D331" s="84">
        <f t="shared" ref="D331:H331" si="100">D333+D341+D342+D343</f>
        <v>-11945</v>
      </c>
      <c r="E331" s="84">
        <f t="shared" si="100"/>
        <v>0</v>
      </c>
      <c r="F331" s="84">
        <f t="shared" si="100"/>
        <v>0</v>
      </c>
      <c r="G331" s="84">
        <f t="shared" si="100"/>
        <v>0</v>
      </c>
      <c r="H331" s="85">
        <f t="shared" si="100"/>
        <v>-11945</v>
      </c>
    </row>
    <row r="332" spans="1:9" s="91" customFormat="1" ht="17.25" hidden="1" customHeight="1" thickTop="1" x14ac:dyDescent="0.2">
      <c r="A332" s="86" t="str">
        <f t="shared" ref="A332:A343" si="101">IF(OR(E332&lt;&gt;0,F332&lt;&gt;0,G332&lt;&gt;0,H332&lt;&gt;0),"a","b")</f>
        <v>b</v>
      </c>
      <c r="B332" s="87"/>
      <c r="C332" s="88" t="s">
        <v>236</v>
      </c>
      <c r="D332" s="89">
        <f>SUM(E332:H332)</f>
        <v>0</v>
      </c>
      <c r="E332" s="89"/>
      <c r="F332" s="89"/>
      <c r="G332" s="89"/>
      <c r="H332" s="90"/>
    </row>
    <row r="333" spans="1:9" ht="19.5" customHeight="1" thickTop="1" x14ac:dyDescent="0.2">
      <c r="A333" s="81" t="str">
        <f t="shared" si="101"/>
        <v>a</v>
      </c>
      <c r="B333" s="87"/>
      <c r="C333" s="92" t="s">
        <v>3</v>
      </c>
      <c r="D333" s="93">
        <f t="shared" ref="D333:H333" si="102">SUM(D334:D340)</f>
        <v>-11945</v>
      </c>
      <c r="E333" s="93">
        <f t="shared" si="102"/>
        <v>0</v>
      </c>
      <c r="F333" s="93">
        <f t="shared" si="102"/>
        <v>0</v>
      </c>
      <c r="G333" s="93">
        <f t="shared" si="102"/>
        <v>0</v>
      </c>
      <c r="H333" s="94">
        <f t="shared" si="102"/>
        <v>-11945</v>
      </c>
    </row>
    <row r="334" spans="1:9" s="91" customFormat="1" ht="17.25" hidden="1" customHeight="1" x14ac:dyDescent="0.2">
      <c r="A334" s="86" t="str">
        <f t="shared" si="101"/>
        <v>b</v>
      </c>
      <c r="B334" s="87"/>
      <c r="C334" s="95" t="s">
        <v>4</v>
      </c>
      <c r="D334" s="96">
        <f t="shared" ref="D334:D343" si="103">SUM(E334:H334)</f>
        <v>0</v>
      </c>
      <c r="E334" s="96"/>
      <c r="F334" s="96"/>
      <c r="G334" s="96"/>
      <c r="H334" s="97"/>
    </row>
    <row r="335" spans="1:9" s="91" customFormat="1" ht="20.25" hidden="1" customHeight="1" x14ac:dyDescent="0.2">
      <c r="A335" s="86" t="str">
        <f t="shared" si="101"/>
        <v>b</v>
      </c>
      <c r="B335" s="87"/>
      <c r="C335" s="98" t="s">
        <v>5</v>
      </c>
      <c r="D335" s="96">
        <f t="shared" si="103"/>
        <v>0</v>
      </c>
      <c r="E335" s="96"/>
      <c r="F335" s="96"/>
      <c r="G335" s="96"/>
      <c r="H335" s="97"/>
    </row>
    <row r="336" spans="1:9" s="91" customFormat="1" ht="17.25" hidden="1" customHeight="1" x14ac:dyDescent="0.2">
      <c r="A336" s="86" t="str">
        <f t="shared" si="101"/>
        <v>b</v>
      </c>
      <c r="B336" s="87"/>
      <c r="C336" s="95" t="s">
        <v>6</v>
      </c>
      <c r="D336" s="96">
        <f t="shared" si="103"/>
        <v>0</v>
      </c>
      <c r="E336" s="96"/>
      <c r="F336" s="96"/>
      <c r="G336" s="96"/>
      <c r="H336" s="97"/>
      <c r="I336" s="100"/>
    </row>
    <row r="337" spans="1:10" s="91" customFormat="1" ht="17.25" hidden="1" customHeight="1" x14ac:dyDescent="0.2">
      <c r="A337" s="86" t="str">
        <f t="shared" si="101"/>
        <v>b</v>
      </c>
      <c r="B337" s="87"/>
      <c r="C337" s="95" t="s">
        <v>7</v>
      </c>
      <c r="D337" s="96">
        <f t="shared" si="103"/>
        <v>0</v>
      </c>
      <c r="E337" s="96"/>
      <c r="F337" s="96"/>
      <c r="G337" s="96"/>
      <c r="H337" s="97"/>
    </row>
    <row r="338" spans="1:10" s="91" customFormat="1" ht="17.25" hidden="1" customHeight="1" x14ac:dyDescent="0.2">
      <c r="A338" s="86" t="str">
        <f t="shared" si="101"/>
        <v>b</v>
      </c>
      <c r="B338" s="87"/>
      <c r="C338" s="95" t="s">
        <v>8</v>
      </c>
      <c r="D338" s="96">
        <f t="shared" si="103"/>
        <v>0</v>
      </c>
      <c r="E338" s="96"/>
      <c r="F338" s="96"/>
      <c r="G338" s="96"/>
      <c r="H338" s="97"/>
    </row>
    <row r="339" spans="1:10" ht="16.5" customHeight="1" thickBot="1" x14ac:dyDescent="0.25">
      <c r="A339" s="81" t="str">
        <f t="shared" si="101"/>
        <v>a</v>
      </c>
      <c r="B339" s="87"/>
      <c r="C339" s="95" t="s">
        <v>9</v>
      </c>
      <c r="D339" s="96">
        <f t="shared" si="103"/>
        <v>-11945</v>
      </c>
      <c r="E339" s="96"/>
      <c r="F339" s="96"/>
      <c r="G339" s="96"/>
      <c r="H339" s="97">
        <v>-11945</v>
      </c>
    </row>
    <row r="340" spans="1:10" s="91" customFormat="1" ht="17.25" hidden="1" customHeight="1" x14ac:dyDescent="0.2">
      <c r="A340" s="86" t="str">
        <f t="shared" si="101"/>
        <v>b</v>
      </c>
      <c r="B340" s="87"/>
      <c r="C340" s="95" t="s">
        <v>10</v>
      </c>
      <c r="D340" s="96">
        <f t="shared" si="103"/>
        <v>0</v>
      </c>
      <c r="E340" s="96"/>
      <c r="F340" s="96"/>
      <c r="G340" s="96"/>
      <c r="H340" s="97"/>
    </row>
    <row r="341" spans="1:10" s="91" customFormat="1" ht="19.5" hidden="1" customHeight="1" x14ac:dyDescent="0.2">
      <c r="A341" s="86" t="str">
        <f t="shared" si="101"/>
        <v>b</v>
      </c>
      <c r="B341" s="87"/>
      <c r="C341" s="92" t="s">
        <v>11</v>
      </c>
      <c r="D341" s="93">
        <f t="shared" si="103"/>
        <v>0</v>
      </c>
      <c r="E341" s="93"/>
      <c r="F341" s="93"/>
      <c r="G341" s="93"/>
      <c r="H341" s="94"/>
    </row>
    <row r="342" spans="1:10" s="91" customFormat="1" ht="17.25" hidden="1" customHeight="1" x14ac:dyDescent="0.2">
      <c r="A342" s="86" t="str">
        <f t="shared" si="101"/>
        <v>b</v>
      </c>
      <c r="B342" s="87"/>
      <c r="C342" s="101" t="s">
        <v>12</v>
      </c>
      <c r="D342" s="93">
        <f t="shared" si="103"/>
        <v>0</v>
      </c>
      <c r="E342" s="96"/>
      <c r="F342" s="96"/>
      <c r="G342" s="96"/>
      <c r="H342" s="97"/>
    </row>
    <row r="343" spans="1:10" s="91" customFormat="1" ht="17.25" hidden="1" customHeight="1" thickBot="1" x14ac:dyDescent="0.25">
      <c r="A343" s="86" t="str">
        <f t="shared" si="101"/>
        <v>b</v>
      </c>
      <c r="B343" s="102"/>
      <c r="C343" s="103" t="s">
        <v>13</v>
      </c>
      <c r="D343" s="104">
        <f t="shared" si="103"/>
        <v>0</v>
      </c>
      <c r="E343" s="105"/>
      <c r="F343" s="105"/>
      <c r="G343" s="105"/>
      <c r="H343" s="106"/>
    </row>
    <row r="344" spans="1:10" ht="46.5" customHeight="1" thickTop="1" thickBot="1" x14ac:dyDescent="0.25">
      <c r="A344" s="81"/>
      <c r="B344" s="82" t="s">
        <v>180</v>
      </c>
      <c r="C344" s="83" t="s">
        <v>79</v>
      </c>
      <c r="D344" s="84">
        <f t="shared" ref="D344:H344" si="104">D346+D354+D355+D356</f>
        <v>-201195</v>
      </c>
      <c r="E344" s="84">
        <f t="shared" si="104"/>
        <v>0</v>
      </c>
      <c r="F344" s="84">
        <f t="shared" si="104"/>
        <v>0</v>
      </c>
      <c r="G344" s="84">
        <f t="shared" si="104"/>
        <v>0</v>
      </c>
      <c r="H344" s="85">
        <f t="shared" si="104"/>
        <v>-201195</v>
      </c>
    </row>
    <row r="345" spans="1:10" s="91" customFormat="1" ht="17.25" hidden="1" customHeight="1" thickTop="1" x14ac:dyDescent="0.2">
      <c r="A345" s="86" t="str">
        <f t="shared" ref="A345:A356" si="105">IF(OR(E345&lt;&gt;0,F345&lt;&gt;0,G345&lt;&gt;0,H345&lt;&gt;0),"a","b")</f>
        <v>b</v>
      </c>
      <c r="B345" s="87"/>
      <c r="C345" s="88" t="s">
        <v>236</v>
      </c>
      <c r="D345" s="89">
        <f>SUM(E345:H345)</f>
        <v>0</v>
      </c>
      <c r="E345" s="89"/>
      <c r="F345" s="89"/>
      <c r="G345" s="89"/>
      <c r="H345" s="90"/>
    </row>
    <row r="346" spans="1:10" ht="19.5" customHeight="1" thickTop="1" x14ac:dyDescent="0.2">
      <c r="A346" s="81" t="str">
        <f t="shared" si="105"/>
        <v>a</v>
      </c>
      <c r="B346" s="87"/>
      <c r="C346" s="92" t="s">
        <v>3</v>
      </c>
      <c r="D346" s="93">
        <f t="shared" ref="D346:H346" si="106">SUM(D347:D353)</f>
        <v>-36330</v>
      </c>
      <c r="E346" s="93">
        <f t="shared" si="106"/>
        <v>0</v>
      </c>
      <c r="F346" s="93">
        <f t="shared" si="106"/>
        <v>0</v>
      </c>
      <c r="G346" s="93">
        <f t="shared" si="106"/>
        <v>0</v>
      </c>
      <c r="H346" s="94">
        <f t="shared" si="106"/>
        <v>-36330</v>
      </c>
    </row>
    <row r="347" spans="1:10" s="91" customFormat="1" ht="17.25" hidden="1" customHeight="1" x14ac:dyDescent="0.2">
      <c r="A347" s="86" t="str">
        <f t="shared" si="105"/>
        <v>b</v>
      </c>
      <c r="B347" s="87"/>
      <c r="C347" s="95" t="s">
        <v>4</v>
      </c>
      <c r="D347" s="96">
        <f t="shared" ref="D347:D356" si="107">SUM(E347:H347)</f>
        <v>0</v>
      </c>
      <c r="E347" s="96"/>
      <c r="F347" s="96"/>
      <c r="G347" s="96"/>
      <c r="H347" s="97"/>
    </row>
    <row r="348" spans="1:10" s="91" customFormat="1" ht="20.25" customHeight="1" x14ac:dyDescent="0.2">
      <c r="A348" s="86" t="str">
        <f t="shared" si="105"/>
        <v>a</v>
      </c>
      <c r="B348" s="87"/>
      <c r="C348" s="98" t="s">
        <v>5</v>
      </c>
      <c r="D348" s="96">
        <f t="shared" si="107"/>
        <v>-36330</v>
      </c>
      <c r="E348" s="96"/>
      <c r="F348" s="96"/>
      <c r="G348" s="96"/>
      <c r="H348" s="97">
        <v>-36330</v>
      </c>
      <c r="I348" s="127">
        <v>20010</v>
      </c>
      <c r="J348" s="124" t="s">
        <v>244</v>
      </c>
    </row>
    <row r="349" spans="1:10" s="91" customFormat="1" ht="17.25" hidden="1" customHeight="1" x14ac:dyDescent="0.2">
      <c r="A349" s="86" t="str">
        <f t="shared" si="105"/>
        <v>b</v>
      </c>
      <c r="B349" s="87"/>
      <c r="C349" s="95" t="s">
        <v>6</v>
      </c>
      <c r="D349" s="96">
        <f t="shared" si="107"/>
        <v>0</v>
      </c>
      <c r="E349" s="96"/>
      <c r="F349" s="96"/>
      <c r="G349" s="96"/>
      <c r="H349" s="97"/>
      <c r="I349" s="100"/>
    </row>
    <row r="350" spans="1:10" s="91" customFormat="1" ht="17.25" hidden="1" customHeight="1" x14ac:dyDescent="0.2">
      <c r="A350" s="86" t="str">
        <f t="shared" si="105"/>
        <v>b</v>
      </c>
      <c r="B350" s="87"/>
      <c r="C350" s="95" t="s">
        <v>7</v>
      </c>
      <c r="D350" s="96">
        <f t="shared" si="107"/>
        <v>0</v>
      </c>
      <c r="E350" s="96"/>
      <c r="F350" s="96"/>
      <c r="G350" s="96"/>
      <c r="H350" s="97"/>
    </row>
    <row r="351" spans="1:10" s="91" customFormat="1" ht="17.25" hidden="1" customHeight="1" x14ac:dyDescent="0.2">
      <c r="A351" s="86" t="str">
        <f t="shared" si="105"/>
        <v>b</v>
      </c>
      <c r="B351" s="87"/>
      <c r="C351" s="95" t="s">
        <v>8</v>
      </c>
      <c r="D351" s="96">
        <f t="shared" si="107"/>
        <v>0</v>
      </c>
      <c r="E351" s="96"/>
      <c r="F351" s="96"/>
      <c r="G351" s="96"/>
      <c r="H351" s="97"/>
    </row>
    <row r="352" spans="1:10" ht="16.5" hidden="1" customHeight="1" x14ac:dyDescent="0.2">
      <c r="A352" s="81" t="str">
        <f t="shared" si="105"/>
        <v>b</v>
      </c>
      <c r="B352" s="87"/>
      <c r="C352" s="95" t="s">
        <v>9</v>
      </c>
      <c r="D352" s="96">
        <f t="shared" si="107"/>
        <v>0</v>
      </c>
      <c r="E352" s="96"/>
      <c r="F352" s="96"/>
      <c r="G352" s="96"/>
      <c r="H352" s="97"/>
      <c r="I352" s="72"/>
      <c r="J352" s="72"/>
    </row>
    <row r="353" spans="1:10" s="91" customFormat="1" ht="17.25" hidden="1" customHeight="1" x14ac:dyDescent="0.2">
      <c r="A353" s="86" t="str">
        <f t="shared" si="105"/>
        <v>b</v>
      </c>
      <c r="B353" s="87"/>
      <c r="C353" s="95" t="s">
        <v>10</v>
      </c>
      <c r="D353" s="96">
        <f t="shared" si="107"/>
        <v>0</v>
      </c>
      <c r="E353" s="96"/>
      <c r="F353" s="96"/>
      <c r="G353" s="96"/>
      <c r="H353" s="97"/>
    </row>
    <row r="354" spans="1:10" s="91" customFormat="1" ht="19.5" customHeight="1" thickBot="1" x14ac:dyDescent="0.25">
      <c r="A354" s="86" t="str">
        <f t="shared" si="105"/>
        <v>a</v>
      </c>
      <c r="B354" s="87"/>
      <c r="C354" s="92" t="s">
        <v>11</v>
      </c>
      <c r="D354" s="93">
        <f t="shared" si="107"/>
        <v>-164865</v>
      </c>
      <c r="E354" s="93"/>
      <c r="F354" s="93"/>
      <c r="G354" s="93"/>
      <c r="H354" s="94">
        <v>-164865</v>
      </c>
      <c r="I354" s="124"/>
      <c r="J354" s="124"/>
    </row>
    <row r="355" spans="1:10" s="91" customFormat="1" ht="17.25" hidden="1" customHeight="1" x14ac:dyDescent="0.2">
      <c r="A355" s="86" t="str">
        <f t="shared" si="105"/>
        <v>b</v>
      </c>
      <c r="B355" s="87"/>
      <c r="C355" s="101" t="s">
        <v>12</v>
      </c>
      <c r="D355" s="93">
        <f t="shared" si="107"/>
        <v>0</v>
      </c>
      <c r="E355" s="96"/>
      <c r="F355" s="96"/>
      <c r="G355" s="96"/>
      <c r="H355" s="97"/>
    </row>
    <row r="356" spans="1:10" s="91" customFormat="1" ht="17.25" hidden="1" customHeight="1" thickBot="1" x14ac:dyDescent="0.25">
      <c r="A356" s="86" t="str">
        <f t="shared" si="105"/>
        <v>b</v>
      </c>
      <c r="B356" s="102"/>
      <c r="C356" s="103" t="s">
        <v>13</v>
      </c>
      <c r="D356" s="104">
        <f t="shared" si="107"/>
        <v>0</v>
      </c>
      <c r="E356" s="105"/>
      <c r="F356" s="105"/>
      <c r="G356" s="105"/>
      <c r="H356" s="106"/>
    </row>
    <row r="357" spans="1:10" ht="54" customHeight="1" thickTop="1" thickBot="1" x14ac:dyDescent="0.25">
      <c r="A357" s="81"/>
      <c r="B357" s="82" t="s">
        <v>191</v>
      </c>
      <c r="C357" s="83" t="s">
        <v>192</v>
      </c>
      <c r="D357" s="84">
        <f t="shared" ref="D357:H357" si="108">D359+D367+D368+D369</f>
        <v>-2001</v>
      </c>
      <c r="E357" s="84">
        <f t="shared" si="108"/>
        <v>0</v>
      </c>
      <c r="F357" s="84">
        <f t="shared" si="108"/>
        <v>0</v>
      </c>
      <c r="G357" s="84">
        <f t="shared" si="108"/>
        <v>0</v>
      </c>
      <c r="H357" s="85">
        <f t="shared" si="108"/>
        <v>-2001</v>
      </c>
    </row>
    <row r="358" spans="1:10" s="91" customFormat="1" ht="17.25" hidden="1" customHeight="1" thickTop="1" x14ac:dyDescent="0.2">
      <c r="A358" s="86" t="str">
        <f t="shared" ref="A358:A369" si="109">IF(OR(E358&lt;&gt;0,F358&lt;&gt;0,G358&lt;&gt;0,H358&lt;&gt;0),"a","b")</f>
        <v>b</v>
      </c>
      <c r="B358" s="87"/>
      <c r="C358" s="88" t="s">
        <v>236</v>
      </c>
      <c r="D358" s="89">
        <f>SUM(E358:H358)</f>
        <v>0</v>
      </c>
      <c r="E358" s="89"/>
      <c r="F358" s="89"/>
      <c r="G358" s="89"/>
      <c r="H358" s="90"/>
    </row>
    <row r="359" spans="1:10" ht="19.5" customHeight="1" thickTop="1" x14ac:dyDescent="0.2">
      <c r="A359" s="81" t="str">
        <f t="shared" si="109"/>
        <v>a</v>
      </c>
      <c r="B359" s="87"/>
      <c r="C359" s="92" t="s">
        <v>3</v>
      </c>
      <c r="D359" s="93">
        <f t="shared" ref="D359:H359" si="110">SUM(D360:D366)</f>
        <v>-2001</v>
      </c>
      <c r="E359" s="93">
        <f t="shared" si="110"/>
        <v>0</v>
      </c>
      <c r="F359" s="93">
        <f t="shared" si="110"/>
        <v>0</v>
      </c>
      <c r="G359" s="93">
        <f t="shared" si="110"/>
        <v>0</v>
      </c>
      <c r="H359" s="94">
        <f t="shared" si="110"/>
        <v>-2001</v>
      </c>
    </row>
    <row r="360" spans="1:10" s="91" customFormat="1" ht="17.25" hidden="1" customHeight="1" x14ac:dyDescent="0.2">
      <c r="A360" s="86" t="str">
        <f t="shared" si="109"/>
        <v>b</v>
      </c>
      <c r="B360" s="87"/>
      <c r="C360" s="95" t="s">
        <v>4</v>
      </c>
      <c r="D360" s="96">
        <f t="shared" ref="D360:D369" si="111">SUM(E360:H360)</f>
        <v>0</v>
      </c>
      <c r="E360" s="96"/>
      <c r="F360" s="96"/>
      <c r="G360" s="96"/>
      <c r="H360" s="97"/>
    </row>
    <row r="361" spans="1:10" s="91" customFormat="1" ht="20.25" hidden="1" customHeight="1" x14ac:dyDescent="0.2">
      <c r="A361" s="86" t="str">
        <f t="shared" si="109"/>
        <v>b</v>
      </c>
      <c r="B361" s="87"/>
      <c r="C361" s="98" t="s">
        <v>5</v>
      </c>
      <c r="D361" s="96">
        <f t="shared" si="111"/>
        <v>0</v>
      </c>
      <c r="E361" s="96"/>
      <c r="F361" s="96"/>
      <c r="G361" s="96"/>
      <c r="H361" s="97"/>
    </row>
    <row r="362" spans="1:10" s="91" customFormat="1" ht="17.25" hidden="1" customHeight="1" x14ac:dyDescent="0.2">
      <c r="A362" s="86" t="str">
        <f t="shared" si="109"/>
        <v>b</v>
      </c>
      <c r="B362" s="87"/>
      <c r="C362" s="95" t="s">
        <v>6</v>
      </c>
      <c r="D362" s="96">
        <f t="shared" si="111"/>
        <v>0</v>
      </c>
      <c r="E362" s="96"/>
      <c r="F362" s="96"/>
      <c r="G362" s="96"/>
      <c r="H362" s="97"/>
      <c r="I362" s="100"/>
    </row>
    <row r="363" spans="1:10" s="91" customFormat="1" ht="17.25" hidden="1" customHeight="1" x14ac:dyDescent="0.2">
      <c r="A363" s="86" t="str">
        <f t="shared" si="109"/>
        <v>b</v>
      </c>
      <c r="B363" s="87"/>
      <c r="C363" s="95" t="s">
        <v>7</v>
      </c>
      <c r="D363" s="96">
        <f t="shared" si="111"/>
        <v>0</v>
      </c>
      <c r="E363" s="96"/>
      <c r="F363" s="96"/>
      <c r="G363" s="96"/>
      <c r="H363" s="97"/>
    </row>
    <row r="364" spans="1:10" s="91" customFormat="1" ht="17.25" hidden="1" customHeight="1" x14ac:dyDescent="0.2">
      <c r="A364" s="86" t="str">
        <f t="shared" si="109"/>
        <v>b</v>
      </c>
      <c r="B364" s="87"/>
      <c r="C364" s="95" t="s">
        <v>8</v>
      </c>
      <c r="D364" s="96">
        <f t="shared" si="111"/>
        <v>0</v>
      </c>
      <c r="E364" s="96"/>
      <c r="F364" s="96"/>
      <c r="G364" s="96"/>
      <c r="H364" s="97"/>
    </row>
    <row r="365" spans="1:10" ht="16.5" hidden="1" customHeight="1" x14ac:dyDescent="0.2">
      <c r="A365" s="81" t="str">
        <f t="shared" si="109"/>
        <v>b</v>
      </c>
      <c r="B365" s="87"/>
      <c r="C365" s="95" t="s">
        <v>9</v>
      </c>
      <c r="D365" s="96">
        <f t="shared" si="111"/>
        <v>0</v>
      </c>
      <c r="E365" s="96"/>
      <c r="F365" s="96"/>
      <c r="G365" s="96"/>
      <c r="H365" s="97"/>
      <c r="I365" s="72"/>
      <c r="J365" s="72"/>
    </row>
    <row r="366" spans="1:10" s="91" customFormat="1" ht="17.25" customHeight="1" thickBot="1" x14ac:dyDescent="0.25">
      <c r="A366" s="86" t="str">
        <f t="shared" si="109"/>
        <v>a</v>
      </c>
      <c r="B366" s="87"/>
      <c r="C366" s="95" t="s">
        <v>10</v>
      </c>
      <c r="D366" s="96">
        <f t="shared" si="111"/>
        <v>-2001</v>
      </c>
      <c r="E366" s="96"/>
      <c r="F366" s="96"/>
      <c r="G366" s="96"/>
      <c r="H366" s="97">
        <v>-2001</v>
      </c>
      <c r="I366" s="124"/>
      <c r="J366" s="124"/>
    </row>
    <row r="367" spans="1:10" s="91" customFormat="1" ht="19.5" hidden="1" customHeight="1" x14ac:dyDescent="0.2">
      <c r="A367" s="86" t="str">
        <f t="shared" si="109"/>
        <v>b</v>
      </c>
      <c r="B367" s="87"/>
      <c r="C367" s="92" t="s">
        <v>11</v>
      </c>
      <c r="D367" s="93">
        <f t="shared" si="111"/>
        <v>0</v>
      </c>
      <c r="E367" s="93"/>
      <c r="F367" s="93"/>
      <c r="G367" s="93"/>
      <c r="H367" s="94"/>
    </row>
    <row r="368" spans="1:10" s="91" customFormat="1" ht="17.25" hidden="1" customHeight="1" x14ac:dyDescent="0.2">
      <c r="A368" s="86" t="str">
        <f t="shared" si="109"/>
        <v>b</v>
      </c>
      <c r="B368" s="87"/>
      <c r="C368" s="101" t="s">
        <v>12</v>
      </c>
      <c r="D368" s="93">
        <f t="shared" si="111"/>
        <v>0</v>
      </c>
      <c r="E368" s="96"/>
      <c r="F368" s="96"/>
      <c r="G368" s="96"/>
      <c r="H368" s="97"/>
    </row>
    <row r="369" spans="1:10" s="91" customFormat="1" ht="17.25" hidden="1" customHeight="1" thickBot="1" x14ac:dyDescent="0.25">
      <c r="A369" s="86" t="str">
        <f t="shared" si="109"/>
        <v>b</v>
      </c>
      <c r="B369" s="102"/>
      <c r="C369" s="103" t="s">
        <v>13</v>
      </c>
      <c r="D369" s="104">
        <f t="shared" si="111"/>
        <v>0</v>
      </c>
      <c r="E369" s="105"/>
      <c r="F369" s="105"/>
      <c r="G369" s="105"/>
      <c r="H369" s="106"/>
    </row>
    <row r="370" spans="1:10" ht="20.25" thickBot="1" x14ac:dyDescent="0.3">
      <c r="B370" s="117"/>
      <c r="C370" s="118" t="s">
        <v>243</v>
      </c>
      <c r="D370" s="119">
        <f>E370+F370+G370+H370</f>
        <v>-1812182</v>
      </c>
      <c r="E370" s="119">
        <f>E6+E19+E32+E45+E71+E97+E110+E123+E136+E58+E84+E149+E162+E175+E188+E201+E214+E227+E240+E253+E266+E279+E292+E305+E318+E331+E344+E357</f>
        <v>0</v>
      </c>
      <c r="F370" s="119">
        <f t="shared" ref="F370:H370" si="112">F6+F19+F32+F45+F71+F97+F110+F123+F136+F58+F84+F149+F162+F175+F188+F201+F214+F227+F240+F253+F266+F279+F292+F305+F318+F331+F344+F357</f>
        <v>0</v>
      </c>
      <c r="G370" s="119">
        <f t="shared" si="112"/>
        <v>0</v>
      </c>
      <c r="H370" s="119">
        <f t="shared" si="112"/>
        <v>-1812182</v>
      </c>
      <c r="I370" s="128">
        <f>I261+I274+I300+I231+I348</f>
        <v>880374</v>
      </c>
      <c r="J370" s="128">
        <f>H370+I370</f>
        <v>-931808</v>
      </c>
    </row>
    <row r="371" spans="1:10" x14ac:dyDescent="0.25">
      <c r="B371" s="120"/>
      <c r="C371" s="120"/>
      <c r="D371" s="121"/>
      <c r="E371" s="120"/>
      <c r="F371" s="120"/>
      <c r="G371" s="120"/>
      <c r="H371" s="120"/>
    </row>
    <row r="372" spans="1:10" ht="64.5" customHeight="1" x14ac:dyDescent="0.25">
      <c r="B372" s="133"/>
      <c r="C372" s="133"/>
      <c r="D372" s="122"/>
      <c r="E372" s="122"/>
      <c r="F372" s="122"/>
      <c r="G372" s="133"/>
      <c r="H372" s="133"/>
    </row>
  </sheetData>
  <autoFilter ref="A5:H370">
    <filterColumn colId="0">
      <filters blank="1">
        <filter val="a"/>
      </filters>
    </filterColumn>
  </autoFilter>
  <mergeCells count="4">
    <mergeCell ref="B1:H1"/>
    <mergeCell ref="B2:H2"/>
    <mergeCell ref="B372:C372"/>
    <mergeCell ref="G372:H372"/>
  </mergeCells>
  <printOptions horizontalCentered="1"/>
  <pageMargins left="0.25" right="0.25" top="0.25" bottom="0.5" header="0.25" footer="0.25"/>
  <pageSetup paperSize="9" scale="27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მოსალოდნელი</vt:lpstr>
      <vt:lpstr>სატენდერო ეკონომია</vt:lpstr>
      <vt:lpstr>მოსალოდნელი!Print_Area</vt:lpstr>
      <vt:lpstr>'სატენდერო ეკონომია'!Print_Area</vt:lpstr>
      <vt:lpstr>მოსალოდნელი!Print_Titles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2019-12-13T07:53:41Z</dcterms:modified>
</cp:coreProperties>
</file>