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ეკონომია'!$A$5:$H$370</definedName>
    <definedName name="DATA1">#REF!</definedName>
    <definedName name="_xlnm.Print_Area" localSheetId="0">მოსალოდნელი!$B$2:$O$1177</definedName>
    <definedName name="_xlnm.Print_Area" localSheetId="1">'სატენდერო ეკონომია'!$B$1:$H$370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8" i="2" l="1"/>
  <c r="K406" i="2"/>
  <c r="K394" i="2"/>
  <c r="K370" i="2"/>
  <c r="K346" i="2"/>
  <c r="K323" i="2"/>
  <c r="K310" i="2"/>
  <c r="J298" i="2"/>
  <c r="K286" i="2"/>
  <c r="K274" i="2"/>
  <c r="K262" i="2"/>
  <c r="K29" i="2" l="1"/>
  <c r="K30" i="2"/>
  <c r="I30" i="2" l="1"/>
  <c r="I29" i="2"/>
  <c r="I370" i="3" l="1"/>
  <c r="K990" i="2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H359" i="3"/>
  <c r="G359" i="3"/>
  <c r="G357" i="3" s="1"/>
  <c r="F359" i="3"/>
  <c r="E359" i="3"/>
  <c r="D359" i="3"/>
  <c r="D358" i="3"/>
  <c r="A358" i="3"/>
  <c r="H357" i="3"/>
  <c r="F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H346" i="3"/>
  <c r="H344" i="3" s="1"/>
  <c r="G346" i="3"/>
  <c r="G344" i="3" s="1"/>
  <c r="F346" i="3"/>
  <c r="F344" i="3" s="1"/>
  <c r="E346" i="3"/>
  <c r="D345" i="3"/>
  <c r="A345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H333" i="3"/>
  <c r="H331" i="3" s="1"/>
  <c r="G333" i="3"/>
  <c r="G331" i="3" s="1"/>
  <c r="F333" i="3"/>
  <c r="F331" i="3" s="1"/>
  <c r="E333" i="3"/>
  <c r="D332" i="3"/>
  <c r="A332" i="3"/>
  <c r="E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H320" i="3"/>
  <c r="H318" i="3" s="1"/>
  <c r="G320" i="3"/>
  <c r="F320" i="3"/>
  <c r="F318" i="3" s="1"/>
  <c r="E320" i="3"/>
  <c r="D320" i="3"/>
  <c r="D318" i="3" s="1"/>
  <c r="D319" i="3"/>
  <c r="A319" i="3"/>
  <c r="G318" i="3"/>
  <c r="E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H307" i="3"/>
  <c r="H305" i="3" s="1"/>
  <c r="G307" i="3"/>
  <c r="F307" i="3"/>
  <c r="F305" i="3" s="1"/>
  <c r="E307" i="3"/>
  <c r="D306" i="3"/>
  <c r="A306" i="3"/>
  <c r="G305" i="3"/>
  <c r="E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D294" i="3" s="1"/>
  <c r="D292" i="3" s="1"/>
  <c r="A295" i="3"/>
  <c r="H294" i="3"/>
  <c r="G294" i="3"/>
  <c r="F294" i="3"/>
  <c r="F292" i="3" s="1"/>
  <c r="E294" i="3"/>
  <c r="E292" i="3" s="1"/>
  <c r="D293" i="3"/>
  <c r="A293" i="3"/>
  <c r="H292" i="3"/>
  <c r="G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H281" i="3"/>
  <c r="H279" i="3" s="1"/>
  <c r="G281" i="3"/>
  <c r="G279" i="3" s="1"/>
  <c r="F281" i="3"/>
  <c r="F279" i="3" s="1"/>
  <c r="E281" i="3"/>
  <c r="E279" i="3" s="1"/>
  <c r="D280" i="3"/>
  <c r="A280" i="3"/>
  <c r="D278" i="3"/>
  <c r="A278" i="3"/>
  <c r="D277" i="3"/>
  <c r="A277" i="3"/>
  <c r="D276" i="3"/>
  <c r="A276" i="3"/>
  <c r="D275" i="3"/>
  <c r="A275" i="3"/>
  <c r="D274" i="3"/>
  <c r="D268" i="3" s="1"/>
  <c r="D266" i="3" s="1"/>
  <c r="A274" i="3"/>
  <c r="D273" i="3"/>
  <c r="A273" i="3"/>
  <c r="D272" i="3"/>
  <c r="A272" i="3"/>
  <c r="D271" i="3"/>
  <c r="A271" i="3"/>
  <c r="D270" i="3"/>
  <c r="A270" i="3"/>
  <c r="D269" i="3"/>
  <c r="A269" i="3"/>
  <c r="H268" i="3"/>
  <c r="H266" i="3" s="1"/>
  <c r="G268" i="3"/>
  <c r="G266" i="3" s="1"/>
  <c r="F268" i="3"/>
  <c r="E268" i="3"/>
  <c r="E266" i="3" s="1"/>
  <c r="D267" i="3"/>
  <c r="A267" i="3"/>
  <c r="F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H255" i="3"/>
  <c r="H253" i="3" s="1"/>
  <c r="G255" i="3"/>
  <c r="F255" i="3"/>
  <c r="E255" i="3"/>
  <c r="D255" i="3"/>
  <c r="D253" i="3" s="1"/>
  <c r="D254" i="3"/>
  <c r="A254" i="3"/>
  <c r="G253" i="3"/>
  <c r="F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D242" i="3" s="1"/>
  <c r="D240" i="3" s="1"/>
  <c r="A243" i="3"/>
  <c r="H242" i="3"/>
  <c r="G242" i="3"/>
  <c r="G240" i="3" s="1"/>
  <c r="F242" i="3"/>
  <c r="F240" i="3" s="1"/>
  <c r="E242" i="3"/>
  <c r="D241" i="3"/>
  <c r="A241" i="3"/>
  <c r="H240" i="3"/>
  <c r="E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H229" i="3"/>
  <c r="H227" i="3" s="1"/>
  <c r="G229" i="3"/>
  <c r="G227" i="3" s="1"/>
  <c r="F229" i="3"/>
  <c r="F227" i="3" s="1"/>
  <c r="E229" i="3"/>
  <c r="E227" i="3" s="1"/>
  <c r="D228" i="3"/>
  <c r="A228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D216" i="3" s="1"/>
  <c r="D214" i="3" s="1"/>
  <c r="A217" i="3"/>
  <c r="H216" i="3"/>
  <c r="H214" i="3" s="1"/>
  <c r="G216" i="3"/>
  <c r="F216" i="3"/>
  <c r="A216" i="3" s="1"/>
  <c r="E216" i="3"/>
  <c r="D215" i="3"/>
  <c r="A215" i="3"/>
  <c r="G214" i="3"/>
  <c r="E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D203" i="3" s="1"/>
  <c r="D201" i="3" s="1"/>
  <c r="A205" i="3"/>
  <c r="D204" i="3"/>
  <c r="A204" i="3"/>
  <c r="H203" i="3"/>
  <c r="H201" i="3" s="1"/>
  <c r="G203" i="3"/>
  <c r="G201" i="3" s="1"/>
  <c r="F203" i="3"/>
  <c r="E203" i="3"/>
  <c r="E201" i="3" s="1"/>
  <c r="D202" i="3"/>
  <c r="A202" i="3"/>
  <c r="F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D190" i="3" s="1"/>
  <c r="D188" i="3" s="1"/>
  <c r="A191" i="3"/>
  <c r="H190" i="3"/>
  <c r="G190" i="3"/>
  <c r="G188" i="3" s="1"/>
  <c r="F190" i="3"/>
  <c r="F188" i="3" s="1"/>
  <c r="E190" i="3"/>
  <c r="D189" i="3"/>
  <c r="A189" i="3"/>
  <c r="H188" i="3"/>
  <c r="E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H177" i="3"/>
  <c r="H175" i="3" s="1"/>
  <c r="G177" i="3"/>
  <c r="F177" i="3"/>
  <c r="F175" i="3" s="1"/>
  <c r="E177" i="3"/>
  <c r="E175" i="3" s="1"/>
  <c r="D176" i="3"/>
  <c r="A176" i="3"/>
  <c r="G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D164" i="3" s="1"/>
  <c r="D162" i="3" s="1"/>
  <c r="A165" i="3"/>
  <c r="H164" i="3"/>
  <c r="H162" i="3" s="1"/>
  <c r="G164" i="3"/>
  <c r="F164" i="3"/>
  <c r="A164" i="3" s="1"/>
  <c r="E164" i="3"/>
  <c r="D163" i="3"/>
  <c r="A163" i="3"/>
  <c r="G162" i="3"/>
  <c r="E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H151" i="3"/>
  <c r="H149" i="3" s="1"/>
  <c r="G151" i="3"/>
  <c r="F151" i="3"/>
  <c r="E151" i="3"/>
  <c r="E149" i="3" s="1"/>
  <c r="D151" i="3"/>
  <c r="D149" i="3" s="1"/>
  <c r="D150" i="3"/>
  <c r="A150" i="3"/>
  <c r="G149" i="3"/>
  <c r="F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H138" i="3"/>
  <c r="H136" i="3" s="1"/>
  <c r="G138" i="3"/>
  <c r="G136" i="3" s="1"/>
  <c r="F138" i="3"/>
  <c r="E138" i="3"/>
  <c r="D137" i="3"/>
  <c r="A137" i="3"/>
  <c r="F136" i="3"/>
  <c r="E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D125" i="3" s="1"/>
  <c r="D123" i="3" s="1"/>
  <c r="A126" i="3"/>
  <c r="H125" i="3"/>
  <c r="G125" i="3"/>
  <c r="G123" i="3" s="1"/>
  <c r="F125" i="3"/>
  <c r="E125" i="3"/>
  <c r="E123" i="3" s="1"/>
  <c r="D124" i="3"/>
  <c r="A124" i="3"/>
  <c r="H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H112" i="3"/>
  <c r="H110" i="3" s="1"/>
  <c r="G112" i="3"/>
  <c r="G110" i="3" s="1"/>
  <c r="F112" i="3"/>
  <c r="E112" i="3"/>
  <c r="E110" i="3" s="1"/>
  <c r="D111" i="3"/>
  <c r="A111" i="3"/>
  <c r="F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D99" i="3" s="1"/>
  <c r="D97" i="3" s="1"/>
  <c r="A101" i="3"/>
  <c r="D100" i="3"/>
  <c r="A100" i="3"/>
  <c r="H99" i="3"/>
  <c r="H97" i="3" s="1"/>
  <c r="G99" i="3"/>
  <c r="G97" i="3" s="1"/>
  <c r="F99" i="3"/>
  <c r="E99" i="3"/>
  <c r="E97" i="3" s="1"/>
  <c r="D98" i="3"/>
  <c r="A98" i="3"/>
  <c r="F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D86" i="3" s="1"/>
  <c r="D84" i="3" s="1"/>
  <c r="A87" i="3"/>
  <c r="H86" i="3"/>
  <c r="G86" i="3"/>
  <c r="G84" i="3" s="1"/>
  <c r="F86" i="3"/>
  <c r="F84" i="3" s="1"/>
  <c r="E86" i="3"/>
  <c r="D85" i="3"/>
  <c r="A85" i="3"/>
  <c r="H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H60" i="3"/>
  <c r="G60" i="3"/>
  <c r="G58" i="3" s="1"/>
  <c r="F60" i="3"/>
  <c r="E60" i="3"/>
  <c r="E58" i="3" s="1"/>
  <c r="D60" i="3"/>
  <c r="D58" i="3" s="1"/>
  <c r="D59" i="3"/>
  <c r="A59" i="3"/>
  <c r="H58" i="3"/>
  <c r="F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D47" i="3" s="1"/>
  <c r="D45" i="3" s="1"/>
  <c r="A49" i="3"/>
  <c r="D48" i="3"/>
  <c r="A48" i="3"/>
  <c r="H47" i="3"/>
  <c r="H45" i="3" s="1"/>
  <c r="G47" i="3"/>
  <c r="G45" i="3" s="1"/>
  <c r="F47" i="3"/>
  <c r="F45" i="3" s="1"/>
  <c r="E47" i="3"/>
  <c r="D46" i="3"/>
  <c r="A46" i="3"/>
  <c r="E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F32" i="3" s="1"/>
  <c r="E34" i="3"/>
  <c r="D33" i="3"/>
  <c r="A33" i="3"/>
  <c r="E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H21" i="3"/>
  <c r="H19" i="3" s="1"/>
  <c r="G21" i="3"/>
  <c r="F21" i="3"/>
  <c r="F19" i="3" s="1"/>
  <c r="E21" i="3"/>
  <c r="E19" i="3" s="1"/>
  <c r="D20" i="3"/>
  <c r="A20" i="3"/>
  <c r="G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H8" i="3"/>
  <c r="H6" i="3" s="1"/>
  <c r="G8" i="3"/>
  <c r="G6" i="3" s="1"/>
  <c r="F8" i="3"/>
  <c r="F6" i="3" s="1"/>
  <c r="E8" i="3"/>
  <c r="D7" i="3"/>
  <c r="A7" i="3"/>
  <c r="E6" i="3"/>
  <c r="A60" i="3" l="1"/>
  <c r="D112" i="3"/>
  <c r="D110" i="3" s="1"/>
  <c r="F162" i="3"/>
  <c r="F214" i="3"/>
  <c r="A320" i="3"/>
  <c r="D307" i="3"/>
  <c r="D305" i="3" s="1"/>
  <c r="D333" i="3"/>
  <c r="D331" i="3" s="1"/>
  <c r="D346" i="3"/>
  <c r="D344" i="3" s="1"/>
  <c r="D34" i="3"/>
  <c r="D32" i="3" s="1"/>
  <c r="A125" i="3"/>
  <c r="H370" i="3"/>
  <c r="J370" i="3" s="1"/>
  <c r="A21" i="3"/>
  <c r="D21" i="3"/>
  <c r="D19" i="3" s="1"/>
  <c r="A47" i="3"/>
  <c r="A99" i="3"/>
  <c r="A138" i="3"/>
  <c r="A151" i="3"/>
  <c r="A177" i="3"/>
  <c r="D177" i="3"/>
  <c r="D175" i="3" s="1"/>
  <c r="A203" i="3"/>
  <c r="A229" i="3"/>
  <c r="D229" i="3"/>
  <c r="D227" i="3" s="1"/>
  <c r="A255" i="3"/>
  <c r="D357" i="3"/>
  <c r="A34" i="3"/>
  <c r="F123" i="3"/>
  <c r="D138" i="3"/>
  <c r="D136" i="3" s="1"/>
  <c r="A190" i="3"/>
  <c r="A242" i="3"/>
  <c r="E253" i="3"/>
  <c r="D281" i="3"/>
  <c r="D279" i="3" s="1"/>
  <c r="A359" i="3"/>
  <c r="A73" i="3"/>
  <c r="A86" i="3"/>
  <c r="A112" i="3"/>
  <c r="A294" i="3"/>
  <c r="A307" i="3"/>
  <c r="A333" i="3"/>
  <c r="A346" i="3"/>
  <c r="E357" i="3"/>
  <c r="A8" i="3"/>
  <c r="D8" i="3"/>
  <c r="D6" i="3" s="1"/>
  <c r="G370" i="3"/>
  <c r="A281" i="3"/>
  <c r="F71" i="3"/>
  <c r="E84" i="3"/>
  <c r="A268" i="3"/>
  <c r="E344" i="3"/>
  <c r="E370" i="3" l="1"/>
  <c r="F370" i="3"/>
  <c r="D370" i="3" s="1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J16" i="2" l="1"/>
  <c r="J15" i="2" s="1"/>
  <c r="H1168" i="2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I13" i="2" l="1"/>
  <c r="H591" i="2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O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<sst xmlns="http://schemas.openxmlformats.org/spreadsheetml/2006/main" count="3760" uniqueCount="245">
  <si>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</si>
  <si>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</si>
  <si>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</si>
  <si>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</si>
  <si>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</si>
  <si>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</si>
  <si>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</si>
  <si>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</si>
  <si>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</si>
  <si>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</si>
  <si>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</si>
  <si>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</si>
  <si>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</si>
  <si>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</si>
  <si>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</si>
  <si>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</si>
  <si>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</si>
  <si>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</si>
  <si>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</si>
  <si>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</si>
  <si>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</si>
  <si>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</si>
  <si>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</si>
  <si>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</si>
  <si>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</si>
  <si>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</si>
  <si>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</si>
  <si>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</si>
  <si>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</si>
  <si>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</si>
  <si>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</si>
  <si>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</si>
  <si>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</si>
  <si>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</si>
  <si>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</si>
  <si>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</si>
  <si>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</si>
  <si>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</si>
  <si>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</si>
  <si>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</si>
  <si>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</si>
  <si>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</si>
  <si>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</si>
  <si>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</si>
  <si>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</si>
  <si>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</si>
  <si>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</si>
  <si>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</si>
  <si>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</si>
  <si>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</si>
  <si>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</si>
  <si>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</si>
  <si>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</si>
  <si>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</si>
  <si>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</si>
  <si>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</si>
  <si>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</si>
  <si>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</si>
  <si>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</si>
  <si>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</si>
  <si>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</si>
  <si>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</si>
  <si>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</si>
  <si>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</si>
  <si>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</si>
  <si>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</si>
  <si>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</si>
  <si>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</si>
  <si>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</si>
  <si>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</si>
  <si>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</si>
  <si>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</si>
  <si>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</si>
  <si>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</si>
  <si>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</si>
  <si>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</si>
  <si>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</si>
  <si>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</si>
  <si>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</si>
  <si>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</si>
  <si>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</si>
  <si>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</si>
  <si>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</si>
  <si>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</si>
  <si>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</si>
  <si>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</si>
  <si>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</si>
  <si>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</si>
  <si>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</si>
  <si>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</si>
  <si>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</si>
  <si>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</si>
  <si>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</si>
  <si>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</si>
  <si>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</si>
  <si>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</si>
  <si>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</si>
  <si>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</si>
  <si>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</si>
  <si>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</si>
  <si>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</si>
  <si>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</si>
  <si>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</si>
  <si>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</si>
  <si>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</si>
  <si>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</si>
  <si>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</si>
  <si>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</si>
  <si>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</si>
  <si>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</si>
  <si>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</si>
  <si>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</si>
  <si>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</si>
  <si>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</si>
  <si>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</si>
  <si>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</si>
  <si>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</si>
  <si>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</si>
  <si>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</si>
  <si>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</si>
  <si>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</si>
  <si>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</si>
  <si>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</si>
  <si>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</si>
  <si>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</si>
  <si>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</si>
  <si>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</si>
  <si>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</si>
  <si>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</si>
  <si>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</si>
  <si>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</si>
  <si>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</si>
  <si>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</si>
  <si>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</si>
  <si>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</si>
  <si>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</si>
  <si>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</si>
  <si>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</si>
  <si>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</si>
  <si>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</si>
  <si>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</si>
  <si>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</si>
  <si>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</si>
  <si>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</si>
  <si>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</si>
  <si>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</si>
  <si>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</si>
  <si>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</si>
  <si>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</si>
  <si>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</si>
  <si>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</si>
  <si>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</si>
  <si>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</si>
  <si>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</si>
  <si>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</si>
  <si>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</si>
  <si>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</si>
  <si>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</si>
  <si>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</si>
  <si>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</si>
  <si>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</si>
  <si>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</si>
  <si>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</si>
  <si>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</si>
  <si>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</si>
  <si>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</si>
  <si>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</si>
  <si>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</si>
  <si>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</si>
  <si>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</si>
  <si>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</si>
  <si>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</si>
  <si>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</si>
  <si>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</si>
  <si>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</si>
  <si>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</si>
  <si>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</si>
  <si>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</si>
  <si>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</si>
  <si>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</si>
  <si>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</si>
  <si>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</si>
  <si>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</si>
  <si>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</si>
  <si>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</si>
  <si>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</si>
  <si>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</si>
  <si>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</si>
  <si>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</si>
  <si>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</si>
  <si>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</si>
  <si>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</si>
  <si>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</si>
  <si>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</si>
  <si>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</si>
  <si>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</si>
  <si>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</si>
  <si>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</si>
  <si>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</si>
  <si>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</si>
  <si>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</si>
  <si>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</si>
  <si>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</si>
  <si>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</si>
  <si>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</si>
  <si>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</si>
  <si>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</si>
  <si>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</si>
  <si>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</si>
  <si>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</si>
  <si>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</si>
  <si>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</si>
  <si>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</si>
  <si>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</si>
  <si>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</si>
  <si>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</si>
  <si>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</si>
  <si>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</si>
  <si>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</si>
  <si>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</si>
  <si>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</si>
  <si>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</si>
  <si>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</si>
  <si>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</si>
  <si>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160 000 ლარი მანქანებისთვის</t>
  </si>
  <si>
    <t>588 000 საჭიროა სოფლის ექიმებისთვის (დანამატი)</t>
  </si>
  <si>
    <t>რესურსი - 14452934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</si>
  <si>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</si>
  <si>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</si>
  <si>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</si>
  <si>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</si>
  <si>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</si>
  <si>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</si>
  <si>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</si>
  <si>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</si>
  <si>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</si>
  <si>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</si>
  <si>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</si>
  <si>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</si>
  <si>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</si>
  <si>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</si>
  <si>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</si>
  <si>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წერილით</t>
  </si>
  <si>
    <t xml:space="preserve">სულ </t>
  </si>
  <si>
    <t>არ არის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</si>
</sst>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5" fillId="6" borderId="2" xfId="2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6" fillId="6" borderId="2" xfId="2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51" fillId="0" borderId="0" xfId="5" applyFont="1" applyAlignment="1">
      <alignment horizontal="left" vertical="center" wrapText="1"/>
    </xf>
    <xf numFmtId="165" fontId="51" fillId="0" borderId="0" xfId="5" applyNumberFormat="1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0" fontId="57" fillId="0" borderId="0" xfId="5" applyFont="1" applyAlignment="1">
      <alignment vertical="center" wrapText="1"/>
    </xf>
    <xf numFmtId="0" fontId="58" fillId="0" borderId="0" xfId="5" applyFont="1" applyAlignment="1">
      <alignment vertical="center" wrapText="1"/>
    </xf>
    <xf numFmtId="164" fontId="57" fillId="0" borderId="0" xfId="8" applyNumberFormat="1" applyFont="1" applyAlignment="1">
      <alignment horizontal="left" vertical="center" wrapText="1"/>
    </xf>
    <xf numFmtId="0" fontId="57" fillId="0" borderId="0" xfId="5" applyFont="1" applyAlignment="1">
      <alignment horizontal="left" vertical="center" wrapText="1"/>
    </xf>
    <xf numFmtId="164" fontId="58" fillId="0" borderId="0" xfId="4" applyNumberFormat="1" applyFont="1" applyAlignment="1">
      <alignment vertical="center" wrapText="1"/>
    </xf>
    <xf numFmtId="166" fontId="57" fillId="0" borderId="0" xfId="5" applyNumberFormat="1" applyFont="1" applyAlignment="1">
      <alignment vertical="center" wrapText="1"/>
    </xf>
    <xf numFmtId="3" fontId="31" fillId="3" borderId="0" xfId="3" applyNumberFormat="1" applyFont="1" applyFill="1" applyBorder="1" applyAlignment="1">
      <alignment horizontal="center" vertical="center" wrapText="1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M3" sqref="M3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3634628521.8839998</v>
      </c>
      <c r="K3" s="42">
        <f t="shared" si="3"/>
        <v>331958392.5</v>
      </c>
      <c r="L3" s="42">
        <f t="shared" ref="L3" si="5">L4+L12+L13+L14</f>
        <v>3966586914.3839998</v>
      </c>
      <c r="M3" s="42">
        <f t="shared" ref="M3" si="6">M4+M12+M13+M14</f>
        <v>11813085.615999999</v>
      </c>
      <c r="N3" s="44">
        <f t="shared" ref="N3:N66" si="7">L3/I3</f>
        <v>0.99703069434546543</v>
      </c>
      <c r="O3" s="129">
        <f>M3+12056532-880374</f>
        <v>22989243.615999997</v>
      </c>
      <c r="P3" s="71"/>
    </row>
    <row r="4" spans="1:16" ht="19.5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3600552054.1539998</v>
      </c>
      <c r="K4" s="48">
        <f t="shared" si="11"/>
        <v>309934606.5</v>
      </c>
      <c r="L4" s="48">
        <f t="shared" ref="L4:M4" si="13">L5+L6+L7+L8+L9+L10+L11</f>
        <v>3910486660.6539998</v>
      </c>
      <c r="M4" s="50">
        <f t="shared" si="13"/>
        <v>11399756.345999999</v>
      </c>
      <c r="N4" s="51">
        <f t="shared" si="7"/>
        <v>0.99709329768027288</v>
      </c>
      <c r="O4" s="130" t="s">
        <v>228</v>
      </c>
      <c r="P4" s="45"/>
    </row>
    <row r="5" spans="1:16" ht="19.5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32317074</v>
      </c>
      <c r="J5" s="49">
        <f t="shared" ref="J5" si="16">J17+J209+J497+J989+J1001+J1050</f>
        <v>26717251</v>
      </c>
      <c r="K5" s="49">
        <f t="shared" ref="K5:K14" si="17">K17+K209+K497+K989+K1001+K1050</f>
        <v>4481553</v>
      </c>
      <c r="L5" s="49">
        <f t="shared" ref="L5:M5" si="18">L17+L209+L497+L989+L1001+L1050</f>
        <v>31198804</v>
      </c>
      <c r="M5" s="53">
        <f t="shared" si="18"/>
        <v>1118270</v>
      </c>
      <c r="N5" s="54">
        <f t="shared" si="7"/>
        <v>0.96539692918981468</v>
      </c>
      <c r="O5" s="130"/>
      <c r="P5" s="45"/>
    </row>
    <row r="6" spans="1:16" ht="19.5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118949439</v>
      </c>
      <c r="J6" s="49">
        <f t="shared" ref="J6" si="22">J18+J210+J498+J990+J1002+J1051</f>
        <v>95770519.769999996</v>
      </c>
      <c r="K6" s="49">
        <f t="shared" si="17"/>
        <v>22061468</v>
      </c>
      <c r="L6" s="49">
        <f t="shared" si="21"/>
        <v>117831987.77</v>
      </c>
      <c r="M6" s="53">
        <f t="shared" si="21"/>
        <v>1117451.23</v>
      </c>
      <c r="N6" s="54">
        <f t="shared" si="7"/>
        <v>0.99060566204099543</v>
      </c>
      <c r="O6" s="130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30"/>
    </row>
    <row r="8" spans="1:16" ht="19.5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0</v>
      </c>
      <c r="L8" s="49">
        <f t="shared" si="29"/>
        <v>475000</v>
      </c>
      <c r="M8" s="53">
        <f t="shared" si="29"/>
        <v>455000</v>
      </c>
      <c r="N8" s="54">
        <f t="shared" si="7"/>
        <v>0.510752688172043</v>
      </c>
      <c r="O8" s="130"/>
      <c r="P8" s="45"/>
    </row>
    <row r="9" spans="1:16" ht="19.5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3049975.21</v>
      </c>
      <c r="K9" s="49">
        <f t="shared" si="17"/>
        <v>0</v>
      </c>
      <c r="L9" s="49">
        <f t="shared" si="33"/>
        <v>3049975.21</v>
      </c>
      <c r="M9" s="53">
        <f t="shared" si="33"/>
        <v>5917.7900000000373</v>
      </c>
      <c r="N9" s="54">
        <f t="shared" si="7"/>
        <v>0.99806348258921374</v>
      </c>
      <c r="O9" s="130"/>
      <c r="P9" s="45"/>
    </row>
    <row r="10" spans="1:16" ht="19.5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3441321645.934</v>
      </c>
      <c r="K10" s="49">
        <f t="shared" si="17"/>
        <v>279615356.5</v>
      </c>
      <c r="L10" s="49">
        <f t="shared" si="37"/>
        <v>3720937002.434</v>
      </c>
      <c r="M10" s="53">
        <f t="shared" si="37"/>
        <v>4740474.5659999996</v>
      </c>
      <c r="N10" s="54">
        <f t="shared" si="7"/>
        <v>0.99872762078970478</v>
      </c>
      <c r="O10" s="130"/>
      <c r="P10" s="45"/>
    </row>
    <row r="11" spans="1:16" ht="19.5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33217662.239999998</v>
      </c>
      <c r="K11" s="49">
        <f t="shared" si="17"/>
        <v>3776229</v>
      </c>
      <c r="L11" s="49">
        <f t="shared" si="41"/>
        <v>36993891.239999995</v>
      </c>
      <c r="M11" s="53">
        <f t="shared" si="41"/>
        <v>3962642.76</v>
      </c>
      <c r="N11" s="54">
        <f t="shared" si="7"/>
        <v>0.90324760488765954</v>
      </c>
      <c r="O11" s="130"/>
      <c r="P11" s="45"/>
    </row>
    <row r="12" spans="1:16" ht="19.5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34076467.729999997</v>
      </c>
      <c r="K12" s="48">
        <f t="shared" si="17"/>
        <v>22023786</v>
      </c>
      <c r="L12" s="48">
        <f t="shared" si="45"/>
        <v>56100253.729999997</v>
      </c>
      <c r="M12" s="50">
        <f t="shared" si="45"/>
        <v>413329.26999999996</v>
      </c>
      <c r="N12" s="51">
        <f t="shared" si="7"/>
        <v>0.99268619598937824</v>
      </c>
      <c r="O12" s="130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48283747.544</v>
      </c>
      <c r="K15" s="49">
        <f t="shared" si="58"/>
        <v>8778232</v>
      </c>
      <c r="L15" s="49">
        <f t="shared" ref="L15" si="60">L16+L24+L25+L26</f>
        <v>57061979.544</v>
      </c>
      <c r="M15" s="53">
        <f t="shared" ref="M15" si="61">M16+M24+M25+M26</f>
        <v>1273210.4560000002</v>
      </c>
      <c r="N15" s="54">
        <f t="shared" si="7"/>
        <v>0.97817422972308821</v>
      </c>
      <c r="O15" s="61"/>
      <c r="P15" s="45"/>
    </row>
    <row r="16" spans="1:16" ht="19.5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47618779.144000001</v>
      </c>
      <c r="K16" s="48">
        <f t="shared" si="64"/>
        <v>8270943</v>
      </c>
      <c r="L16" s="48">
        <f t="shared" ref="L16:M16" si="66">L17+L18+L19+L20+L21+L22+L23</f>
        <v>55889722.144000001</v>
      </c>
      <c r="M16" s="50">
        <f t="shared" si="66"/>
        <v>1354267.8560000001</v>
      </c>
      <c r="N16" s="51">
        <f t="shared" si="7"/>
        <v>0.97634218271647388</v>
      </c>
      <c r="O16" s="61"/>
      <c r="P16" s="45"/>
    </row>
    <row r="17" spans="1:16" ht="19.5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32317074</v>
      </c>
      <c r="J17" s="49">
        <f t="shared" si="67"/>
        <v>26717251</v>
      </c>
      <c r="K17" s="49">
        <f t="shared" si="67"/>
        <v>4481553</v>
      </c>
      <c r="L17" s="49">
        <f t="shared" si="67"/>
        <v>31198804</v>
      </c>
      <c r="M17" s="53">
        <f t="shared" si="67"/>
        <v>1118270</v>
      </c>
      <c r="N17" s="54">
        <f t="shared" si="7"/>
        <v>0.96539692918981468</v>
      </c>
      <c r="O17" s="61"/>
      <c r="P17" s="45"/>
    </row>
    <row r="18" spans="1:16" ht="19.5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20202587</v>
      </c>
      <c r="J18" s="49">
        <f t="shared" si="69"/>
        <v>16313966</v>
      </c>
      <c r="K18" s="49">
        <f t="shared" ref="K18:L18" si="71">K30+K42+K138+K150+K162+K174+K186+K198</f>
        <v>3672990</v>
      </c>
      <c r="L18" s="49">
        <f t="shared" si="71"/>
        <v>19986956</v>
      </c>
      <c r="M18" s="53">
        <f t="shared" ref="M18" si="72">M30+M42+M138+M150+M162+M174+M186+M198</f>
        <v>215631</v>
      </c>
      <c r="N18" s="54">
        <f t="shared" si="7"/>
        <v>0.98932656495923021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3031172.21</v>
      </c>
      <c r="K21" s="49">
        <f t="shared" si="77"/>
        <v>0</v>
      </c>
      <c r="L21" s="49">
        <f t="shared" si="77"/>
        <v>3031172.21</v>
      </c>
      <c r="M21" s="53">
        <f t="shared" si="77"/>
        <v>5820.7900000000373</v>
      </c>
      <c r="N21" s="54">
        <f t="shared" si="7"/>
        <v>0.99808337062350816</v>
      </c>
      <c r="O21" s="61"/>
      <c r="P21" s="45"/>
    </row>
    <row r="22" spans="1:16" ht="19.5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816444.93400000001</v>
      </c>
      <c r="K22" s="49">
        <f t="shared" si="79"/>
        <v>83703</v>
      </c>
      <c r="L22" s="49">
        <f t="shared" si="79"/>
        <v>900147.93400000001</v>
      </c>
      <c r="M22" s="53">
        <f t="shared" si="79"/>
        <v>-13721.934000000008</v>
      </c>
      <c r="N22" s="54">
        <f t="shared" si="7"/>
        <v>1.0154800671460449</v>
      </c>
      <c r="O22" s="61"/>
      <c r="P22" s="45"/>
    </row>
    <row r="23" spans="1:16" ht="17.25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509945</v>
      </c>
      <c r="K23" s="49">
        <f t="shared" si="81"/>
        <v>32697</v>
      </c>
      <c r="L23" s="49">
        <f t="shared" si="81"/>
        <v>542642</v>
      </c>
      <c r="M23" s="53">
        <f t="shared" si="81"/>
        <v>28268</v>
      </c>
      <c r="N23" s="54">
        <f t="shared" si="7"/>
        <v>0.95048606610499031</v>
      </c>
      <c r="O23" s="61"/>
      <c r="P23" s="45"/>
    </row>
    <row r="24" spans="1:16" ht="19.5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664968.4</v>
      </c>
      <c r="K24" s="48">
        <f t="shared" si="83"/>
        <v>507289</v>
      </c>
      <c r="L24" s="48">
        <f t="shared" si="83"/>
        <v>1172257.3999999999</v>
      </c>
      <c r="M24" s="50">
        <f t="shared" si="83"/>
        <v>-81057.399999999994</v>
      </c>
      <c r="N24" s="51">
        <f t="shared" si="7"/>
        <v>1.0742828079178885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11220955.574000001</v>
      </c>
      <c r="K27" s="49">
        <f t="shared" si="92"/>
        <v>1449535</v>
      </c>
      <c r="L27" s="49">
        <f t="shared" ref="L27" si="94">L28+L36+L37+L38</f>
        <v>12670490.574000001</v>
      </c>
      <c r="M27" s="53">
        <f t="shared" ref="M27" si="95">M28+M36+M37+M38</f>
        <v>10779.426000000036</v>
      </c>
      <c r="N27" s="54">
        <f t="shared" si="7"/>
        <v>0.99914997267623828</v>
      </c>
      <c r="O27" s="61"/>
      <c r="P27" s="45" t="s">
        <v>91</v>
      </c>
    </row>
    <row r="28" spans="1:16" ht="19.5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11120663.574000001</v>
      </c>
      <c r="K28" s="48">
        <f t="shared" si="99"/>
        <v>1449535</v>
      </c>
      <c r="L28" s="48">
        <f t="shared" ref="L28:M28" si="101">L29+L30+L31+L32+L33+L34+L35</f>
        <v>12570198.574000001</v>
      </c>
      <c r="M28" s="50">
        <f t="shared" si="101"/>
        <v>10779.426000000036</v>
      </c>
      <c r="N28" s="51">
        <f t="shared" si="7"/>
        <v>0.99914319649871419</v>
      </c>
      <c r="O28" s="61"/>
      <c r="P28" s="45" t="s">
        <v>91</v>
      </c>
    </row>
    <row r="29" spans="1:16" ht="19.5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</f>
        <v>5027600</v>
      </c>
      <c r="J29" s="49">
        <v>4074643</v>
      </c>
      <c r="K29" s="49">
        <f>262700*2+427557</f>
        <v>952957</v>
      </c>
      <c r="L29" s="49">
        <f t="shared" ref="L29:L38" si="102">J29+K29</f>
        <v>5027600</v>
      </c>
      <c r="M29" s="53">
        <f t="shared" ref="M29:M38" si="103">I29-L29</f>
        <v>0</v>
      </c>
      <c r="N29" s="54">
        <f t="shared" si="7"/>
        <v>1</v>
      </c>
      <c r="O29" s="61"/>
      <c r="P29" s="45" t="s">
        <v>91</v>
      </c>
    </row>
    <row r="30" spans="1:16" ht="19.5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</f>
        <v>3881078</v>
      </c>
      <c r="J30" s="49">
        <v>3417975</v>
      </c>
      <c r="K30" s="49">
        <f>128900*2+205303</f>
        <v>463103</v>
      </c>
      <c r="L30" s="49">
        <f t="shared" si="102"/>
        <v>3881078</v>
      </c>
      <c r="M30" s="53">
        <f t="shared" si="103"/>
        <v>0</v>
      </c>
      <c r="N30" s="54">
        <f t="shared" si="7"/>
        <v>1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>
        <v>30000</v>
      </c>
      <c r="L34" s="49">
        <f t="shared" si="102"/>
        <v>419239.364</v>
      </c>
      <c r="M34" s="53">
        <f t="shared" si="103"/>
        <v>1160.6359999999986</v>
      </c>
      <c r="N34" s="54">
        <f t="shared" si="7"/>
        <v>0.99723921027592766</v>
      </c>
      <c r="O34" s="61"/>
      <c r="P34" s="45" t="s">
        <v>91</v>
      </c>
    </row>
    <row r="35" spans="1:18" ht="19.5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</v>
      </c>
      <c r="K35" s="49">
        <v>3475</v>
      </c>
      <c r="L35" s="49">
        <f t="shared" si="102"/>
        <v>27000</v>
      </c>
      <c r="M35" s="53">
        <f t="shared" si="103"/>
        <v>7000</v>
      </c>
      <c r="N35" s="54">
        <f t="shared" si="7"/>
        <v>0.79411764705882348</v>
      </c>
      <c r="O35" s="61"/>
      <c r="P35" s="45" t="s">
        <v>91</v>
      </c>
    </row>
    <row r="36" spans="1:18" ht="19.5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2967563.9699999997</v>
      </c>
      <c r="K39" s="49">
        <f t="shared" ref="K39:M39" si="107">K40+K48+K49+K50</f>
        <v>1086735</v>
      </c>
      <c r="L39" s="49">
        <f t="shared" si="107"/>
        <v>4054298.9699999997</v>
      </c>
      <c r="M39" s="53">
        <f t="shared" si="107"/>
        <v>14901.029999999999</v>
      </c>
      <c r="N39" s="54">
        <f t="shared" si="7"/>
        <v>0.99633809348274838</v>
      </c>
      <c r="O39" s="61"/>
      <c r="P39" s="45" t="s">
        <v>92</v>
      </c>
    </row>
    <row r="40" spans="1:18" ht="19.5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2960693.57</v>
      </c>
      <c r="K40" s="48">
        <f t="shared" ref="K40:M40" si="111">K41+K42+K43+K44+K45+K46+K47</f>
        <v>966735</v>
      </c>
      <c r="L40" s="48">
        <f t="shared" si="111"/>
        <v>3927428.57</v>
      </c>
      <c r="M40" s="50">
        <f t="shared" si="111"/>
        <v>120371.43</v>
      </c>
      <c r="N40" s="51">
        <f t="shared" si="7"/>
        <v>0.97026250555857496</v>
      </c>
      <c r="O40" s="61"/>
      <c r="P40" s="45" t="s">
        <v>92</v>
      </c>
    </row>
    <row r="41" spans="1:18" ht="19.5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1940063</v>
      </c>
      <c r="K41" s="49">
        <f t="shared" ref="K41:M41" si="115">K53+K65+K77</f>
        <v>390070</v>
      </c>
      <c r="L41" s="49">
        <f t="shared" si="115"/>
        <v>2330133</v>
      </c>
      <c r="M41" s="53">
        <f t="shared" si="115"/>
        <v>247367</v>
      </c>
      <c r="N41" s="54">
        <f t="shared" si="7"/>
        <v>0.90402832201745875</v>
      </c>
      <c r="O41" s="61"/>
      <c r="P41" s="45" t="s">
        <v>92</v>
      </c>
      <c r="R41" s="28"/>
    </row>
    <row r="42" spans="1:18" ht="19.5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914181</v>
      </c>
      <c r="K42" s="49">
        <f t="shared" ref="K42:M42" si="119">K54+K66+K78</f>
        <v>565065</v>
      </c>
      <c r="L42" s="49">
        <f t="shared" si="119"/>
        <v>1479246</v>
      </c>
      <c r="M42" s="53">
        <f t="shared" si="119"/>
        <v>-124146</v>
      </c>
      <c r="N42" s="54">
        <f t="shared" si="7"/>
        <v>1.0916139030329866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99029.57</v>
      </c>
      <c r="K46" s="49">
        <f t="shared" ref="K46:M46" si="135">K58+K70+K82</f>
        <v>10000</v>
      </c>
      <c r="L46" s="49">
        <f t="shared" si="135"/>
        <v>109029.57</v>
      </c>
      <c r="M46" s="53">
        <f t="shared" si="135"/>
        <v>-6329.570000000007</v>
      </c>
      <c r="N46" s="54">
        <f t="shared" si="7"/>
        <v>1.0616316455696204</v>
      </c>
      <c r="O46" s="61"/>
      <c r="P46" s="45" t="s">
        <v>92</v>
      </c>
      <c r="R46" s="21"/>
    </row>
    <row r="47" spans="1:18" ht="19.5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7420</v>
      </c>
      <c r="K47" s="49">
        <f t="shared" ref="K47:M47" si="139">K59+K71+K83</f>
        <v>1600</v>
      </c>
      <c r="L47" s="49">
        <f t="shared" si="139"/>
        <v>9020</v>
      </c>
      <c r="M47" s="53">
        <f t="shared" si="139"/>
        <v>3480</v>
      </c>
      <c r="N47" s="54">
        <f t="shared" si="7"/>
        <v>0.72160000000000002</v>
      </c>
      <c r="O47" s="61"/>
      <c r="P47" s="45" t="s">
        <v>92</v>
      </c>
    </row>
    <row r="48" spans="1:18" ht="19.5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6870.4</v>
      </c>
      <c r="K48" s="49">
        <f t="shared" ref="K48:M48" si="143">K60+K72+K84</f>
        <v>120000</v>
      </c>
      <c r="L48" s="49">
        <f t="shared" si="143"/>
        <v>126870.39999999999</v>
      </c>
      <c r="M48" s="53">
        <f t="shared" si="143"/>
        <v>-105470.39999999999</v>
      </c>
      <c r="N48" s="54">
        <f t="shared" si="7"/>
        <v>5.9285233644859812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2024365.97</v>
      </c>
      <c r="K51" s="49">
        <f t="shared" ref="K51:M51" si="155">K52+K60+K61+K62</f>
        <v>860135</v>
      </c>
      <c r="L51" s="49">
        <f t="shared" si="155"/>
        <v>2884500.9699999997</v>
      </c>
      <c r="M51" s="53">
        <f t="shared" si="155"/>
        <v>4383.0299999999988</v>
      </c>
      <c r="N51" s="54">
        <f t="shared" si="7"/>
        <v>0.99848279474011403</v>
      </c>
      <c r="O51" s="61"/>
      <c r="P51" s="45" t="s">
        <v>92</v>
      </c>
    </row>
    <row r="52" spans="1:16" ht="19.5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2018825.57</v>
      </c>
      <c r="K52" s="48">
        <f t="shared" ref="K52:M52" si="159">K53+K54+K55+K56+K57+K58+K59</f>
        <v>740135</v>
      </c>
      <c r="L52" s="48">
        <f t="shared" si="159"/>
        <v>2758960.57</v>
      </c>
      <c r="M52" s="50">
        <f t="shared" si="159"/>
        <v>109853.43</v>
      </c>
      <c r="N52" s="51">
        <f t="shared" si="7"/>
        <v>0.96170771963605861</v>
      </c>
      <c r="O52" s="61"/>
      <c r="P52" s="45" t="s">
        <v>92</v>
      </c>
    </row>
    <row r="53" spans="1:16" ht="19.5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>
        <v>1433560</v>
      </c>
      <c r="K53" s="49">
        <v>390070</v>
      </c>
      <c r="L53" s="49">
        <f t="shared" ref="L53:L62" si="160">J53+K53</f>
        <v>1823630</v>
      </c>
      <c r="M53" s="53">
        <f t="shared" ref="M53:M62" si="161">I53-L53</f>
        <v>193367</v>
      </c>
      <c r="N53" s="54">
        <f t="shared" si="7"/>
        <v>0.90413124065132466</v>
      </c>
      <c r="O53" s="61"/>
      <c r="P53" s="45" t="s">
        <v>92</v>
      </c>
    </row>
    <row r="54" spans="1:16" ht="19.5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>
        <v>503513</v>
      </c>
      <c r="K54" s="49">
        <v>340065</v>
      </c>
      <c r="L54" s="49">
        <f t="shared" si="160"/>
        <v>843578</v>
      </c>
      <c r="M54" s="53">
        <f t="shared" si="161"/>
        <v>-82264</v>
      </c>
      <c r="N54" s="54">
        <f t="shared" si="7"/>
        <v>1.1080552833653394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>
        <v>81552.570000000007</v>
      </c>
      <c r="K58" s="49">
        <v>10000</v>
      </c>
      <c r="L58" s="49">
        <f t="shared" si="160"/>
        <v>91552.57</v>
      </c>
      <c r="M58" s="53">
        <f t="shared" si="161"/>
        <v>-6329.570000000007</v>
      </c>
      <c r="N58" s="54">
        <f t="shared" si="7"/>
        <v>1.0742706781033291</v>
      </c>
      <c r="O58" s="61"/>
      <c r="P58" s="45" t="s">
        <v>92</v>
      </c>
    </row>
    <row r="59" spans="1:16" ht="19.5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>
        <v>200</v>
      </c>
      <c r="K59" s="49"/>
      <c r="L59" s="49">
        <f t="shared" si="160"/>
        <v>200</v>
      </c>
      <c r="M59" s="53">
        <f t="shared" si="161"/>
        <v>5080</v>
      </c>
      <c r="N59" s="54">
        <f t="shared" si="7"/>
        <v>3.787878787878788E-2</v>
      </c>
      <c r="O59" s="61"/>
      <c r="P59" s="45" t="s">
        <v>92</v>
      </c>
    </row>
    <row r="60" spans="1:16" ht="19.5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>
        <v>5540.4</v>
      </c>
      <c r="K60" s="48">
        <v>120000</v>
      </c>
      <c r="L60" s="48">
        <f t="shared" si="160"/>
        <v>125540.4</v>
      </c>
      <c r="M60" s="50">
        <f t="shared" si="161"/>
        <v>-105470.39999999999</v>
      </c>
      <c r="N60" s="51">
        <f t="shared" si="7"/>
        <v>6.2551270553064269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58082</v>
      </c>
      <c r="K63" s="49">
        <f t="shared" ref="K63" si="165">K64+K72+K73+K74</f>
        <v>95000</v>
      </c>
      <c r="L63" s="49">
        <f t="shared" ref="L63" si="166">L64+L72+L73+L74</f>
        <v>153082</v>
      </c>
      <c r="M63" s="53">
        <f t="shared" ref="M63" si="167">M64+M72+M73+M74</f>
        <v>-53082</v>
      </c>
      <c r="N63" s="54">
        <f t="shared" si="7"/>
        <v>1.5308200000000001</v>
      </c>
      <c r="O63" s="61"/>
      <c r="P63" s="45" t="s">
        <v>92</v>
      </c>
    </row>
    <row r="64" spans="1:16" ht="19.5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58082</v>
      </c>
      <c r="K64" s="48">
        <f t="shared" ref="K64:M64" si="171">K65+K66+K67+K68+K69+K70+K71</f>
        <v>95000</v>
      </c>
      <c r="L64" s="48">
        <f t="shared" si="171"/>
        <v>153082</v>
      </c>
      <c r="M64" s="50">
        <f t="shared" si="171"/>
        <v>-53082</v>
      </c>
      <c r="N64" s="51">
        <f t="shared" si="7"/>
        <v>1.5308200000000001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>
        <v>58082</v>
      </c>
      <c r="K66" s="49">
        <v>95000</v>
      </c>
      <c r="L66" s="49">
        <f t="shared" si="172"/>
        <v>153082</v>
      </c>
      <c r="M66" s="53">
        <f t="shared" si="173"/>
        <v>-53082</v>
      </c>
      <c r="N66" s="54">
        <f t="shared" si="7"/>
        <v>1.5308200000000001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885116</v>
      </c>
      <c r="K75" s="49">
        <f t="shared" si="177"/>
        <v>131600</v>
      </c>
      <c r="L75" s="49">
        <f t="shared" si="177"/>
        <v>1016716</v>
      </c>
      <c r="M75" s="53">
        <f t="shared" si="177"/>
        <v>63600</v>
      </c>
      <c r="N75" s="54">
        <f t="shared" si="174"/>
        <v>0.94112833652375782</v>
      </c>
      <c r="O75" s="61"/>
      <c r="P75" s="45" t="s">
        <v>92</v>
      </c>
    </row>
    <row r="76" spans="1:16" ht="19.5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883786</v>
      </c>
      <c r="K76" s="48">
        <f t="shared" si="180"/>
        <v>131600</v>
      </c>
      <c r="L76" s="48">
        <f t="shared" si="180"/>
        <v>1015386</v>
      </c>
      <c r="M76" s="50">
        <f t="shared" si="180"/>
        <v>63600</v>
      </c>
      <c r="N76" s="51">
        <f t="shared" si="174"/>
        <v>0.94105576902758703</v>
      </c>
      <c r="O76" s="61"/>
      <c r="P76" s="45" t="s">
        <v>92</v>
      </c>
    </row>
    <row r="77" spans="1:16" ht="19.5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506503</v>
      </c>
      <c r="K77" s="49">
        <f t="shared" si="183"/>
        <v>0</v>
      </c>
      <c r="L77" s="49">
        <f t="shared" ref="L77:L86" si="185">J77+K77</f>
        <v>506503</v>
      </c>
      <c r="M77" s="53">
        <f t="shared" ref="M77:M86" si="186">I77-L77</f>
        <v>54000</v>
      </c>
      <c r="N77" s="54">
        <f t="shared" si="174"/>
        <v>0.90365796436415147</v>
      </c>
      <c r="O77" s="61"/>
      <c r="P77" s="45" t="s">
        <v>92</v>
      </c>
    </row>
    <row r="78" spans="1:16" ht="19.5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352586</v>
      </c>
      <c r="K78" s="49">
        <f t="shared" si="188"/>
        <v>130000</v>
      </c>
      <c r="L78" s="49">
        <f t="shared" si="185"/>
        <v>482586</v>
      </c>
      <c r="M78" s="53">
        <f t="shared" si="186"/>
        <v>11200</v>
      </c>
      <c r="N78" s="54">
        <f t="shared" si="174"/>
        <v>0.97731810946442388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17477</v>
      </c>
      <c r="K82" s="49">
        <f t="shared" si="200"/>
        <v>0</v>
      </c>
      <c r="L82" s="49">
        <f t="shared" si="185"/>
        <v>17477</v>
      </c>
      <c r="M82" s="53">
        <f t="shared" si="186"/>
        <v>0</v>
      </c>
      <c r="N82" s="54">
        <f t="shared" si="174"/>
        <v>1</v>
      </c>
      <c r="O82" s="61"/>
      <c r="P82" s="45" t="s">
        <v>92</v>
      </c>
    </row>
    <row r="83" spans="1:16" ht="19.5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7220</v>
      </c>
      <c r="K83" s="49">
        <f t="shared" si="203"/>
        <v>1600</v>
      </c>
      <c r="L83" s="49">
        <f t="shared" si="185"/>
        <v>8820</v>
      </c>
      <c r="M83" s="53">
        <f t="shared" si="186"/>
        <v>-1600</v>
      </c>
      <c r="N83" s="54">
        <f t="shared" si="174"/>
        <v>1.2216066481994461</v>
      </c>
      <c r="O83" s="61"/>
      <c r="P83" s="45" t="s">
        <v>92</v>
      </c>
    </row>
    <row r="84" spans="1:16" ht="19.5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1330</v>
      </c>
      <c r="K84" s="48">
        <f t="shared" si="206"/>
        <v>0</v>
      </c>
      <c r="L84" s="48">
        <f t="shared" si="185"/>
        <v>1330</v>
      </c>
      <c r="M84" s="50">
        <f t="shared" si="186"/>
        <v>0</v>
      </c>
      <c r="N84" s="51">
        <f t="shared" si="174"/>
        <v>1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876316</v>
      </c>
      <c r="K87" s="49">
        <f t="shared" si="215"/>
        <v>0</v>
      </c>
      <c r="L87" s="49">
        <f t="shared" si="215"/>
        <v>876316</v>
      </c>
      <c r="M87" s="53">
        <f t="shared" si="215"/>
        <v>54000</v>
      </c>
      <c r="N87" s="54">
        <f t="shared" si="174"/>
        <v>0.94195520661796639</v>
      </c>
      <c r="O87" s="61"/>
      <c r="P87" s="45" t="s">
        <v>92</v>
      </c>
    </row>
    <row r="88" spans="1:16" ht="19.5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874986</v>
      </c>
      <c r="K88" s="48">
        <f t="shared" si="218"/>
        <v>0</v>
      </c>
      <c r="L88" s="48">
        <f t="shared" si="218"/>
        <v>874986</v>
      </c>
      <c r="M88" s="50">
        <f t="shared" si="218"/>
        <v>54000</v>
      </c>
      <c r="N88" s="51">
        <f t="shared" si="174"/>
        <v>0.9418721057152637</v>
      </c>
      <c r="O88" s="61"/>
      <c r="P88" s="45" t="s">
        <v>92</v>
      </c>
    </row>
    <row r="89" spans="1:16" ht="19.5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>
        <v>506503</v>
      </c>
      <c r="K89" s="49"/>
      <c r="L89" s="49">
        <f t="shared" ref="L89:L98" si="220">J89+K89</f>
        <v>506503</v>
      </c>
      <c r="M89" s="53">
        <f t="shared" ref="M89:M98" si="221">I89-L89</f>
        <v>54000</v>
      </c>
      <c r="N89" s="54">
        <f t="shared" si="174"/>
        <v>0.90365796436415147</v>
      </c>
      <c r="O89" s="61"/>
      <c r="P89" s="45" t="s">
        <v>92</v>
      </c>
    </row>
    <row r="90" spans="1:16" ht="19.5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>
        <v>350786</v>
      </c>
      <c r="K90" s="49"/>
      <c r="L90" s="49">
        <f t="shared" si="220"/>
        <v>350786</v>
      </c>
      <c r="M90" s="53">
        <f t="shared" si="221"/>
        <v>0</v>
      </c>
      <c r="N90" s="54">
        <f t="shared" si="174"/>
        <v>1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>
        <v>17477</v>
      </c>
      <c r="K94" s="49">
        <v>0</v>
      </c>
      <c r="L94" s="49">
        <f t="shared" si="220"/>
        <v>17477</v>
      </c>
      <c r="M94" s="53">
        <f t="shared" si="221"/>
        <v>0</v>
      </c>
      <c r="N94" s="54">
        <f t="shared" si="174"/>
        <v>1</v>
      </c>
      <c r="O94" s="61"/>
      <c r="P94" s="45" t="s">
        <v>92</v>
      </c>
    </row>
    <row r="95" spans="1:16" ht="19.5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>
        <v>220</v>
      </c>
      <c r="K95" s="49"/>
      <c r="L95" s="49">
        <f t="shared" si="220"/>
        <v>220</v>
      </c>
      <c r="M95" s="53">
        <f t="shared" si="221"/>
        <v>0</v>
      </c>
      <c r="N95" s="54">
        <f t="shared" si="174"/>
        <v>1</v>
      </c>
      <c r="O95" s="61"/>
      <c r="P95" s="45" t="s">
        <v>92</v>
      </c>
    </row>
    <row r="96" spans="1:16" ht="19.5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>
        <v>1330</v>
      </c>
      <c r="K96" s="48"/>
      <c r="L96" s="48">
        <f t="shared" si="220"/>
        <v>1330</v>
      </c>
      <c r="M96" s="50">
        <f t="shared" si="221"/>
        <v>0</v>
      </c>
      <c r="N96" s="51">
        <f t="shared" si="174"/>
        <v>1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8800</v>
      </c>
      <c r="K99" s="49">
        <f t="shared" ref="K99" si="225">K100+K108+K109+K110</f>
        <v>131600</v>
      </c>
      <c r="L99" s="49">
        <f t="shared" ref="L99" si="226">L100+L108+L109+L110</f>
        <v>140400</v>
      </c>
      <c r="M99" s="53">
        <f t="shared" ref="M99" si="227">M100+M108+M109+M110</f>
        <v>9600</v>
      </c>
      <c r="N99" s="54">
        <f t="shared" si="174"/>
        <v>0.93600000000000005</v>
      </c>
      <c r="O99" s="61"/>
      <c r="P99" s="45" t="s">
        <v>92</v>
      </c>
    </row>
    <row r="100" spans="1:16" ht="19.5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8800</v>
      </c>
      <c r="K100" s="48">
        <f t="shared" ref="K100:M100" si="231">K101+K102+K103+K104+K105+K106+K107</f>
        <v>131600</v>
      </c>
      <c r="L100" s="48">
        <f t="shared" si="231"/>
        <v>140400</v>
      </c>
      <c r="M100" s="50">
        <f t="shared" si="231"/>
        <v>9600</v>
      </c>
      <c r="N100" s="51">
        <f t="shared" si="174"/>
        <v>0.93600000000000005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1800</v>
      </c>
      <c r="K102" s="49">
        <f t="shared" si="235"/>
        <v>130000</v>
      </c>
      <c r="L102" s="49">
        <f t="shared" si="233"/>
        <v>131800</v>
      </c>
      <c r="M102" s="53">
        <f t="shared" si="234"/>
        <v>11200</v>
      </c>
      <c r="N102" s="54">
        <f t="shared" si="174"/>
        <v>0.92167832167832164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7000</v>
      </c>
      <c r="K107" s="49">
        <f t="shared" si="240"/>
        <v>1600</v>
      </c>
      <c r="L107" s="49">
        <f t="shared" si="233"/>
        <v>8600</v>
      </c>
      <c r="M107" s="53">
        <f t="shared" si="234"/>
        <v>-1600</v>
      </c>
      <c r="N107" s="54">
        <f t="shared" si="174"/>
        <v>1.2285714285714286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7200</v>
      </c>
      <c r="K111" s="49">
        <f t="shared" si="245"/>
        <v>0</v>
      </c>
      <c r="L111" s="49">
        <f t="shared" si="245"/>
        <v>7200</v>
      </c>
      <c r="M111" s="53">
        <f t="shared" si="245"/>
        <v>0</v>
      </c>
      <c r="N111" s="54">
        <f t="shared" ref="N111:N122" si="246">L111/I111</f>
        <v>1</v>
      </c>
      <c r="O111" s="61"/>
      <c r="P111" s="45" t="s">
        <v>92</v>
      </c>
    </row>
    <row r="112" spans="1:16" ht="19.5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7200</v>
      </c>
      <c r="K112" s="48">
        <f t="shared" si="248"/>
        <v>0</v>
      </c>
      <c r="L112" s="48">
        <f t="shared" si="248"/>
        <v>7200</v>
      </c>
      <c r="M112" s="50">
        <f t="shared" si="248"/>
        <v>0</v>
      </c>
      <c r="N112" s="51">
        <f t="shared" si="246"/>
        <v>1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>
        <v>1800</v>
      </c>
      <c r="K114" s="49"/>
      <c r="L114" s="49">
        <f t="shared" si="249"/>
        <v>1800</v>
      </c>
      <c r="M114" s="53">
        <f t="shared" si="250"/>
        <v>0</v>
      </c>
      <c r="N114" s="54">
        <f t="shared" si="246"/>
        <v>1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>
        <v>5400</v>
      </c>
      <c r="K119" s="49"/>
      <c r="L119" s="49">
        <f t="shared" si="249"/>
        <v>5400</v>
      </c>
      <c r="M119" s="53">
        <f t="shared" si="250"/>
        <v>0</v>
      </c>
      <c r="N119" s="54">
        <f t="shared" si="246"/>
        <v>1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1600</v>
      </c>
      <c r="K123" s="49">
        <f t="shared" si="252"/>
        <v>131600</v>
      </c>
      <c r="L123" s="49">
        <f t="shared" si="252"/>
        <v>133200</v>
      </c>
      <c r="M123" s="53">
        <f t="shared" si="252"/>
        <v>9600</v>
      </c>
      <c r="N123" s="54">
        <f t="shared" ref="N123:N134" si="253">L123/I123</f>
        <v>0.9327731092436975</v>
      </c>
      <c r="O123" s="61"/>
      <c r="P123" s="45" t="s">
        <v>92</v>
      </c>
    </row>
    <row r="124" spans="1:16" ht="19.5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1600</v>
      </c>
      <c r="K124" s="48">
        <f t="shared" si="255"/>
        <v>131600</v>
      </c>
      <c r="L124" s="48">
        <f t="shared" si="255"/>
        <v>133200</v>
      </c>
      <c r="M124" s="50">
        <f t="shared" si="255"/>
        <v>9600</v>
      </c>
      <c r="N124" s="51">
        <f t="shared" si="253"/>
        <v>0.9327731092436975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>
        <v>130000</v>
      </c>
      <c r="L126" s="49">
        <f t="shared" si="256"/>
        <v>130000</v>
      </c>
      <c r="M126" s="53">
        <f t="shared" si="257"/>
        <v>11200</v>
      </c>
      <c r="N126" s="54">
        <f t="shared" si="253"/>
        <v>0.92067988668555245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>
        <v>1600</v>
      </c>
      <c r="K131" s="49">
        <v>1600</v>
      </c>
      <c r="L131" s="49">
        <f t="shared" si="256"/>
        <v>3200</v>
      </c>
      <c r="M131" s="53">
        <f t="shared" si="257"/>
        <v>-1600</v>
      </c>
      <c r="N131" s="54">
        <f t="shared" si="253"/>
        <v>2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62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63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36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20530341</v>
      </c>
      <c r="K147" s="49">
        <f t="shared" ref="K147" si="280">K148+K156+K157+K158</f>
        <v>4194528</v>
      </c>
      <c r="L147" s="49">
        <f t="shared" ref="L147" si="281">L148+L156+L157+L158</f>
        <v>24724869</v>
      </c>
      <c r="M147" s="53">
        <f t="shared" ref="M147" si="282">M148+M156+M157+M158</f>
        <v>1164301</v>
      </c>
      <c r="N147" s="54">
        <f t="shared" si="174"/>
        <v>0.955027488328131</v>
      </c>
      <c r="O147" s="61"/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20391869</v>
      </c>
      <c r="K148" s="48">
        <f t="shared" ref="K148:M148" si="288">K149+K150+K151+K152+K153+K154+K155</f>
        <v>4013000</v>
      </c>
      <c r="L148" s="48">
        <f t="shared" si="288"/>
        <v>24404869</v>
      </c>
      <c r="M148" s="50">
        <f t="shared" si="288"/>
        <v>1164301</v>
      </c>
      <c r="N148" s="51">
        <f t="shared" si="174"/>
        <v>0.95446465411274595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15461584</v>
      </c>
      <c r="K149" s="49">
        <v>2411000</v>
      </c>
      <c r="L149" s="49">
        <f t="shared" ref="L149:L158" si="289">J149+K149</f>
        <v>17872584</v>
      </c>
      <c r="M149" s="53">
        <f t="shared" ref="M149:M158" si="290">I149-L149</f>
        <v>841416</v>
      </c>
      <c r="N149" s="54">
        <f t="shared" si="174"/>
        <v>0.95503815325424812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4593343</v>
      </c>
      <c r="K150" s="49">
        <v>1550000</v>
      </c>
      <c r="L150" s="49">
        <f t="shared" si="289"/>
        <v>6143343</v>
      </c>
      <c r="M150" s="53">
        <f t="shared" si="290"/>
        <v>321327</v>
      </c>
      <c r="N150" s="54">
        <f t="shared" si="174"/>
        <v>0.95029491064509097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39998</v>
      </c>
      <c r="K153" s="49"/>
      <c r="L153" s="49">
        <f t="shared" si="289"/>
        <v>39998</v>
      </c>
      <c r="M153" s="53">
        <f t="shared" si="290"/>
        <v>3202</v>
      </c>
      <c r="N153" s="54">
        <f t="shared" si="174"/>
        <v>0.92587962962962966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247911</v>
      </c>
      <c r="K154" s="49">
        <v>32000</v>
      </c>
      <c r="L154" s="49">
        <f t="shared" si="289"/>
        <v>279911</v>
      </c>
      <c r="M154" s="53">
        <f t="shared" si="290"/>
        <v>-11611</v>
      </c>
      <c r="N154" s="54">
        <f t="shared" si="174"/>
        <v>1.0432761833768169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49033</v>
      </c>
      <c r="K155" s="49">
        <v>20000</v>
      </c>
      <c r="L155" s="49">
        <f t="shared" si="289"/>
        <v>69033</v>
      </c>
      <c r="M155" s="53">
        <f t="shared" si="290"/>
        <v>9967</v>
      </c>
      <c r="N155" s="54">
        <f t="shared" ref="N155:N230" si="291">L155/I155</f>
        <v>0.87383544303797467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138472</v>
      </c>
      <c r="K156" s="48">
        <v>181528</v>
      </c>
      <c r="L156" s="48">
        <f t="shared" si="289"/>
        <v>320000</v>
      </c>
      <c r="M156" s="50">
        <f t="shared" si="290"/>
        <v>0</v>
      </c>
      <c r="N156" s="51">
        <f t="shared" si="291"/>
        <v>1</v>
      </c>
      <c r="O156" s="65" t="s">
        <v>224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62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62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19.5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62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62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2536179706</v>
      </c>
      <c r="K207" s="49">
        <f t="shared" si="335"/>
        <v>233880770</v>
      </c>
      <c r="L207" s="49">
        <f t="shared" ref="L207" si="337">L208+L216+L217+L218</f>
        <v>2770060476</v>
      </c>
      <c r="M207" s="53">
        <f t="shared" ref="M207" si="338">M208+M216+M217+M218</f>
        <v>1801324</v>
      </c>
      <c r="N207" s="54">
        <f t="shared" si="291"/>
        <v>0.99935013931791261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2536131176</v>
      </c>
      <c r="K208" s="48">
        <f t="shared" si="341"/>
        <v>233809293</v>
      </c>
      <c r="L208" s="48">
        <f t="shared" ref="L208:M208" si="343">L209+L210+L211+L212+L213+L214+L215</f>
        <v>2769940469</v>
      </c>
      <c r="M208" s="50">
        <f t="shared" si="343"/>
        <v>1799331</v>
      </c>
      <c r="N208" s="51">
        <f t="shared" si="291"/>
        <v>0.99935082975681921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1488091</v>
      </c>
      <c r="L210" s="49">
        <f t="shared" ref="L210:M210" si="351">L222+L234+L246+L426+L486</f>
        <v>9517331</v>
      </c>
      <c r="M210" s="53">
        <f t="shared" si="351"/>
        <v>679069</v>
      </c>
      <c r="N210" s="54">
        <f t="shared" si="291"/>
        <v>0.93340110234984897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2522552360</v>
      </c>
      <c r="K214" s="49">
        <f t="shared" si="346"/>
        <v>231949923</v>
      </c>
      <c r="L214" s="49">
        <f t="shared" ref="L214:M214" si="363">L226+L238+L250+L430+L490</f>
        <v>2754502283</v>
      </c>
      <c r="M214" s="53">
        <f t="shared" si="363"/>
        <v>316983</v>
      </c>
      <c r="N214" s="54">
        <f t="shared" si="291"/>
        <v>0.99988493510121979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371279</v>
      </c>
      <c r="L215" s="49">
        <f t="shared" ref="L215:M215" si="366">L227+L239+L251+L431+L491</f>
        <v>5902052</v>
      </c>
      <c r="M215" s="53">
        <f t="shared" si="366"/>
        <v>803182</v>
      </c>
      <c r="N215" s="54">
        <f t="shared" si="291"/>
        <v>0.88021566436011034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61715260</v>
      </c>
      <c r="L231" s="49">
        <f t="shared" ref="L231" si="392">L232+L240+L241+L242</f>
        <v>740380041</v>
      </c>
      <c r="M231" s="66">
        <f t="shared" ref="M231" si="393">M232+M240+M241+M242</f>
        <v>-2055541</v>
      </c>
      <c r="N231" s="54">
        <f t="shared" ref="N231:N294" si="394">L231/I231</f>
        <v>1.0027840617506258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61715260</v>
      </c>
      <c r="L232" s="48">
        <f t="shared" si="398"/>
        <v>740380041</v>
      </c>
      <c r="M232" s="50">
        <f t="shared" si="398"/>
        <v>-2055541</v>
      </c>
      <c r="N232" s="51">
        <f t="shared" si="394"/>
        <v>1.0027840617506258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310500</v>
      </c>
      <c r="L234" s="49">
        <f t="shared" si="399"/>
        <v>2431074</v>
      </c>
      <c r="M234" s="53">
        <f t="shared" si="400"/>
        <v>568926</v>
      </c>
      <c r="N234" s="54">
        <f t="shared" si="394"/>
        <v>0.81035800000000002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64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4760</v>
      </c>
      <c r="L239" s="49">
        <f t="shared" si="399"/>
        <v>54076</v>
      </c>
      <c r="M239" s="53">
        <f t="shared" si="400"/>
        <v>0</v>
      </c>
      <c r="N239" s="54">
        <f t="shared" si="394"/>
        <v>1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29010057</v>
      </c>
      <c r="K243" s="49">
        <f t="shared" si="403"/>
        <v>3134743</v>
      </c>
      <c r="L243" s="49">
        <f t="shared" ref="L243" si="405">L244+L252+L253+L254</f>
        <v>32144800</v>
      </c>
      <c r="M243" s="53">
        <f t="shared" ref="M243" si="406">M244+M252+M253+M254</f>
        <v>3721000</v>
      </c>
      <c r="N243" s="54">
        <f t="shared" si="394"/>
        <v>0.89625213992159658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29010057</v>
      </c>
      <c r="K244" s="48">
        <f t="shared" si="409"/>
        <v>3134743</v>
      </c>
      <c r="L244" s="48">
        <f t="shared" ref="L244:M244" si="411">L245+L246+L247+L248+L249+L250+L251</f>
        <v>32144800</v>
      </c>
      <c r="M244" s="50">
        <f t="shared" si="411"/>
        <v>3721000</v>
      </c>
      <c r="N244" s="51">
        <f t="shared" si="394"/>
        <v>0.89625213992159658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23363660</v>
      </c>
      <c r="K250" s="49">
        <f t="shared" si="435"/>
        <v>2697740</v>
      </c>
      <c r="L250" s="49">
        <f t="shared" ref="L250:M250" si="437">L262+L274+L286+L298+L310+L322+L334+L346+L358+L370+L382+L394+L406+L418</f>
        <v>26061400</v>
      </c>
      <c r="M250" s="53">
        <f t="shared" si="437"/>
        <v>2917400</v>
      </c>
      <c r="N250" s="54">
        <f t="shared" si="394"/>
        <v>0.89932640412991571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364517</v>
      </c>
      <c r="L251" s="49">
        <f t="shared" ref="L251:M251" si="441">L263+L275+L287+L299+L311+L323+L335+L347+L359+L371+L383+L395+L407+L419</f>
        <v>5270000</v>
      </c>
      <c r="M251" s="53">
        <f t="shared" si="441"/>
        <v>793600</v>
      </c>
      <c r="N251" s="54">
        <f t="shared" si="394"/>
        <v>0.86912065439672803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356245</v>
      </c>
      <c r="L255" s="49">
        <f t="shared" ref="L255" si="459">L256+L264+L265+L266</f>
        <v>1750000</v>
      </c>
      <c r="M255" s="53">
        <f t="shared" ref="M255" si="460">M256+M264+M265+M266</f>
        <v>140800</v>
      </c>
      <c r="N255" s="54">
        <f t="shared" si="394"/>
        <v>0.92553416543262113</v>
      </c>
      <c r="O255" s="61"/>
      <c r="P255" s="45" t="s">
        <v>90</v>
      </c>
    </row>
    <row r="256" spans="1:20" ht="19.5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356245</v>
      </c>
      <c r="L256" s="48">
        <f t="shared" si="465"/>
        <v>1750000</v>
      </c>
      <c r="M256" s="50">
        <f t="shared" si="465"/>
        <v>140800</v>
      </c>
      <c r="N256" s="51">
        <f t="shared" si="394"/>
        <v>0.92553416543262113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f>350000+6245</f>
        <v>356245</v>
      </c>
      <c r="L262" s="49">
        <f t="shared" si="466"/>
        <v>1750000</v>
      </c>
      <c r="M262" s="53">
        <f t="shared" si="467"/>
        <v>130800</v>
      </c>
      <c r="N262" s="54">
        <f t="shared" si="394"/>
        <v>0.93045512547851983</v>
      </c>
      <c r="O262" s="61"/>
      <c r="P262" s="45" t="s">
        <v>90</v>
      </c>
    </row>
    <row r="263" spans="1:16" ht="18.75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210011</v>
      </c>
      <c r="L267" s="49">
        <f t="shared" ref="L267" si="472">L268+L276+L277+L278</f>
        <v>2072500</v>
      </c>
      <c r="M267" s="53">
        <f t="shared" ref="M267" si="473">M268+M276+M277+M278</f>
        <v>298700</v>
      </c>
      <c r="N267" s="54">
        <f t="shared" si="394"/>
        <v>0.87403002699055332</v>
      </c>
      <c r="O267" s="61"/>
      <c r="P267" s="45" t="s">
        <v>90</v>
      </c>
    </row>
    <row r="268" spans="1:16" ht="19.5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210011</v>
      </c>
      <c r="L268" s="48">
        <f t="shared" si="476"/>
        <v>2072500</v>
      </c>
      <c r="M268" s="50">
        <f t="shared" si="476"/>
        <v>298700</v>
      </c>
      <c r="N268" s="51">
        <f t="shared" si="394"/>
        <v>0.87403002699055332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49">
        <f>194731+15280</f>
        <v>210011</v>
      </c>
      <c r="L274" s="49">
        <f t="shared" si="477"/>
        <v>2072500</v>
      </c>
      <c r="M274" s="53">
        <f t="shared" si="478"/>
        <v>298700</v>
      </c>
      <c r="N274" s="54">
        <f t="shared" si="394"/>
        <v>0.87403002699055332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360987</v>
      </c>
      <c r="L279" s="49">
        <f t="shared" ref="L279" si="482">L280+L288+L289+L290</f>
        <v>3123000</v>
      </c>
      <c r="M279" s="53">
        <f t="shared" ref="M279" si="483">M280+M288+M289+M290</f>
        <v>-93000</v>
      </c>
      <c r="N279" s="54">
        <f t="shared" si="394"/>
        <v>1.0306930693069307</v>
      </c>
      <c r="O279" s="61"/>
      <c r="P279" s="45" t="s">
        <v>90</v>
      </c>
    </row>
    <row r="280" spans="1:16" ht="19.5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360987</v>
      </c>
      <c r="L280" s="48">
        <f t="shared" si="486"/>
        <v>3123000</v>
      </c>
      <c r="M280" s="50">
        <f t="shared" si="486"/>
        <v>-93000</v>
      </c>
      <c r="N280" s="51">
        <f t="shared" si="394"/>
        <v>1.0306930693069307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64">
        <v>3030000</v>
      </c>
      <c r="J286" s="49">
        <v>2762013</v>
      </c>
      <c r="K286" s="49">
        <f>360000+987</f>
        <v>360987</v>
      </c>
      <c r="L286" s="49">
        <f t="shared" si="487"/>
        <v>3123000</v>
      </c>
      <c r="M286" s="53">
        <f t="shared" si="488"/>
        <v>-93000</v>
      </c>
      <c r="N286" s="54">
        <f t="shared" si="394"/>
        <v>1.0306930693069307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19400</v>
      </c>
      <c r="K291" s="49">
        <f t="shared" ref="K291" si="491">K292+K300+K301+K302</f>
        <v>0</v>
      </c>
      <c r="L291" s="49">
        <f t="shared" ref="L291" si="492">L292+L300+L301+L302</f>
        <v>19400</v>
      </c>
      <c r="M291" s="53">
        <f t="shared" ref="M291" si="493">M292+M300+M301+M302</f>
        <v>20600</v>
      </c>
      <c r="N291" s="54">
        <f t="shared" si="394"/>
        <v>0.48499999999999999</v>
      </c>
      <c r="O291" s="61"/>
      <c r="P291" s="45" t="s">
        <v>90</v>
      </c>
    </row>
    <row r="292" spans="1:16" ht="19.5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19400</v>
      </c>
      <c r="K292" s="48">
        <f t="shared" ref="K292:M292" si="496">K293+K294+K295+K296+K297+K298+K299</f>
        <v>0</v>
      </c>
      <c r="L292" s="48">
        <f t="shared" si="496"/>
        <v>19400</v>
      </c>
      <c r="M292" s="50">
        <f t="shared" si="496"/>
        <v>20600</v>
      </c>
      <c r="N292" s="51">
        <f t="shared" si="394"/>
        <v>0.48499999999999999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f>19333+67</f>
        <v>19400</v>
      </c>
      <c r="K298" s="49"/>
      <c r="L298" s="49">
        <f t="shared" si="497"/>
        <v>19400</v>
      </c>
      <c r="M298" s="53">
        <f t="shared" si="498"/>
        <v>20600</v>
      </c>
      <c r="N298" s="54">
        <f t="shared" si="499"/>
        <v>0.48499999999999999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500462</v>
      </c>
      <c r="L303" s="49">
        <f t="shared" ref="L303" si="503">L304+L312+L313+L314</f>
        <v>4265000</v>
      </c>
      <c r="M303" s="53">
        <f t="shared" ref="M303" si="504">M304+M312+M313+M314</f>
        <v>1945600</v>
      </c>
      <c r="N303" s="54">
        <f t="shared" si="499"/>
        <v>0.68672914050172285</v>
      </c>
      <c r="O303" s="61"/>
      <c r="P303" s="45" t="s">
        <v>90</v>
      </c>
    </row>
    <row r="304" spans="1:16" ht="19.5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500462</v>
      </c>
      <c r="L304" s="48">
        <f t="shared" si="507"/>
        <v>4265000</v>
      </c>
      <c r="M304" s="50">
        <f t="shared" si="507"/>
        <v>1945600</v>
      </c>
      <c r="N304" s="51">
        <f t="shared" si="499"/>
        <v>0.68672914050172285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64">
        <v>6210600</v>
      </c>
      <c r="J310" s="49">
        <v>3764538</v>
      </c>
      <c r="K310" s="49">
        <f>500000+462</f>
        <v>500462</v>
      </c>
      <c r="L310" s="49">
        <f t="shared" si="508"/>
        <v>4265000</v>
      </c>
      <c r="M310" s="53">
        <f t="shared" si="509"/>
        <v>1945600</v>
      </c>
      <c r="N310" s="54">
        <f t="shared" si="499"/>
        <v>0.68672914050172285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364517</v>
      </c>
      <c r="L315" s="49">
        <f t="shared" ref="L315" si="514">L316+L324+L325+L326</f>
        <v>5270000</v>
      </c>
      <c r="M315" s="53">
        <f t="shared" ref="M315" si="515">M316+M324+M325+M326</f>
        <v>793600</v>
      </c>
      <c r="N315" s="54">
        <f t="shared" si="499"/>
        <v>0.86912065439672803</v>
      </c>
      <c r="O315" s="61"/>
      <c r="P315" s="45" t="s">
        <v>90</v>
      </c>
    </row>
    <row r="316" spans="1:16" ht="19.5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364517</v>
      </c>
      <c r="L316" s="48">
        <f t="shared" si="519"/>
        <v>5270000</v>
      </c>
      <c r="M316" s="50">
        <f t="shared" si="519"/>
        <v>793600</v>
      </c>
      <c r="N316" s="51">
        <f t="shared" si="499"/>
        <v>0.86912065439672803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64">
        <v>6063600</v>
      </c>
      <c r="J323" s="49">
        <v>4905483</v>
      </c>
      <c r="K323" s="49">
        <f>850000-485483</f>
        <v>364517</v>
      </c>
      <c r="L323" s="49">
        <f t="shared" si="520"/>
        <v>5270000</v>
      </c>
      <c r="M323" s="53">
        <f t="shared" si="521"/>
        <v>793600</v>
      </c>
      <c r="N323" s="54">
        <f t="shared" si="499"/>
        <v>0.86912065439672803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35668</v>
      </c>
      <c r="L339" s="49">
        <f t="shared" ref="L339" si="536">L340+L348+L349+L350</f>
        <v>426000</v>
      </c>
      <c r="M339" s="53">
        <f t="shared" ref="M339" si="537">M340+M348+M349+M350</f>
        <v>2000</v>
      </c>
      <c r="N339" s="54">
        <f t="shared" si="499"/>
        <v>0.99532710280373837</v>
      </c>
      <c r="O339" s="61"/>
      <c r="P339" s="45" t="s">
        <v>90</v>
      </c>
    </row>
    <row r="340" spans="1:16" ht="19.5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35668</v>
      </c>
      <c r="L340" s="48">
        <f t="shared" si="540"/>
        <v>426000</v>
      </c>
      <c r="M340" s="50">
        <f t="shared" si="540"/>
        <v>2000</v>
      </c>
      <c r="N340" s="51">
        <f t="shared" si="499"/>
        <v>0.99532710280373837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64">
        <v>428000</v>
      </c>
      <c r="J346" s="49">
        <v>390332</v>
      </c>
      <c r="K346" s="49">
        <f>35232+436</f>
        <v>35668</v>
      </c>
      <c r="L346" s="49">
        <f t="shared" si="541"/>
        <v>426000</v>
      </c>
      <c r="M346" s="53">
        <f t="shared" si="542"/>
        <v>2000</v>
      </c>
      <c r="N346" s="54">
        <f t="shared" si="499"/>
        <v>0.99532710280373837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800357</v>
      </c>
      <c r="L351" s="49">
        <f t="shared" ref="L351" si="546">L352+L360+L361+L362</f>
        <v>9361100</v>
      </c>
      <c r="M351" s="53">
        <f t="shared" ref="M351" si="547">M352+M360+M361+M362</f>
        <v>223900</v>
      </c>
      <c r="N351" s="54">
        <f t="shared" si="499"/>
        <v>0.97664058424621802</v>
      </c>
      <c r="O351" s="61"/>
      <c r="P351" s="45" t="s">
        <v>90</v>
      </c>
    </row>
    <row r="352" spans="1:16" ht="19.5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800357</v>
      </c>
      <c r="L352" s="48">
        <f t="shared" si="550"/>
        <v>9361100</v>
      </c>
      <c r="M352" s="50">
        <f t="shared" si="550"/>
        <v>223900</v>
      </c>
      <c r="N352" s="51">
        <f t="shared" si="499"/>
        <v>0.97664058424621802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f>800342+15</f>
        <v>800357</v>
      </c>
      <c r="L358" s="49">
        <f t="shared" si="551"/>
        <v>9361100</v>
      </c>
      <c r="M358" s="53">
        <f t="shared" si="552"/>
        <v>223900</v>
      </c>
      <c r="N358" s="54">
        <f t="shared" si="499"/>
        <v>0.97664058424621802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201802</v>
      </c>
      <c r="L363" s="49">
        <f t="shared" ref="L363" si="557">L364+L372+L373+L374</f>
        <v>2548000</v>
      </c>
      <c r="M363" s="53">
        <f t="shared" ref="M363" si="558">M364+M372+M373+M374</f>
        <v>53200</v>
      </c>
      <c r="N363" s="54">
        <f t="shared" si="553"/>
        <v>0.97954790096878364</v>
      </c>
      <c r="O363" s="61"/>
      <c r="P363" s="45" t="s">
        <v>90</v>
      </c>
    </row>
    <row r="364" spans="1:16" ht="19.5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201802</v>
      </c>
      <c r="L364" s="48">
        <f t="shared" si="561"/>
        <v>2548000</v>
      </c>
      <c r="M364" s="50">
        <f t="shared" si="561"/>
        <v>53200</v>
      </c>
      <c r="N364" s="51">
        <f t="shared" si="553"/>
        <v>0.97954790096878364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64">
        <v>2601200</v>
      </c>
      <c r="J370" s="49">
        <v>2346198</v>
      </c>
      <c r="K370" s="49">
        <f>201620+182</f>
        <v>201802</v>
      </c>
      <c r="L370" s="49">
        <f t="shared" si="562"/>
        <v>2548000</v>
      </c>
      <c r="M370" s="53">
        <f t="shared" si="563"/>
        <v>53200</v>
      </c>
      <c r="N370" s="54">
        <f t="shared" si="553"/>
        <v>0.97954790096878364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64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190201</v>
      </c>
      <c r="L387" s="49">
        <f t="shared" ref="L387" si="577">L388+L396+L397+L398</f>
        <v>2030000</v>
      </c>
      <c r="M387" s="53">
        <f t="shared" ref="M387" si="578">M388+M396+M397+M398</f>
        <v>246500</v>
      </c>
      <c r="N387" s="54">
        <f t="shared" si="553"/>
        <v>0.89171974522292996</v>
      </c>
      <c r="O387" s="61"/>
      <c r="P387" s="45" t="s">
        <v>90</v>
      </c>
    </row>
    <row r="388" spans="1:16" ht="19.5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48">
        <f t="shared" ref="K388:M388" si="582">K389+K390+K391+K392+K393+K394+K395</f>
        <v>190201</v>
      </c>
      <c r="L388" s="48">
        <f t="shared" si="582"/>
        <v>2030000</v>
      </c>
      <c r="M388" s="50">
        <f t="shared" si="582"/>
        <v>246500</v>
      </c>
      <c r="N388" s="51">
        <f t="shared" si="553"/>
        <v>0.89171974522292996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f>164520+25681</f>
        <v>190201</v>
      </c>
      <c r="L394" s="49">
        <f t="shared" si="583"/>
        <v>2030000</v>
      </c>
      <c r="M394" s="53">
        <f t="shared" si="584"/>
        <v>246500</v>
      </c>
      <c r="N394" s="54">
        <f t="shared" si="553"/>
        <v>0.89171974522292996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17007</v>
      </c>
      <c r="L399" s="49">
        <f t="shared" ref="L399" si="588">L400+L408+L409+L410</f>
        <v>162900</v>
      </c>
      <c r="M399" s="53">
        <f t="shared" ref="M399" si="589">M400+M408+M409+M410</f>
        <v>89100</v>
      </c>
      <c r="N399" s="54">
        <f t="shared" si="553"/>
        <v>0.64642857142857146</v>
      </c>
      <c r="O399" s="61"/>
      <c r="P399" s="45" t="s">
        <v>90</v>
      </c>
    </row>
    <row r="400" spans="1:16" ht="19.5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17007</v>
      </c>
      <c r="L400" s="48">
        <f t="shared" si="592"/>
        <v>162900</v>
      </c>
      <c r="M400" s="50">
        <f t="shared" si="592"/>
        <v>89100</v>
      </c>
      <c r="N400" s="51">
        <f t="shared" si="553"/>
        <v>0.64642857142857146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f>17000+7</f>
        <v>17007</v>
      </c>
      <c r="L406" s="49">
        <f t="shared" si="593"/>
        <v>162900</v>
      </c>
      <c r="M406" s="53">
        <f t="shared" si="594"/>
        <v>89100</v>
      </c>
      <c r="N406" s="54">
        <f t="shared" si="553"/>
        <v>0.64642857142857146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63687065.5</v>
      </c>
      <c r="L495" s="49">
        <f t="shared" ref="L495" si="718">L496+L504+L505+L506</f>
        <v>1050217524.5</v>
      </c>
      <c r="M495" s="53">
        <f t="shared" ref="M495" si="719">M496+M504+M505+M506</f>
        <v>4563485.5</v>
      </c>
      <c r="N495" s="54">
        <f t="shared" si="712"/>
        <v>0.99567352326527003</v>
      </c>
      <c r="O495" s="61"/>
      <c r="P495" s="45"/>
    </row>
    <row r="496" spans="1:16" ht="19.5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63631676.5</v>
      </c>
      <c r="L496" s="48">
        <f t="shared" ref="L496:M496" si="724">L497+L498+L499+L500+L501+L502+L503</f>
        <v>1050029306.5</v>
      </c>
      <c r="M496" s="50">
        <f t="shared" si="724"/>
        <v>4517840.5</v>
      </c>
      <c r="N496" s="51">
        <f t="shared" si="712"/>
        <v>0.99571584778086741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15872940</v>
      </c>
      <c r="L498" s="49">
        <f t="shared" si="731"/>
        <v>85343149</v>
      </c>
      <c r="M498" s="53">
        <f t="shared" si="731"/>
        <v>-39897</v>
      </c>
      <c r="N498" s="54">
        <f t="shared" si="712"/>
        <v>1.0004677078430726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47386570.5</v>
      </c>
      <c r="L502" s="49">
        <f t="shared" si="748"/>
        <v>963511772.5</v>
      </c>
      <c r="M502" s="53">
        <f t="shared" si="748"/>
        <v>4424012.5</v>
      </c>
      <c r="N502" s="54">
        <f t="shared" si="712"/>
        <v>0.99542943595168354</v>
      </c>
      <c r="O502" s="61"/>
      <c r="P502" s="45"/>
    </row>
    <row r="503" spans="1:16" ht="19.5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67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67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540000</v>
      </c>
      <c r="L510" s="49">
        <f t="shared" si="776"/>
        <v>3843294</v>
      </c>
      <c r="M510" s="53">
        <f t="shared" si="777"/>
        <v>96706</v>
      </c>
      <c r="N510" s="54">
        <f t="shared" si="712"/>
        <v>0.97545532994923856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19705263</v>
      </c>
      <c r="L514" s="49">
        <f t="shared" si="776"/>
        <v>761092151</v>
      </c>
      <c r="M514" s="53">
        <f t="shared" si="777"/>
        <v>-92151</v>
      </c>
      <c r="N514" s="54">
        <f t="shared" si="712"/>
        <v>1.0001210919842314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13711432.5</v>
      </c>
      <c r="L519" s="49">
        <f t="shared" ref="L519" si="784">L520+L528+L529+L530</f>
        <v>80587913.5</v>
      </c>
      <c r="M519" s="53">
        <f t="shared" ref="M519" si="785">M520+M528+M529+M530</f>
        <v>8355256.5</v>
      </c>
      <c r="N519" s="54">
        <f t="shared" si="712"/>
        <v>0.90606072956473216</v>
      </c>
      <c r="O519" s="61"/>
      <c r="P519" s="45"/>
    </row>
    <row r="520" spans="1:16" ht="19.5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13696043.5</v>
      </c>
      <c r="L520" s="48">
        <f t="shared" ref="L520:M520" si="790">L521+L522+L523+L524+L525+L526+L527</f>
        <v>80515213.5</v>
      </c>
      <c r="M520" s="50">
        <f t="shared" si="790"/>
        <v>8350693.5</v>
      </c>
      <c r="N520" s="51">
        <f t="shared" si="712"/>
        <v>0.90603040263798806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8042945</v>
      </c>
      <c r="L522" s="49">
        <f t="shared" si="798"/>
        <v>39791416</v>
      </c>
      <c r="M522" s="53">
        <f t="shared" si="795"/>
        <v>1361091</v>
      </c>
      <c r="N522" s="54">
        <f t="shared" si="712"/>
        <v>0.96692568450325522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5515500.5</v>
      </c>
      <c r="L526" s="49">
        <f t="shared" si="814"/>
        <v>40449199.5</v>
      </c>
      <c r="M526" s="53">
        <f t="shared" si="795"/>
        <v>6983600.5</v>
      </c>
      <c r="N526" s="54">
        <f t="shared" si="712"/>
        <v>0.85276853780506312</v>
      </c>
      <c r="O526" s="61"/>
      <c r="P526" s="45"/>
    </row>
    <row r="527" spans="1:16" ht="19.5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62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62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62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63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62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62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62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62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62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62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656901</v>
      </c>
      <c r="L687" s="49">
        <f t="shared" ref="L687" si="1100">L688+L696+L697+L698</f>
        <v>7269730</v>
      </c>
      <c r="M687" s="53">
        <f t="shared" ref="M687" si="1101">M688+M696+M697+M698</f>
        <v>461120</v>
      </c>
      <c r="N687" s="54">
        <f t="shared" si="1093"/>
        <v>0.94035325999081598</v>
      </c>
      <c r="O687" s="61"/>
      <c r="P687" s="45"/>
    </row>
    <row r="688" spans="1:16" ht="19.5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656901</v>
      </c>
      <c r="L688" s="48">
        <f t="shared" si="1106"/>
        <v>7269730</v>
      </c>
      <c r="M688" s="50">
        <f t="shared" si="1106"/>
        <v>461120</v>
      </c>
      <c r="N688" s="51">
        <f t="shared" si="1093"/>
        <v>0.94035325999081598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649401</v>
      </c>
      <c r="L694" s="49">
        <f t="shared" si="1132"/>
        <v>7174215</v>
      </c>
      <c r="M694" s="53">
        <f t="shared" si="1132"/>
        <v>427785</v>
      </c>
      <c r="N694" s="54">
        <f t="shared" si="1093"/>
        <v>0.94372730860299925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656901</v>
      </c>
      <c r="L699" s="49">
        <f t="shared" ref="L699" si="1154">L700+L708+L709+L710</f>
        <v>7081000</v>
      </c>
      <c r="M699" s="53">
        <f t="shared" ref="M699" si="1155">M700+M708+M709+M710</f>
        <v>445000</v>
      </c>
      <c r="N699" s="54">
        <f t="shared" si="1093"/>
        <v>0.94087164496412434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656901</v>
      </c>
      <c r="L700" s="48">
        <f t="shared" si="1160"/>
        <v>7081000</v>
      </c>
      <c r="M700" s="50">
        <f t="shared" si="1160"/>
        <v>445000</v>
      </c>
      <c r="N700" s="51">
        <f t="shared" si="1093"/>
        <v>0.94087164496412434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68">
        <v>649401</v>
      </c>
      <c r="L706" s="49">
        <f t="shared" si="1161"/>
        <v>7024000</v>
      </c>
      <c r="M706" s="53">
        <f t="shared" si="1162"/>
        <v>421000</v>
      </c>
      <c r="N706" s="54">
        <f t="shared" si="1093"/>
        <v>0.94345198119543316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62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62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1279725.5</v>
      </c>
      <c r="L747" s="49">
        <f t="shared" ref="L747" si="1209">L748+L756+L757+L758</f>
        <v>7124467.5</v>
      </c>
      <c r="M747" s="53">
        <f t="shared" ref="M747" si="1210">M748+M756+M757+M758</f>
        <v>4012682.5</v>
      </c>
      <c r="N747" s="54">
        <f t="shared" si="1204"/>
        <v>0.63970293118077781</v>
      </c>
      <c r="O747" s="61"/>
      <c r="P747" s="45"/>
    </row>
    <row r="748" spans="1:16" ht="19.5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1279725.5</v>
      </c>
      <c r="L748" s="48">
        <f t="shared" ref="L748:M748" si="1215">L749+L750+L751+L752+L753+L754+L755</f>
        <v>7124467.5</v>
      </c>
      <c r="M748" s="50">
        <f t="shared" si="1215"/>
        <v>4012682.5</v>
      </c>
      <c r="N748" s="51">
        <f t="shared" si="1204"/>
        <v>0.63970293118077781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198600</v>
      </c>
      <c r="L750" s="49">
        <f t="shared" ref="L750:M750" si="1225">L762+L774</f>
        <v>1483167</v>
      </c>
      <c r="M750" s="53">
        <f t="shared" si="1225"/>
        <v>954283</v>
      </c>
      <c r="N750" s="54">
        <f t="shared" si="1204"/>
        <v>0.60849125110258673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1081125.5</v>
      </c>
      <c r="L754" s="49">
        <f t="shared" ref="L754:M754" si="1241">L766+L778</f>
        <v>5641300.5</v>
      </c>
      <c r="M754" s="53">
        <f t="shared" si="1241"/>
        <v>3058399.5</v>
      </c>
      <c r="N754" s="54">
        <f t="shared" si="1204"/>
        <v>0.64844770509327909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1130279.5</v>
      </c>
      <c r="L759" s="49">
        <f t="shared" ref="L759" si="1262">L760+L768+L769+L770</f>
        <v>5962300.5</v>
      </c>
      <c r="M759" s="53">
        <f t="shared" ref="M759" si="1263">M760+M768+M769+M770</f>
        <v>3937399.5</v>
      </c>
      <c r="N759" s="54">
        <f t="shared" si="1204"/>
        <v>0.60227082638867846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1130279.5</v>
      </c>
      <c r="L760" s="48">
        <f t="shared" si="1267"/>
        <v>5962300.5</v>
      </c>
      <c r="M760" s="50">
        <f t="shared" si="1267"/>
        <v>3937399.5</v>
      </c>
      <c r="N760" s="51">
        <f t="shared" si="1204"/>
        <v>0.60227082638867846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68">
        <v>49154</v>
      </c>
      <c r="L762" s="49">
        <f t="shared" si="1268"/>
        <v>321000</v>
      </c>
      <c r="M762" s="53">
        <f t="shared" si="1269"/>
        <v>879000</v>
      </c>
      <c r="N762" s="54">
        <f t="shared" si="1204"/>
        <v>0.26750000000000002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68">
        <v>1081125.5</v>
      </c>
      <c r="L766" s="49">
        <f t="shared" si="1268"/>
        <v>5641300.5</v>
      </c>
      <c r="M766" s="53">
        <f t="shared" si="1269"/>
        <v>3058399.5</v>
      </c>
      <c r="N766" s="54">
        <f t="shared" si="1204"/>
        <v>0.64844770509327909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62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29091562</v>
      </c>
      <c r="L783" s="49">
        <f t="shared" ref="L783" si="1290">L784+L792+L793+L794</f>
        <v>203975571</v>
      </c>
      <c r="M783" s="53">
        <f t="shared" ref="M783" si="1291">M784+M792+M793+M794</f>
        <v>-3791771</v>
      </c>
      <c r="N783" s="54">
        <f t="shared" si="1204"/>
        <v>1.0189414478094632</v>
      </c>
      <c r="O783" s="61"/>
      <c r="P783" s="45"/>
    </row>
    <row r="784" spans="1:16" ht="19.5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29051562</v>
      </c>
      <c r="L784" s="48">
        <f t="shared" ref="L784:M784" si="1296">L785+L786+L787+L788+L789+L790+L791</f>
        <v>203860053</v>
      </c>
      <c r="M784" s="50">
        <f t="shared" si="1296"/>
        <v>-3832853</v>
      </c>
      <c r="N784" s="51">
        <f t="shared" si="1204"/>
        <v>1.0191616590143739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6685955</v>
      </c>
      <c r="L786" s="49">
        <f t="shared" ref="L786:M786" si="1308">L798+L810+L822+L834+L846+L858+L870+L906+L942+L954+L966</f>
        <v>41104399</v>
      </c>
      <c r="M786" s="53">
        <f t="shared" si="1308"/>
        <v>-1497694</v>
      </c>
      <c r="N786" s="54">
        <f t="shared" si="1204"/>
        <v>1.037814152931934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22165807</v>
      </c>
      <c r="L790" s="49">
        <f t="shared" ref="L790:M790" si="1328">L802+L814+L826+L838+L850+L862+L874+L910+L946+L958+L970</f>
        <v>161970422</v>
      </c>
      <c r="M790" s="53">
        <f t="shared" si="1328"/>
        <v>-2467437</v>
      </c>
      <c r="N790" s="54">
        <f t="shared" si="1204"/>
        <v>1.0154695349431861</v>
      </c>
      <c r="O790" s="61"/>
      <c r="P790" s="45"/>
    </row>
    <row r="791" spans="1:16" ht="19.5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653912</v>
      </c>
      <c r="L855" s="49">
        <f t="shared" ref="L855" si="1421">L856+L864+L865+L866</f>
        <v>9532855</v>
      </c>
      <c r="M855" s="53">
        <f t="shared" ref="M855" si="1422">M856+M864+M865+M866</f>
        <v>215645</v>
      </c>
      <c r="N855" s="54">
        <f t="shared" si="1367"/>
        <v>0.97787916089654814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653912</v>
      </c>
      <c r="L856" s="48">
        <f t="shared" si="1428"/>
        <v>9532855</v>
      </c>
      <c r="M856" s="50">
        <f t="shared" si="1428"/>
        <v>215645</v>
      </c>
      <c r="N856" s="51">
        <f t="shared" si="1367"/>
        <v>0.97787916089654814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68">
        <v>632912</v>
      </c>
      <c r="L862" s="49">
        <f t="shared" si="1429"/>
        <v>9304178</v>
      </c>
      <c r="M862" s="53">
        <f t="shared" si="1430"/>
        <v>204322</v>
      </c>
      <c r="N862" s="54">
        <f t="shared" si="1367"/>
        <v>0.97851164747331332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19.5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61"/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126.75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65" t="s">
        <v>225</v>
      </c>
      <c r="P927" s="45" t="s">
        <v>208</v>
      </c>
    </row>
    <row r="928" spans="1:16" ht="19.5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1846055</v>
      </c>
      <c r="L963" s="49">
        <f t="shared" ref="L963" si="1588">L964+L972+L973+L974</f>
        <v>7382460</v>
      </c>
      <c r="M963" s="53">
        <f t="shared" ref="M963" si="1589">M964+M972+M973+M974</f>
        <v>6866540</v>
      </c>
      <c r="N963" s="54">
        <f t="shared" si="1583"/>
        <v>0.51810372657730364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1846055</v>
      </c>
      <c r="L964" s="48">
        <f t="shared" si="1594"/>
        <v>7358860</v>
      </c>
      <c r="M964" s="50">
        <f t="shared" si="1594"/>
        <v>6866540</v>
      </c>
      <c r="N964" s="51">
        <f t="shared" si="1583"/>
        <v>0.51730425857972362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36300</v>
      </c>
      <c r="L966" s="49">
        <f t="shared" si="1595"/>
        <v>123860</v>
      </c>
      <c r="M966" s="53">
        <f t="shared" si="1596"/>
        <v>876140</v>
      </c>
      <c r="N966" s="54">
        <f t="shared" si="1583"/>
        <v>0.12386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11810400</v>
      </c>
      <c r="L987" s="49">
        <f t="shared" ref="L987" si="1615">L988+L996+L997+L998</f>
        <v>16915882</v>
      </c>
      <c r="M987" s="53">
        <f t="shared" ref="M987" si="1616">M988+M996+M997+M998</f>
        <v>3084118</v>
      </c>
      <c r="N987" s="54">
        <f t="shared" si="1583"/>
        <v>0.84579409999999999</v>
      </c>
      <c r="O987" s="69" t="s">
        <v>226</v>
      </c>
      <c r="P987" s="45" t="s">
        <v>91</v>
      </c>
    </row>
    <row r="988" spans="1:16" ht="19.5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7500</v>
      </c>
      <c r="L988" s="48">
        <f t="shared" si="1622"/>
        <v>632584</v>
      </c>
      <c r="M988" s="50">
        <f t="shared" si="1622"/>
        <v>2647916</v>
      </c>
      <c r="N988" s="51">
        <f t="shared" si="1583"/>
        <v>0.19283158055174515</v>
      </c>
      <c r="O988" s="61"/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1"/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8"/>
      <c r="L995" s="49">
        <f t="shared" si="1623"/>
        <v>270684</v>
      </c>
      <c r="M995" s="53">
        <f t="shared" si="1624"/>
        <v>2631596</v>
      </c>
      <c r="N995" s="54">
        <f t="shared" si="1583"/>
        <v>9.3265983985004894E-2</v>
      </c>
      <c r="O995" s="61"/>
      <c r="P995" s="45" t="s">
        <v>91</v>
      </c>
    </row>
    <row r="996" spans="1:16" ht="19.5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1548520</v>
      </c>
      <c r="L999" s="49">
        <f t="shared" ref="L999" si="1629">L1000+L1008+L1009+L1010</f>
        <v>3749630.77</v>
      </c>
      <c r="M999" s="53">
        <f t="shared" ref="M999" si="1630">M1000+M1008+M1009+M1010</f>
        <v>540369.23</v>
      </c>
      <c r="N999" s="54">
        <f t="shared" si="1583"/>
        <v>0.87403980652680657</v>
      </c>
      <c r="O999" s="61"/>
      <c r="P999" s="45"/>
    </row>
    <row r="1000" spans="1:16" ht="19.5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937000</v>
      </c>
      <c r="L1000" s="48">
        <f t="shared" si="1634"/>
        <v>3122653.77</v>
      </c>
      <c r="M1000" s="50">
        <f t="shared" si="1634"/>
        <v>540326.23</v>
      </c>
      <c r="N1000" s="51">
        <f t="shared" si="1583"/>
        <v>0.85248998629531147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187000</v>
      </c>
      <c r="L1002" s="49">
        <f t="shared" si="1639"/>
        <v>1247980.77</v>
      </c>
      <c r="M1002" s="53">
        <f t="shared" si="1639"/>
        <v>238999.22999999998</v>
      </c>
      <c r="N1002" s="54">
        <f t="shared" si="1583"/>
        <v>0.83927206149376588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750000</v>
      </c>
      <c r="L1007" s="49">
        <f t="shared" ref="L1007:M1007" si="1657">L1020+L1032+L1044</f>
        <v>1851874</v>
      </c>
      <c r="M1007" s="53">
        <f t="shared" si="1657"/>
        <v>288126</v>
      </c>
      <c r="N1007" s="54">
        <f t="shared" si="1583"/>
        <v>0.8653616822429907</v>
      </c>
      <c r="O1007" s="61"/>
      <c r="P1007" s="45"/>
    </row>
    <row r="1008" spans="1:16" ht="19.5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118400</v>
      </c>
      <c r="L1012" s="48">
        <f t="shared" ref="L1012" si="1671">L1013+L1021+L1022+L1023</f>
        <v>529016</v>
      </c>
      <c r="M1012" s="50">
        <f t="shared" ref="M1012" si="1672">M1013+M1021+M1022+M1023</f>
        <v>170984</v>
      </c>
      <c r="N1012" s="51">
        <f t="shared" si="1583"/>
        <v>0.75573714285714289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118400</v>
      </c>
      <c r="L1013" s="49">
        <f t="shared" si="1676"/>
        <v>529016</v>
      </c>
      <c r="M1013" s="53">
        <f t="shared" si="1676"/>
        <v>170984</v>
      </c>
      <c r="N1013" s="54">
        <f t="shared" si="1583"/>
        <v>0.75573714285714289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v>118400</v>
      </c>
      <c r="L1015" s="49">
        <f t="shared" si="1677"/>
        <v>521352</v>
      </c>
      <c r="M1015" s="53">
        <f t="shared" si="1678"/>
        <v>113648</v>
      </c>
      <c r="N1015" s="54">
        <f t="shared" si="1583"/>
        <v>0.82102677165354332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1"/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7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750000</v>
      </c>
      <c r="L1036" s="48">
        <f t="shared" ref="L1036" si="1697">L1037+L1045+L1046+L1047</f>
        <v>1850474</v>
      </c>
      <c r="M1036" s="50">
        <f t="shared" ref="M1036" si="1698">M1037+M1045+M1046+M1047</f>
        <v>239526</v>
      </c>
      <c r="N1036" s="51">
        <f t="shared" si="1679"/>
        <v>0.88539425837320573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750000</v>
      </c>
      <c r="L1037" s="49">
        <f t="shared" si="1702"/>
        <v>1850474</v>
      </c>
      <c r="M1037" s="53">
        <f t="shared" si="1702"/>
        <v>239526</v>
      </c>
      <c r="N1037" s="54">
        <f t="shared" si="1679"/>
        <v>0.88539425837320573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v>750000</v>
      </c>
      <c r="L1044" s="49">
        <f t="shared" si="1703"/>
        <v>1850474</v>
      </c>
      <c r="M1044" s="53">
        <f t="shared" si="1704"/>
        <v>239526</v>
      </c>
      <c r="N1044" s="54">
        <f t="shared" si="1679"/>
        <v>0.88539425837320573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56328016.569999993</v>
      </c>
      <c r="K1048" s="48">
        <f t="shared" si="1705"/>
        <v>12253405</v>
      </c>
      <c r="L1048" s="48">
        <f t="shared" si="1705"/>
        <v>68581421.569999993</v>
      </c>
      <c r="M1048" s="50">
        <f t="shared" si="1705"/>
        <v>550578.43000000005</v>
      </c>
      <c r="N1048" s="51">
        <f t="shared" si="1679"/>
        <v>0.99203583825146091</v>
      </c>
      <c r="O1048" s="61"/>
      <c r="P1048" s="45"/>
    </row>
    <row r="1049" spans="1:16" ht="19.5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27593731.239999998</v>
      </c>
      <c r="K1049" s="49">
        <f t="shared" si="1709"/>
        <v>3278194</v>
      </c>
      <c r="L1049" s="49">
        <f t="shared" si="1709"/>
        <v>30871925.239999998</v>
      </c>
      <c r="M1049" s="53">
        <f t="shared" si="1709"/>
        <v>540074.76</v>
      </c>
      <c r="N1049" s="54">
        <f t="shared" si="1679"/>
        <v>0.98280673755252768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541724</v>
      </c>
      <c r="K1051" s="49">
        <f t="shared" si="1714"/>
        <v>832947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0</v>
      </c>
      <c r="L1053" s="49">
        <f t="shared" si="1714"/>
        <v>245000</v>
      </c>
      <c r="M1053" s="53">
        <f t="shared" si="1714"/>
        <v>455000</v>
      </c>
      <c r="N1053" s="54">
        <f t="shared" si="1679"/>
        <v>0.35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25002167.239999998</v>
      </c>
      <c r="K1056" s="49">
        <f t="shared" si="1714"/>
        <v>2250087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0</v>
      </c>
      <c r="L1060" s="48">
        <f t="shared" si="1735"/>
        <v>195000</v>
      </c>
      <c r="M1060" s="50">
        <f t="shared" si="1735"/>
        <v>455000</v>
      </c>
      <c r="N1060" s="51">
        <f t="shared" si="1679"/>
        <v>0.3</v>
      </c>
      <c r="O1060" s="61"/>
      <c r="P1060" s="45" t="s">
        <v>91</v>
      </c>
    </row>
    <row r="1061" spans="1:16" ht="19.5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0</v>
      </c>
      <c r="L1061" s="49">
        <f t="shared" si="1738"/>
        <v>195000</v>
      </c>
      <c r="M1061" s="53">
        <f t="shared" si="1738"/>
        <v>455000</v>
      </c>
      <c r="N1061" s="54">
        <f t="shared" si="1679"/>
        <v>0.3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9.5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49"/>
      <c r="L1065" s="49">
        <f t="shared" si="1740"/>
        <v>195000</v>
      </c>
      <c r="M1065" s="53">
        <f t="shared" si="1741"/>
        <v>455000</v>
      </c>
      <c r="N1065" s="54">
        <f t="shared" si="1679"/>
        <v>0.3</v>
      </c>
      <c r="O1065" s="61"/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4200000</v>
      </c>
      <c r="K1072" s="48">
        <f t="shared" si="1743"/>
        <v>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4200000</v>
      </c>
      <c r="K1073" s="49">
        <f t="shared" si="1746"/>
        <v>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150000</v>
      </c>
      <c r="K1075" s="49">
        <f t="shared" si="1751"/>
        <v>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4050000</v>
      </c>
      <c r="K1080" s="49">
        <f t="shared" si="1756"/>
        <v>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64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64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2393050</v>
      </c>
      <c r="K1096" s="48">
        <f t="shared" si="1769"/>
        <v>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2393050</v>
      </c>
      <c r="K1097" s="49">
        <f t="shared" si="1772"/>
        <v>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64">
        <f>20000+73350</f>
        <v>93350</v>
      </c>
      <c r="J1099" s="49">
        <v>93350</v>
      </c>
      <c r="K1099" s="49"/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64">
        <f>2274700+25000</f>
        <v>2299700</v>
      </c>
      <c r="J1104" s="49">
        <v>2299700</v>
      </c>
      <c r="K1104" s="49"/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6">
        <f t="shared" si="1823"/>
        <v>0</v>
      </c>
      <c r="N1132" s="51">
        <f t="shared" ref="N1132:N1143" si="1824">L1132/I1132</f>
        <v>1</v>
      </c>
      <c r="O1132" s="70" t="s">
        <v>227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64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64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64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64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64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64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</autoFilter>
  <mergeCells count="1">
    <mergeCell ref="O4:O12"/>
  </mergeCells>
  <pageMargins left="0" right="0" top="0" bottom="0" header="0" footer="0"/>
  <pageSetup scale="42" fitToHeight="0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showWhiteSpace="0" view="pageBreakPreview" zoomScaleNormal="100" zoomScaleSheetLayoutView="100" workbookViewId="0">
      <selection activeCell="L32" sqref="L32"/>
    </sheetView>
  </sheetViews>
  <sheetFormatPr defaultRowHeight="15.75" x14ac:dyDescent="0.25"/>
  <cols>
    <col min="1" max="1" width="3.85546875" style="72" customWidth="1"/>
    <col min="2" max="2" width="16.85546875" style="72" customWidth="1"/>
    <col min="3" max="3" width="48.7109375" style="72" customWidth="1"/>
    <col min="4" max="4" width="16.42578125" style="73" customWidth="1"/>
    <col min="5" max="5" width="15.5703125" style="72" customWidth="1"/>
    <col min="6" max="6" width="16.28515625" style="72" customWidth="1"/>
    <col min="7" max="8" width="17.85546875" style="72" customWidth="1"/>
    <col min="9" max="9" width="14" style="123" bestFit="1" customWidth="1"/>
    <col min="10" max="10" width="12.140625" style="123" bestFit="1" customWidth="1"/>
    <col min="11" max="16384" width="9.140625" style="72"/>
  </cols>
  <sheetData>
    <row r="1" spans="1:10" ht="23.25" customHeight="1" x14ac:dyDescent="0.25">
      <c r="B1" s="131" t="s">
        <v>229</v>
      </c>
      <c r="C1" s="131"/>
      <c r="D1" s="131"/>
      <c r="E1" s="131"/>
      <c r="F1" s="131"/>
      <c r="G1" s="131"/>
      <c r="H1" s="131"/>
    </row>
    <row r="2" spans="1:10" ht="65.25" customHeight="1" x14ac:dyDescent="0.25">
      <c r="B2" s="132" t="s">
        <v>96</v>
      </c>
      <c r="C2" s="132"/>
      <c r="D2" s="132"/>
      <c r="E2" s="132"/>
      <c r="F2" s="132"/>
      <c r="G2" s="132"/>
      <c r="H2" s="132"/>
    </row>
    <row r="3" spans="1:10" ht="3" customHeight="1" thickBot="1" x14ac:dyDescent="0.3">
      <c r="B3" s="74"/>
      <c r="C3" s="74"/>
      <c r="D3" s="75"/>
      <c r="E3" s="74"/>
      <c r="F3" s="74"/>
      <c r="G3" s="74"/>
      <c r="H3" s="74"/>
    </row>
    <row r="4" spans="1:10" ht="18.75" hidden="1" thickBot="1" x14ac:dyDescent="0.3">
      <c r="B4" s="74"/>
      <c r="C4" s="74"/>
      <c r="D4" s="75"/>
      <c r="E4" s="74"/>
      <c r="F4" s="74"/>
      <c r="G4" s="74"/>
      <c r="H4" s="76" t="s">
        <v>230</v>
      </c>
      <c r="I4" s="72"/>
      <c r="J4" s="72"/>
    </row>
    <row r="5" spans="1:10" ht="69" customHeight="1" thickBot="1" x14ac:dyDescent="0.3">
      <c r="B5" s="77" t="s">
        <v>0</v>
      </c>
      <c r="C5" s="78" t="s">
        <v>1</v>
      </c>
      <c r="D5" s="79" t="s">
        <v>231</v>
      </c>
      <c r="E5" s="79" t="s">
        <v>232</v>
      </c>
      <c r="F5" s="79" t="s">
        <v>233</v>
      </c>
      <c r="G5" s="79" t="s">
        <v>234</v>
      </c>
      <c r="H5" s="80" t="s">
        <v>235</v>
      </c>
    </row>
    <row r="6" spans="1:10" ht="76.5" customHeight="1" thickTop="1" thickBot="1" x14ac:dyDescent="0.25">
      <c r="A6" s="81"/>
      <c r="B6" s="82" t="s">
        <v>100</v>
      </c>
      <c r="C6" s="83" t="s">
        <v>99</v>
      </c>
      <c r="D6" s="84">
        <f t="shared" ref="D6:H6" si="0">D8+D16+D17+D18</f>
        <v>-555</v>
      </c>
      <c r="E6" s="84">
        <f t="shared" si="0"/>
        <v>0</v>
      </c>
      <c r="F6" s="84">
        <f t="shared" si="0"/>
        <v>0</v>
      </c>
      <c r="G6" s="84">
        <f t="shared" si="0"/>
        <v>0</v>
      </c>
      <c r="H6" s="85">
        <f t="shared" si="0"/>
        <v>-555</v>
      </c>
    </row>
    <row r="7" spans="1:10" s="91" customFormat="1" ht="17.25" hidden="1" customHeight="1" thickTop="1" x14ac:dyDescent="0.2">
      <c r="A7" s="86" t="str">
        <f t="shared" ref="A7:A18" si="1">IF(OR(E7&lt;&gt;0,F7&lt;&gt;0,G7&lt;&gt;0,H7&lt;&gt;0),"a","b")</f>
        <v>b</v>
      </c>
      <c r="B7" s="87"/>
      <c r="C7" s="88" t="s">
        <v>236</v>
      </c>
      <c r="D7" s="89">
        <f>SUM(E7:H7)</f>
        <v>0</v>
      </c>
      <c r="E7" s="89"/>
      <c r="F7" s="89"/>
      <c r="G7" s="89"/>
      <c r="H7" s="90"/>
    </row>
    <row r="8" spans="1:10" ht="19.5" customHeight="1" thickTop="1" x14ac:dyDescent="0.2">
      <c r="A8" s="81" t="str">
        <f t="shared" si="1"/>
        <v>a</v>
      </c>
      <c r="B8" s="87"/>
      <c r="C8" s="92" t="s">
        <v>3</v>
      </c>
      <c r="D8" s="93">
        <f t="shared" ref="D8:H8" si="2">SUM(D9:D15)</f>
        <v>-555</v>
      </c>
      <c r="E8" s="93">
        <f t="shared" si="2"/>
        <v>0</v>
      </c>
      <c r="F8" s="93">
        <f t="shared" si="2"/>
        <v>0</v>
      </c>
      <c r="G8" s="93">
        <f t="shared" si="2"/>
        <v>0</v>
      </c>
      <c r="H8" s="94">
        <f t="shared" si="2"/>
        <v>-555</v>
      </c>
    </row>
    <row r="9" spans="1:10" s="91" customFormat="1" ht="17.25" hidden="1" customHeight="1" x14ac:dyDescent="0.2">
      <c r="A9" s="86" t="str">
        <f t="shared" si="1"/>
        <v>b</v>
      </c>
      <c r="B9" s="87"/>
      <c r="C9" s="95" t="s">
        <v>4</v>
      </c>
      <c r="D9" s="96">
        <f t="shared" ref="D9:D18" si="3">SUM(E9:H9)</f>
        <v>0</v>
      </c>
      <c r="E9" s="96"/>
      <c r="F9" s="96"/>
      <c r="G9" s="96"/>
      <c r="H9" s="97"/>
    </row>
    <row r="10" spans="1:10" s="91" customFormat="1" ht="20.25" customHeight="1" thickBot="1" x14ac:dyDescent="0.25">
      <c r="A10" s="86" t="str">
        <f t="shared" si="1"/>
        <v>a</v>
      </c>
      <c r="B10" s="87"/>
      <c r="C10" s="98" t="s">
        <v>5</v>
      </c>
      <c r="D10" s="96">
        <f t="shared" si="3"/>
        <v>-555</v>
      </c>
      <c r="E10" s="96"/>
      <c r="F10" s="96"/>
      <c r="G10" s="96"/>
      <c r="H10" s="96">
        <v>-555</v>
      </c>
      <c r="I10" s="124"/>
      <c r="J10" s="124"/>
    </row>
    <row r="11" spans="1:10" s="91" customFormat="1" ht="17.25" hidden="1" customHeight="1" x14ac:dyDescent="0.2">
      <c r="A11" s="86" t="str">
        <f t="shared" si="1"/>
        <v>b</v>
      </c>
      <c r="B11" s="87"/>
      <c r="C11" s="95" t="s">
        <v>6</v>
      </c>
      <c r="D11" s="96">
        <f t="shared" si="3"/>
        <v>0</v>
      </c>
      <c r="E11" s="96"/>
      <c r="F11" s="96"/>
      <c r="G11" s="96"/>
      <c r="H11" s="97"/>
      <c r="I11" s="100"/>
    </row>
    <row r="12" spans="1:10" s="91" customFormat="1" ht="17.25" hidden="1" customHeight="1" x14ac:dyDescent="0.2">
      <c r="A12" s="86" t="str">
        <f t="shared" si="1"/>
        <v>b</v>
      </c>
      <c r="B12" s="87"/>
      <c r="C12" s="95" t="s">
        <v>7</v>
      </c>
      <c r="D12" s="96">
        <f t="shared" si="3"/>
        <v>0</v>
      </c>
      <c r="E12" s="96"/>
      <c r="F12" s="96"/>
      <c r="G12" s="96"/>
      <c r="H12" s="97"/>
    </row>
    <row r="13" spans="1:10" s="91" customFormat="1" ht="17.25" hidden="1" customHeight="1" x14ac:dyDescent="0.2">
      <c r="A13" s="86" t="str">
        <f t="shared" si="1"/>
        <v>b</v>
      </c>
      <c r="B13" s="87"/>
      <c r="C13" s="95" t="s">
        <v>8</v>
      </c>
      <c r="D13" s="96">
        <f t="shared" si="3"/>
        <v>0</v>
      </c>
      <c r="E13" s="96"/>
      <c r="F13" s="96"/>
      <c r="G13" s="96"/>
      <c r="H13" s="97"/>
    </row>
    <row r="14" spans="1:10" ht="16.5" hidden="1" customHeight="1" x14ac:dyDescent="0.2">
      <c r="A14" s="81" t="str">
        <f t="shared" si="1"/>
        <v>b</v>
      </c>
      <c r="B14" s="87"/>
      <c r="C14" s="95" t="s">
        <v>9</v>
      </c>
      <c r="D14" s="96">
        <f t="shared" si="3"/>
        <v>0</v>
      </c>
      <c r="E14" s="96"/>
      <c r="F14" s="96"/>
      <c r="G14" s="96"/>
      <c r="H14" s="97"/>
      <c r="I14" s="72"/>
      <c r="J14" s="72"/>
    </row>
    <row r="15" spans="1:10" s="91" customFormat="1" ht="17.25" hidden="1" customHeight="1" x14ac:dyDescent="0.2">
      <c r="A15" s="86" t="str">
        <f t="shared" si="1"/>
        <v>b</v>
      </c>
      <c r="B15" s="87"/>
      <c r="C15" s="95" t="s">
        <v>10</v>
      </c>
      <c r="D15" s="96">
        <f t="shared" si="3"/>
        <v>0</v>
      </c>
      <c r="E15" s="96"/>
      <c r="F15" s="96"/>
      <c r="G15" s="96"/>
      <c r="H15" s="97"/>
    </row>
    <row r="16" spans="1:10" s="91" customFormat="1" ht="19.5" hidden="1" customHeight="1" x14ac:dyDescent="0.2">
      <c r="A16" s="86" t="str">
        <f t="shared" si="1"/>
        <v>b</v>
      </c>
      <c r="B16" s="87"/>
      <c r="C16" s="92" t="s">
        <v>11</v>
      </c>
      <c r="D16" s="93">
        <f t="shared" si="3"/>
        <v>0</v>
      </c>
      <c r="E16" s="93"/>
      <c r="F16" s="93"/>
      <c r="G16" s="93"/>
      <c r="H16" s="94"/>
    </row>
    <row r="17" spans="1:10" s="91" customFormat="1" ht="17.25" hidden="1" customHeight="1" x14ac:dyDescent="0.2">
      <c r="A17" s="86" t="str">
        <f t="shared" si="1"/>
        <v>b</v>
      </c>
      <c r="B17" s="87"/>
      <c r="C17" s="101" t="s">
        <v>12</v>
      </c>
      <c r="D17" s="93">
        <f t="shared" si="3"/>
        <v>0</v>
      </c>
      <c r="E17" s="96"/>
      <c r="F17" s="96"/>
      <c r="G17" s="96"/>
      <c r="H17" s="97"/>
    </row>
    <row r="18" spans="1:10" s="91" customFormat="1" ht="17.25" hidden="1" customHeight="1" thickBot="1" x14ac:dyDescent="0.25">
      <c r="A18" s="86" t="str">
        <f t="shared" si="1"/>
        <v>b</v>
      </c>
      <c r="B18" s="102"/>
      <c r="C18" s="103" t="s">
        <v>13</v>
      </c>
      <c r="D18" s="104">
        <f t="shared" si="3"/>
        <v>0</v>
      </c>
      <c r="E18" s="105"/>
      <c r="F18" s="105"/>
      <c r="G18" s="105"/>
      <c r="H18" s="106"/>
    </row>
    <row r="19" spans="1:10" ht="42.75" customHeight="1" thickTop="1" thickBot="1" x14ac:dyDescent="0.25">
      <c r="A19" s="81"/>
      <c r="B19" s="82" t="s">
        <v>102</v>
      </c>
      <c r="C19" s="83" t="s">
        <v>15</v>
      </c>
      <c r="D19" s="84">
        <f t="shared" ref="D19:H19" si="4">D21+D29+D30+D31</f>
        <v>-1296</v>
      </c>
      <c r="E19" s="84">
        <f t="shared" si="4"/>
        <v>0</v>
      </c>
      <c r="F19" s="84">
        <f t="shared" si="4"/>
        <v>0</v>
      </c>
      <c r="G19" s="84">
        <f t="shared" si="4"/>
        <v>0</v>
      </c>
      <c r="H19" s="85">
        <f t="shared" si="4"/>
        <v>-1296</v>
      </c>
    </row>
    <row r="20" spans="1:10" s="91" customFormat="1" ht="17.25" hidden="1" customHeight="1" thickTop="1" x14ac:dyDescent="0.2">
      <c r="A20" s="86" t="str">
        <f t="shared" ref="A20:A31" si="5">IF(OR(E20&lt;&gt;0,F20&lt;&gt;0,G20&lt;&gt;0,H20&lt;&gt;0),"a","b")</f>
        <v>b</v>
      </c>
      <c r="B20" s="87"/>
      <c r="C20" s="88" t="s">
        <v>236</v>
      </c>
      <c r="D20" s="89">
        <f>SUM(E20:H20)</f>
        <v>0</v>
      </c>
      <c r="E20" s="89"/>
      <c r="F20" s="89"/>
      <c r="G20" s="89"/>
      <c r="H20" s="90"/>
    </row>
    <row r="21" spans="1:10" ht="19.5" customHeight="1" thickTop="1" x14ac:dyDescent="0.2">
      <c r="A21" s="81" t="str">
        <f t="shared" si="5"/>
        <v>a</v>
      </c>
      <c r="B21" s="87"/>
      <c r="C21" s="92" t="s">
        <v>3</v>
      </c>
      <c r="D21" s="93">
        <f t="shared" ref="D21:H21" si="6">SUM(D22:D28)</f>
        <v>-1296</v>
      </c>
      <c r="E21" s="93">
        <f t="shared" si="6"/>
        <v>0</v>
      </c>
      <c r="F21" s="93">
        <f t="shared" si="6"/>
        <v>0</v>
      </c>
      <c r="G21" s="93">
        <f t="shared" si="6"/>
        <v>0</v>
      </c>
      <c r="H21" s="94">
        <f t="shared" si="6"/>
        <v>-1296</v>
      </c>
    </row>
    <row r="22" spans="1:10" s="91" customFormat="1" ht="17.25" hidden="1" customHeight="1" x14ac:dyDescent="0.2">
      <c r="A22" s="86" t="str">
        <f t="shared" si="5"/>
        <v>b</v>
      </c>
      <c r="B22" s="87"/>
      <c r="C22" s="95" t="s">
        <v>4</v>
      </c>
      <c r="D22" s="96">
        <f t="shared" ref="D22:D31" si="7">SUM(E22:H22)</f>
        <v>0</v>
      </c>
      <c r="E22" s="96"/>
      <c r="F22" s="96"/>
      <c r="G22" s="96"/>
      <c r="H22" s="97"/>
    </row>
    <row r="23" spans="1:10" s="91" customFormat="1" ht="20.25" customHeight="1" thickBot="1" x14ac:dyDescent="0.25">
      <c r="A23" s="86" t="str">
        <f t="shared" si="5"/>
        <v>a</v>
      </c>
      <c r="B23" s="87"/>
      <c r="C23" s="98" t="s">
        <v>5</v>
      </c>
      <c r="D23" s="96">
        <f t="shared" si="7"/>
        <v>-1296</v>
      </c>
      <c r="E23" s="96"/>
      <c r="F23" s="96"/>
      <c r="G23" s="96"/>
      <c r="H23" s="97">
        <v>-1296</v>
      </c>
      <c r="I23" s="124"/>
      <c r="J23" s="124"/>
    </row>
    <row r="24" spans="1:10" s="91" customFormat="1" ht="17.25" hidden="1" customHeight="1" x14ac:dyDescent="0.2">
      <c r="A24" s="86" t="str">
        <f t="shared" si="5"/>
        <v>b</v>
      </c>
      <c r="B24" s="87"/>
      <c r="C24" s="95" t="s">
        <v>6</v>
      </c>
      <c r="D24" s="96">
        <f t="shared" si="7"/>
        <v>0</v>
      </c>
      <c r="E24" s="96"/>
      <c r="F24" s="96"/>
      <c r="G24" s="96"/>
      <c r="H24" s="97"/>
      <c r="I24" s="100"/>
    </row>
    <row r="25" spans="1:10" s="91" customFormat="1" ht="17.25" hidden="1" customHeight="1" x14ac:dyDescent="0.2">
      <c r="A25" s="86" t="str">
        <f t="shared" si="5"/>
        <v>b</v>
      </c>
      <c r="B25" s="87"/>
      <c r="C25" s="95" t="s">
        <v>7</v>
      </c>
      <c r="D25" s="96">
        <f t="shared" si="7"/>
        <v>0</v>
      </c>
      <c r="E25" s="96"/>
      <c r="F25" s="96"/>
      <c r="G25" s="96"/>
      <c r="H25" s="97"/>
    </row>
    <row r="26" spans="1:10" s="91" customFormat="1" ht="17.25" hidden="1" customHeight="1" x14ac:dyDescent="0.2">
      <c r="A26" s="86" t="str">
        <f t="shared" si="5"/>
        <v>b</v>
      </c>
      <c r="B26" s="87"/>
      <c r="C26" s="95" t="s">
        <v>8</v>
      </c>
      <c r="D26" s="96">
        <f t="shared" si="7"/>
        <v>0</v>
      </c>
      <c r="E26" s="96"/>
      <c r="F26" s="96"/>
      <c r="G26" s="96"/>
      <c r="H26" s="97"/>
    </row>
    <row r="27" spans="1:10" ht="16.5" hidden="1" customHeight="1" x14ac:dyDescent="0.2">
      <c r="A27" s="81" t="str">
        <f t="shared" si="5"/>
        <v>b</v>
      </c>
      <c r="B27" s="87"/>
      <c r="C27" s="95" t="s">
        <v>9</v>
      </c>
      <c r="D27" s="96">
        <f t="shared" si="7"/>
        <v>0</v>
      </c>
      <c r="E27" s="96"/>
      <c r="F27" s="96"/>
      <c r="G27" s="96"/>
      <c r="H27" s="97"/>
      <c r="I27" s="72"/>
      <c r="J27" s="72"/>
    </row>
    <row r="28" spans="1:10" s="91" customFormat="1" ht="17.25" hidden="1" customHeight="1" x14ac:dyDescent="0.2">
      <c r="A28" s="86" t="str">
        <f t="shared" si="5"/>
        <v>b</v>
      </c>
      <c r="B28" s="87"/>
      <c r="C28" s="95" t="s">
        <v>10</v>
      </c>
      <c r="D28" s="96">
        <f t="shared" si="7"/>
        <v>0</v>
      </c>
      <c r="E28" s="96"/>
      <c r="F28" s="96"/>
      <c r="G28" s="96"/>
      <c r="H28" s="97"/>
    </row>
    <row r="29" spans="1:10" s="91" customFormat="1" ht="19.5" hidden="1" customHeight="1" x14ac:dyDescent="0.2">
      <c r="A29" s="86" t="str">
        <f t="shared" si="5"/>
        <v>b</v>
      </c>
      <c r="B29" s="87"/>
      <c r="C29" s="92" t="s">
        <v>11</v>
      </c>
      <c r="D29" s="93">
        <f t="shared" si="7"/>
        <v>0</v>
      </c>
      <c r="E29" s="93"/>
      <c r="F29" s="93"/>
      <c r="G29" s="93"/>
      <c r="H29" s="94"/>
    </row>
    <row r="30" spans="1:10" s="91" customFormat="1" ht="17.25" hidden="1" customHeight="1" x14ac:dyDescent="0.2">
      <c r="A30" s="86" t="str">
        <f t="shared" si="5"/>
        <v>b</v>
      </c>
      <c r="B30" s="87"/>
      <c r="C30" s="101" t="s">
        <v>12</v>
      </c>
      <c r="D30" s="93">
        <f t="shared" si="7"/>
        <v>0</v>
      </c>
      <c r="E30" s="96"/>
      <c r="F30" s="96"/>
      <c r="G30" s="96"/>
      <c r="H30" s="97"/>
    </row>
    <row r="31" spans="1:10" s="91" customFormat="1" ht="17.25" hidden="1" customHeight="1" thickBot="1" x14ac:dyDescent="0.25">
      <c r="A31" s="86" t="str">
        <f t="shared" si="5"/>
        <v>b</v>
      </c>
      <c r="B31" s="102"/>
      <c r="C31" s="103" t="s">
        <v>13</v>
      </c>
      <c r="D31" s="104">
        <f t="shared" si="7"/>
        <v>0</v>
      </c>
      <c r="E31" s="105"/>
      <c r="F31" s="105"/>
      <c r="G31" s="105"/>
      <c r="H31" s="106"/>
    </row>
    <row r="32" spans="1:10" ht="51.75" customHeight="1" thickTop="1" thickBot="1" x14ac:dyDescent="0.25">
      <c r="A32" s="81"/>
      <c r="B32" s="82" t="s">
        <v>108</v>
      </c>
      <c r="C32" s="83" t="s">
        <v>18</v>
      </c>
      <c r="D32" s="84">
        <f t="shared" ref="D32:H32" si="8">D34+D42+D43+D44</f>
        <v>-41436</v>
      </c>
      <c r="E32" s="84">
        <f t="shared" si="8"/>
        <v>0</v>
      </c>
      <c r="F32" s="84">
        <f t="shared" si="8"/>
        <v>0</v>
      </c>
      <c r="G32" s="84">
        <f t="shared" si="8"/>
        <v>0</v>
      </c>
      <c r="H32" s="85">
        <f t="shared" si="8"/>
        <v>-41436</v>
      </c>
    </row>
    <row r="33" spans="1:10" s="91" customFormat="1" ht="17.25" hidden="1" customHeight="1" thickTop="1" x14ac:dyDescent="0.2">
      <c r="A33" s="86" t="str">
        <f t="shared" ref="A33:A44" si="9">IF(OR(E33&lt;&gt;0,F33&lt;&gt;0,G33&lt;&gt;0,H33&lt;&gt;0),"a","b")</f>
        <v>b</v>
      </c>
      <c r="B33" s="87"/>
      <c r="C33" s="88" t="s">
        <v>236</v>
      </c>
      <c r="D33" s="89">
        <f>SUM(E33:H33)</f>
        <v>0</v>
      </c>
      <c r="E33" s="89"/>
      <c r="F33" s="89"/>
      <c r="G33" s="89"/>
      <c r="H33" s="90"/>
    </row>
    <row r="34" spans="1:10" ht="19.5" customHeight="1" thickTop="1" x14ac:dyDescent="0.2">
      <c r="A34" s="81" t="str">
        <f t="shared" si="9"/>
        <v>a</v>
      </c>
      <c r="B34" s="87"/>
      <c r="C34" s="92" t="s">
        <v>3</v>
      </c>
      <c r="D34" s="93">
        <f t="shared" ref="D34:H34" si="10">SUM(D35:D41)</f>
        <v>-29227</v>
      </c>
      <c r="E34" s="93">
        <f t="shared" si="10"/>
        <v>0</v>
      </c>
      <c r="F34" s="93">
        <f t="shared" si="10"/>
        <v>0</v>
      </c>
      <c r="G34" s="93">
        <f t="shared" si="10"/>
        <v>0</v>
      </c>
      <c r="H34" s="94">
        <f t="shared" si="10"/>
        <v>-29227</v>
      </c>
    </row>
    <row r="35" spans="1:10" s="91" customFormat="1" ht="17.25" hidden="1" customHeight="1" x14ac:dyDescent="0.2">
      <c r="A35" s="86" t="str">
        <f t="shared" si="9"/>
        <v>b</v>
      </c>
      <c r="B35" s="87"/>
      <c r="C35" s="95" t="s">
        <v>4</v>
      </c>
      <c r="D35" s="96">
        <f t="shared" ref="D35:D44" si="11">SUM(E35:H35)</f>
        <v>0</v>
      </c>
      <c r="E35" s="96"/>
      <c r="F35" s="96"/>
      <c r="G35" s="96"/>
      <c r="H35" s="97"/>
    </row>
    <row r="36" spans="1:10" s="91" customFormat="1" ht="20.25" customHeight="1" x14ac:dyDescent="0.2">
      <c r="A36" s="86" t="str">
        <f t="shared" si="9"/>
        <v>a</v>
      </c>
      <c r="B36" s="87"/>
      <c r="C36" s="98" t="s">
        <v>5</v>
      </c>
      <c r="D36" s="96">
        <f t="shared" si="11"/>
        <v>-29152</v>
      </c>
      <c r="E36" s="96"/>
      <c r="F36" s="96"/>
      <c r="G36" s="96"/>
      <c r="H36" s="107">
        <v>-29152</v>
      </c>
      <c r="I36" s="124"/>
      <c r="J36" s="124"/>
    </row>
    <row r="37" spans="1:10" s="91" customFormat="1" ht="17.25" hidden="1" customHeight="1" x14ac:dyDescent="0.2">
      <c r="A37" s="86" t="str">
        <f t="shared" si="9"/>
        <v>b</v>
      </c>
      <c r="B37" s="87"/>
      <c r="C37" s="95" t="s">
        <v>6</v>
      </c>
      <c r="D37" s="96">
        <f t="shared" si="11"/>
        <v>0</v>
      </c>
      <c r="E37" s="96"/>
      <c r="F37" s="96"/>
      <c r="G37" s="96"/>
      <c r="H37" s="97"/>
      <c r="I37" s="100"/>
    </row>
    <row r="38" spans="1:10" s="91" customFormat="1" ht="17.25" hidden="1" customHeight="1" x14ac:dyDescent="0.2">
      <c r="A38" s="86" t="str">
        <f t="shared" si="9"/>
        <v>b</v>
      </c>
      <c r="B38" s="87"/>
      <c r="C38" s="95" t="s">
        <v>7</v>
      </c>
      <c r="D38" s="96">
        <f t="shared" si="11"/>
        <v>0</v>
      </c>
      <c r="E38" s="96"/>
      <c r="F38" s="96"/>
      <c r="G38" s="96"/>
      <c r="H38" s="97"/>
    </row>
    <row r="39" spans="1:10" s="91" customFormat="1" ht="17.25" hidden="1" customHeight="1" x14ac:dyDescent="0.2">
      <c r="A39" s="86" t="str">
        <f t="shared" si="9"/>
        <v>b</v>
      </c>
      <c r="B39" s="87"/>
      <c r="C39" s="95" t="s">
        <v>8</v>
      </c>
      <c r="D39" s="96">
        <f t="shared" si="11"/>
        <v>0</v>
      </c>
      <c r="E39" s="96"/>
      <c r="F39" s="96"/>
      <c r="G39" s="96"/>
      <c r="H39" s="97"/>
    </row>
    <row r="40" spans="1:10" ht="16.5" hidden="1" customHeight="1" x14ac:dyDescent="0.2">
      <c r="A40" s="81" t="str">
        <f t="shared" si="9"/>
        <v>b</v>
      </c>
      <c r="B40" s="87"/>
      <c r="C40" s="95" t="s">
        <v>9</v>
      </c>
      <c r="D40" s="96">
        <f t="shared" si="11"/>
        <v>0</v>
      </c>
      <c r="E40" s="96"/>
      <c r="F40" s="96"/>
      <c r="G40" s="96"/>
      <c r="H40" s="97"/>
      <c r="I40" s="72"/>
      <c r="J40" s="72"/>
    </row>
    <row r="41" spans="1:10" s="91" customFormat="1" ht="17.25" customHeight="1" x14ac:dyDescent="0.2">
      <c r="A41" s="86" t="str">
        <f t="shared" si="9"/>
        <v>a</v>
      </c>
      <c r="B41" s="87"/>
      <c r="C41" s="95" t="s">
        <v>10</v>
      </c>
      <c r="D41" s="96">
        <f t="shared" si="11"/>
        <v>-75</v>
      </c>
      <c r="E41" s="96"/>
      <c r="F41" s="96"/>
      <c r="G41" s="96"/>
      <c r="H41" s="97">
        <v>-75</v>
      </c>
      <c r="I41" s="124"/>
      <c r="J41" s="124"/>
    </row>
    <row r="42" spans="1:10" s="91" customFormat="1" ht="19.5" customHeight="1" thickBot="1" x14ac:dyDescent="0.25">
      <c r="A42" s="86" t="str">
        <f t="shared" si="9"/>
        <v>a</v>
      </c>
      <c r="B42" s="87"/>
      <c r="C42" s="92" t="s">
        <v>11</v>
      </c>
      <c r="D42" s="93">
        <f t="shared" si="11"/>
        <v>-12209</v>
      </c>
      <c r="E42" s="93"/>
      <c r="F42" s="93"/>
      <c r="G42" s="93"/>
      <c r="H42" s="108">
        <v>-12209</v>
      </c>
      <c r="I42" s="124"/>
      <c r="J42" s="124"/>
    </row>
    <row r="43" spans="1:10" s="91" customFormat="1" ht="17.25" hidden="1" customHeight="1" x14ac:dyDescent="0.2">
      <c r="A43" s="86" t="str">
        <f t="shared" si="9"/>
        <v>b</v>
      </c>
      <c r="B43" s="87"/>
      <c r="C43" s="101" t="s">
        <v>12</v>
      </c>
      <c r="D43" s="93">
        <f t="shared" si="11"/>
        <v>0</v>
      </c>
      <c r="E43" s="96"/>
      <c r="F43" s="96"/>
      <c r="G43" s="96"/>
      <c r="H43" s="97"/>
    </row>
    <row r="44" spans="1:10" s="91" customFormat="1" ht="17.25" hidden="1" customHeight="1" thickBot="1" x14ac:dyDescent="0.25">
      <c r="A44" s="86" t="str">
        <f t="shared" si="9"/>
        <v>b</v>
      </c>
      <c r="B44" s="102"/>
      <c r="C44" s="103" t="s">
        <v>13</v>
      </c>
      <c r="D44" s="104">
        <f t="shared" si="11"/>
        <v>0</v>
      </c>
      <c r="E44" s="105"/>
      <c r="F44" s="105"/>
      <c r="G44" s="105"/>
      <c r="H44" s="106"/>
    </row>
    <row r="45" spans="1:10" ht="41.25" customHeight="1" thickTop="1" thickBot="1" x14ac:dyDescent="0.25">
      <c r="A45" s="81"/>
      <c r="B45" s="82" t="s">
        <v>237</v>
      </c>
      <c r="C45" s="83" t="s">
        <v>238</v>
      </c>
      <c r="D45" s="84">
        <f t="shared" ref="D45:H45" si="12">D47+D55+D56+D57</f>
        <v>-17201</v>
      </c>
      <c r="E45" s="84">
        <f t="shared" si="12"/>
        <v>0</v>
      </c>
      <c r="F45" s="84">
        <f t="shared" si="12"/>
        <v>0</v>
      </c>
      <c r="G45" s="84">
        <f t="shared" si="12"/>
        <v>0</v>
      </c>
      <c r="H45" s="85">
        <f t="shared" si="12"/>
        <v>-17201</v>
      </c>
    </row>
    <row r="46" spans="1:10" s="91" customFormat="1" ht="17.25" hidden="1" customHeight="1" thickTop="1" x14ac:dyDescent="0.2">
      <c r="A46" s="86" t="str">
        <f t="shared" ref="A46:A57" si="13">IF(OR(E46&lt;&gt;0,F46&lt;&gt;0,G46&lt;&gt;0,H46&lt;&gt;0),"a","b")</f>
        <v>b</v>
      </c>
      <c r="B46" s="87"/>
      <c r="C46" s="88" t="s">
        <v>236</v>
      </c>
      <c r="D46" s="89">
        <f>SUM(E46:H46)</f>
        <v>0</v>
      </c>
      <c r="E46" s="89"/>
      <c r="F46" s="89"/>
      <c r="G46" s="89"/>
      <c r="H46" s="90"/>
    </row>
    <row r="47" spans="1:10" ht="19.5" customHeight="1" thickTop="1" x14ac:dyDescent="0.2">
      <c r="A47" s="81" t="str">
        <f t="shared" si="13"/>
        <v>a</v>
      </c>
      <c r="B47" s="87"/>
      <c r="C47" s="92" t="s">
        <v>3</v>
      </c>
      <c r="D47" s="93">
        <f t="shared" ref="D47:H47" si="14">SUM(D48:D54)</f>
        <v>-17201</v>
      </c>
      <c r="E47" s="93">
        <f t="shared" si="14"/>
        <v>0</v>
      </c>
      <c r="F47" s="93">
        <f t="shared" si="14"/>
        <v>0</v>
      </c>
      <c r="G47" s="93">
        <f t="shared" si="14"/>
        <v>0</v>
      </c>
      <c r="H47" s="94">
        <f t="shared" si="14"/>
        <v>-17201</v>
      </c>
    </row>
    <row r="48" spans="1:10" s="91" customFormat="1" ht="17.25" hidden="1" customHeight="1" x14ac:dyDescent="0.2">
      <c r="A48" s="86" t="str">
        <f t="shared" si="13"/>
        <v>b</v>
      </c>
      <c r="B48" s="87"/>
      <c r="C48" s="95" t="s">
        <v>4</v>
      </c>
      <c r="D48" s="96">
        <f t="shared" ref="D48:D57" si="15">SUM(E48:H48)</f>
        <v>0</v>
      </c>
      <c r="E48" s="96"/>
      <c r="F48" s="96"/>
      <c r="G48" s="96"/>
      <c r="H48" s="97"/>
    </row>
    <row r="49" spans="1:10" s="91" customFormat="1" ht="20.25" customHeight="1" thickBot="1" x14ac:dyDescent="0.25">
      <c r="A49" s="86" t="str">
        <f t="shared" si="13"/>
        <v>a</v>
      </c>
      <c r="B49" s="87"/>
      <c r="C49" s="98" t="s">
        <v>5</v>
      </c>
      <c r="D49" s="96">
        <f t="shared" si="15"/>
        <v>-17201</v>
      </c>
      <c r="E49" s="96"/>
      <c r="F49" s="96"/>
      <c r="G49" s="96"/>
      <c r="H49" s="97">
        <v>-17201</v>
      </c>
      <c r="I49" s="124"/>
      <c r="J49" s="124"/>
    </row>
    <row r="50" spans="1:10" s="91" customFormat="1" ht="17.25" hidden="1" customHeight="1" x14ac:dyDescent="0.2">
      <c r="A50" s="86" t="str">
        <f t="shared" si="13"/>
        <v>b</v>
      </c>
      <c r="B50" s="87"/>
      <c r="C50" s="95" t="s">
        <v>6</v>
      </c>
      <c r="D50" s="96">
        <f t="shared" si="15"/>
        <v>0</v>
      </c>
      <c r="E50" s="96"/>
      <c r="F50" s="96"/>
      <c r="G50" s="96"/>
      <c r="H50" s="97"/>
      <c r="I50" s="100"/>
    </row>
    <row r="51" spans="1:10" s="91" customFormat="1" ht="17.25" hidden="1" customHeight="1" x14ac:dyDescent="0.2">
      <c r="A51" s="86" t="str">
        <f t="shared" si="13"/>
        <v>b</v>
      </c>
      <c r="B51" s="87"/>
      <c r="C51" s="95" t="s">
        <v>7</v>
      </c>
      <c r="D51" s="96">
        <f t="shared" si="15"/>
        <v>0</v>
      </c>
      <c r="E51" s="96"/>
      <c r="F51" s="96"/>
      <c r="G51" s="96"/>
      <c r="H51" s="97"/>
    </row>
    <row r="52" spans="1:10" s="91" customFormat="1" ht="17.25" hidden="1" customHeight="1" x14ac:dyDescent="0.2">
      <c r="A52" s="86" t="str">
        <f t="shared" si="13"/>
        <v>b</v>
      </c>
      <c r="B52" s="87"/>
      <c r="C52" s="95" t="s">
        <v>8</v>
      </c>
      <c r="D52" s="96">
        <f t="shared" si="15"/>
        <v>0</v>
      </c>
      <c r="E52" s="96"/>
      <c r="F52" s="96"/>
      <c r="G52" s="96"/>
      <c r="H52" s="97"/>
    </row>
    <row r="53" spans="1:10" ht="16.5" hidden="1" customHeight="1" x14ac:dyDescent="0.2">
      <c r="A53" s="81" t="str">
        <f t="shared" si="13"/>
        <v>b</v>
      </c>
      <c r="B53" s="87"/>
      <c r="C53" s="95" t="s">
        <v>9</v>
      </c>
      <c r="D53" s="96">
        <f t="shared" si="15"/>
        <v>0</v>
      </c>
      <c r="E53" s="96"/>
      <c r="F53" s="96"/>
      <c r="G53" s="96"/>
      <c r="H53" s="97"/>
      <c r="I53" s="72"/>
      <c r="J53" s="72"/>
    </row>
    <row r="54" spans="1:10" s="91" customFormat="1" ht="17.25" hidden="1" customHeight="1" x14ac:dyDescent="0.2">
      <c r="A54" s="86" t="str">
        <f t="shared" si="13"/>
        <v>b</v>
      </c>
      <c r="B54" s="87"/>
      <c r="C54" s="95" t="s">
        <v>10</v>
      </c>
      <c r="D54" s="96">
        <f t="shared" si="15"/>
        <v>0</v>
      </c>
      <c r="E54" s="96"/>
      <c r="F54" s="96"/>
      <c r="G54" s="96"/>
      <c r="H54" s="97"/>
    </row>
    <row r="55" spans="1:10" s="91" customFormat="1" ht="19.5" hidden="1" customHeight="1" x14ac:dyDescent="0.2">
      <c r="A55" s="86" t="str">
        <f t="shared" si="13"/>
        <v>b</v>
      </c>
      <c r="B55" s="87"/>
      <c r="C55" s="92" t="s">
        <v>11</v>
      </c>
      <c r="D55" s="93">
        <f t="shared" si="15"/>
        <v>0</v>
      </c>
      <c r="E55" s="93"/>
      <c r="F55" s="93"/>
      <c r="G55" s="93"/>
      <c r="H55" s="94"/>
    </row>
    <row r="56" spans="1:10" s="91" customFormat="1" ht="17.25" hidden="1" customHeight="1" x14ac:dyDescent="0.2">
      <c r="A56" s="86" t="str">
        <f t="shared" si="13"/>
        <v>b</v>
      </c>
      <c r="B56" s="87"/>
      <c r="C56" s="101" t="s">
        <v>12</v>
      </c>
      <c r="D56" s="93">
        <f t="shared" si="15"/>
        <v>0</v>
      </c>
      <c r="E56" s="96"/>
      <c r="F56" s="96"/>
      <c r="G56" s="96"/>
      <c r="H56" s="97"/>
    </row>
    <row r="57" spans="1:10" s="91" customFormat="1" ht="17.25" hidden="1" customHeight="1" thickBot="1" x14ac:dyDescent="0.25">
      <c r="A57" s="86" t="str">
        <f t="shared" si="13"/>
        <v>b</v>
      </c>
      <c r="B57" s="102"/>
      <c r="C57" s="103" t="s">
        <v>13</v>
      </c>
      <c r="D57" s="104">
        <f t="shared" si="15"/>
        <v>0</v>
      </c>
      <c r="E57" s="105"/>
      <c r="F57" s="105"/>
      <c r="G57" s="105"/>
      <c r="H57" s="106"/>
    </row>
    <row r="58" spans="1:10" ht="63.75" customHeight="1" thickTop="1" thickBot="1" x14ac:dyDescent="0.25">
      <c r="A58" s="81"/>
      <c r="B58" s="82" t="s">
        <v>110</v>
      </c>
      <c r="C58" s="83" t="s">
        <v>20</v>
      </c>
      <c r="D58" s="84">
        <f t="shared" ref="D58:H58" si="16">D60+D68+D69+D70</f>
        <v>-495</v>
      </c>
      <c r="E58" s="84">
        <f t="shared" si="16"/>
        <v>0</v>
      </c>
      <c r="F58" s="84">
        <f t="shared" si="16"/>
        <v>0</v>
      </c>
      <c r="G58" s="84">
        <f t="shared" si="16"/>
        <v>0</v>
      </c>
      <c r="H58" s="85">
        <f t="shared" si="16"/>
        <v>-495</v>
      </c>
    </row>
    <row r="59" spans="1:10" s="91" customFormat="1" ht="17.25" hidden="1" customHeight="1" thickTop="1" x14ac:dyDescent="0.2">
      <c r="A59" s="86" t="str">
        <f t="shared" ref="A59:A70" si="17">IF(OR(E59&lt;&gt;0,F59&lt;&gt;0,G59&lt;&gt;0,H59&lt;&gt;0),"a","b")</f>
        <v>b</v>
      </c>
      <c r="B59" s="87"/>
      <c r="C59" s="88" t="s">
        <v>236</v>
      </c>
      <c r="D59" s="89">
        <f>SUM(E59:H59)</f>
        <v>0</v>
      </c>
      <c r="E59" s="89"/>
      <c r="F59" s="89"/>
      <c r="G59" s="89"/>
      <c r="H59" s="90"/>
    </row>
    <row r="60" spans="1:10" ht="19.5" customHeight="1" thickTop="1" x14ac:dyDescent="0.2">
      <c r="A60" s="81" t="str">
        <f t="shared" si="17"/>
        <v>a</v>
      </c>
      <c r="B60" s="87"/>
      <c r="C60" s="92" t="s">
        <v>3</v>
      </c>
      <c r="D60" s="93">
        <f t="shared" ref="D60:H60" si="18">SUM(D61:D67)</f>
        <v>-495</v>
      </c>
      <c r="E60" s="93">
        <f t="shared" si="18"/>
        <v>0</v>
      </c>
      <c r="F60" s="93">
        <f t="shared" si="18"/>
        <v>0</v>
      </c>
      <c r="G60" s="93">
        <f t="shared" si="18"/>
        <v>0</v>
      </c>
      <c r="H60" s="94">
        <f t="shared" si="18"/>
        <v>-495</v>
      </c>
    </row>
    <row r="61" spans="1:10" s="91" customFormat="1" ht="17.25" hidden="1" customHeight="1" x14ac:dyDescent="0.2">
      <c r="A61" s="86" t="str">
        <f t="shared" si="17"/>
        <v>b</v>
      </c>
      <c r="B61" s="87"/>
      <c r="C61" s="95" t="s">
        <v>4</v>
      </c>
      <c r="D61" s="96">
        <f t="shared" ref="D61:D70" si="19">SUM(E61:H61)</f>
        <v>0</v>
      </c>
      <c r="E61" s="96"/>
      <c r="F61" s="96"/>
      <c r="G61" s="96"/>
      <c r="H61" s="97"/>
    </row>
    <row r="62" spans="1:10" s="91" customFormat="1" ht="20.25" customHeight="1" thickBot="1" x14ac:dyDescent="0.25">
      <c r="A62" s="86" t="str">
        <f t="shared" si="17"/>
        <v>a</v>
      </c>
      <c r="B62" s="87"/>
      <c r="C62" s="98" t="s">
        <v>5</v>
      </c>
      <c r="D62" s="96">
        <f t="shared" si="19"/>
        <v>-495</v>
      </c>
      <c r="E62" s="96"/>
      <c r="F62" s="96"/>
      <c r="G62" s="96"/>
      <c r="H62" s="97">
        <v>-495</v>
      </c>
      <c r="I62" s="124"/>
      <c r="J62" s="124"/>
    </row>
    <row r="63" spans="1:10" s="91" customFormat="1" ht="17.25" hidden="1" customHeight="1" x14ac:dyDescent="0.2">
      <c r="A63" s="86" t="str">
        <f t="shared" si="17"/>
        <v>b</v>
      </c>
      <c r="B63" s="87"/>
      <c r="C63" s="95" t="s">
        <v>6</v>
      </c>
      <c r="D63" s="96">
        <f t="shared" si="19"/>
        <v>0</v>
      </c>
      <c r="E63" s="96"/>
      <c r="F63" s="96"/>
      <c r="G63" s="96"/>
      <c r="H63" s="97"/>
      <c r="I63" s="100"/>
    </row>
    <row r="64" spans="1:10" s="91" customFormat="1" ht="17.25" hidden="1" customHeight="1" x14ac:dyDescent="0.2">
      <c r="A64" s="86" t="str">
        <f t="shared" si="17"/>
        <v>b</v>
      </c>
      <c r="B64" s="87"/>
      <c r="C64" s="95" t="s">
        <v>7</v>
      </c>
      <c r="D64" s="96">
        <f t="shared" si="19"/>
        <v>0</v>
      </c>
      <c r="E64" s="96"/>
      <c r="F64" s="96"/>
      <c r="G64" s="96"/>
      <c r="H64" s="97"/>
    </row>
    <row r="65" spans="1:10" s="91" customFormat="1" ht="17.25" hidden="1" customHeight="1" x14ac:dyDescent="0.2">
      <c r="A65" s="86" t="str">
        <f t="shared" si="17"/>
        <v>b</v>
      </c>
      <c r="B65" s="87"/>
      <c r="C65" s="95" t="s">
        <v>8</v>
      </c>
      <c r="D65" s="96">
        <f t="shared" si="19"/>
        <v>0</v>
      </c>
      <c r="E65" s="96"/>
      <c r="F65" s="96"/>
      <c r="G65" s="96"/>
      <c r="H65" s="97"/>
    </row>
    <row r="66" spans="1:10" ht="16.5" hidden="1" customHeight="1" x14ac:dyDescent="0.2">
      <c r="A66" s="81" t="str">
        <f t="shared" si="17"/>
        <v>b</v>
      </c>
      <c r="B66" s="87"/>
      <c r="C66" s="95" t="s">
        <v>9</v>
      </c>
      <c r="D66" s="96">
        <f t="shared" si="19"/>
        <v>0</v>
      </c>
      <c r="E66" s="96"/>
      <c r="F66" s="96"/>
      <c r="G66" s="96"/>
      <c r="H66" s="97"/>
      <c r="I66" s="72"/>
      <c r="J66" s="72"/>
    </row>
    <row r="67" spans="1:10" s="91" customFormat="1" ht="17.25" hidden="1" customHeight="1" x14ac:dyDescent="0.2">
      <c r="A67" s="86" t="str">
        <f t="shared" si="17"/>
        <v>b</v>
      </c>
      <c r="B67" s="87"/>
      <c r="C67" s="95" t="s">
        <v>10</v>
      </c>
      <c r="D67" s="96">
        <f t="shared" si="19"/>
        <v>0</v>
      </c>
      <c r="E67" s="96"/>
      <c r="F67" s="96"/>
      <c r="G67" s="96"/>
      <c r="H67" s="97"/>
    </row>
    <row r="68" spans="1:10" s="91" customFormat="1" ht="19.5" hidden="1" customHeight="1" x14ac:dyDescent="0.2">
      <c r="A68" s="86" t="str">
        <f t="shared" si="17"/>
        <v>b</v>
      </c>
      <c r="B68" s="87"/>
      <c r="C68" s="92" t="s">
        <v>11</v>
      </c>
      <c r="D68" s="93">
        <f t="shared" si="19"/>
        <v>0</v>
      </c>
      <c r="E68" s="93"/>
      <c r="F68" s="93"/>
      <c r="G68" s="93"/>
      <c r="H68" s="94"/>
    </row>
    <row r="69" spans="1:10" s="91" customFormat="1" ht="17.25" hidden="1" customHeight="1" x14ac:dyDescent="0.2">
      <c r="A69" s="86" t="str">
        <f t="shared" si="17"/>
        <v>b</v>
      </c>
      <c r="B69" s="87"/>
      <c r="C69" s="101" t="s">
        <v>12</v>
      </c>
      <c r="D69" s="93">
        <f t="shared" si="19"/>
        <v>0</v>
      </c>
      <c r="E69" s="96"/>
      <c r="F69" s="96"/>
      <c r="G69" s="96"/>
      <c r="H69" s="97"/>
    </row>
    <row r="70" spans="1:10" s="91" customFormat="1" ht="17.25" hidden="1" customHeight="1" thickBot="1" x14ac:dyDescent="0.25">
      <c r="A70" s="86" t="str">
        <f t="shared" si="17"/>
        <v>b</v>
      </c>
      <c r="B70" s="102"/>
      <c r="C70" s="103" t="s">
        <v>13</v>
      </c>
      <c r="D70" s="104">
        <f t="shared" si="19"/>
        <v>0</v>
      </c>
      <c r="E70" s="105"/>
      <c r="F70" s="105"/>
      <c r="G70" s="105"/>
      <c r="H70" s="106"/>
    </row>
    <row r="71" spans="1:10" ht="37.5" customHeight="1" thickTop="1" thickBot="1" x14ac:dyDescent="0.25">
      <c r="A71" s="81"/>
      <c r="B71" s="82" t="s">
        <v>113</v>
      </c>
      <c r="C71" s="83" t="s">
        <v>112</v>
      </c>
      <c r="D71" s="84">
        <f t="shared" ref="D71:H71" si="20">D73+D81+D82+D83</f>
        <v>-2097</v>
      </c>
      <c r="E71" s="84">
        <f t="shared" si="20"/>
        <v>0</v>
      </c>
      <c r="F71" s="84">
        <f t="shared" si="20"/>
        <v>0</v>
      </c>
      <c r="G71" s="84">
        <f t="shared" si="20"/>
        <v>0</v>
      </c>
      <c r="H71" s="85">
        <f t="shared" si="20"/>
        <v>-2097</v>
      </c>
    </row>
    <row r="72" spans="1:10" s="91" customFormat="1" ht="17.25" hidden="1" customHeight="1" thickTop="1" x14ac:dyDescent="0.2">
      <c r="A72" s="86" t="str">
        <f t="shared" ref="A72:A83" si="21">IF(OR(E72&lt;&gt;0,F72&lt;&gt;0,G72&lt;&gt;0,H72&lt;&gt;0),"a","b")</f>
        <v>b</v>
      </c>
      <c r="B72" s="87"/>
      <c r="C72" s="88" t="s">
        <v>236</v>
      </c>
      <c r="D72" s="89">
        <f>SUM(E72:H72)</f>
        <v>0</v>
      </c>
      <c r="E72" s="89"/>
      <c r="F72" s="89"/>
      <c r="G72" s="89"/>
      <c r="H72" s="90"/>
    </row>
    <row r="73" spans="1:10" ht="19.5" customHeight="1" thickTop="1" x14ac:dyDescent="0.2">
      <c r="A73" s="81" t="str">
        <f t="shared" si="21"/>
        <v>a</v>
      </c>
      <c r="B73" s="87"/>
      <c r="C73" s="92" t="s">
        <v>3</v>
      </c>
      <c r="D73" s="93">
        <f t="shared" ref="D73:H73" si="22">SUM(D74:D80)</f>
        <v>-2097</v>
      </c>
      <c r="E73" s="93">
        <f t="shared" si="22"/>
        <v>0</v>
      </c>
      <c r="F73" s="93">
        <f t="shared" si="22"/>
        <v>0</v>
      </c>
      <c r="G73" s="93">
        <f t="shared" si="22"/>
        <v>0</v>
      </c>
      <c r="H73" s="94">
        <f t="shared" si="22"/>
        <v>-2097</v>
      </c>
    </row>
    <row r="74" spans="1:10" s="91" customFormat="1" ht="17.25" hidden="1" customHeight="1" x14ac:dyDescent="0.2">
      <c r="A74" s="86" t="str">
        <f t="shared" si="21"/>
        <v>b</v>
      </c>
      <c r="B74" s="87"/>
      <c r="C74" s="95" t="s">
        <v>4</v>
      </c>
      <c r="D74" s="96">
        <f t="shared" ref="D74:D83" si="23">SUM(E74:H74)</f>
        <v>0</v>
      </c>
      <c r="E74" s="96"/>
      <c r="F74" s="96"/>
      <c r="G74" s="96"/>
      <c r="H74" s="97"/>
    </row>
    <row r="75" spans="1:10" s="91" customFormat="1" ht="20.25" hidden="1" customHeight="1" x14ac:dyDescent="0.2">
      <c r="A75" s="86" t="str">
        <f t="shared" si="21"/>
        <v>b</v>
      </c>
      <c r="B75" s="87"/>
      <c r="C75" s="98" t="s">
        <v>5</v>
      </c>
      <c r="D75" s="96">
        <f t="shared" si="23"/>
        <v>0</v>
      </c>
      <c r="E75" s="96"/>
      <c r="F75" s="96"/>
      <c r="G75" s="96"/>
      <c r="H75" s="97"/>
    </row>
    <row r="76" spans="1:10" s="91" customFormat="1" ht="17.25" hidden="1" customHeight="1" x14ac:dyDescent="0.2">
      <c r="A76" s="86" t="str">
        <f t="shared" si="21"/>
        <v>b</v>
      </c>
      <c r="B76" s="87"/>
      <c r="C76" s="95" t="s">
        <v>6</v>
      </c>
      <c r="D76" s="96">
        <f t="shared" si="23"/>
        <v>0</v>
      </c>
      <c r="E76" s="96"/>
      <c r="F76" s="96"/>
      <c r="G76" s="96"/>
      <c r="H76" s="97"/>
      <c r="I76" s="100"/>
    </row>
    <row r="77" spans="1:10" s="91" customFormat="1" ht="17.25" hidden="1" customHeight="1" x14ac:dyDescent="0.2">
      <c r="A77" s="86" t="str">
        <f t="shared" si="21"/>
        <v>b</v>
      </c>
      <c r="B77" s="87"/>
      <c r="C77" s="95" t="s">
        <v>7</v>
      </c>
      <c r="D77" s="96">
        <f t="shared" si="23"/>
        <v>0</v>
      </c>
      <c r="E77" s="96"/>
      <c r="F77" s="96"/>
      <c r="G77" s="96"/>
      <c r="H77" s="97"/>
    </row>
    <row r="78" spans="1:10" s="91" customFormat="1" ht="17.25" hidden="1" customHeight="1" x14ac:dyDescent="0.2">
      <c r="A78" s="86" t="str">
        <f t="shared" si="21"/>
        <v>b</v>
      </c>
      <c r="B78" s="87"/>
      <c r="C78" s="95" t="s">
        <v>8</v>
      </c>
      <c r="D78" s="96">
        <f t="shared" si="23"/>
        <v>0</v>
      </c>
      <c r="E78" s="96"/>
      <c r="F78" s="96"/>
      <c r="G78" s="96"/>
      <c r="H78" s="97"/>
    </row>
    <row r="79" spans="1:10" ht="16.5" hidden="1" customHeight="1" x14ac:dyDescent="0.2">
      <c r="A79" s="81" t="str">
        <f t="shared" si="21"/>
        <v>b</v>
      </c>
      <c r="B79" s="87"/>
      <c r="C79" s="95" t="s">
        <v>9</v>
      </c>
      <c r="D79" s="96">
        <f t="shared" si="23"/>
        <v>0</v>
      </c>
      <c r="E79" s="96"/>
      <c r="F79" s="96"/>
      <c r="G79" s="96"/>
      <c r="H79" s="97"/>
      <c r="I79" s="72"/>
      <c r="J79" s="72"/>
    </row>
    <row r="80" spans="1:10" s="91" customFormat="1" ht="17.25" customHeight="1" thickBot="1" x14ac:dyDescent="0.25">
      <c r="A80" s="86" t="str">
        <f t="shared" si="21"/>
        <v>a</v>
      </c>
      <c r="B80" s="87"/>
      <c r="C80" s="95" t="s">
        <v>10</v>
      </c>
      <c r="D80" s="96">
        <f t="shared" si="23"/>
        <v>-2097</v>
      </c>
      <c r="E80" s="96"/>
      <c r="F80" s="96"/>
      <c r="G80" s="96"/>
      <c r="H80" s="97">
        <v>-2097</v>
      </c>
      <c r="I80" s="124"/>
      <c r="J80" s="124"/>
    </row>
    <row r="81" spans="1:9" s="91" customFormat="1" ht="19.5" hidden="1" customHeight="1" x14ac:dyDescent="0.2">
      <c r="A81" s="86" t="str">
        <f t="shared" si="21"/>
        <v>b</v>
      </c>
      <c r="B81" s="87"/>
      <c r="C81" s="92" t="s">
        <v>11</v>
      </c>
      <c r="D81" s="93">
        <f t="shared" si="23"/>
        <v>0</v>
      </c>
      <c r="E81" s="93"/>
      <c r="F81" s="93"/>
      <c r="G81" s="93"/>
      <c r="H81" s="94"/>
    </row>
    <row r="82" spans="1:9" s="91" customFormat="1" ht="17.25" hidden="1" customHeight="1" x14ac:dyDescent="0.2">
      <c r="A82" s="86" t="str">
        <f t="shared" si="21"/>
        <v>b</v>
      </c>
      <c r="B82" s="87"/>
      <c r="C82" s="101" t="s">
        <v>12</v>
      </c>
      <c r="D82" s="93">
        <f t="shared" si="23"/>
        <v>0</v>
      </c>
      <c r="E82" s="96"/>
      <c r="F82" s="96"/>
      <c r="G82" s="96"/>
      <c r="H82" s="97"/>
    </row>
    <row r="83" spans="1:9" s="91" customFormat="1" ht="17.25" hidden="1" customHeight="1" thickBot="1" x14ac:dyDescent="0.25">
      <c r="A83" s="86" t="str">
        <f t="shared" si="21"/>
        <v>b</v>
      </c>
      <c r="B83" s="102"/>
      <c r="C83" s="103" t="s">
        <v>13</v>
      </c>
      <c r="D83" s="104">
        <f t="shared" si="23"/>
        <v>0</v>
      </c>
      <c r="E83" s="105"/>
      <c r="F83" s="105"/>
      <c r="G83" s="105"/>
      <c r="H83" s="106"/>
    </row>
    <row r="84" spans="1:9" ht="54" customHeight="1" thickTop="1" thickBot="1" x14ac:dyDescent="0.25">
      <c r="A84" s="81"/>
      <c r="B84" s="82" t="s">
        <v>118</v>
      </c>
      <c r="C84" s="83" t="s">
        <v>239</v>
      </c>
      <c r="D84" s="84">
        <f t="shared" ref="D84:H84" si="24">D86+D94+D95+D96</f>
        <v>-20010</v>
      </c>
      <c r="E84" s="84">
        <f t="shared" si="24"/>
        <v>0</v>
      </c>
      <c r="F84" s="84">
        <f t="shared" si="24"/>
        <v>0</v>
      </c>
      <c r="G84" s="84">
        <f t="shared" si="24"/>
        <v>0</v>
      </c>
      <c r="H84" s="85">
        <f t="shared" si="24"/>
        <v>-20010</v>
      </c>
    </row>
    <row r="85" spans="1:9" s="91" customFormat="1" ht="17.25" hidden="1" customHeight="1" thickTop="1" x14ac:dyDescent="0.2">
      <c r="A85" s="86" t="str">
        <f t="shared" ref="A85:A96" si="25">IF(OR(E85&lt;&gt;0,F85&lt;&gt;0,G85&lt;&gt;0,H85&lt;&gt;0),"a","b")</f>
        <v>b</v>
      </c>
      <c r="B85" s="87"/>
      <c r="C85" s="88" t="s">
        <v>236</v>
      </c>
      <c r="D85" s="89">
        <f>SUM(E85:H85)</f>
        <v>0</v>
      </c>
      <c r="E85" s="89"/>
      <c r="F85" s="89"/>
      <c r="G85" s="89"/>
      <c r="H85" s="90"/>
    </row>
    <row r="86" spans="1:9" ht="19.5" customHeight="1" thickTop="1" x14ac:dyDescent="0.2">
      <c r="A86" s="81" t="str">
        <f t="shared" si="25"/>
        <v>a</v>
      </c>
      <c r="B86" s="87"/>
      <c r="C86" s="92" t="s">
        <v>3</v>
      </c>
      <c r="D86" s="93">
        <f t="shared" ref="D86:H86" si="26">SUM(D87:D93)</f>
        <v>-20010</v>
      </c>
      <c r="E86" s="93">
        <f t="shared" si="26"/>
        <v>0</v>
      </c>
      <c r="F86" s="93">
        <f t="shared" si="26"/>
        <v>0</v>
      </c>
      <c r="G86" s="93">
        <f t="shared" si="26"/>
        <v>0</v>
      </c>
      <c r="H86" s="94">
        <f t="shared" si="26"/>
        <v>-20010</v>
      </c>
    </row>
    <row r="87" spans="1:9" s="91" customFormat="1" ht="17.25" hidden="1" customHeight="1" x14ac:dyDescent="0.2">
      <c r="A87" s="86" t="str">
        <f t="shared" si="25"/>
        <v>b</v>
      </c>
      <c r="B87" s="87"/>
      <c r="C87" s="95" t="s">
        <v>4</v>
      </c>
      <c r="D87" s="96">
        <f t="shared" ref="D87:D96" si="27">SUM(E87:H87)</f>
        <v>0</v>
      </c>
      <c r="E87" s="96"/>
      <c r="F87" s="96"/>
      <c r="G87" s="96"/>
      <c r="H87" s="97"/>
    </row>
    <row r="88" spans="1:9" s="91" customFormat="1" ht="20.25" hidden="1" customHeight="1" x14ac:dyDescent="0.2">
      <c r="A88" s="86" t="str">
        <f t="shared" si="25"/>
        <v>b</v>
      </c>
      <c r="B88" s="87"/>
      <c r="C88" s="98" t="s">
        <v>5</v>
      </c>
      <c r="D88" s="96">
        <f t="shared" si="27"/>
        <v>0</v>
      </c>
      <c r="E88" s="96"/>
      <c r="F88" s="96"/>
      <c r="G88" s="96"/>
      <c r="H88" s="97"/>
    </row>
    <row r="89" spans="1:9" s="91" customFormat="1" ht="17.25" hidden="1" customHeight="1" x14ac:dyDescent="0.2">
      <c r="A89" s="86" t="str">
        <f t="shared" si="25"/>
        <v>b</v>
      </c>
      <c r="B89" s="87"/>
      <c r="C89" s="95" t="s">
        <v>6</v>
      </c>
      <c r="D89" s="96">
        <f t="shared" si="27"/>
        <v>0</v>
      </c>
      <c r="E89" s="96"/>
      <c r="F89" s="96"/>
      <c r="G89" s="96"/>
      <c r="H89" s="97"/>
      <c r="I89" s="100"/>
    </row>
    <row r="90" spans="1:9" s="91" customFormat="1" ht="17.25" hidden="1" customHeight="1" x14ac:dyDescent="0.2">
      <c r="A90" s="86" t="str">
        <f t="shared" si="25"/>
        <v>b</v>
      </c>
      <c r="B90" s="87"/>
      <c r="C90" s="95" t="s">
        <v>7</v>
      </c>
      <c r="D90" s="96">
        <f t="shared" si="27"/>
        <v>0</v>
      </c>
      <c r="E90" s="96"/>
      <c r="F90" s="96"/>
      <c r="G90" s="96"/>
      <c r="H90" s="97"/>
    </row>
    <row r="91" spans="1:9" s="91" customFormat="1" ht="17.25" hidden="1" customHeight="1" x14ac:dyDescent="0.2">
      <c r="A91" s="86" t="str">
        <f t="shared" si="25"/>
        <v>b</v>
      </c>
      <c r="B91" s="87"/>
      <c r="C91" s="95" t="s">
        <v>8</v>
      </c>
      <c r="D91" s="96">
        <f t="shared" si="27"/>
        <v>0</v>
      </c>
      <c r="E91" s="96"/>
      <c r="F91" s="96"/>
      <c r="G91" s="96"/>
      <c r="H91" s="97"/>
    </row>
    <row r="92" spans="1:9" ht="16.5" customHeight="1" thickBot="1" x14ac:dyDescent="0.25">
      <c r="A92" s="81" t="str">
        <f t="shared" si="25"/>
        <v>a</v>
      </c>
      <c r="B92" s="87"/>
      <c r="C92" s="95" t="s">
        <v>9</v>
      </c>
      <c r="D92" s="96">
        <f t="shared" si="27"/>
        <v>-20010</v>
      </c>
      <c r="E92" s="96"/>
      <c r="F92" s="96"/>
      <c r="G92" s="96"/>
      <c r="H92" s="97">
        <v>-20010</v>
      </c>
    </row>
    <row r="93" spans="1:9" s="91" customFormat="1" ht="17.25" hidden="1" customHeight="1" x14ac:dyDescent="0.2">
      <c r="A93" s="86" t="str">
        <f t="shared" si="25"/>
        <v>b</v>
      </c>
      <c r="B93" s="87"/>
      <c r="C93" s="95" t="s">
        <v>10</v>
      </c>
      <c r="D93" s="96">
        <f t="shared" si="27"/>
        <v>0</v>
      </c>
      <c r="E93" s="96"/>
      <c r="F93" s="96"/>
      <c r="G93" s="96"/>
      <c r="H93" s="97"/>
    </row>
    <row r="94" spans="1:9" s="91" customFormat="1" ht="19.5" hidden="1" customHeight="1" x14ac:dyDescent="0.2">
      <c r="A94" s="86" t="str">
        <f t="shared" si="25"/>
        <v>b</v>
      </c>
      <c r="B94" s="87"/>
      <c r="C94" s="92" t="s">
        <v>11</v>
      </c>
      <c r="D94" s="93">
        <f t="shared" si="27"/>
        <v>0</v>
      </c>
      <c r="E94" s="93"/>
      <c r="F94" s="93"/>
      <c r="G94" s="93"/>
      <c r="H94" s="94"/>
    </row>
    <row r="95" spans="1:9" s="91" customFormat="1" ht="17.25" hidden="1" customHeight="1" x14ac:dyDescent="0.2">
      <c r="A95" s="86" t="str">
        <f t="shared" si="25"/>
        <v>b</v>
      </c>
      <c r="B95" s="87"/>
      <c r="C95" s="101" t="s">
        <v>12</v>
      </c>
      <c r="D95" s="93">
        <f t="shared" si="27"/>
        <v>0</v>
      </c>
      <c r="E95" s="96"/>
      <c r="F95" s="96"/>
      <c r="G95" s="96"/>
      <c r="H95" s="97"/>
    </row>
    <row r="96" spans="1:9" s="91" customFormat="1" ht="17.25" hidden="1" customHeight="1" thickBot="1" x14ac:dyDescent="0.25">
      <c r="A96" s="86" t="str">
        <f t="shared" si="25"/>
        <v>b</v>
      </c>
      <c r="B96" s="102"/>
      <c r="C96" s="103" t="s">
        <v>13</v>
      </c>
      <c r="D96" s="104">
        <f t="shared" si="27"/>
        <v>0</v>
      </c>
      <c r="E96" s="105"/>
      <c r="F96" s="105"/>
      <c r="G96" s="105"/>
      <c r="H96" s="106"/>
    </row>
    <row r="97" spans="1:10" ht="73.5" customHeight="1" thickTop="1" thickBot="1" x14ac:dyDescent="0.25">
      <c r="A97" s="81"/>
      <c r="B97" s="82" t="s">
        <v>138</v>
      </c>
      <c r="C97" s="83" t="s">
        <v>44</v>
      </c>
      <c r="D97" s="84">
        <f t="shared" ref="D97:H97" si="28">D99+D107+D108+D109</f>
        <v>-50289</v>
      </c>
      <c r="E97" s="84">
        <f t="shared" si="28"/>
        <v>0</v>
      </c>
      <c r="F97" s="84">
        <f t="shared" si="28"/>
        <v>0</v>
      </c>
      <c r="G97" s="84">
        <f t="shared" si="28"/>
        <v>0</v>
      </c>
      <c r="H97" s="85">
        <f t="shared" si="28"/>
        <v>-50289</v>
      </c>
    </row>
    <row r="98" spans="1:10" s="91" customFormat="1" ht="17.25" hidden="1" customHeight="1" thickTop="1" x14ac:dyDescent="0.2">
      <c r="A98" s="86" t="str">
        <f t="shared" ref="A98:A109" si="29">IF(OR(E98&lt;&gt;0,F98&lt;&gt;0,G98&lt;&gt;0,H98&lt;&gt;0),"a","b")</f>
        <v>b</v>
      </c>
      <c r="B98" s="87"/>
      <c r="C98" s="88" t="s">
        <v>236</v>
      </c>
      <c r="D98" s="89">
        <f>SUM(E98:H98)</f>
        <v>0</v>
      </c>
      <c r="E98" s="89"/>
      <c r="F98" s="89"/>
      <c r="G98" s="89"/>
      <c r="H98" s="90"/>
    </row>
    <row r="99" spans="1:10" ht="19.5" customHeight="1" thickTop="1" x14ac:dyDescent="0.2">
      <c r="A99" s="81" t="str">
        <f t="shared" si="29"/>
        <v>a</v>
      </c>
      <c r="B99" s="87"/>
      <c r="C99" s="92" t="s">
        <v>3</v>
      </c>
      <c r="D99" s="93">
        <f t="shared" ref="D99:H99" si="30">SUM(D100:D106)</f>
        <v>-48296</v>
      </c>
      <c r="E99" s="93">
        <f t="shared" si="30"/>
        <v>0</v>
      </c>
      <c r="F99" s="93">
        <f t="shared" si="30"/>
        <v>0</v>
      </c>
      <c r="G99" s="93">
        <f t="shared" si="30"/>
        <v>0</v>
      </c>
      <c r="H99" s="94">
        <f t="shared" si="30"/>
        <v>-48296</v>
      </c>
    </row>
    <row r="100" spans="1:10" s="91" customFormat="1" ht="17.25" hidden="1" customHeight="1" x14ac:dyDescent="0.2">
      <c r="A100" s="86" t="str">
        <f t="shared" si="29"/>
        <v>b</v>
      </c>
      <c r="B100" s="87"/>
      <c r="C100" s="95" t="s">
        <v>4</v>
      </c>
      <c r="D100" s="96">
        <f t="shared" ref="D100:D109" si="31">SUM(E100:H100)</f>
        <v>0</v>
      </c>
      <c r="E100" s="96"/>
      <c r="F100" s="96"/>
      <c r="G100" s="96"/>
      <c r="H100" s="97"/>
    </row>
    <row r="101" spans="1:10" s="91" customFormat="1" ht="20.25" customHeight="1" x14ac:dyDescent="0.2">
      <c r="A101" s="86" t="str">
        <f t="shared" si="29"/>
        <v>a</v>
      </c>
      <c r="B101" s="87"/>
      <c r="C101" s="98" t="s">
        <v>5</v>
      </c>
      <c r="D101" s="96">
        <f t="shared" si="31"/>
        <v>-46275</v>
      </c>
      <c r="E101" s="96"/>
      <c r="F101" s="96"/>
      <c r="G101" s="96"/>
      <c r="H101" s="97">
        <v>-46275</v>
      </c>
      <c r="I101" s="124"/>
      <c r="J101" s="124"/>
    </row>
    <row r="102" spans="1:10" s="91" customFormat="1" ht="17.25" hidden="1" customHeight="1" x14ac:dyDescent="0.2">
      <c r="A102" s="86" t="str">
        <f t="shared" si="29"/>
        <v>b</v>
      </c>
      <c r="B102" s="87"/>
      <c r="C102" s="95" t="s">
        <v>6</v>
      </c>
      <c r="D102" s="96">
        <f t="shared" si="31"/>
        <v>0</v>
      </c>
      <c r="E102" s="96"/>
      <c r="F102" s="96"/>
      <c r="G102" s="96"/>
      <c r="H102" s="97"/>
      <c r="I102" s="100"/>
    </row>
    <row r="103" spans="1:10" s="91" customFormat="1" ht="17.25" hidden="1" customHeight="1" x14ac:dyDescent="0.2">
      <c r="A103" s="86" t="str">
        <f t="shared" si="29"/>
        <v>b</v>
      </c>
      <c r="B103" s="87"/>
      <c r="C103" s="95" t="s">
        <v>7</v>
      </c>
      <c r="D103" s="96">
        <f t="shared" si="31"/>
        <v>0</v>
      </c>
      <c r="E103" s="96"/>
      <c r="F103" s="96"/>
      <c r="G103" s="96"/>
      <c r="H103" s="97"/>
    </row>
    <row r="104" spans="1:10" s="91" customFormat="1" ht="17.25" hidden="1" customHeight="1" x14ac:dyDescent="0.2">
      <c r="A104" s="86" t="str">
        <f t="shared" si="29"/>
        <v>b</v>
      </c>
      <c r="B104" s="87"/>
      <c r="C104" s="95" t="s">
        <v>8</v>
      </c>
      <c r="D104" s="96">
        <f t="shared" si="31"/>
        <v>0</v>
      </c>
      <c r="E104" s="96"/>
      <c r="F104" s="96"/>
      <c r="G104" s="96"/>
      <c r="H104" s="97"/>
    </row>
    <row r="105" spans="1:10" ht="16.5" hidden="1" customHeight="1" x14ac:dyDescent="0.2">
      <c r="A105" s="81" t="str">
        <f t="shared" si="29"/>
        <v>b</v>
      </c>
      <c r="B105" s="87"/>
      <c r="C105" s="95" t="s">
        <v>9</v>
      </c>
      <c r="D105" s="96">
        <f t="shared" si="31"/>
        <v>0</v>
      </c>
      <c r="E105" s="96"/>
      <c r="F105" s="96"/>
      <c r="G105" s="96"/>
      <c r="H105" s="97"/>
      <c r="I105" s="72"/>
      <c r="J105" s="72"/>
    </row>
    <row r="106" spans="1:10" s="91" customFormat="1" ht="17.25" customHeight="1" x14ac:dyDescent="0.2">
      <c r="A106" s="86" t="str">
        <f t="shared" si="29"/>
        <v>a</v>
      </c>
      <c r="B106" s="87"/>
      <c r="C106" s="95" t="s">
        <v>10</v>
      </c>
      <c r="D106" s="96">
        <f t="shared" si="31"/>
        <v>-2021</v>
      </c>
      <c r="E106" s="96"/>
      <c r="F106" s="96"/>
      <c r="G106" s="96"/>
      <c r="H106" s="97">
        <v>-2021</v>
      </c>
      <c r="I106" s="124"/>
      <c r="J106" s="124"/>
    </row>
    <row r="107" spans="1:10" s="91" customFormat="1" ht="19.5" customHeight="1" thickBot="1" x14ac:dyDescent="0.25">
      <c r="A107" s="86" t="str">
        <f t="shared" si="29"/>
        <v>a</v>
      </c>
      <c r="B107" s="87"/>
      <c r="C107" s="92" t="s">
        <v>11</v>
      </c>
      <c r="D107" s="93">
        <f t="shared" si="31"/>
        <v>-1993</v>
      </c>
      <c r="E107" s="93"/>
      <c r="F107" s="93"/>
      <c r="G107" s="93"/>
      <c r="H107" s="94">
        <v>-1993</v>
      </c>
      <c r="I107" s="124"/>
      <c r="J107" s="124"/>
    </row>
    <row r="108" spans="1:10" s="91" customFormat="1" ht="17.25" hidden="1" customHeight="1" x14ac:dyDescent="0.2">
      <c r="A108" s="86" t="str">
        <f t="shared" si="29"/>
        <v>b</v>
      </c>
      <c r="B108" s="87"/>
      <c r="C108" s="101" t="s">
        <v>12</v>
      </c>
      <c r="D108" s="93">
        <f t="shared" si="31"/>
        <v>0</v>
      </c>
      <c r="E108" s="96"/>
      <c r="F108" s="96"/>
      <c r="G108" s="96"/>
      <c r="H108" s="97"/>
    </row>
    <row r="109" spans="1:10" s="91" customFormat="1" ht="17.25" hidden="1" customHeight="1" thickBot="1" x14ac:dyDescent="0.25">
      <c r="A109" s="86" t="str">
        <f t="shared" si="29"/>
        <v>b</v>
      </c>
      <c r="B109" s="102"/>
      <c r="C109" s="103" t="s">
        <v>13</v>
      </c>
      <c r="D109" s="104">
        <f t="shared" si="31"/>
        <v>0</v>
      </c>
      <c r="E109" s="105"/>
      <c r="F109" s="105"/>
      <c r="G109" s="105"/>
      <c r="H109" s="106"/>
    </row>
    <row r="110" spans="1:10" ht="47.25" customHeight="1" thickTop="1" thickBot="1" x14ac:dyDescent="0.25">
      <c r="A110" s="81"/>
      <c r="B110" s="82" t="s">
        <v>142</v>
      </c>
      <c r="C110" s="83" t="s">
        <v>48</v>
      </c>
      <c r="D110" s="84">
        <f t="shared" ref="D110:H110" si="32">D112+D120+D121+D122</f>
        <v>-181553</v>
      </c>
      <c r="E110" s="84">
        <f t="shared" si="32"/>
        <v>0</v>
      </c>
      <c r="F110" s="84">
        <f t="shared" si="32"/>
        <v>0</v>
      </c>
      <c r="G110" s="84">
        <f t="shared" si="32"/>
        <v>0</v>
      </c>
      <c r="H110" s="85">
        <f t="shared" si="32"/>
        <v>-181553</v>
      </c>
    </row>
    <row r="111" spans="1:10" s="91" customFormat="1" ht="17.25" hidden="1" customHeight="1" thickTop="1" x14ac:dyDescent="0.2">
      <c r="A111" s="86" t="str">
        <f t="shared" ref="A111:A122" si="33">IF(OR(E111&lt;&gt;0,F111&lt;&gt;0,G111&lt;&gt;0,H111&lt;&gt;0),"a","b")</f>
        <v>b</v>
      </c>
      <c r="B111" s="87"/>
      <c r="C111" s="88" t="s">
        <v>236</v>
      </c>
      <c r="D111" s="89">
        <f>SUM(E111:H111)</f>
        <v>0</v>
      </c>
      <c r="E111" s="89"/>
      <c r="F111" s="89"/>
      <c r="G111" s="89"/>
      <c r="H111" s="90"/>
    </row>
    <row r="112" spans="1:10" ht="19.5" customHeight="1" thickTop="1" x14ac:dyDescent="0.2">
      <c r="A112" s="81" t="str">
        <f t="shared" si="33"/>
        <v>a</v>
      </c>
      <c r="B112" s="87"/>
      <c r="C112" s="92" t="s">
        <v>3</v>
      </c>
      <c r="D112" s="93">
        <f t="shared" ref="D112:H112" si="34">SUM(D113:D119)</f>
        <v>-181553</v>
      </c>
      <c r="E112" s="93">
        <f t="shared" si="34"/>
        <v>0</v>
      </c>
      <c r="F112" s="93">
        <f t="shared" si="34"/>
        <v>0</v>
      </c>
      <c r="G112" s="93">
        <f t="shared" si="34"/>
        <v>0</v>
      </c>
      <c r="H112" s="94">
        <f t="shared" si="34"/>
        <v>-181553</v>
      </c>
    </row>
    <row r="113" spans="1:10" s="91" customFormat="1" ht="17.25" hidden="1" customHeight="1" x14ac:dyDescent="0.2">
      <c r="A113" s="86" t="str">
        <f t="shared" si="33"/>
        <v>b</v>
      </c>
      <c r="B113" s="87"/>
      <c r="C113" s="95" t="s">
        <v>4</v>
      </c>
      <c r="D113" s="96">
        <f t="shared" ref="D113:D122" si="35">SUM(E113:H113)</f>
        <v>0</v>
      </c>
      <c r="E113" s="96"/>
      <c r="F113" s="96"/>
      <c r="G113" s="96"/>
      <c r="H113" s="97"/>
    </row>
    <row r="114" spans="1:10" s="91" customFormat="1" ht="20.25" customHeight="1" thickBot="1" x14ac:dyDescent="0.25">
      <c r="A114" s="86" t="str">
        <f t="shared" si="33"/>
        <v>a</v>
      </c>
      <c r="B114" s="87"/>
      <c r="C114" s="98" t="s">
        <v>5</v>
      </c>
      <c r="D114" s="96">
        <f t="shared" si="35"/>
        <v>-181553</v>
      </c>
      <c r="E114" s="96"/>
      <c r="F114" s="96"/>
      <c r="G114" s="96"/>
      <c r="H114" s="97">
        <v>-181553</v>
      </c>
      <c r="I114" s="124"/>
      <c r="J114" s="124"/>
    </row>
    <row r="115" spans="1:10" s="91" customFormat="1" ht="17.25" hidden="1" customHeight="1" x14ac:dyDescent="0.2">
      <c r="A115" s="86" t="str">
        <f t="shared" si="33"/>
        <v>b</v>
      </c>
      <c r="B115" s="87"/>
      <c r="C115" s="95" t="s">
        <v>6</v>
      </c>
      <c r="D115" s="96">
        <f t="shared" si="35"/>
        <v>0</v>
      </c>
      <c r="E115" s="96"/>
      <c r="F115" s="96"/>
      <c r="G115" s="96"/>
      <c r="H115" s="97"/>
      <c r="I115" s="100"/>
    </row>
    <row r="116" spans="1:10" s="91" customFormat="1" ht="17.25" hidden="1" customHeight="1" x14ac:dyDescent="0.2">
      <c r="A116" s="86" t="str">
        <f t="shared" si="33"/>
        <v>b</v>
      </c>
      <c r="B116" s="87"/>
      <c r="C116" s="95" t="s">
        <v>7</v>
      </c>
      <c r="D116" s="96">
        <f t="shared" si="35"/>
        <v>0</v>
      </c>
      <c r="E116" s="96"/>
      <c r="F116" s="96"/>
      <c r="G116" s="96"/>
      <c r="H116" s="97"/>
    </row>
    <row r="117" spans="1:10" s="91" customFormat="1" ht="17.25" hidden="1" customHeight="1" x14ac:dyDescent="0.2">
      <c r="A117" s="86" t="str">
        <f t="shared" si="33"/>
        <v>b</v>
      </c>
      <c r="B117" s="87"/>
      <c r="C117" s="95" t="s">
        <v>8</v>
      </c>
      <c r="D117" s="96">
        <f t="shared" si="35"/>
        <v>0</v>
      </c>
      <c r="E117" s="96"/>
      <c r="F117" s="96"/>
      <c r="G117" s="96"/>
      <c r="H117" s="97"/>
    </row>
    <row r="118" spans="1:10" ht="16.5" hidden="1" customHeight="1" x14ac:dyDescent="0.2">
      <c r="A118" s="81" t="str">
        <f t="shared" si="33"/>
        <v>b</v>
      </c>
      <c r="B118" s="87"/>
      <c r="C118" s="95" t="s">
        <v>9</v>
      </c>
      <c r="D118" s="96">
        <f t="shared" si="35"/>
        <v>0</v>
      </c>
      <c r="E118" s="96"/>
      <c r="F118" s="96"/>
      <c r="G118" s="96"/>
      <c r="H118" s="96"/>
      <c r="I118" s="72"/>
      <c r="J118" s="72"/>
    </row>
    <row r="119" spans="1:10" s="91" customFormat="1" ht="17.25" hidden="1" customHeight="1" x14ac:dyDescent="0.2">
      <c r="A119" s="86" t="str">
        <f t="shared" si="33"/>
        <v>b</v>
      </c>
      <c r="B119" s="87"/>
      <c r="C119" s="95" t="s">
        <v>10</v>
      </c>
      <c r="D119" s="96">
        <f t="shared" si="35"/>
        <v>0</v>
      </c>
      <c r="E119" s="96"/>
      <c r="F119" s="96"/>
      <c r="G119" s="96"/>
      <c r="H119" s="97"/>
    </row>
    <row r="120" spans="1:10" s="91" customFormat="1" ht="19.5" hidden="1" customHeight="1" x14ac:dyDescent="0.2">
      <c r="A120" s="86" t="str">
        <f t="shared" si="33"/>
        <v>b</v>
      </c>
      <c r="B120" s="87"/>
      <c r="C120" s="92" t="s">
        <v>11</v>
      </c>
      <c r="D120" s="93">
        <f t="shared" si="35"/>
        <v>0</v>
      </c>
      <c r="E120" s="93"/>
      <c r="F120" s="93"/>
      <c r="G120" s="93"/>
      <c r="H120" s="94"/>
    </row>
    <row r="121" spans="1:10" s="91" customFormat="1" ht="17.25" hidden="1" customHeight="1" x14ac:dyDescent="0.2">
      <c r="A121" s="86" t="str">
        <f t="shared" si="33"/>
        <v>b</v>
      </c>
      <c r="B121" s="87"/>
      <c r="C121" s="101" t="s">
        <v>12</v>
      </c>
      <c r="D121" s="93">
        <f t="shared" si="35"/>
        <v>0</v>
      </c>
      <c r="E121" s="96"/>
      <c r="F121" s="96"/>
      <c r="G121" s="96"/>
      <c r="H121" s="97"/>
    </row>
    <row r="122" spans="1:10" s="91" customFormat="1" ht="17.25" hidden="1" customHeight="1" thickBot="1" x14ac:dyDescent="0.25">
      <c r="A122" s="86" t="str">
        <f t="shared" si="33"/>
        <v>b</v>
      </c>
      <c r="B122" s="102"/>
      <c r="C122" s="103" t="s">
        <v>13</v>
      </c>
      <c r="D122" s="104">
        <f t="shared" si="35"/>
        <v>0</v>
      </c>
      <c r="E122" s="105"/>
      <c r="F122" s="105"/>
      <c r="G122" s="105"/>
      <c r="H122" s="106"/>
    </row>
    <row r="123" spans="1:10" ht="40.5" customHeight="1" thickTop="1" thickBot="1" x14ac:dyDescent="0.25">
      <c r="A123" s="81"/>
      <c r="B123" s="82" t="s">
        <v>143</v>
      </c>
      <c r="C123" s="83" t="s">
        <v>49</v>
      </c>
      <c r="D123" s="84">
        <f t="shared" ref="D123:H123" si="36">D125+D133+D134+D135</f>
        <v>-45060</v>
      </c>
      <c r="E123" s="84">
        <f t="shared" si="36"/>
        <v>0</v>
      </c>
      <c r="F123" s="84">
        <f t="shared" si="36"/>
        <v>0</v>
      </c>
      <c r="G123" s="84">
        <f t="shared" si="36"/>
        <v>0</v>
      </c>
      <c r="H123" s="85">
        <f t="shared" si="36"/>
        <v>-45060</v>
      </c>
    </row>
    <row r="124" spans="1:10" s="91" customFormat="1" ht="17.25" hidden="1" customHeight="1" thickTop="1" x14ac:dyDescent="0.2">
      <c r="A124" s="86" t="str">
        <f t="shared" ref="A124:A135" si="37">IF(OR(E124&lt;&gt;0,F124&lt;&gt;0,G124&lt;&gt;0,H124&lt;&gt;0),"a","b")</f>
        <v>b</v>
      </c>
      <c r="B124" s="87"/>
      <c r="C124" s="88" t="s">
        <v>236</v>
      </c>
      <c r="D124" s="89">
        <f>SUM(E124:H124)</f>
        <v>0</v>
      </c>
      <c r="E124" s="89"/>
      <c r="F124" s="89"/>
      <c r="G124" s="89"/>
      <c r="H124" s="90"/>
    </row>
    <row r="125" spans="1:10" ht="19.5" customHeight="1" thickTop="1" x14ac:dyDescent="0.2">
      <c r="A125" s="81" t="str">
        <f t="shared" si="37"/>
        <v>a</v>
      </c>
      <c r="B125" s="87"/>
      <c r="C125" s="92" t="s">
        <v>3</v>
      </c>
      <c r="D125" s="93">
        <f t="shared" ref="D125:H125" si="38">SUM(D126:D132)</f>
        <v>-45060</v>
      </c>
      <c r="E125" s="93">
        <f t="shared" si="38"/>
        <v>0</v>
      </c>
      <c r="F125" s="93">
        <f t="shared" si="38"/>
        <v>0</v>
      </c>
      <c r="G125" s="93">
        <f t="shared" si="38"/>
        <v>0</v>
      </c>
      <c r="H125" s="94">
        <f t="shared" si="38"/>
        <v>-45060</v>
      </c>
    </row>
    <row r="126" spans="1:10" s="91" customFormat="1" ht="17.25" hidden="1" customHeight="1" x14ac:dyDescent="0.2">
      <c r="A126" s="86" t="str">
        <f t="shared" si="37"/>
        <v>b</v>
      </c>
      <c r="B126" s="87"/>
      <c r="C126" s="95" t="s">
        <v>4</v>
      </c>
      <c r="D126" s="96">
        <f t="shared" ref="D126:D135" si="39">SUM(E126:H126)</f>
        <v>0</v>
      </c>
      <c r="E126" s="96"/>
      <c r="F126" s="96"/>
      <c r="G126" s="96"/>
      <c r="H126" s="97"/>
    </row>
    <row r="127" spans="1:10" s="91" customFormat="1" ht="20.25" customHeight="1" thickBot="1" x14ac:dyDescent="0.25">
      <c r="A127" s="86" t="str">
        <f t="shared" si="37"/>
        <v>a</v>
      </c>
      <c r="B127" s="109"/>
      <c r="C127" s="110" t="s">
        <v>5</v>
      </c>
      <c r="D127" s="111">
        <f t="shared" si="39"/>
        <v>-45060</v>
      </c>
      <c r="E127" s="111"/>
      <c r="F127" s="111"/>
      <c r="G127" s="111"/>
      <c r="H127" s="112">
        <v>-45060</v>
      </c>
      <c r="I127" s="124"/>
      <c r="J127" s="124"/>
    </row>
    <row r="128" spans="1:10" s="91" customFormat="1" ht="17.25" hidden="1" customHeight="1" thickTop="1" x14ac:dyDescent="0.2">
      <c r="A128" s="86" t="str">
        <f t="shared" si="37"/>
        <v>b</v>
      </c>
      <c r="B128" s="87"/>
      <c r="C128" s="95" t="s">
        <v>6</v>
      </c>
      <c r="D128" s="96">
        <f t="shared" si="39"/>
        <v>0</v>
      </c>
      <c r="E128" s="96"/>
      <c r="F128" s="96"/>
      <c r="G128" s="96"/>
      <c r="H128" s="97"/>
      <c r="I128" s="100"/>
    </row>
    <row r="129" spans="1:10" s="91" customFormat="1" ht="17.25" hidden="1" customHeight="1" x14ac:dyDescent="0.2">
      <c r="A129" s="86" t="str">
        <f t="shared" si="37"/>
        <v>b</v>
      </c>
      <c r="B129" s="87"/>
      <c r="C129" s="95" t="s">
        <v>7</v>
      </c>
      <c r="D129" s="96">
        <f t="shared" si="39"/>
        <v>0</v>
      </c>
      <c r="E129" s="96"/>
      <c r="F129" s="96"/>
      <c r="G129" s="96"/>
      <c r="H129" s="97"/>
    </row>
    <row r="130" spans="1:10" s="91" customFormat="1" ht="17.25" hidden="1" customHeight="1" x14ac:dyDescent="0.2">
      <c r="A130" s="86" t="str">
        <f t="shared" si="37"/>
        <v>b</v>
      </c>
      <c r="B130" s="87"/>
      <c r="C130" s="95" t="s">
        <v>8</v>
      </c>
      <c r="D130" s="96">
        <f t="shared" si="39"/>
        <v>0</v>
      </c>
      <c r="E130" s="96"/>
      <c r="F130" s="96"/>
      <c r="G130" s="96"/>
      <c r="H130" s="97"/>
    </row>
    <row r="131" spans="1:10" ht="16.5" hidden="1" customHeight="1" x14ac:dyDescent="0.2">
      <c r="A131" s="81" t="str">
        <f t="shared" si="37"/>
        <v>b</v>
      </c>
      <c r="B131" s="87"/>
      <c r="C131" s="95" t="s">
        <v>9</v>
      </c>
      <c r="D131" s="96">
        <f t="shared" si="39"/>
        <v>0</v>
      </c>
      <c r="E131" s="96"/>
      <c r="F131" s="96"/>
      <c r="G131" s="96"/>
      <c r="H131" s="97"/>
      <c r="I131" s="72"/>
      <c r="J131" s="72"/>
    </row>
    <row r="132" spans="1:10" s="91" customFormat="1" ht="17.25" hidden="1" customHeight="1" x14ac:dyDescent="0.2">
      <c r="A132" s="86" t="str">
        <f t="shared" si="37"/>
        <v>b</v>
      </c>
      <c r="B132" s="87"/>
      <c r="C132" s="95" t="s">
        <v>10</v>
      </c>
      <c r="D132" s="96">
        <f t="shared" si="39"/>
        <v>0</v>
      </c>
      <c r="E132" s="96"/>
      <c r="F132" s="96"/>
      <c r="G132" s="96"/>
      <c r="H132" s="97"/>
    </row>
    <row r="133" spans="1:10" s="91" customFormat="1" ht="19.5" hidden="1" customHeight="1" x14ac:dyDescent="0.2">
      <c r="A133" s="86" t="str">
        <f t="shared" si="37"/>
        <v>b</v>
      </c>
      <c r="B133" s="87"/>
      <c r="C133" s="92" t="s">
        <v>11</v>
      </c>
      <c r="D133" s="93">
        <f t="shared" si="39"/>
        <v>0</v>
      </c>
      <c r="E133" s="93"/>
      <c r="F133" s="93"/>
      <c r="G133" s="93"/>
      <c r="H133" s="94"/>
    </row>
    <row r="134" spans="1:10" s="91" customFormat="1" ht="17.25" hidden="1" customHeight="1" x14ac:dyDescent="0.2">
      <c r="A134" s="86" t="str">
        <f t="shared" si="37"/>
        <v>b</v>
      </c>
      <c r="B134" s="87"/>
      <c r="C134" s="101" t="s">
        <v>12</v>
      </c>
      <c r="D134" s="93">
        <f t="shared" si="39"/>
        <v>0</v>
      </c>
      <c r="E134" s="96"/>
      <c r="F134" s="96"/>
      <c r="G134" s="96"/>
      <c r="H134" s="97"/>
    </row>
    <row r="135" spans="1:10" s="91" customFormat="1" ht="17.25" hidden="1" customHeight="1" thickBot="1" x14ac:dyDescent="0.25">
      <c r="A135" s="86" t="str">
        <f t="shared" si="37"/>
        <v>b</v>
      </c>
      <c r="B135" s="102"/>
      <c r="C135" s="103" t="s">
        <v>13</v>
      </c>
      <c r="D135" s="104">
        <f t="shared" si="39"/>
        <v>0</v>
      </c>
      <c r="E135" s="105"/>
      <c r="F135" s="105"/>
      <c r="G135" s="105"/>
      <c r="H135" s="106"/>
    </row>
    <row r="136" spans="1:10" ht="80.25" customHeight="1" thickTop="1" thickBot="1" x14ac:dyDescent="0.25">
      <c r="A136" s="81"/>
      <c r="B136" s="82" t="s">
        <v>150</v>
      </c>
      <c r="C136" s="83" t="s">
        <v>53</v>
      </c>
      <c r="D136" s="84">
        <f t="shared" ref="D136:H136" si="40">D138+D146+D147+D148</f>
        <v>-8259</v>
      </c>
      <c r="E136" s="84">
        <f t="shared" si="40"/>
        <v>0</v>
      </c>
      <c r="F136" s="84">
        <f t="shared" si="40"/>
        <v>0</v>
      </c>
      <c r="G136" s="84">
        <f t="shared" si="40"/>
        <v>0</v>
      </c>
      <c r="H136" s="85">
        <f t="shared" si="40"/>
        <v>-8259</v>
      </c>
    </row>
    <row r="137" spans="1:10" s="91" customFormat="1" ht="17.25" hidden="1" customHeight="1" thickTop="1" x14ac:dyDescent="0.2">
      <c r="A137" s="86" t="str">
        <f t="shared" ref="A137:A148" si="41">IF(OR(E137&lt;&gt;0,F137&lt;&gt;0,G137&lt;&gt;0,H137&lt;&gt;0),"a","b")</f>
        <v>b</v>
      </c>
      <c r="B137" s="87"/>
      <c r="C137" s="88" t="s">
        <v>236</v>
      </c>
      <c r="D137" s="89">
        <f>SUM(E137:H137)</f>
        <v>0</v>
      </c>
      <c r="E137" s="89"/>
      <c r="F137" s="89"/>
      <c r="G137" s="89"/>
      <c r="H137" s="90"/>
    </row>
    <row r="138" spans="1:10" ht="19.5" customHeight="1" thickTop="1" x14ac:dyDescent="0.2">
      <c r="A138" s="81" t="str">
        <f t="shared" si="41"/>
        <v>a</v>
      </c>
      <c r="B138" s="87"/>
      <c r="C138" s="92" t="s">
        <v>3</v>
      </c>
      <c r="D138" s="93">
        <f t="shared" ref="D138:H138" si="42">SUM(D139:D145)</f>
        <v>-8259</v>
      </c>
      <c r="E138" s="93">
        <f t="shared" si="42"/>
        <v>0</v>
      </c>
      <c r="F138" s="93">
        <f t="shared" si="42"/>
        <v>0</v>
      </c>
      <c r="G138" s="93">
        <f t="shared" si="42"/>
        <v>0</v>
      </c>
      <c r="H138" s="94">
        <f t="shared" si="42"/>
        <v>-8259</v>
      </c>
    </row>
    <row r="139" spans="1:10" s="91" customFormat="1" ht="17.25" hidden="1" customHeight="1" x14ac:dyDescent="0.2">
      <c r="A139" s="86" t="str">
        <f t="shared" si="41"/>
        <v>b</v>
      </c>
      <c r="B139" s="87"/>
      <c r="C139" s="95" t="s">
        <v>4</v>
      </c>
      <c r="D139" s="96">
        <f t="shared" ref="D139:D148" si="43">SUM(E139:H139)</f>
        <v>0</v>
      </c>
      <c r="E139" s="96"/>
      <c r="F139" s="96"/>
      <c r="G139" s="96"/>
      <c r="H139" s="97"/>
    </row>
    <row r="140" spans="1:10" s="91" customFormat="1" ht="20.25" customHeight="1" thickBot="1" x14ac:dyDescent="0.25">
      <c r="A140" s="86" t="str">
        <f t="shared" si="41"/>
        <v>a</v>
      </c>
      <c r="B140" s="87"/>
      <c r="C140" s="98" t="s">
        <v>5</v>
      </c>
      <c r="D140" s="96">
        <f t="shared" si="43"/>
        <v>-8259</v>
      </c>
      <c r="E140" s="96"/>
      <c r="F140" s="96"/>
      <c r="G140" s="96"/>
      <c r="H140" s="97">
        <v>-8259</v>
      </c>
      <c r="I140" s="124"/>
      <c r="J140" s="124"/>
    </row>
    <row r="141" spans="1:10" s="91" customFormat="1" ht="17.25" hidden="1" customHeight="1" x14ac:dyDescent="0.2">
      <c r="A141" s="86" t="str">
        <f t="shared" si="41"/>
        <v>b</v>
      </c>
      <c r="B141" s="87"/>
      <c r="C141" s="95" t="s">
        <v>6</v>
      </c>
      <c r="D141" s="96">
        <f t="shared" si="43"/>
        <v>0</v>
      </c>
      <c r="E141" s="96"/>
      <c r="F141" s="96"/>
      <c r="G141" s="96"/>
      <c r="H141" s="97"/>
      <c r="I141" s="100"/>
    </row>
    <row r="142" spans="1:10" s="91" customFormat="1" ht="17.25" hidden="1" customHeight="1" x14ac:dyDescent="0.2">
      <c r="A142" s="86" t="str">
        <f t="shared" si="41"/>
        <v>b</v>
      </c>
      <c r="B142" s="87"/>
      <c r="C142" s="95" t="s">
        <v>7</v>
      </c>
      <c r="D142" s="96">
        <f t="shared" si="43"/>
        <v>0</v>
      </c>
      <c r="E142" s="96"/>
      <c r="F142" s="96"/>
      <c r="G142" s="96"/>
      <c r="H142" s="97"/>
    </row>
    <row r="143" spans="1:10" s="91" customFormat="1" ht="17.25" hidden="1" customHeight="1" x14ac:dyDescent="0.2">
      <c r="A143" s="86" t="str">
        <f t="shared" si="41"/>
        <v>b</v>
      </c>
      <c r="B143" s="87"/>
      <c r="C143" s="95" t="s">
        <v>8</v>
      </c>
      <c r="D143" s="96">
        <f t="shared" si="43"/>
        <v>0</v>
      </c>
      <c r="E143" s="96"/>
      <c r="F143" s="96"/>
      <c r="G143" s="96"/>
      <c r="H143" s="97"/>
    </row>
    <row r="144" spans="1:10" ht="16.5" hidden="1" customHeight="1" x14ac:dyDescent="0.2">
      <c r="A144" s="81" t="str">
        <f t="shared" si="41"/>
        <v>b</v>
      </c>
      <c r="B144" s="87"/>
      <c r="C144" s="95" t="s">
        <v>9</v>
      </c>
      <c r="D144" s="96">
        <f t="shared" si="43"/>
        <v>0</v>
      </c>
      <c r="E144" s="96"/>
      <c r="F144" s="96"/>
      <c r="G144" s="96"/>
      <c r="H144" s="97"/>
      <c r="I144" s="72"/>
      <c r="J144" s="72"/>
    </row>
    <row r="145" spans="1:10" s="91" customFormat="1" ht="17.25" hidden="1" customHeight="1" x14ac:dyDescent="0.2">
      <c r="A145" s="86" t="str">
        <f t="shared" si="41"/>
        <v>b</v>
      </c>
      <c r="B145" s="87"/>
      <c r="C145" s="95" t="s">
        <v>10</v>
      </c>
      <c r="D145" s="96">
        <f t="shared" si="43"/>
        <v>0</v>
      </c>
      <c r="E145" s="96"/>
      <c r="F145" s="96"/>
      <c r="G145" s="96"/>
      <c r="H145" s="97"/>
    </row>
    <row r="146" spans="1:10" s="91" customFormat="1" ht="19.5" hidden="1" customHeight="1" x14ac:dyDescent="0.2">
      <c r="A146" s="86" t="str">
        <f t="shared" si="41"/>
        <v>b</v>
      </c>
      <c r="B146" s="87"/>
      <c r="C146" s="92" t="s">
        <v>11</v>
      </c>
      <c r="D146" s="93">
        <f t="shared" si="43"/>
        <v>0</v>
      </c>
      <c r="E146" s="93"/>
      <c r="F146" s="93"/>
      <c r="G146" s="93"/>
      <c r="H146" s="94"/>
    </row>
    <row r="147" spans="1:10" s="91" customFormat="1" ht="17.25" hidden="1" customHeight="1" x14ac:dyDescent="0.2">
      <c r="A147" s="86" t="str">
        <f t="shared" si="41"/>
        <v>b</v>
      </c>
      <c r="B147" s="87"/>
      <c r="C147" s="101" t="s">
        <v>12</v>
      </c>
      <c r="D147" s="93">
        <f t="shared" si="43"/>
        <v>0</v>
      </c>
      <c r="E147" s="96"/>
      <c r="F147" s="96"/>
      <c r="G147" s="96"/>
      <c r="H147" s="97"/>
    </row>
    <row r="148" spans="1:10" s="91" customFormat="1" ht="17.25" hidden="1" customHeight="1" thickBot="1" x14ac:dyDescent="0.25">
      <c r="A148" s="86" t="str">
        <f t="shared" si="41"/>
        <v>b</v>
      </c>
      <c r="B148" s="102"/>
      <c r="C148" s="103" t="s">
        <v>13</v>
      </c>
      <c r="D148" s="104">
        <f t="shared" si="43"/>
        <v>0</v>
      </c>
      <c r="E148" s="105"/>
      <c r="F148" s="105"/>
      <c r="G148" s="105"/>
      <c r="H148" s="106"/>
    </row>
    <row r="149" spans="1:10" ht="80.25" customHeight="1" thickTop="1" thickBot="1" x14ac:dyDescent="0.25">
      <c r="A149" s="81"/>
      <c r="B149" s="82" t="s">
        <v>156</v>
      </c>
      <c r="C149" s="83" t="s">
        <v>240</v>
      </c>
      <c r="D149" s="84">
        <f t="shared" ref="D149:H149" si="44">D151+D159+D160+D161</f>
        <v>-60651</v>
      </c>
      <c r="E149" s="84">
        <f t="shared" si="44"/>
        <v>0</v>
      </c>
      <c r="F149" s="84">
        <f t="shared" si="44"/>
        <v>0</v>
      </c>
      <c r="G149" s="84">
        <f t="shared" si="44"/>
        <v>0</v>
      </c>
      <c r="H149" s="85">
        <f t="shared" si="44"/>
        <v>-60651</v>
      </c>
    </row>
    <row r="150" spans="1:10" s="91" customFormat="1" ht="17.25" hidden="1" customHeight="1" thickTop="1" x14ac:dyDescent="0.2">
      <c r="A150" s="86" t="str">
        <f t="shared" ref="A150:A161" si="45">IF(OR(E150&lt;&gt;0,F150&lt;&gt;0,G150&lt;&gt;0,H150&lt;&gt;0),"a","b")</f>
        <v>b</v>
      </c>
      <c r="B150" s="87"/>
      <c r="C150" s="88" t="s">
        <v>236</v>
      </c>
      <c r="D150" s="89">
        <f>SUM(E150:H150)</f>
        <v>0</v>
      </c>
      <c r="E150" s="89"/>
      <c r="F150" s="89"/>
      <c r="G150" s="89"/>
      <c r="H150" s="90"/>
    </row>
    <row r="151" spans="1:10" ht="19.5" customHeight="1" thickTop="1" x14ac:dyDescent="0.2">
      <c r="A151" s="81" t="str">
        <f t="shared" si="45"/>
        <v>a</v>
      </c>
      <c r="B151" s="87"/>
      <c r="C151" s="92" t="s">
        <v>3</v>
      </c>
      <c r="D151" s="93">
        <f t="shared" ref="D151:H151" si="46">SUM(D152:D158)</f>
        <v>-60651</v>
      </c>
      <c r="E151" s="93">
        <f t="shared" si="46"/>
        <v>0</v>
      </c>
      <c r="F151" s="93">
        <f t="shared" si="46"/>
        <v>0</v>
      </c>
      <c r="G151" s="93">
        <f t="shared" si="46"/>
        <v>0</v>
      </c>
      <c r="H151" s="94">
        <f t="shared" si="46"/>
        <v>-60651</v>
      </c>
    </row>
    <row r="152" spans="1:10" s="91" customFormat="1" ht="17.25" hidden="1" customHeight="1" x14ac:dyDescent="0.2">
      <c r="A152" s="86" t="str">
        <f t="shared" si="45"/>
        <v>b</v>
      </c>
      <c r="B152" s="87"/>
      <c r="C152" s="95" t="s">
        <v>4</v>
      </c>
      <c r="D152" s="96">
        <f t="shared" ref="D152:D161" si="47">SUM(E152:H152)</f>
        <v>0</v>
      </c>
      <c r="E152" s="96"/>
      <c r="F152" s="96"/>
      <c r="G152" s="96"/>
      <c r="H152" s="97"/>
    </row>
    <row r="153" spans="1:10" s="91" customFormat="1" ht="20.25" customHeight="1" thickBot="1" x14ac:dyDescent="0.25">
      <c r="A153" s="86" t="str">
        <f t="shared" si="45"/>
        <v>a</v>
      </c>
      <c r="B153" s="87"/>
      <c r="C153" s="98" t="s">
        <v>5</v>
      </c>
      <c r="D153" s="96">
        <f t="shared" si="47"/>
        <v>-60651</v>
      </c>
      <c r="E153" s="96"/>
      <c r="F153" s="96"/>
      <c r="G153" s="96"/>
      <c r="H153" s="97">
        <v>-60651</v>
      </c>
      <c r="I153" s="124"/>
      <c r="J153" s="124"/>
    </row>
    <row r="154" spans="1:10" s="91" customFormat="1" ht="17.25" hidden="1" customHeight="1" x14ac:dyDescent="0.2">
      <c r="A154" s="86" t="str">
        <f t="shared" si="45"/>
        <v>b</v>
      </c>
      <c r="B154" s="87"/>
      <c r="C154" s="95" t="s">
        <v>6</v>
      </c>
      <c r="D154" s="96">
        <f t="shared" si="47"/>
        <v>0</v>
      </c>
      <c r="E154" s="96"/>
      <c r="F154" s="96"/>
      <c r="G154" s="96"/>
      <c r="H154" s="97"/>
      <c r="I154" s="100"/>
    </row>
    <row r="155" spans="1:10" s="91" customFormat="1" ht="17.25" hidden="1" customHeight="1" x14ac:dyDescent="0.2">
      <c r="A155" s="86" t="str">
        <f t="shared" si="45"/>
        <v>b</v>
      </c>
      <c r="B155" s="87"/>
      <c r="C155" s="95" t="s">
        <v>7</v>
      </c>
      <c r="D155" s="96">
        <f t="shared" si="47"/>
        <v>0</v>
      </c>
      <c r="E155" s="96"/>
      <c r="F155" s="96"/>
      <c r="G155" s="96"/>
      <c r="H155" s="97"/>
    </row>
    <row r="156" spans="1:10" s="91" customFormat="1" ht="17.25" hidden="1" customHeight="1" x14ac:dyDescent="0.2">
      <c r="A156" s="86" t="str">
        <f t="shared" si="45"/>
        <v>b</v>
      </c>
      <c r="B156" s="87"/>
      <c r="C156" s="95" t="s">
        <v>8</v>
      </c>
      <c r="D156" s="96">
        <f t="shared" si="47"/>
        <v>0</v>
      </c>
      <c r="E156" s="96"/>
      <c r="F156" s="96"/>
      <c r="G156" s="96"/>
      <c r="H156" s="97"/>
    </row>
    <row r="157" spans="1:10" ht="16.5" hidden="1" customHeight="1" x14ac:dyDescent="0.2">
      <c r="A157" s="81" t="str">
        <f t="shared" si="45"/>
        <v>b</v>
      </c>
      <c r="B157" s="87"/>
      <c r="C157" s="95" t="s">
        <v>9</v>
      </c>
      <c r="D157" s="96">
        <f t="shared" si="47"/>
        <v>0</v>
      </c>
      <c r="E157" s="96"/>
      <c r="F157" s="96"/>
      <c r="G157" s="96"/>
      <c r="H157" s="97"/>
      <c r="I157" s="72"/>
      <c r="J157" s="72"/>
    </row>
    <row r="158" spans="1:10" s="91" customFormat="1" ht="17.25" hidden="1" customHeight="1" x14ac:dyDescent="0.2">
      <c r="A158" s="86" t="str">
        <f t="shared" si="45"/>
        <v>b</v>
      </c>
      <c r="B158" s="87"/>
      <c r="C158" s="95" t="s">
        <v>10</v>
      </c>
      <c r="D158" s="96">
        <f t="shared" si="47"/>
        <v>0</v>
      </c>
      <c r="E158" s="96"/>
      <c r="F158" s="96"/>
      <c r="G158" s="96"/>
      <c r="H158" s="97"/>
    </row>
    <row r="159" spans="1:10" s="91" customFormat="1" ht="19.5" hidden="1" customHeight="1" x14ac:dyDescent="0.2">
      <c r="A159" s="86" t="str">
        <f t="shared" si="45"/>
        <v>b</v>
      </c>
      <c r="B159" s="87"/>
      <c r="C159" s="92" t="s">
        <v>11</v>
      </c>
      <c r="D159" s="93">
        <f t="shared" si="47"/>
        <v>0</v>
      </c>
      <c r="E159" s="93"/>
      <c r="F159" s="93"/>
      <c r="G159" s="93"/>
      <c r="H159" s="94"/>
    </row>
    <row r="160" spans="1:10" s="91" customFormat="1" ht="17.25" hidden="1" customHeight="1" x14ac:dyDescent="0.2">
      <c r="A160" s="86" t="str">
        <f t="shared" si="45"/>
        <v>b</v>
      </c>
      <c r="B160" s="87"/>
      <c r="C160" s="101" t="s">
        <v>12</v>
      </c>
      <c r="D160" s="93">
        <f t="shared" si="47"/>
        <v>0</v>
      </c>
      <c r="E160" s="96"/>
      <c r="F160" s="96"/>
      <c r="G160" s="96"/>
      <c r="H160" s="97"/>
    </row>
    <row r="161" spans="1:9" s="91" customFormat="1" ht="17.25" hidden="1" customHeight="1" thickBot="1" x14ac:dyDescent="0.25">
      <c r="A161" s="86" t="str">
        <f t="shared" si="45"/>
        <v>b</v>
      </c>
      <c r="B161" s="102"/>
      <c r="C161" s="103" t="s">
        <v>13</v>
      </c>
      <c r="D161" s="104">
        <f t="shared" si="47"/>
        <v>0</v>
      </c>
      <c r="E161" s="105"/>
      <c r="F161" s="105"/>
      <c r="G161" s="105"/>
      <c r="H161" s="106"/>
    </row>
    <row r="162" spans="1:9" ht="37.5" customHeight="1" thickTop="1" thickBot="1" x14ac:dyDescent="0.25">
      <c r="A162" s="81"/>
      <c r="B162" s="82" t="s">
        <v>154</v>
      </c>
      <c r="C162" s="83" t="s">
        <v>59</v>
      </c>
      <c r="D162" s="84">
        <f t="shared" ref="D162:H162" si="48">D164+D172+D173+D174</f>
        <v>-49289</v>
      </c>
      <c r="E162" s="84">
        <f t="shared" si="48"/>
        <v>0</v>
      </c>
      <c r="F162" s="84">
        <f t="shared" si="48"/>
        <v>0</v>
      </c>
      <c r="G162" s="84">
        <f t="shared" si="48"/>
        <v>0</v>
      </c>
      <c r="H162" s="85">
        <f t="shared" si="48"/>
        <v>-49289</v>
      </c>
    </row>
    <row r="163" spans="1:9" s="91" customFormat="1" ht="17.25" hidden="1" customHeight="1" thickTop="1" x14ac:dyDescent="0.2">
      <c r="A163" s="86" t="str">
        <f t="shared" ref="A163:A174" si="49">IF(OR(E163&lt;&gt;0,F163&lt;&gt;0,G163&lt;&gt;0,H163&lt;&gt;0),"a","b")</f>
        <v>b</v>
      </c>
      <c r="B163" s="87"/>
      <c r="C163" s="88" t="s">
        <v>236</v>
      </c>
      <c r="D163" s="89">
        <f>SUM(E163:H163)</f>
        <v>0</v>
      </c>
      <c r="E163" s="89"/>
      <c r="F163" s="89"/>
      <c r="G163" s="89"/>
      <c r="H163" s="90"/>
    </row>
    <row r="164" spans="1:9" ht="19.5" customHeight="1" thickTop="1" x14ac:dyDescent="0.2">
      <c r="A164" s="81" t="str">
        <f t="shared" si="49"/>
        <v>a</v>
      </c>
      <c r="B164" s="87"/>
      <c r="C164" s="92" t="s">
        <v>3</v>
      </c>
      <c r="D164" s="93">
        <f t="shared" ref="D164:H164" si="50">SUM(D165:D171)</f>
        <v>-49289</v>
      </c>
      <c r="E164" s="93">
        <f t="shared" si="50"/>
        <v>0</v>
      </c>
      <c r="F164" s="93">
        <f t="shared" si="50"/>
        <v>0</v>
      </c>
      <c r="G164" s="93">
        <f t="shared" si="50"/>
        <v>0</v>
      </c>
      <c r="H164" s="94">
        <f t="shared" si="50"/>
        <v>-49289</v>
      </c>
    </row>
    <row r="165" spans="1:9" s="91" customFormat="1" ht="17.25" hidden="1" customHeight="1" x14ac:dyDescent="0.2">
      <c r="A165" s="86" t="str">
        <f t="shared" si="49"/>
        <v>b</v>
      </c>
      <c r="B165" s="87"/>
      <c r="C165" s="95" t="s">
        <v>4</v>
      </c>
      <c r="D165" s="96">
        <f t="shared" ref="D165:D174" si="51">SUM(E165:H165)</f>
        <v>0</v>
      </c>
      <c r="E165" s="96"/>
      <c r="F165" s="96"/>
      <c r="G165" s="96"/>
      <c r="H165" s="97"/>
    </row>
    <row r="166" spans="1:9" s="91" customFormat="1" ht="20.25" hidden="1" customHeight="1" x14ac:dyDescent="0.2">
      <c r="A166" s="86" t="str">
        <f t="shared" si="49"/>
        <v>b</v>
      </c>
      <c r="B166" s="87"/>
      <c r="C166" s="98" t="s">
        <v>5</v>
      </c>
      <c r="D166" s="96">
        <f t="shared" si="51"/>
        <v>0</v>
      </c>
      <c r="E166" s="96"/>
      <c r="F166" s="96"/>
      <c r="G166" s="96"/>
      <c r="H166" s="97"/>
    </row>
    <row r="167" spans="1:9" s="91" customFormat="1" ht="17.25" hidden="1" customHeight="1" x14ac:dyDescent="0.2">
      <c r="A167" s="86" t="str">
        <f t="shared" si="49"/>
        <v>b</v>
      </c>
      <c r="B167" s="87"/>
      <c r="C167" s="95" t="s">
        <v>6</v>
      </c>
      <c r="D167" s="96">
        <f t="shared" si="51"/>
        <v>0</v>
      </c>
      <c r="E167" s="96"/>
      <c r="F167" s="96"/>
      <c r="G167" s="96"/>
      <c r="H167" s="97"/>
      <c r="I167" s="100"/>
    </row>
    <row r="168" spans="1:9" s="91" customFormat="1" ht="17.25" hidden="1" customHeight="1" x14ac:dyDescent="0.2">
      <c r="A168" s="86" t="str">
        <f t="shared" si="49"/>
        <v>b</v>
      </c>
      <c r="B168" s="87"/>
      <c r="C168" s="95" t="s">
        <v>7</v>
      </c>
      <c r="D168" s="96">
        <f t="shared" si="51"/>
        <v>0</v>
      </c>
      <c r="E168" s="96"/>
      <c r="F168" s="96"/>
      <c r="G168" s="96"/>
      <c r="H168" s="97"/>
    </row>
    <row r="169" spans="1:9" s="91" customFormat="1" ht="17.25" hidden="1" customHeight="1" x14ac:dyDescent="0.2">
      <c r="A169" s="86" t="str">
        <f t="shared" si="49"/>
        <v>b</v>
      </c>
      <c r="B169" s="87"/>
      <c r="C169" s="95" t="s">
        <v>8</v>
      </c>
      <c r="D169" s="96">
        <f t="shared" si="51"/>
        <v>0</v>
      </c>
      <c r="E169" s="96"/>
      <c r="F169" s="96"/>
      <c r="G169" s="96"/>
      <c r="H169" s="97"/>
    </row>
    <row r="170" spans="1:9" ht="16.5" customHeight="1" thickBot="1" x14ac:dyDescent="0.25">
      <c r="A170" s="81" t="str">
        <f t="shared" si="49"/>
        <v>a</v>
      </c>
      <c r="B170" s="87"/>
      <c r="C170" s="95" t="s">
        <v>9</v>
      </c>
      <c r="D170" s="96">
        <f t="shared" si="51"/>
        <v>-49289</v>
      </c>
      <c r="E170" s="96"/>
      <c r="F170" s="96"/>
      <c r="G170" s="96"/>
      <c r="H170" s="97">
        <v>-49289</v>
      </c>
    </row>
    <row r="171" spans="1:9" s="91" customFormat="1" ht="17.25" hidden="1" customHeight="1" x14ac:dyDescent="0.2">
      <c r="A171" s="86" t="str">
        <f t="shared" si="49"/>
        <v>b</v>
      </c>
      <c r="B171" s="87"/>
      <c r="C171" s="95" t="s">
        <v>10</v>
      </c>
      <c r="D171" s="96">
        <f t="shared" si="51"/>
        <v>0</v>
      </c>
      <c r="E171" s="96"/>
      <c r="F171" s="96"/>
      <c r="G171" s="96"/>
      <c r="H171" s="97"/>
    </row>
    <row r="172" spans="1:9" s="91" customFormat="1" ht="19.5" hidden="1" customHeight="1" x14ac:dyDescent="0.2">
      <c r="A172" s="86" t="str">
        <f t="shared" si="49"/>
        <v>b</v>
      </c>
      <c r="B172" s="87"/>
      <c r="C172" s="92" t="s">
        <v>11</v>
      </c>
      <c r="D172" s="93">
        <f t="shared" si="51"/>
        <v>0</v>
      </c>
      <c r="E172" s="93"/>
      <c r="F172" s="93"/>
      <c r="G172" s="93"/>
      <c r="H172" s="94"/>
    </row>
    <row r="173" spans="1:9" s="91" customFormat="1" ht="17.25" hidden="1" customHeight="1" x14ac:dyDescent="0.2">
      <c r="A173" s="86" t="str">
        <f t="shared" si="49"/>
        <v>b</v>
      </c>
      <c r="B173" s="87"/>
      <c r="C173" s="101" t="s">
        <v>12</v>
      </c>
      <c r="D173" s="93">
        <f t="shared" si="51"/>
        <v>0</v>
      </c>
      <c r="E173" s="96"/>
      <c r="F173" s="96"/>
      <c r="G173" s="96"/>
      <c r="H173" s="97"/>
    </row>
    <row r="174" spans="1:9" s="91" customFormat="1" ht="17.25" hidden="1" customHeight="1" thickBot="1" x14ac:dyDescent="0.25">
      <c r="A174" s="86" t="str">
        <f t="shared" si="49"/>
        <v>b</v>
      </c>
      <c r="B174" s="102"/>
      <c r="C174" s="103" t="s">
        <v>13</v>
      </c>
      <c r="D174" s="104">
        <f t="shared" si="51"/>
        <v>0</v>
      </c>
      <c r="E174" s="105"/>
      <c r="F174" s="105"/>
      <c r="G174" s="105"/>
      <c r="H174" s="106"/>
    </row>
    <row r="175" spans="1:9" ht="80.25" customHeight="1" thickTop="1" thickBot="1" x14ac:dyDescent="0.25">
      <c r="A175" s="81"/>
      <c r="B175" s="82" t="s">
        <v>158</v>
      </c>
      <c r="C175" s="83" t="s">
        <v>60</v>
      </c>
      <c r="D175" s="84">
        <f t="shared" ref="D175:H175" si="52">D177+D185+D186+D187</f>
        <v>-1680</v>
      </c>
      <c r="E175" s="84">
        <f t="shared" si="52"/>
        <v>0</v>
      </c>
      <c r="F175" s="84">
        <f t="shared" si="52"/>
        <v>0</v>
      </c>
      <c r="G175" s="84">
        <f t="shared" si="52"/>
        <v>0</v>
      </c>
      <c r="H175" s="85">
        <f t="shared" si="52"/>
        <v>-1680</v>
      </c>
    </row>
    <row r="176" spans="1:9" s="91" customFormat="1" ht="17.25" hidden="1" customHeight="1" thickTop="1" x14ac:dyDescent="0.2">
      <c r="A176" s="86" t="str">
        <f t="shared" ref="A176:A187" si="53">IF(OR(E176&lt;&gt;0,F176&lt;&gt;0,G176&lt;&gt;0,H176&lt;&gt;0),"a","b")</f>
        <v>b</v>
      </c>
      <c r="B176" s="87"/>
      <c r="C176" s="88" t="s">
        <v>236</v>
      </c>
      <c r="D176" s="89">
        <f>SUM(E176:H176)</f>
        <v>0</v>
      </c>
      <c r="E176" s="89"/>
      <c r="F176" s="89"/>
      <c r="G176" s="89"/>
      <c r="H176" s="90"/>
    </row>
    <row r="177" spans="1:9" ht="19.5" customHeight="1" thickTop="1" x14ac:dyDescent="0.2">
      <c r="A177" s="81" t="str">
        <f t="shared" si="53"/>
        <v>a</v>
      </c>
      <c r="B177" s="87"/>
      <c r="C177" s="92" t="s">
        <v>3</v>
      </c>
      <c r="D177" s="93">
        <f t="shared" ref="D177:H177" si="54">SUM(D178:D184)</f>
        <v>-1680</v>
      </c>
      <c r="E177" s="93">
        <f t="shared" si="54"/>
        <v>0</v>
      </c>
      <c r="F177" s="93">
        <f t="shared" si="54"/>
        <v>0</v>
      </c>
      <c r="G177" s="93">
        <f t="shared" si="54"/>
        <v>0</v>
      </c>
      <c r="H177" s="94">
        <f t="shared" si="54"/>
        <v>-1680</v>
      </c>
    </row>
    <row r="178" spans="1:9" s="91" customFormat="1" ht="17.25" hidden="1" customHeight="1" x14ac:dyDescent="0.2">
      <c r="A178" s="86" t="str">
        <f t="shared" si="53"/>
        <v>b</v>
      </c>
      <c r="B178" s="87"/>
      <c r="C178" s="95" t="s">
        <v>4</v>
      </c>
      <c r="D178" s="96">
        <f t="shared" ref="D178:D187" si="55">SUM(E178:H178)</f>
        <v>0</v>
      </c>
      <c r="E178" s="96"/>
      <c r="F178" s="96"/>
      <c r="G178" s="96"/>
      <c r="H178" s="97"/>
    </row>
    <row r="179" spans="1:9" s="91" customFormat="1" ht="20.25" hidden="1" customHeight="1" x14ac:dyDescent="0.2">
      <c r="A179" s="86" t="str">
        <f t="shared" si="53"/>
        <v>b</v>
      </c>
      <c r="B179" s="87"/>
      <c r="C179" s="98" t="s">
        <v>5</v>
      </c>
      <c r="D179" s="96">
        <f t="shared" si="55"/>
        <v>0</v>
      </c>
      <c r="E179" s="96"/>
      <c r="F179" s="96"/>
      <c r="G179" s="96"/>
      <c r="H179" s="97"/>
    </row>
    <row r="180" spans="1:9" s="91" customFormat="1" ht="17.25" hidden="1" customHeight="1" x14ac:dyDescent="0.2">
      <c r="A180" s="86" t="str">
        <f t="shared" si="53"/>
        <v>b</v>
      </c>
      <c r="B180" s="87"/>
      <c r="C180" s="95" t="s">
        <v>6</v>
      </c>
      <c r="D180" s="96">
        <f t="shared" si="55"/>
        <v>0</v>
      </c>
      <c r="E180" s="96"/>
      <c r="F180" s="96"/>
      <c r="G180" s="96"/>
      <c r="H180" s="97"/>
      <c r="I180" s="100"/>
    </row>
    <row r="181" spans="1:9" s="91" customFormat="1" ht="17.25" hidden="1" customHeight="1" x14ac:dyDescent="0.2">
      <c r="A181" s="86" t="str">
        <f t="shared" si="53"/>
        <v>b</v>
      </c>
      <c r="B181" s="87"/>
      <c r="C181" s="95" t="s">
        <v>7</v>
      </c>
      <c r="D181" s="96">
        <f t="shared" si="55"/>
        <v>0</v>
      </c>
      <c r="E181" s="96"/>
      <c r="F181" s="96"/>
      <c r="G181" s="96"/>
      <c r="H181" s="97"/>
    </row>
    <row r="182" spans="1:9" s="91" customFormat="1" ht="17.25" hidden="1" customHeight="1" x14ac:dyDescent="0.2">
      <c r="A182" s="86" t="str">
        <f t="shared" si="53"/>
        <v>b</v>
      </c>
      <c r="B182" s="87"/>
      <c r="C182" s="95" t="s">
        <v>8</v>
      </c>
      <c r="D182" s="96">
        <f t="shared" si="55"/>
        <v>0</v>
      </c>
      <c r="E182" s="96"/>
      <c r="F182" s="96"/>
      <c r="G182" s="96"/>
      <c r="H182" s="97"/>
    </row>
    <row r="183" spans="1:9" ht="16.5" customHeight="1" thickBot="1" x14ac:dyDescent="0.25">
      <c r="A183" s="81" t="str">
        <f t="shared" si="53"/>
        <v>a</v>
      </c>
      <c r="B183" s="87"/>
      <c r="C183" s="95" t="s">
        <v>9</v>
      </c>
      <c r="D183" s="96">
        <f t="shared" si="55"/>
        <v>-1680</v>
      </c>
      <c r="E183" s="96"/>
      <c r="F183" s="96"/>
      <c r="G183" s="96"/>
      <c r="H183" s="97">
        <v>-1680</v>
      </c>
    </row>
    <row r="184" spans="1:9" s="91" customFormat="1" ht="17.25" hidden="1" customHeight="1" x14ac:dyDescent="0.2">
      <c r="A184" s="86" t="str">
        <f t="shared" si="53"/>
        <v>b</v>
      </c>
      <c r="B184" s="87"/>
      <c r="C184" s="95" t="s">
        <v>10</v>
      </c>
      <c r="D184" s="96">
        <f t="shared" si="55"/>
        <v>0</v>
      </c>
      <c r="E184" s="96"/>
      <c r="F184" s="96"/>
      <c r="G184" s="96"/>
      <c r="H184" s="97"/>
    </row>
    <row r="185" spans="1:9" s="91" customFormat="1" ht="19.5" hidden="1" customHeight="1" x14ac:dyDescent="0.2">
      <c r="A185" s="86" t="str">
        <f t="shared" si="53"/>
        <v>b</v>
      </c>
      <c r="B185" s="87"/>
      <c r="C185" s="92" t="s">
        <v>11</v>
      </c>
      <c r="D185" s="93">
        <f t="shared" si="55"/>
        <v>0</v>
      </c>
      <c r="E185" s="93"/>
      <c r="F185" s="93"/>
      <c r="G185" s="93"/>
      <c r="H185" s="94"/>
    </row>
    <row r="186" spans="1:9" s="91" customFormat="1" ht="17.25" hidden="1" customHeight="1" x14ac:dyDescent="0.2">
      <c r="A186" s="86" t="str">
        <f t="shared" si="53"/>
        <v>b</v>
      </c>
      <c r="B186" s="87"/>
      <c r="C186" s="101" t="s">
        <v>12</v>
      </c>
      <c r="D186" s="93">
        <f t="shared" si="55"/>
        <v>0</v>
      </c>
      <c r="E186" s="96"/>
      <c r="F186" s="96"/>
      <c r="G186" s="96"/>
      <c r="H186" s="97"/>
    </row>
    <row r="187" spans="1:9" s="91" customFormat="1" ht="17.25" hidden="1" customHeight="1" thickBot="1" x14ac:dyDescent="0.25">
      <c r="A187" s="86" t="str">
        <f t="shared" si="53"/>
        <v>b</v>
      </c>
      <c r="B187" s="102"/>
      <c r="C187" s="103" t="s">
        <v>13</v>
      </c>
      <c r="D187" s="104">
        <f t="shared" si="55"/>
        <v>0</v>
      </c>
      <c r="E187" s="105"/>
      <c r="F187" s="105"/>
      <c r="G187" s="105"/>
      <c r="H187" s="106"/>
    </row>
    <row r="188" spans="1:9" ht="80.25" customHeight="1" thickTop="1" thickBot="1" x14ac:dyDescent="0.25">
      <c r="A188" s="81"/>
      <c r="B188" s="82" t="s">
        <v>159</v>
      </c>
      <c r="C188" s="83" t="s">
        <v>61</v>
      </c>
      <c r="D188" s="84">
        <f t="shared" ref="D188:H188" si="56">D190+D198+D199+D200</f>
        <v>-19</v>
      </c>
      <c r="E188" s="84">
        <f t="shared" si="56"/>
        <v>0</v>
      </c>
      <c r="F188" s="84">
        <f t="shared" si="56"/>
        <v>0</v>
      </c>
      <c r="G188" s="84">
        <f t="shared" si="56"/>
        <v>0</v>
      </c>
      <c r="H188" s="85">
        <f t="shared" si="56"/>
        <v>-19</v>
      </c>
    </row>
    <row r="189" spans="1:9" s="91" customFormat="1" ht="17.25" hidden="1" customHeight="1" thickTop="1" x14ac:dyDescent="0.2">
      <c r="A189" s="86" t="str">
        <f t="shared" ref="A189:A200" si="57">IF(OR(E189&lt;&gt;0,F189&lt;&gt;0,G189&lt;&gt;0,H189&lt;&gt;0),"a","b")</f>
        <v>b</v>
      </c>
      <c r="B189" s="87"/>
      <c r="C189" s="88" t="s">
        <v>236</v>
      </c>
      <c r="D189" s="89">
        <f>SUM(E189:H189)</f>
        <v>0</v>
      </c>
      <c r="E189" s="89"/>
      <c r="F189" s="89"/>
      <c r="G189" s="89"/>
      <c r="H189" s="90"/>
    </row>
    <row r="190" spans="1:9" ht="19.5" customHeight="1" thickTop="1" x14ac:dyDescent="0.2">
      <c r="A190" s="81" t="str">
        <f t="shared" si="57"/>
        <v>a</v>
      </c>
      <c r="B190" s="87"/>
      <c r="C190" s="92" t="s">
        <v>3</v>
      </c>
      <c r="D190" s="93">
        <f t="shared" ref="D190:H190" si="58">SUM(D191:D197)</f>
        <v>-19</v>
      </c>
      <c r="E190" s="93">
        <f t="shared" si="58"/>
        <v>0</v>
      </c>
      <c r="F190" s="93">
        <f t="shared" si="58"/>
        <v>0</v>
      </c>
      <c r="G190" s="93">
        <f t="shared" si="58"/>
        <v>0</v>
      </c>
      <c r="H190" s="94">
        <f t="shared" si="58"/>
        <v>-19</v>
      </c>
    </row>
    <row r="191" spans="1:9" s="91" customFormat="1" ht="17.25" hidden="1" customHeight="1" x14ac:dyDescent="0.2">
      <c r="A191" s="86" t="str">
        <f t="shared" si="57"/>
        <v>b</v>
      </c>
      <c r="B191" s="87"/>
      <c r="C191" s="95" t="s">
        <v>4</v>
      </c>
      <c r="D191" s="96">
        <f t="shared" ref="D191:D200" si="59">SUM(E191:H191)</f>
        <v>0</v>
      </c>
      <c r="E191" s="96"/>
      <c r="F191" s="96"/>
      <c r="G191" s="96"/>
      <c r="H191" s="97"/>
    </row>
    <row r="192" spans="1:9" s="91" customFormat="1" ht="20.25" hidden="1" customHeight="1" x14ac:dyDescent="0.2">
      <c r="A192" s="86" t="str">
        <f t="shared" si="57"/>
        <v>b</v>
      </c>
      <c r="B192" s="87"/>
      <c r="C192" s="98" t="s">
        <v>5</v>
      </c>
      <c r="D192" s="96">
        <f t="shared" si="59"/>
        <v>0</v>
      </c>
      <c r="E192" s="96"/>
      <c r="F192" s="96"/>
      <c r="G192" s="96"/>
      <c r="H192" s="97"/>
    </row>
    <row r="193" spans="1:10" s="91" customFormat="1" ht="17.25" hidden="1" customHeight="1" x14ac:dyDescent="0.2">
      <c r="A193" s="86" t="str">
        <f t="shared" si="57"/>
        <v>b</v>
      </c>
      <c r="B193" s="87"/>
      <c r="C193" s="95" t="s">
        <v>6</v>
      </c>
      <c r="D193" s="96">
        <f t="shared" si="59"/>
        <v>0</v>
      </c>
      <c r="E193" s="96"/>
      <c r="F193" s="96"/>
      <c r="G193" s="96"/>
      <c r="H193" s="97"/>
      <c r="I193" s="100"/>
    </row>
    <row r="194" spans="1:10" s="91" customFormat="1" ht="17.25" hidden="1" customHeight="1" x14ac:dyDescent="0.2">
      <c r="A194" s="86" t="str">
        <f t="shared" si="57"/>
        <v>b</v>
      </c>
      <c r="B194" s="87"/>
      <c r="C194" s="95" t="s">
        <v>7</v>
      </c>
      <c r="D194" s="96">
        <f t="shared" si="59"/>
        <v>0</v>
      </c>
      <c r="E194" s="96"/>
      <c r="F194" s="96"/>
      <c r="G194" s="96"/>
      <c r="H194" s="97"/>
    </row>
    <row r="195" spans="1:10" s="91" customFormat="1" ht="17.25" hidden="1" customHeight="1" x14ac:dyDescent="0.2">
      <c r="A195" s="86" t="str">
        <f t="shared" si="57"/>
        <v>b</v>
      </c>
      <c r="B195" s="87"/>
      <c r="C195" s="95" t="s">
        <v>8</v>
      </c>
      <c r="D195" s="96">
        <f t="shared" si="59"/>
        <v>0</v>
      </c>
      <c r="E195" s="96"/>
      <c r="F195" s="96"/>
      <c r="G195" s="96"/>
      <c r="H195" s="97"/>
    </row>
    <row r="196" spans="1:10" ht="16.5" customHeight="1" thickBot="1" x14ac:dyDescent="0.25">
      <c r="A196" s="81" t="str">
        <f t="shared" si="57"/>
        <v>a</v>
      </c>
      <c r="B196" s="87"/>
      <c r="C196" s="95" t="s">
        <v>9</v>
      </c>
      <c r="D196" s="96">
        <f t="shared" si="59"/>
        <v>-19</v>
      </c>
      <c r="E196" s="96"/>
      <c r="F196" s="96"/>
      <c r="G196" s="96"/>
      <c r="H196" s="97">
        <v>-19</v>
      </c>
    </row>
    <row r="197" spans="1:10" s="91" customFormat="1" ht="17.25" hidden="1" customHeight="1" x14ac:dyDescent="0.2">
      <c r="A197" s="86" t="str">
        <f t="shared" si="57"/>
        <v>b</v>
      </c>
      <c r="B197" s="87"/>
      <c r="C197" s="95" t="s">
        <v>10</v>
      </c>
      <c r="D197" s="96">
        <f t="shared" si="59"/>
        <v>0</v>
      </c>
      <c r="E197" s="96"/>
      <c r="F197" s="96"/>
      <c r="G197" s="96"/>
      <c r="H197" s="97"/>
    </row>
    <row r="198" spans="1:10" s="91" customFormat="1" ht="19.5" hidden="1" customHeight="1" x14ac:dyDescent="0.2">
      <c r="A198" s="86" t="str">
        <f t="shared" si="57"/>
        <v>b</v>
      </c>
      <c r="B198" s="87"/>
      <c r="C198" s="92" t="s">
        <v>11</v>
      </c>
      <c r="D198" s="93">
        <f t="shared" si="59"/>
        <v>0</v>
      </c>
      <c r="E198" s="93"/>
      <c r="F198" s="93"/>
      <c r="G198" s="93"/>
      <c r="H198" s="94"/>
    </row>
    <row r="199" spans="1:10" s="91" customFormat="1" ht="17.25" hidden="1" customHeight="1" x14ac:dyDescent="0.2">
      <c r="A199" s="86" t="str">
        <f t="shared" si="57"/>
        <v>b</v>
      </c>
      <c r="B199" s="87"/>
      <c r="C199" s="101" t="s">
        <v>12</v>
      </c>
      <c r="D199" s="93">
        <f t="shared" si="59"/>
        <v>0</v>
      </c>
      <c r="E199" s="96"/>
      <c r="F199" s="96"/>
      <c r="G199" s="96"/>
      <c r="H199" s="97"/>
    </row>
    <row r="200" spans="1:10" s="91" customFormat="1" ht="17.25" hidden="1" customHeight="1" thickBot="1" x14ac:dyDescent="0.25">
      <c r="A200" s="86" t="str">
        <f t="shared" si="57"/>
        <v>b</v>
      </c>
      <c r="B200" s="102"/>
      <c r="C200" s="103" t="s">
        <v>13</v>
      </c>
      <c r="D200" s="104">
        <f t="shared" si="59"/>
        <v>0</v>
      </c>
      <c r="E200" s="105"/>
      <c r="F200" s="105"/>
      <c r="G200" s="105"/>
      <c r="H200" s="106"/>
    </row>
    <row r="201" spans="1:10" ht="40.5" customHeight="1" thickTop="1" thickBot="1" x14ac:dyDescent="0.25">
      <c r="A201" s="81"/>
      <c r="B201" s="82" t="s">
        <v>160</v>
      </c>
      <c r="C201" s="83" t="s">
        <v>62</v>
      </c>
      <c r="D201" s="84">
        <f t="shared" ref="D201:H201" si="60">D203+D211+D212+D213</f>
        <v>-79541</v>
      </c>
      <c r="E201" s="84">
        <f t="shared" si="60"/>
        <v>0</v>
      </c>
      <c r="F201" s="84">
        <f t="shared" si="60"/>
        <v>0</v>
      </c>
      <c r="G201" s="84">
        <f t="shared" si="60"/>
        <v>0</v>
      </c>
      <c r="H201" s="85">
        <f t="shared" si="60"/>
        <v>-79541</v>
      </c>
    </row>
    <row r="202" spans="1:10" s="91" customFormat="1" ht="17.25" hidden="1" customHeight="1" thickTop="1" x14ac:dyDescent="0.2">
      <c r="A202" s="86" t="str">
        <f t="shared" ref="A202:A213" si="61">IF(OR(E202&lt;&gt;0,F202&lt;&gt;0,G202&lt;&gt;0,H202&lt;&gt;0),"a","b")</f>
        <v>b</v>
      </c>
      <c r="B202" s="87"/>
      <c r="C202" s="88" t="s">
        <v>236</v>
      </c>
      <c r="D202" s="89">
        <f>SUM(E202:H202)</f>
        <v>0</v>
      </c>
      <c r="E202" s="89"/>
      <c r="F202" s="89"/>
      <c r="G202" s="89"/>
      <c r="H202" s="90"/>
    </row>
    <row r="203" spans="1:10" ht="19.5" customHeight="1" thickTop="1" x14ac:dyDescent="0.2">
      <c r="A203" s="81" t="str">
        <f t="shared" si="61"/>
        <v>a</v>
      </c>
      <c r="B203" s="87"/>
      <c r="C203" s="92" t="s">
        <v>3</v>
      </c>
      <c r="D203" s="93">
        <f t="shared" ref="D203:H203" si="62">SUM(D204:D210)</f>
        <v>-79541</v>
      </c>
      <c r="E203" s="93">
        <f t="shared" si="62"/>
        <v>0</v>
      </c>
      <c r="F203" s="93">
        <f t="shared" si="62"/>
        <v>0</v>
      </c>
      <c r="G203" s="93">
        <f t="shared" si="62"/>
        <v>0</v>
      </c>
      <c r="H203" s="94">
        <f t="shared" si="62"/>
        <v>-79541</v>
      </c>
    </row>
    <row r="204" spans="1:10" s="91" customFormat="1" ht="17.25" hidden="1" customHeight="1" x14ac:dyDescent="0.2">
      <c r="A204" s="86" t="str">
        <f t="shared" si="61"/>
        <v>b</v>
      </c>
      <c r="B204" s="87"/>
      <c r="C204" s="95" t="s">
        <v>4</v>
      </c>
      <c r="D204" s="96">
        <f t="shared" ref="D204:D213" si="63">SUM(E204:H204)</f>
        <v>0</v>
      </c>
      <c r="E204" s="96"/>
      <c r="F204" s="96"/>
      <c r="G204" s="96"/>
      <c r="H204" s="97"/>
    </row>
    <row r="205" spans="1:10" s="91" customFormat="1" ht="20.25" customHeight="1" x14ac:dyDescent="0.2">
      <c r="A205" s="86" t="str">
        <f t="shared" si="61"/>
        <v>a</v>
      </c>
      <c r="B205" s="87"/>
      <c r="C205" s="98" t="s">
        <v>5</v>
      </c>
      <c r="D205" s="96">
        <f t="shared" si="63"/>
        <v>-74941</v>
      </c>
      <c r="E205" s="96"/>
      <c r="F205" s="96"/>
      <c r="G205" s="96"/>
      <c r="H205" s="97">
        <v>-74941</v>
      </c>
      <c r="I205" s="124"/>
      <c r="J205" s="124"/>
    </row>
    <row r="206" spans="1:10" s="91" customFormat="1" ht="17.25" hidden="1" customHeight="1" x14ac:dyDescent="0.2">
      <c r="A206" s="86" t="str">
        <f t="shared" si="61"/>
        <v>b</v>
      </c>
      <c r="B206" s="87"/>
      <c r="C206" s="95" t="s">
        <v>6</v>
      </c>
      <c r="D206" s="96">
        <f t="shared" si="63"/>
        <v>0</v>
      </c>
      <c r="E206" s="96"/>
      <c r="F206" s="96"/>
      <c r="G206" s="96"/>
      <c r="H206" s="97"/>
      <c r="I206" s="100"/>
    </row>
    <row r="207" spans="1:10" s="91" customFormat="1" ht="17.25" hidden="1" customHeight="1" x14ac:dyDescent="0.2">
      <c r="A207" s="86" t="str">
        <f t="shared" si="61"/>
        <v>b</v>
      </c>
      <c r="B207" s="87"/>
      <c r="C207" s="95" t="s">
        <v>7</v>
      </c>
      <c r="D207" s="96">
        <f t="shared" si="63"/>
        <v>0</v>
      </c>
      <c r="E207" s="96"/>
      <c r="F207" s="96"/>
      <c r="G207" s="96"/>
      <c r="H207" s="97"/>
    </row>
    <row r="208" spans="1:10" s="91" customFormat="1" ht="17.25" hidden="1" customHeight="1" x14ac:dyDescent="0.2">
      <c r="A208" s="86" t="str">
        <f t="shared" si="61"/>
        <v>b</v>
      </c>
      <c r="B208" s="87"/>
      <c r="C208" s="95" t="s">
        <v>8</v>
      </c>
      <c r="D208" s="96">
        <f t="shared" si="63"/>
        <v>0</v>
      </c>
      <c r="E208" s="96"/>
      <c r="F208" s="96"/>
      <c r="G208" s="96"/>
      <c r="H208" s="97"/>
    </row>
    <row r="209" spans="1:10" ht="16.5" hidden="1" customHeight="1" x14ac:dyDescent="0.2">
      <c r="A209" s="81" t="str">
        <f t="shared" si="61"/>
        <v>b</v>
      </c>
      <c r="B209" s="87"/>
      <c r="C209" s="95" t="s">
        <v>9</v>
      </c>
      <c r="D209" s="96">
        <f t="shared" si="63"/>
        <v>0</v>
      </c>
      <c r="E209" s="96"/>
      <c r="F209" s="96"/>
      <c r="G209" s="96"/>
      <c r="H209" s="97"/>
      <c r="I209" s="72"/>
      <c r="J209" s="72"/>
    </row>
    <row r="210" spans="1:10" s="91" customFormat="1" ht="17.25" customHeight="1" thickBot="1" x14ac:dyDescent="0.25">
      <c r="A210" s="86" t="str">
        <f t="shared" si="61"/>
        <v>a</v>
      </c>
      <c r="B210" s="87"/>
      <c r="C210" s="95" t="s">
        <v>10</v>
      </c>
      <c r="D210" s="96">
        <f t="shared" si="63"/>
        <v>-4600</v>
      </c>
      <c r="E210" s="96"/>
      <c r="F210" s="96"/>
      <c r="G210" s="96"/>
      <c r="H210" s="97">
        <v>-4600</v>
      </c>
      <c r="I210" s="124"/>
      <c r="J210" s="124"/>
    </row>
    <row r="211" spans="1:10" s="91" customFormat="1" ht="19.5" hidden="1" customHeight="1" x14ac:dyDescent="0.2">
      <c r="A211" s="86" t="str">
        <f t="shared" si="61"/>
        <v>b</v>
      </c>
      <c r="B211" s="87"/>
      <c r="C211" s="92" t="s">
        <v>11</v>
      </c>
      <c r="D211" s="93">
        <f t="shared" si="63"/>
        <v>0</v>
      </c>
      <c r="E211" s="93"/>
      <c r="F211" s="93"/>
      <c r="G211" s="93"/>
      <c r="H211" s="94"/>
    </row>
    <row r="212" spans="1:10" s="91" customFormat="1" ht="17.25" hidden="1" customHeight="1" x14ac:dyDescent="0.2">
      <c r="A212" s="86" t="str">
        <f t="shared" si="61"/>
        <v>b</v>
      </c>
      <c r="B212" s="87"/>
      <c r="C212" s="101" t="s">
        <v>12</v>
      </c>
      <c r="D212" s="93">
        <f t="shared" si="63"/>
        <v>0</v>
      </c>
      <c r="E212" s="96"/>
      <c r="F212" s="96"/>
      <c r="G212" s="96"/>
      <c r="H212" s="97"/>
    </row>
    <row r="213" spans="1:10" s="91" customFormat="1" ht="17.25" hidden="1" customHeight="1" thickBot="1" x14ac:dyDescent="0.25">
      <c r="A213" s="86" t="str">
        <f t="shared" si="61"/>
        <v>b</v>
      </c>
      <c r="B213" s="102"/>
      <c r="C213" s="103" t="s">
        <v>13</v>
      </c>
      <c r="D213" s="104">
        <f t="shared" si="63"/>
        <v>0</v>
      </c>
      <c r="E213" s="105"/>
      <c r="F213" s="105"/>
      <c r="G213" s="105"/>
      <c r="H213" s="106"/>
    </row>
    <row r="214" spans="1:10" ht="45" customHeight="1" thickTop="1" thickBot="1" x14ac:dyDescent="0.25">
      <c r="A214" s="81"/>
      <c r="B214" s="82" t="s">
        <v>163</v>
      </c>
      <c r="C214" s="83" t="s">
        <v>63</v>
      </c>
      <c r="D214" s="84">
        <f t="shared" ref="D214:H214" si="64">D216+D224+D225+D226</f>
        <v>-30</v>
      </c>
      <c r="E214" s="84">
        <f t="shared" si="64"/>
        <v>0</v>
      </c>
      <c r="F214" s="84">
        <f t="shared" si="64"/>
        <v>0</v>
      </c>
      <c r="G214" s="84">
        <f t="shared" si="64"/>
        <v>0</v>
      </c>
      <c r="H214" s="85">
        <f t="shared" si="64"/>
        <v>-30</v>
      </c>
    </row>
    <row r="215" spans="1:10" s="91" customFormat="1" ht="17.25" hidden="1" customHeight="1" thickTop="1" x14ac:dyDescent="0.2">
      <c r="A215" s="86" t="str">
        <f t="shared" ref="A215:A226" si="65">IF(OR(E215&lt;&gt;0,F215&lt;&gt;0,G215&lt;&gt;0,H215&lt;&gt;0),"a","b")</f>
        <v>b</v>
      </c>
      <c r="B215" s="87"/>
      <c r="C215" s="88" t="s">
        <v>236</v>
      </c>
      <c r="D215" s="89">
        <f>SUM(E215:H215)</f>
        <v>0</v>
      </c>
      <c r="E215" s="89"/>
      <c r="F215" s="89"/>
      <c r="G215" s="89"/>
      <c r="H215" s="90"/>
    </row>
    <row r="216" spans="1:10" ht="19.5" customHeight="1" thickTop="1" x14ac:dyDescent="0.2">
      <c r="A216" s="81" t="str">
        <f t="shared" si="65"/>
        <v>a</v>
      </c>
      <c r="B216" s="87"/>
      <c r="C216" s="92" t="s">
        <v>3</v>
      </c>
      <c r="D216" s="93">
        <f t="shared" ref="D216:H216" si="66">SUM(D217:D223)</f>
        <v>-30</v>
      </c>
      <c r="E216" s="93">
        <f t="shared" si="66"/>
        <v>0</v>
      </c>
      <c r="F216" s="93">
        <f t="shared" si="66"/>
        <v>0</v>
      </c>
      <c r="G216" s="93">
        <f t="shared" si="66"/>
        <v>0</v>
      </c>
      <c r="H216" s="94">
        <f t="shared" si="66"/>
        <v>-30</v>
      </c>
    </row>
    <row r="217" spans="1:10" s="91" customFormat="1" ht="17.25" hidden="1" customHeight="1" x14ac:dyDescent="0.2">
      <c r="A217" s="86" t="str">
        <f t="shared" si="65"/>
        <v>b</v>
      </c>
      <c r="B217" s="87"/>
      <c r="C217" s="95" t="s">
        <v>4</v>
      </c>
      <c r="D217" s="96">
        <f t="shared" ref="D217:D226" si="67">SUM(E217:H217)</f>
        <v>0</v>
      </c>
      <c r="E217" s="96"/>
      <c r="F217" s="96"/>
      <c r="G217" s="96"/>
      <c r="H217" s="97"/>
    </row>
    <row r="218" spans="1:10" s="91" customFormat="1" ht="20.25" hidden="1" customHeight="1" x14ac:dyDescent="0.2">
      <c r="A218" s="86" t="str">
        <f t="shared" si="65"/>
        <v>b</v>
      </c>
      <c r="B218" s="87"/>
      <c r="C218" s="98" t="s">
        <v>5</v>
      </c>
      <c r="D218" s="96">
        <f t="shared" si="67"/>
        <v>0</v>
      </c>
      <c r="E218" s="96"/>
      <c r="F218" s="96"/>
      <c r="G218" s="96"/>
      <c r="H218" s="97"/>
    </row>
    <row r="219" spans="1:10" s="91" customFormat="1" ht="17.25" hidden="1" customHeight="1" x14ac:dyDescent="0.2">
      <c r="A219" s="86" t="str">
        <f t="shared" si="65"/>
        <v>b</v>
      </c>
      <c r="B219" s="87"/>
      <c r="C219" s="95" t="s">
        <v>6</v>
      </c>
      <c r="D219" s="96">
        <f t="shared" si="67"/>
        <v>0</v>
      </c>
      <c r="E219" s="96"/>
      <c r="F219" s="96"/>
      <c r="G219" s="96"/>
      <c r="H219" s="97"/>
      <c r="I219" s="100"/>
    </row>
    <row r="220" spans="1:10" s="91" customFormat="1" ht="17.25" hidden="1" customHeight="1" x14ac:dyDescent="0.2">
      <c r="A220" s="86" t="str">
        <f t="shared" si="65"/>
        <v>b</v>
      </c>
      <c r="B220" s="87"/>
      <c r="C220" s="95" t="s">
        <v>7</v>
      </c>
      <c r="D220" s="96">
        <f t="shared" si="67"/>
        <v>0</v>
      </c>
      <c r="E220" s="96"/>
      <c r="F220" s="96"/>
      <c r="G220" s="96"/>
      <c r="H220" s="97"/>
    </row>
    <row r="221" spans="1:10" s="91" customFormat="1" ht="17.25" hidden="1" customHeight="1" x14ac:dyDescent="0.2">
      <c r="A221" s="86" t="str">
        <f t="shared" si="65"/>
        <v>b</v>
      </c>
      <c r="B221" s="87"/>
      <c r="C221" s="95" t="s">
        <v>8</v>
      </c>
      <c r="D221" s="96">
        <f t="shared" si="67"/>
        <v>0</v>
      </c>
      <c r="E221" s="96"/>
      <c r="F221" s="96"/>
      <c r="G221" s="96"/>
      <c r="H221" s="97"/>
    </row>
    <row r="222" spans="1:10" ht="16.5" customHeight="1" thickBot="1" x14ac:dyDescent="0.25">
      <c r="A222" s="81" t="str">
        <f t="shared" si="65"/>
        <v>a</v>
      </c>
      <c r="B222" s="87"/>
      <c r="C222" s="95" t="s">
        <v>9</v>
      </c>
      <c r="D222" s="96">
        <f t="shared" si="67"/>
        <v>-30</v>
      </c>
      <c r="E222" s="96"/>
      <c r="F222" s="96"/>
      <c r="G222" s="96"/>
      <c r="H222" s="97">
        <v>-30</v>
      </c>
    </row>
    <row r="223" spans="1:10" s="91" customFormat="1" ht="17.25" hidden="1" customHeight="1" x14ac:dyDescent="0.2">
      <c r="A223" s="86" t="str">
        <f t="shared" si="65"/>
        <v>b</v>
      </c>
      <c r="B223" s="87"/>
      <c r="C223" s="95" t="s">
        <v>10</v>
      </c>
      <c r="D223" s="96">
        <f t="shared" si="67"/>
        <v>0</v>
      </c>
      <c r="E223" s="96"/>
      <c r="F223" s="96"/>
      <c r="G223" s="96"/>
      <c r="H223" s="97"/>
    </row>
    <row r="224" spans="1:10" s="91" customFormat="1" ht="19.5" hidden="1" customHeight="1" x14ac:dyDescent="0.2">
      <c r="A224" s="86" t="str">
        <f t="shared" si="65"/>
        <v>b</v>
      </c>
      <c r="B224" s="87"/>
      <c r="C224" s="92" t="s">
        <v>11</v>
      </c>
      <c r="D224" s="93">
        <f t="shared" si="67"/>
        <v>0</v>
      </c>
      <c r="E224" s="93"/>
      <c r="F224" s="93"/>
      <c r="G224" s="93"/>
      <c r="H224" s="94"/>
    </row>
    <row r="225" spans="1:10" s="91" customFormat="1" ht="17.25" hidden="1" customHeight="1" x14ac:dyDescent="0.2">
      <c r="A225" s="86" t="str">
        <f t="shared" si="65"/>
        <v>b</v>
      </c>
      <c r="B225" s="87"/>
      <c r="C225" s="101" t="s">
        <v>12</v>
      </c>
      <c r="D225" s="93">
        <f t="shared" si="67"/>
        <v>0</v>
      </c>
      <c r="E225" s="96"/>
      <c r="F225" s="96"/>
      <c r="G225" s="96"/>
      <c r="H225" s="97"/>
    </row>
    <row r="226" spans="1:10" s="91" customFormat="1" ht="17.25" hidden="1" customHeight="1" thickBot="1" x14ac:dyDescent="0.25">
      <c r="A226" s="86" t="str">
        <f t="shared" si="65"/>
        <v>b</v>
      </c>
      <c r="B226" s="102"/>
      <c r="C226" s="103" t="s">
        <v>13</v>
      </c>
      <c r="D226" s="104">
        <f t="shared" si="67"/>
        <v>0</v>
      </c>
      <c r="E226" s="105"/>
      <c r="F226" s="105"/>
      <c r="G226" s="105"/>
      <c r="H226" s="106"/>
    </row>
    <row r="227" spans="1:10" ht="80.25" customHeight="1" thickTop="1" thickBot="1" x14ac:dyDescent="0.25">
      <c r="A227" s="81"/>
      <c r="B227" s="82" t="s">
        <v>162</v>
      </c>
      <c r="C227" s="83" t="s">
        <v>241</v>
      </c>
      <c r="D227" s="84">
        <f t="shared" ref="D227:H227" si="68">D229+D237+D238+D239</f>
        <v>-9360</v>
      </c>
      <c r="E227" s="84">
        <f t="shared" si="68"/>
        <v>0</v>
      </c>
      <c r="F227" s="84">
        <f t="shared" si="68"/>
        <v>0</v>
      </c>
      <c r="G227" s="84">
        <f t="shared" si="68"/>
        <v>0</v>
      </c>
      <c r="H227" s="85">
        <f t="shared" si="68"/>
        <v>-9360</v>
      </c>
    </row>
    <row r="228" spans="1:10" s="91" customFormat="1" ht="17.25" hidden="1" customHeight="1" thickTop="1" x14ac:dyDescent="0.2">
      <c r="A228" s="86" t="str">
        <f t="shared" ref="A228:A239" si="69">IF(OR(E228&lt;&gt;0,F228&lt;&gt;0,G228&lt;&gt;0,H228&lt;&gt;0),"a","b")</f>
        <v>b</v>
      </c>
      <c r="B228" s="87"/>
      <c r="C228" s="88" t="s">
        <v>236</v>
      </c>
      <c r="D228" s="89">
        <f>SUM(E228:H228)</f>
        <v>0</v>
      </c>
      <c r="E228" s="89"/>
      <c r="F228" s="89"/>
      <c r="G228" s="89"/>
      <c r="H228" s="90"/>
    </row>
    <row r="229" spans="1:10" ht="19.5" customHeight="1" thickTop="1" x14ac:dyDescent="0.2">
      <c r="A229" s="81" t="str">
        <f t="shared" si="69"/>
        <v>a</v>
      </c>
      <c r="B229" s="87"/>
      <c r="C229" s="92" t="s">
        <v>3</v>
      </c>
      <c r="D229" s="93">
        <f t="shared" ref="D229:H229" si="70">SUM(D230:D236)</f>
        <v>-9360</v>
      </c>
      <c r="E229" s="93">
        <f t="shared" si="70"/>
        <v>0</v>
      </c>
      <c r="F229" s="93">
        <f t="shared" si="70"/>
        <v>0</v>
      </c>
      <c r="G229" s="93">
        <f t="shared" si="70"/>
        <v>0</v>
      </c>
      <c r="H229" s="94">
        <f t="shared" si="70"/>
        <v>-9360</v>
      </c>
    </row>
    <row r="230" spans="1:10" s="91" customFormat="1" ht="17.25" hidden="1" customHeight="1" x14ac:dyDescent="0.2">
      <c r="A230" s="86" t="str">
        <f t="shared" si="69"/>
        <v>b</v>
      </c>
      <c r="B230" s="87"/>
      <c r="C230" s="95" t="s">
        <v>4</v>
      </c>
      <c r="D230" s="96">
        <f t="shared" ref="D230:D239" si="71">SUM(E230:H230)</f>
        <v>0</v>
      </c>
      <c r="E230" s="96"/>
      <c r="F230" s="96"/>
      <c r="G230" s="96"/>
      <c r="H230" s="97"/>
    </row>
    <row r="231" spans="1:10" s="91" customFormat="1" ht="27.75" customHeight="1" thickBot="1" x14ac:dyDescent="0.25">
      <c r="A231" s="86" t="str">
        <f t="shared" si="69"/>
        <v>a</v>
      </c>
      <c r="B231" s="87"/>
      <c r="C231" s="98" t="s">
        <v>5</v>
      </c>
      <c r="D231" s="96">
        <f t="shared" si="71"/>
        <v>-9360</v>
      </c>
      <c r="E231" s="96"/>
      <c r="F231" s="96"/>
      <c r="G231" s="96"/>
      <c r="H231" s="99">
        <v>-9360</v>
      </c>
      <c r="I231" s="127">
        <v>9360</v>
      </c>
      <c r="J231" s="124" t="s">
        <v>244</v>
      </c>
    </row>
    <row r="232" spans="1:10" s="91" customFormat="1" ht="17.25" hidden="1" customHeight="1" x14ac:dyDescent="0.2">
      <c r="A232" s="86" t="str">
        <f t="shared" si="69"/>
        <v>b</v>
      </c>
      <c r="B232" s="87"/>
      <c r="C232" s="95" t="s">
        <v>6</v>
      </c>
      <c r="D232" s="96">
        <f t="shared" si="71"/>
        <v>0</v>
      </c>
      <c r="E232" s="96"/>
      <c r="F232" s="96"/>
      <c r="G232" s="96"/>
      <c r="H232" s="97"/>
      <c r="I232" s="100"/>
    </row>
    <row r="233" spans="1:10" s="91" customFormat="1" ht="17.25" hidden="1" customHeight="1" x14ac:dyDescent="0.2">
      <c r="A233" s="86" t="str">
        <f t="shared" si="69"/>
        <v>b</v>
      </c>
      <c r="B233" s="87"/>
      <c r="C233" s="95" t="s">
        <v>7</v>
      </c>
      <c r="D233" s="96">
        <f t="shared" si="71"/>
        <v>0</v>
      </c>
      <c r="E233" s="96"/>
      <c r="F233" s="96"/>
      <c r="G233" s="96"/>
      <c r="H233" s="97"/>
    </row>
    <row r="234" spans="1:10" s="91" customFormat="1" ht="17.25" hidden="1" customHeight="1" x14ac:dyDescent="0.2">
      <c r="A234" s="86" t="str">
        <f t="shared" si="69"/>
        <v>b</v>
      </c>
      <c r="B234" s="87"/>
      <c r="C234" s="95" t="s">
        <v>8</v>
      </c>
      <c r="D234" s="96">
        <f t="shared" si="71"/>
        <v>0</v>
      </c>
      <c r="E234" s="96"/>
      <c r="F234" s="96"/>
      <c r="G234" s="96"/>
      <c r="H234" s="97"/>
    </row>
    <row r="235" spans="1:10" ht="16.5" hidden="1" customHeight="1" x14ac:dyDescent="0.2">
      <c r="A235" s="81" t="str">
        <f t="shared" si="69"/>
        <v>b</v>
      </c>
      <c r="B235" s="87"/>
      <c r="C235" s="95" t="s">
        <v>9</v>
      </c>
      <c r="D235" s="96">
        <f t="shared" si="71"/>
        <v>0</v>
      </c>
      <c r="E235" s="96"/>
      <c r="F235" s="96"/>
      <c r="G235" s="96"/>
      <c r="H235" s="97"/>
      <c r="I235" s="72"/>
      <c r="J235" s="72"/>
    </row>
    <row r="236" spans="1:10" s="91" customFormat="1" ht="17.25" hidden="1" customHeight="1" x14ac:dyDescent="0.2">
      <c r="A236" s="86" t="str">
        <f t="shared" si="69"/>
        <v>b</v>
      </c>
      <c r="B236" s="87"/>
      <c r="C236" s="95" t="s">
        <v>10</v>
      </c>
      <c r="D236" s="96">
        <f t="shared" si="71"/>
        <v>0</v>
      </c>
      <c r="E236" s="96"/>
      <c r="F236" s="96"/>
      <c r="G236" s="96"/>
      <c r="H236" s="97"/>
    </row>
    <row r="237" spans="1:10" s="91" customFormat="1" ht="19.5" hidden="1" customHeight="1" x14ac:dyDescent="0.2">
      <c r="A237" s="86" t="str">
        <f t="shared" si="69"/>
        <v>b</v>
      </c>
      <c r="B237" s="87"/>
      <c r="C237" s="92" t="s">
        <v>11</v>
      </c>
      <c r="D237" s="93">
        <f t="shared" si="71"/>
        <v>0</v>
      </c>
      <c r="E237" s="93"/>
      <c r="F237" s="93"/>
      <c r="G237" s="93"/>
      <c r="H237" s="94"/>
    </row>
    <row r="238" spans="1:10" s="91" customFormat="1" ht="17.25" hidden="1" customHeight="1" x14ac:dyDescent="0.2">
      <c r="A238" s="86" t="str">
        <f t="shared" si="69"/>
        <v>b</v>
      </c>
      <c r="B238" s="87"/>
      <c r="C238" s="101" t="s">
        <v>12</v>
      </c>
      <c r="D238" s="93">
        <f t="shared" si="71"/>
        <v>0</v>
      </c>
      <c r="E238" s="96"/>
      <c r="F238" s="96"/>
      <c r="G238" s="96"/>
      <c r="H238" s="97"/>
    </row>
    <row r="239" spans="1:10" s="91" customFormat="1" ht="17.25" hidden="1" customHeight="1" thickBot="1" x14ac:dyDescent="0.25">
      <c r="A239" s="86" t="str">
        <f t="shared" si="69"/>
        <v>b</v>
      </c>
      <c r="B239" s="102"/>
      <c r="C239" s="103" t="s">
        <v>13</v>
      </c>
      <c r="D239" s="104">
        <f t="shared" si="71"/>
        <v>0</v>
      </c>
      <c r="E239" s="105"/>
      <c r="F239" s="105"/>
      <c r="G239" s="105"/>
      <c r="H239" s="106"/>
    </row>
    <row r="240" spans="1:10" ht="38.25" customHeight="1" thickTop="1" thickBot="1" x14ac:dyDescent="0.25">
      <c r="A240" s="81"/>
      <c r="B240" s="82" t="s">
        <v>165</v>
      </c>
      <c r="C240" s="83" t="s">
        <v>66</v>
      </c>
      <c r="D240" s="84">
        <f t="shared" ref="D240:H240" si="72">D242+D250+D251+D252</f>
        <v>-60</v>
      </c>
      <c r="E240" s="84">
        <f t="shared" si="72"/>
        <v>0</v>
      </c>
      <c r="F240" s="84">
        <f t="shared" si="72"/>
        <v>0</v>
      </c>
      <c r="G240" s="84">
        <f t="shared" si="72"/>
        <v>0</v>
      </c>
      <c r="H240" s="85">
        <f t="shared" si="72"/>
        <v>-60</v>
      </c>
    </row>
    <row r="241" spans="1:9" s="91" customFormat="1" ht="17.25" hidden="1" customHeight="1" thickTop="1" x14ac:dyDescent="0.2">
      <c r="A241" s="86" t="str">
        <f t="shared" ref="A241:A252" si="73">IF(OR(E241&lt;&gt;0,F241&lt;&gt;0,G241&lt;&gt;0,H241&lt;&gt;0),"a","b")</f>
        <v>b</v>
      </c>
      <c r="B241" s="87"/>
      <c r="C241" s="88" t="s">
        <v>236</v>
      </c>
      <c r="D241" s="89">
        <f>SUM(E241:H241)</f>
        <v>0</v>
      </c>
      <c r="E241" s="89"/>
      <c r="F241" s="89"/>
      <c r="G241" s="89"/>
      <c r="H241" s="90"/>
    </row>
    <row r="242" spans="1:9" ht="19.5" customHeight="1" thickTop="1" x14ac:dyDescent="0.2">
      <c r="A242" s="81" t="str">
        <f t="shared" si="73"/>
        <v>a</v>
      </c>
      <c r="B242" s="87"/>
      <c r="C242" s="92" t="s">
        <v>3</v>
      </c>
      <c r="D242" s="93">
        <f t="shared" ref="D242:H242" si="74">SUM(D243:D249)</f>
        <v>-60</v>
      </c>
      <c r="E242" s="93">
        <f t="shared" si="74"/>
        <v>0</v>
      </c>
      <c r="F242" s="93">
        <f t="shared" si="74"/>
        <v>0</v>
      </c>
      <c r="G242" s="93">
        <f t="shared" si="74"/>
        <v>0</v>
      </c>
      <c r="H242" s="94">
        <f t="shared" si="74"/>
        <v>-60</v>
      </c>
    </row>
    <row r="243" spans="1:9" s="91" customFormat="1" ht="17.25" hidden="1" customHeight="1" x14ac:dyDescent="0.2">
      <c r="A243" s="86" t="str">
        <f t="shared" si="73"/>
        <v>b</v>
      </c>
      <c r="B243" s="87"/>
      <c r="C243" s="95" t="s">
        <v>4</v>
      </c>
      <c r="D243" s="96">
        <f t="shared" ref="D243:D252" si="75">SUM(E243:H243)</f>
        <v>0</v>
      </c>
      <c r="E243" s="96"/>
      <c r="F243" s="96"/>
      <c r="G243" s="96"/>
      <c r="H243" s="97"/>
    </row>
    <row r="244" spans="1:9" s="91" customFormat="1" ht="20.25" hidden="1" customHeight="1" x14ac:dyDescent="0.2">
      <c r="A244" s="86" t="str">
        <f t="shared" si="73"/>
        <v>b</v>
      </c>
      <c r="B244" s="87"/>
      <c r="C244" s="98" t="s">
        <v>5</v>
      </c>
      <c r="D244" s="96">
        <f t="shared" si="75"/>
        <v>0</v>
      </c>
      <c r="E244" s="96"/>
      <c r="F244" s="96"/>
      <c r="G244" s="96"/>
      <c r="H244" s="97"/>
    </row>
    <row r="245" spans="1:9" s="91" customFormat="1" ht="17.25" hidden="1" customHeight="1" x14ac:dyDescent="0.2">
      <c r="A245" s="86" t="str">
        <f t="shared" si="73"/>
        <v>b</v>
      </c>
      <c r="B245" s="87"/>
      <c r="C245" s="95" t="s">
        <v>6</v>
      </c>
      <c r="D245" s="96">
        <f t="shared" si="75"/>
        <v>0</v>
      </c>
      <c r="E245" s="96"/>
      <c r="F245" s="96"/>
      <c r="G245" s="96"/>
      <c r="H245" s="97"/>
      <c r="I245" s="100"/>
    </row>
    <row r="246" spans="1:9" s="91" customFormat="1" ht="17.25" hidden="1" customHeight="1" x14ac:dyDescent="0.2">
      <c r="A246" s="86" t="str">
        <f t="shared" si="73"/>
        <v>b</v>
      </c>
      <c r="B246" s="87"/>
      <c r="C246" s="95" t="s">
        <v>7</v>
      </c>
      <c r="D246" s="96">
        <f t="shared" si="75"/>
        <v>0</v>
      </c>
      <c r="E246" s="96"/>
      <c r="F246" s="96"/>
      <c r="G246" s="96"/>
      <c r="H246" s="97"/>
    </row>
    <row r="247" spans="1:9" s="91" customFormat="1" ht="17.25" hidden="1" customHeight="1" x14ac:dyDescent="0.2">
      <c r="A247" s="86" t="str">
        <f t="shared" si="73"/>
        <v>b</v>
      </c>
      <c r="B247" s="87"/>
      <c r="C247" s="95" t="s">
        <v>8</v>
      </c>
      <c r="D247" s="96">
        <f t="shared" si="75"/>
        <v>0</v>
      </c>
      <c r="E247" s="96"/>
      <c r="F247" s="96"/>
      <c r="G247" s="96"/>
      <c r="H247" s="97"/>
    </row>
    <row r="248" spans="1:9" ht="16.5" customHeight="1" thickBot="1" x14ac:dyDescent="0.25">
      <c r="A248" s="81" t="str">
        <f t="shared" si="73"/>
        <v>a</v>
      </c>
      <c r="B248" s="87"/>
      <c r="C248" s="95" t="s">
        <v>9</v>
      </c>
      <c r="D248" s="96">
        <f t="shared" si="75"/>
        <v>-60</v>
      </c>
      <c r="E248" s="96"/>
      <c r="F248" s="96"/>
      <c r="G248" s="96"/>
      <c r="H248" s="97">
        <v>-60</v>
      </c>
    </row>
    <row r="249" spans="1:9" s="91" customFormat="1" ht="17.25" hidden="1" customHeight="1" x14ac:dyDescent="0.2">
      <c r="A249" s="86" t="str">
        <f t="shared" si="73"/>
        <v>b</v>
      </c>
      <c r="B249" s="87"/>
      <c r="C249" s="95" t="s">
        <v>10</v>
      </c>
      <c r="D249" s="96">
        <f t="shared" si="75"/>
        <v>0</v>
      </c>
      <c r="E249" s="96"/>
      <c r="F249" s="96"/>
      <c r="G249" s="96"/>
      <c r="H249" s="97"/>
    </row>
    <row r="250" spans="1:9" s="91" customFormat="1" ht="19.5" hidden="1" customHeight="1" x14ac:dyDescent="0.2">
      <c r="A250" s="86" t="str">
        <f t="shared" si="73"/>
        <v>b</v>
      </c>
      <c r="B250" s="87"/>
      <c r="C250" s="92" t="s">
        <v>11</v>
      </c>
      <c r="D250" s="93">
        <f t="shared" si="75"/>
        <v>0</v>
      </c>
      <c r="E250" s="93"/>
      <c r="F250" s="93"/>
      <c r="G250" s="93"/>
      <c r="H250" s="94"/>
    </row>
    <row r="251" spans="1:9" s="91" customFormat="1" ht="17.25" hidden="1" customHeight="1" x14ac:dyDescent="0.2">
      <c r="A251" s="86" t="str">
        <f t="shared" si="73"/>
        <v>b</v>
      </c>
      <c r="B251" s="87"/>
      <c r="C251" s="101" t="s">
        <v>12</v>
      </c>
      <c r="D251" s="93">
        <f t="shared" si="75"/>
        <v>0</v>
      </c>
      <c r="E251" s="96"/>
      <c r="F251" s="96"/>
      <c r="G251" s="96"/>
      <c r="H251" s="97"/>
    </row>
    <row r="252" spans="1:9" s="91" customFormat="1" ht="17.25" hidden="1" customHeight="1" thickBot="1" x14ac:dyDescent="0.25">
      <c r="A252" s="86" t="str">
        <f t="shared" si="73"/>
        <v>b</v>
      </c>
      <c r="B252" s="102"/>
      <c r="C252" s="103" t="s">
        <v>13</v>
      </c>
      <c r="D252" s="104">
        <f t="shared" si="75"/>
        <v>0</v>
      </c>
      <c r="E252" s="105"/>
      <c r="F252" s="105"/>
      <c r="G252" s="105"/>
      <c r="H252" s="106"/>
    </row>
    <row r="253" spans="1:9" ht="34.5" customHeight="1" thickTop="1" thickBot="1" x14ac:dyDescent="0.25">
      <c r="A253" s="81"/>
      <c r="B253" s="82" t="s">
        <v>166</v>
      </c>
      <c r="C253" s="83" t="s">
        <v>67</v>
      </c>
      <c r="D253" s="84">
        <f t="shared" ref="D253:H253" si="76">D255+D263+D264+D265</f>
        <v>-99070</v>
      </c>
      <c r="E253" s="84">
        <f t="shared" si="76"/>
        <v>0</v>
      </c>
      <c r="F253" s="84">
        <f t="shared" si="76"/>
        <v>0</v>
      </c>
      <c r="G253" s="84">
        <f t="shared" si="76"/>
        <v>0</v>
      </c>
      <c r="H253" s="85">
        <f t="shared" si="76"/>
        <v>-99070</v>
      </c>
    </row>
    <row r="254" spans="1:9" s="91" customFormat="1" ht="17.25" hidden="1" customHeight="1" thickTop="1" x14ac:dyDescent="0.2">
      <c r="A254" s="86" t="str">
        <f t="shared" ref="A254:A265" si="77">IF(OR(E254&lt;&gt;0,F254&lt;&gt;0,G254&lt;&gt;0,H254&lt;&gt;0),"a","b")</f>
        <v>b</v>
      </c>
      <c r="B254" s="87"/>
      <c r="C254" s="88" t="s">
        <v>236</v>
      </c>
      <c r="D254" s="89">
        <f>SUM(E254:H254)</f>
        <v>0</v>
      </c>
      <c r="E254" s="89"/>
      <c r="F254" s="89"/>
      <c r="G254" s="89"/>
      <c r="H254" s="90"/>
    </row>
    <row r="255" spans="1:9" ht="19.5" customHeight="1" thickTop="1" x14ac:dyDescent="0.2">
      <c r="A255" s="81" t="str">
        <f t="shared" si="77"/>
        <v>a</v>
      </c>
      <c r="B255" s="87"/>
      <c r="C255" s="92" t="s">
        <v>3</v>
      </c>
      <c r="D255" s="93">
        <f t="shared" ref="D255:H255" si="78">SUM(D256:D262)</f>
        <v>-99070</v>
      </c>
      <c r="E255" s="93">
        <f t="shared" si="78"/>
        <v>0</v>
      </c>
      <c r="F255" s="93">
        <f t="shared" si="78"/>
        <v>0</v>
      </c>
      <c r="G255" s="93">
        <f t="shared" si="78"/>
        <v>0</v>
      </c>
      <c r="H255" s="94">
        <f t="shared" si="78"/>
        <v>-99070</v>
      </c>
    </row>
    <row r="256" spans="1:9" s="91" customFormat="1" ht="17.25" hidden="1" customHeight="1" x14ac:dyDescent="0.2">
      <c r="A256" s="86" t="str">
        <f t="shared" si="77"/>
        <v>b</v>
      </c>
      <c r="B256" s="87"/>
      <c r="C256" s="95" t="s">
        <v>4</v>
      </c>
      <c r="D256" s="96">
        <f t="shared" ref="D256:D265" si="79">SUM(E256:H256)</f>
        <v>0</v>
      </c>
      <c r="E256" s="96"/>
      <c r="F256" s="96"/>
      <c r="G256" s="96"/>
      <c r="H256" s="97"/>
    </row>
    <row r="257" spans="1:10" s="91" customFormat="1" ht="20.25" hidden="1" customHeight="1" x14ac:dyDescent="0.2">
      <c r="A257" s="86" t="str">
        <f t="shared" si="77"/>
        <v>b</v>
      </c>
      <c r="B257" s="87"/>
      <c r="C257" s="98" t="s">
        <v>5</v>
      </c>
      <c r="D257" s="96">
        <f t="shared" si="79"/>
        <v>0</v>
      </c>
      <c r="E257" s="96"/>
      <c r="F257" s="96"/>
      <c r="G257" s="96"/>
      <c r="H257" s="97"/>
    </row>
    <row r="258" spans="1:10" s="91" customFormat="1" ht="17.25" hidden="1" customHeight="1" x14ac:dyDescent="0.2">
      <c r="A258" s="86" t="str">
        <f t="shared" si="77"/>
        <v>b</v>
      </c>
      <c r="B258" s="87"/>
      <c r="C258" s="95" t="s">
        <v>6</v>
      </c>
      <c r="D258" s="96">
        <f t="shared" si="79"/>
        <v>0</v>
      </c>
      <c r="E258" s="96"/>
      <c r="F258" s="96"/>
      <c r="G258" s="96"/>
      <c r="H258" s="97"/>
      <c r="I258" s="100"/>
    </row>
    <row r="259" spans="1:10" s="91" customFormat="1" ht="17.25" hidden="1" customHeight="1" x14ac:dyDescent="0.2">
      <c r="A259" s="86" t="str">
        <f t="shared" si="77"/>
        <v>b</v>
      </c>
      <c r="B259" s="87"/>
      <c r="C259" s="95" t="s">
        <v>7</v>
      </c>
      <c r="D259" s="96">
        <f t="shared" si="79"/>
        <v>0</v>
      </c>
      <c r="E259" s="96"/>
      <c r="F259" s="96"/>
      <c r="G259" s="96"/>
      <c r="H259" s="97"/>
    </row>
    <row r="260" spans="1:10" s="91" customFormat="1" ht="17.25" hidden="1" customHeight="1" x14ac:dyDescent="0.2">
      <c r="A260" s="86" t="str">
        <f t="shared" si="77"/>
        <v>b</v>
      </c>
      <c r="B260" s="87"/>
      <c r="C260" s="95" t="s">
        <v>8</v>
      </c>
      <c r="D260" s="96">
        <f t="shared" si="79"/>
        <v>0</v>
      </c>
      <c r="E260" s="96"/>
      <c r="F260" s="96"/>
      <c r="G260" s="96"/>
      <c r="H260" s="97"/>
    </row>
    <row r="261" spans="1:10" ht="16.5" customHeight="1" thickBot="1" x14ac:dyDescent="0.25">
      <c r="A261" s="81" t="str">
        <f t="shared" si="77"/>
        <v>a</v>
      </c>
      <c r="B261" s="87"/>
      <c r="C261" s="95" t="s">
        <v>9</v>
      </c>
      <c r="D261" s="96">
        <f t="shared" si="79"/>
        <v>-99070</v>
      </c>
      <c r="E261" s="96"/>
      <c r="F261" s="96"/>
      <c r="G261" s="96"/>
      <c r="H261" s="99">
        <v>-99070</v>
      </c>
      <c r="I261" s="125">
        <v>99070</v>
      </c>
      <c r="J261" s="126" t="s">
        <v>242</v>
      </c>
    </row>
    <row r="262" spans="1:10" s="91" customFormat="1" ht="17.25" hidden="1" customHeight="1" x14ac:dyDescent="0.2">
      <c r="A262" s="86" t="str">
        <f t="shared" si="77"/>
        <v>b</v>
      </c>
      <c r="B262" s="87"/>
      <c r="C262" s="95" t="s">
        <v>10</v>
      </c>
      <c r="D262" s="96">
        <f t="shared" si="79"/>
        <v>0</v>
      </c>
      <c r="E262" s="96"/>
      <c r="F262" s="96"/>
      <c r="G262" s="96"/>
      <c r="H262" s="97"/>
      <c r="I262" s="115"/>
      <c r="J262" s="115"/>
    </row>
    <row r="263" spans="1:10" s="91" customFormat="1" ht="19.5" hidden="1" customHeight="1" x14ac:dyDescent="0.2">
      <c r="A263" s="86" t="str">
        <f t="shared" si="77"/>
        <v>b</v>
      </c>
      <c r="B263" s="87"/>
      <c r="C263" s="92" t="s">
        <v>11</v>
      </c>
      <c r="D263" s="93">
        <f t="shared" si="79"/>
        <v>0</v>
      </c>
      <c r="E263" s="93"/>
      <c r="F263" s="93"/>
      <c r="G263" s="93"/>
      <c r="H263" s="94"/>
      <c r="I263" s="115"/>
      <c r="J263" s="115"/>
    </row>
    <row r="264" spans="1:10" s="91" customFormat="1" ht="17.25" hidden="1" customHeight="1" x14ac:dyDescent="0.2">
      <c r="A264" s="86" t="str">
        <f t="shared" si="77"/>
        <v>b</v>
      </c>
      <c r="B264" s="87"/>
      <c r="C264" s="101" t="s">
        <v>12</v>
      </c>
      <c r="D264" s="93">
        <f t="shared" si="79"/>
        <v>0</v>
      </c>
      <c r="E264" s="96"/>
      <c r="F264" s="96"/>
      <c r="G264" s="96"/>
      <c r="H264" s="97"/>
      <c r="I264" s="115"/>
      <c r="J264" s="115"/>
    </row>
    <row r="265" spans="1:10" s="91" customFormat="1" ht="17.25" hidden="1" customHeight="1" thickBot="1" x14ac:dyDescent="0.25">
      <c r="A265" s="86" t="str">
        <f t="shared" si="77"/>
        <v>b</v>
      </c>
      <c r="B265" s="102"/>
      <c r="C265" s="103" t="s">
        <v>13</v>
      </c>
      <c r="D265" s="104">
        <f t="shared" si="79"/>
        <v>0</v>
      </c>
      <c r="E265" s="105"/>
      <c r="F265" s="105"/>
      <c r="G265" s="105"/>
      <c r="H265" s="106"/>
      <c r="I265" s="115"/>
      <c r="J265" s="115"/>
    </row>
    <row r="266" spans="1:10" ht="43.5" customHeight="1" thickTop="1" thickBot="1" x14ac:dyDescent="0.25">
      <c r="A266" s="81"/>
      <c r="B266" s="82" t="s">
        <v>168</v>
      </c>
      <c r="C266" s="83" t="s">
        <v>69</v>
      </c>
      <c r="D266" s="84">
        <f t="shared" ref="D266:H266" si="80">D268+D276+D277+D278</f>
        <v>-696220</v>
      </c>
      <c r="E266" s="84">
        <f t="shared" si="80"/>
        <v>0</v>
      </c>
      <c r="F266" s="84">
        <f t="shared" si="80"/>
        <v>0</v>
      </c>
      <c r="G266" s="84">
        <f t="shared" si="80"/>
        <v>0</v>
      </c>
      <c r="H266" s="85">
        <f t="shared" si="80"/>
        <v>-696220</v>
      </c>
      <c r="I266" s="126"/>
      <c r="J266" s="126"/>
    </row>
    <row r="267" spans="1:10" s="91" customFormat="1" ht="17.25" hidden="1" customHeight="1" thickTop="1" x14ac:dyDescent="0.2">
      <c r="A267" s="86" t="str">
        <f t="shared" ref="A267:A278" si="81">IF(OR(E267&lt;&gt;0,F267&lt;&gt;0,G267&lt;&gt;0,H267&lt;&gt;0),"a","b")</f>
        <v>b</v>
      </c>
      <c r="B267" s="87"/>
      <c r="C267" s="88" t="s">
        <v>236</v>
      </c>
      <c r="D267" s="89">
        <f>SUM(E267:H267)</f>
        <v>0</v>
      </c>
      <c r="E267" s="89"/>
      <c r="F267" s="89"/>
      <c r="G267" s="89"/>
      <c r="H267" s="90"/>
      <c r="I267" s="115"/>
      <c r="J267" s="115"/>
    </row>
    <row r="268" spans="1:10" ht="19.5" customHeight="1" thickTop="1" x14ac:dyDescent="0.2">
      <c r="A268" s="81" t="str">
        <f t="shared" si="81"/>
        <v>a</v>
      </c>
      <c r="B268" s="87"/>
      <c r="C268" s="92" t="s">
        <v>3</v>
      </c>
      <c r="D268" s="93">
        <f t="shared" ref="D268:H268" si="82">SUM(D269:D275)</f>
        <v>-696220</v>
      </c>
      <c r="E268" s="93">
        <f t="shared" si="82"/>
        <v>0</v>
      </c>
      <c r="F268" s="93">
        <f t="shared" si="82"/>
        <v>0</v>
      </c>
      <c r="G268" s="93">
        <f t="shared" si="82"/>
        <v>0</v>
      </c>
      <c r="H268" s="94">
        <f t="shared" si="82"/>
        <v>-696220</v>
      </c>
      <c r="I268" s="126"/>
      <c r="J268" s="126"/>
    </row>
    <row r="269" spans="1:10" s="91" customFormat="1" ht="17.25" hidden="1" customHeight="1" x14ac:dyDescent="0.2">
      <c r="A269" s="86" t="str">
        <f t="shared" si="81"/>
        <v>b</v>
      </c>
      <c r="B269" s="87"/>
      <c r="C269" s="95" t="s">
        <v>4</v>
      </c>
      <c r="D269" s="96">
        <f t="shared" ref="D269:D278" si="83">SUM(E269:H269)</f>
        <v>0</v>
      </c>
      <c r="E269" s="96"/>
      <c r="F269" s="96"/>
      <c r="G269" s="96"/>
      <c r="H269" s="97"/>
      <c r="I269" s="115"/>
      <c r="J269" s="115"/>
    </row>
    <row r="270" spans="1:10" s="91" customFormat="1" ht="20.25" hidden="1" customHeight="1" x14ac:dyDescent="0.2">
      <c r="A270" s="86" t="str">
        <f t="shared" si="81"/>
        <v>b</v>
      </c>
      <c r="B270" s="87"/>
      <c r="C270" s="98" t="s">
        <v>5</v>
      </c>
      <c r="D270" s="96">
        <f t="shared" si="83"/>
        <v>0</v>
      </c>
      <c r="E270" s="96"/>
      <c r="F270" s="96"/>
      <c r="G270" s="96"/>
      <c r="H270" s="97"/>
      <c r="I270" s="115"/>
      <c r="J270" s="115"/>
    </row>
    <row r="271" spans="1:10" s="91" customFormat="1" ht="17.25" hidden="1" customHeight="1" x14ac:dyDescent="0.2">
      <c r="A271" s="86" t="str">
        <f t="shared" si="81"/>
        <v>b</v>
      </c>
      <c r="B271" s="87"/>
      <c r="C271" s="95" t="s">
        <v>6</v>
      </c>
      <c r="D271" s="96">
        <f t="shared" si="83"/>
        <v>0</v>
      </c>
      <c r="E271" s="96"/>
      <c r="F271" s="96"/>
      <c r="G271" s="96"/>
      <c r="H271" s="97"/>
      <c r="I271" s="116"/>
      <c r="J271" s="115"/>
    </row>
    <row r="272" spans="1:10" s="91" customFormat="1" ht="17.25" hidden="1" customHeight="1" x14ac:dyDescent="0.2">
      <c r="A272" s="86" t="str">
        <f t="shared" si="81"/>
        <v>b</v>
      </c>
      <c r="B272" s="87"/>
      <c r="C272" s="95" t="s">
        <v>7</v>
      </c>
      <c r="D272" s="96">
        <f t="shared" si="83"/>
        <v>0</v>
      </c>
      <c r="E272" s="96"/>
      <c r="F272" s="96"/>
      <c r="G272" s="96"/>
      <c r="H272" s="97"/>
      <c r="I272" s="115"/>
      <c r="J272" s="115"/>
    </row>
    <row r="273" spans="1:12" s="91" customFormat="1" ht="17.25" hidden="1" customHeight="1" x14ac:dyDescent="0.2">
      <c r="A273" s="86" t="str">
        <f t="shared" si="81"/>
        <v>b</v>
      </c>
      <c r="B273" s="87"/>
      <c r="C273" s="95" t="s">
        <v>8</v>
      </c>
      <c r="D273" s="96">
        <f t="shared" si="83"/>
        <v>0</v>
      </c>
      <c r="E273" s="96"/>
      <c r="F273" s="96"/>
      <c r="G273" s="96"/>
      <c r="H273" s="97"/>
      <c r="I273" s="115"/>
      <c r="J273" s="115"/>
    </row>
    <row r="274" spans="1:12" ht="16.5" customHeight="1" thickBot="1" x14ac:dyDescent="0.25">
      <c r="A274" s="81" t="str">
        <f t="shared" si="81"/>
        <v>a</v>
      </c>
      <c r="B274" s="87"/>
      <c r="C274" s="95" t="s">
        <v>9</v>
      </c>
      <c r="D274" s="96">
        <f t="shared" si="83"/>
        <v>-696220</v>
      </c>
      <c r="E274" s="96"/>
      <c r="F274" s="96"/>
      <c r="G274" s="96"/>
      <c r="H274" s="99">
        <v>-696220</v>
      </c>
      <c r="I274" s="125">
        <v>693524</v>
      </c>
      <c r="J274" s="126" t="s">
        <v>242</v>
      </c>
    </row>
    <row r="275" spans="1:12" s="91" customFormat="1" ht="17.25" hidden="1" customHeight="1" x14ac:dyDescent="0.2">
      <c r="A275" s="86" t="str">
        <f t="shared" si="81"/>
        <v>b</v>
      </c>
      <c r="B275" s="87"/>
      <c r="C275" s="95" t="s">
        <v>10</v>
      </c>
      <c r="D275" s="96">
        <f t="shared" si="83"/>
        <v>0</v>
      </c>
      <c r="E275" s="96"/>
      <c r="F275" s="96"/>
      <c r="G275" s="96"/>
      <c r="H275" s="97"/>
    </row>
    <row r="276" spans="1:12" s="91" customFormat="1" ht="19.5" hidden="1" customHeight="1" x14ac:dyDescent="0.2">
      <c r="A276" s="86" t="str">
        <f t="shared" si="81"/>
        <v>b</v>
      </c>
      <c r="B276" s="87"/>
      <c r="C276" s="92" t="s">
        <v>11</v>
      </c>
      <c r="D276" s="93">
        <f t="shared" si="83"/>
        <v>0</v>
      </c>
      <c r="E276" s="93"/>
      <c r="F276" s="93"/>
      <c r="G276" s="93"/>
      <c r="H276" s="94"/>
    </row>
    <row r="277" spans="1:12" s="91" customFormat="1" ht="17.25" hidden="1" customHeight="1" x14ac:dyDescent="0.2">
      <c r="A277" s="86" t="str">
        <f t="shared" si="81"/>
        <v>b</v>
      </c>
      <c r="B277" s="87"/>
      <c r="C277" s="101" t="s">
        <v>12</v>
      </c>
      <c r="D277" s="93">
        <f t="shared" si="83"/>
        <v>0</v>
      </c>
      <c r="E277" s="96"/>
      <c r="F277" s="96"/>
      <c r="G277" s="96"/>
      <c r="H277" s="97"/>
    </row>
    <row r="278" spans="1:12" s="91" customFormat="1" ht="17.25" hidden="1" customHeight="1" thickBot="1" x14ac:dyDescent="0.25">
      <c r="A278" s="86" t="str">
        <f t="shared" si="81"/>
        <v>b</v>
      </c>
      <c r="B278" s="102"/>
      <c r="C278" s="103" t="s">
        <v>13</v>
      </c>
      <c r="D278" s="104">
        <f t="shared" si="83"/>
        <v>0</v>
      </c>
      <c r="E278" s="105"/>
      <c r="F278" s="105"/>
      <c r="G278" s="105"/>
      <c r="H278" s="106"/>
    </row>
    <row r="279" spans="1:12" ht="51.75" customHeight="1" thickTop="1" thickBot="1" x14ac:dyDescent="0.25">
      <c r="A279" s="81"/>
      <c r="B279" s="82" t="s">
        <v>169</v>
      </c>
      <c r="C279" s="83" t="s">
        <v>70</v>
      </c>
      <c r="D279" s="84">
        <f t="shared" ref="D279:H279" si="84">D281+D289+D290+D291</f>
        <v>-167</v>
      </c>
      <c r="E279" s="84">
        <f t="shared" si="84"/>
        <v>0</v>
      </c>
      <c r="F279" s="84">
        <f t="shared" si="84"/>
        <v>0</v>
      </c>
      <c r="G279" s="84">
        <f t="shared" si="84"/>
        <v>0</v>
      </c>
      <c r="H279" s="85">
        <f t="shared" si="84"/>
        <v>-167</v>
      </c>
    </row>
    <row r="280" spans="1:12" s="91" customFormat="1" ht="17.25" hidden="1" customHeight="1" thickTop="1" x14ac:dyDescent="0.2">
      <c r="A280" s="86" t="str">
        <f t="shared" ref="A280:A291" si="85">IF(OR(E280&lt;&gt;0,F280&lt;&gt;0,G280&lt;&gt;0,H280&lt;&gt;0),"a","b")</f>
        <v>b</v>
      </c>
      <c r="B280" s="87"/>
      <c r="C280" s="88" t="s">
        <v>236</v>
      </c>
      <c r="D280" s="89">
        <f>SUM(E280:H280)</f>
        <v>0</v>
      </c>
      <c r="E280" s="89"/>
      <c r="F280" s="89"/>
      <c r="G280" s="89"/>
      <c r="H280" s="90"/>
    </row>
    <row r="281" spans="1:12" ht="19.5" customHeight="1" thickTop="1" x14ac:dyDescent="0.2">
      <c r="A281" s="81" t="str">
        <f t="shared" si="85"/>
        <v>a</v>
      </c>
      <c r="B281" s="87"/>
      <c r="C281" s="92" t="s">
        <v>3</v>
      </c>
      <c r="D281" s="93">
        <f t="shared" ref="D281:H281" si="86">SUM(D282:D288)</f>
        <v>-167</v>
      </c>
      <c r="E281" s="93">
        <f t="shared" si="86"/>
        <v>0</v>
      </c>
      <c r="F281" s="93">
        <f t="shared" si="86"/>
        <v>0</v>
      </c>
      <c r="G281" s="93">
        <f t="shared" si="86"/>
        <v>0</v>
      </c>
      <c r="H281" s="94">
        <f t="shared" si="86"/>
        <v>-167</v>
      </c>
    </row>
    <row r="282" spans="1:12" s="91" customFormat="1" ht="17.25" hidden="1" customHeight="1" x14ac:dyDescent="0.2">
      <c r="A282" s="86" t="str">
        <f t="shared" si="85"/>
        <v>b</v>
      </c>
      <c r="B282" s="87"/>
      <c r="C282" s="95" t="s">
        <v>4</v>
      </c>
      <c r="D282" s="96">
        <f t="shared" ref="D282:D291" si="87">SUM(E282:H282)</f>
        <v>0</v>
      </c>
      <c r="E282" s="96"/>
      <c r="F282" s="96"/>
      <c r="G282" s="96"/>
      <c r="H282" s="97"/>
    </row>
    <row r="283" spans="1:12" s="91" customFormat="1" ht="20.25" hidden="1" customHeight="1" x14ac:dyDescent="0.2">
      <c r="A283" s="86" t="str">
        <f t="shared" si="85"/>
        <v>b</v>
      </c>
      <c r="B283" s="87"/>
      <c r="C283" s="98" t="s">
        <v>5</v>
      </c>
      <c r="D283" s="96">
        <f t="shared" si="87"/>
        <v>0</v>
      </c>
      <c r="E283" s="96"/>
      <c r="F283" s="96"/>
      <c r="G283" s="96"/>
      <c r="H283" s="97"/>
      <c r="K283" s="113"/>
      <c r="L283" s="114"/>
    </row>
    <row r="284" spans="1:12" s="91" customFormat="1" ht="17.25" hidden="1" customHeight="1" x14ac:dyDescent="0.2">
      <c r="A284" s="86" t="str">
        <f t="shared" si="85"/>
        <v>b</v>
      </c>
      <c r="B284" s="87"/>
      <c r="C284" s="95" t="s">
        <v>6</v>
      </c>
      <c r="D284" s="96">
        <f t="shared" si="87"/>
        <v>0</v>
      </c>
      <c r="E284" s="96"/>
      <c r="F284" s="96"/>
      <c r="G284" s="96"/>
      <c r="H284" s="97"/>
      <c r="I284" s="100"/>
    </row>
    <row r="285" spans="1:12" s="91" customFormat="1" ht="17.25" hidden="1" customHeight="1" x14ac:dyDescent="0.2">
      <c r="A285" s="86" t="str">
        <f t="shared" si="85"/>
        <v>b</v>
      </c>
      <c r="B285" s="87"/>
      <c r="C285" s="95" t="s">
        <v>7</v>
      </c>
      <c r="D285" s="96">
        <f t="shared" si="87"/>
        <v>0</v>
      </c>
      <c r="E285" s="96"/>
      <c r="F285" s="96"/>
      <c r="G285" s="96"/>
      <c r="H285" s="97"/>
    </row>
    <row r="286" spans="1:12" s="91" customFormat="1" ht="17.25" hidden="1" customHeight="1" x14ac:dyDescent="0.2">
      <c r="A286" s="86" t="str">
        <f t="shared" si="85"/>
        <v>b</v>
      </c>
      <c r="B286" s="87"/>
      <c r="C286" s="95" t="s">
        <v>8</v>
      </c>
      <c r="D286" s="96">
        <f t="shared" si="87"/>
        <v>0</v>
      </c>
      <c r="E286" s="96"/>
      <c r="F286" s="96"/>
      <c r="G286" s="96"/>
      <c r="H286" s="97"/>
    </row>
    <row r="287" spans="1:12" ht="16.5" customHeight="1" thickBot="1" x14ac:dyDescent="0.25">
      <c r="A287" s="81" t="str">
        <f t="shared" si="85"/>
        <v>a</v>
      </c>
      <c r="B287" s="87"/>
      <c r="C287" s="95" t="s">
        <v>9</v>
      </c>
      <c r="D287" s="96">
        <f t="shared" si="87"/>
        <v>-167</v>
      </c>
      <c r="E287" s="96"/>
      <c r="F287" s="96"/>
      <c r="G287" s="96"/>
      <c r="H287" s="97">
        <v>-167</v>
      </c>
    </row>
    <row r="288" spans="1:12" s="91" customFormat="1" ht="17.25" hidden="1" customHeight="1" x14ac:dyDescent="0.2">
      <c r="A288" s="86" t="str">
        <f t="shared" si="85"/>
        <v>b</v>
      </c>
      <c r="B288" s="87"/>
      <c r="C288" s="95" t="s">
        <v>10</v>
      </c>
      <c r="D288" s="96">
        <f t="shared" si="87"/>
        <v>0</v>
      </c>
      <c r="E288" s="96"/>
      <c r="F288" s="96"/>
      <c r="G288" s="96"/>
      <c r="H288" s="97"/>
    </row>
    <row r="289" spans="1:10" s="91" customFormat="1" ht="19.5" hidden="1" customHeight="1" x14ac:dyDescent="0.2">
      <c r="A289" s="86" t="str">
        <f t="shared" si="85"/>
        <v>b</v>
      </c>
      <c r="B289" s="87"/>
      <c r="C289" s="92" t="s">
        <v>11</v>
      </c>
      <c r="D289" s="93">
        <f t="shared" si="87"/>
        <v>0</v>
      </c>
      <c r="E289" s="93"/>
      <c r="F289" s="93"/>
      <c r="G289" s="93"/>
      <c r="H289" s="94"/>
    </row>
    <row r="290" spans="1:10" s="91" customFormat="1" ht="17.25" hidden="1" customHeight="1" x14ac:dyDescent="0.2">
      <c r="A290" s="86" t="str">
        <f t="shared" si="85"/>
        <v>b</v>
      </c>
      <c r="B290" s="87"/>
      <c r="C290" s="101" t="s">
        <v>12</v>
      </c>
      <c r="D290" s="93">
        <f t="shared" si="87"/>
        <v>0</v>
      </c>
      <c r="E290" s="96"/>
      <c r="F290" s="96"/>
      <c r="G290" s="96"/>
      <c r="H290" s="97"/>
    </row>
    <row r="291" spans="1:10" s="91" customFormat="1" ht="17.25" hidden="1" customHeight="1" thickBot="1" x14ac:dyDescent="0.25">
      <c r="A291" s="86" t="str">
        <f t="shared" si="85"/>
        <v>b</v>
      </c>
      <c r="B291" s="102"/>
      <c r="C291" s="103" t="s">
        <v>13</v>
      </c>
      <c r="D291" s="104">
        <f t="shared" si="87"/>
        <v>0</v>
      </c>
      <c r="E291" s="105"/>
      <c r="F291" s="105"/>
      <c r="G291" s="105"/>
      <c r="H291" s="106"/>
    </row>
    <row r="292" spans="1:10" ht="80.25" customHeight="1" thickTop="1" thickBot="1" x14ac:dyDescent="0.25">
      <c r="A292" s="81"/>
      <c r="B292" s="82" t="s">
        <v>170</v>
      </c>
      <c r="C292" s="83" t="s">
        <v>71</v>
      </c>
      <c r="D292" s="84">
        <f t="shared" ref="D292:H292" si="88">D294+D302+D303+D304</f>
        <v>-151968</v>
      </c>
      <c r="E292" s="84">
        <f t="shared" si="88"/>
        <v>0</v>
      </c>
      <c r="F292" s="84">
        <f t="shared" si="88"/>
        <v>0</v>
      </c>
      <c r="G292" s="84">
        <f t="shared" si="88"/>
        <v>0</v>
      </c>
      <c r="H292" s="85">
        <f t="shared" si="88"/>
        <v>-151968</v>
      </c>
    </row>
    <row r="293" spans="1:10" s="91" customFormat="1" ht="17.25" hidden="1" customHeight="1" thickTop="1" x14ac:dyDescent="0.2">
      <c r="A293" s="86" t="str">
        <f t="shared" ref="A293:A304" si="89">IF(OR(E293&lt;&gt;0,F293&lt;&gt;0,G293&lt;&gt;0,H293&lt;&gt;0),"a","b")</f>
        <v>b</v>
      </c>
      <c r="B293" s="87"/>
      <c r="C293" s="88" t="s">
        <v>236</v>
      </c>
      <c r="D293" s="89">
        <f>SUM(E293:H293)</f>
        <v>0</v>
      </c>
      <c r="E293" s="89"/>
      <c r="F293" s="89"/>
      <c r="G293" s="89"/>
      <c r="H293" s="90"/>
    </row>
    <row r="294" spans="1:10" ht="19.5" customHeight="1" thickTop="1" x14ac:dyDescent="0.2">
      <c r="A294" s="81" t="str">
        <f t="shared" si="89"/>
        <v>a</v>
      </c>
      <c r="B294" s="87"/>
      <c r="C294" s="92" t="s">
        <v>3</v>
      </c>
      <c r="D294" s="93">
        <f t="shared" ref="D294:H294" si="90">SUM(D295:D301)</f>
        <v>-151968</v>
      </c>
      <c r="E294" s="93">
        <f t="shared" si="90"/>
        <v>0</v>
      </c>
      <c r="F294" s="93">
        <f t="shared" si="90"/>
        <v>0</v>
      </c>
      <c r="G294" s="93">
        <f t="shared" si="90"/>
        <v>0</v>
      </c>
      <c r="H294" s="94">
        <f t="shared" si="90"/>
        <v>-151968</v>
      </c>
    </row>
    <row r="295" spans="1:10" s="91" customFormat="1" ht="17.25" hidden="1" customHeight="1" x14ac:dyDescent="0.2">
      <c r="A295" s="86" t="str">
        <f t="shared" si="89"/>
        <v>b</v>
      </c>
      <c r="B295" s="87"/>
      <c r="C295" s="95" t="s">
        <v>4</v>
      </c>
      <c r="D295" s="96">
        <f t="shared" ref="D295:D304" si="91">SUM(E295:H295)</f>
        <v>0</v>
      </c>
      <c r="E295" s="96"/>
      <c r="F295" s="96"/>
      <c r="G295" s="96"/>
      <c r="H295" s="97"/>
    </row>
    <row r="296" spans="1:10" s="91" customFormat="1" ht="20.25" hidden="1" customHeight="1" x14ac:dyDescent="0.2">
      <c r="A296" s="86" t="str">
        <f t="shared" si="89"/>
        <v>b</v>
      </c>
      <c r="B296" s="87"/>
      <c r="C296" s="98" t="s">
        <v>5</v>
      </c>
      <c r="D296" s="96">
        <f t="shared" si="91"/>
        <v>0</v>
      </c>
      <c r="E296" s="96"/>
      <c r="F296" s="96"/>
      <c r="G296" s="96"/>
      <c r="H296" s="97"/>
    </row>
    <row r="297" spans="1:10" s="91" customFormat="1" ht="17.25" hidden="1" customHeight="1" x14ac:dyDescent="0.2">
      <c r="A297" s="86" t="str">
        <f t="shared" si="89"/>
        <v>b</v>
      </c>
      <c r="B297" s="87"/>
      <c r="C297" s="95" t="s">
        <v>6</v>
      </c>
      <c r="D297" s="96">
        <f t="shared" si="91"/>
        <v>0</v>
      </c>
      <c r="E297" s="96"/>
      <c r="F297" s="96"/>
      <c r="G297" s="96"/>
      <c r="H297" s="97"/>
      <c r="I297" s="100"/>
    </row>
    <row r="298" spans="1:10" s="91" customFormat="1" ht="17.25" hidden="1" customHeight="1" x14ac:dyDescent="0.2">
      <c r="A298" s="86" t="str">
        <f t="shared" si="89"/>
        <v>b</v>
      </c>
      <c r="B298" s="87"/>
      <c r="C298" s="95" t="s">
        <v>7</v>
      </c>
      <c r="D298" s="96">
        <f t="shared" si="91"/>
        <v>0</v>
      </c>
      <c r="E298" s="96"/>
      <c r="F298" s="96"/>
      <c r="G298" s="96"/>
      <c r="H298" s="97"/>
    </row>
    <row r="299" spans="1:10" s="91" customFormat="1" ht="17.25" hidden="1" customHeight="1" x14ac:dyDescent="0.2">
      <c r="A299" s="86" t="str">
        <f t="shared" si="89"/>
        <v>b</v>
      </c>
      <c r="B299" s="87"/>
      <c r="C299" s="95" t="s">
        <v>8</v>
      </c>
      <c r="D299" s="96">
        <f t="shared" si="91"/>
        <v>0</v>
      </c>
      <c r="E299" s="96"/>
      <c r="F299" s="96"/>
      <c r="G299" s="96"/>
      <c r="H299" s="97"/>
    </row>
    <row r="300" spans="1:10" ht="16.5" customHeight="1" thickBot="1" x14ac:dyDescent="0.25">
      <c r="A300" s="81" t="str">
        <f t="shared" si="89"/>
        <v>a</v>
      </c>
      <c r="B300" s="87"/>
      <c r="C300" s="95" t="s">
        <v>9</v>
      </c>
      <c r="D300" s="96">
        <f t="shared" si="91"/>
        <v>-151968</v>
      </c>
      <c r="E300" s="96"/>
      <c r="F300" s="96"/>
      <c r="G300" s="96"/>
      <c r="H300" s="97">
        <v>-151968</v>
      </c>
      <c r="I300" s="125">
        <v>58410</v>
      </c>
      <c r="J300" s="126" t="s">
        <v>242</v>
      </c>
    </row>
    <row r="301" spans="1:10" s="91" customFormat="1" ht="17.25" hidden="1" customHeight="1" x14ac:dyDescent="0.2">
      <c r="A301" s="86" t="str">
        <f t="shared" si="89"/>
        <v>b</v>
      </c>
      <c r="B301" s="87"/>
      <c r="C301" s="95" t="s">
        <v>10</v>
      </c>
      <c r="D301" s="96">
        <f t="shared" si="91"/>
        <v>0</v>
      </c>
      <c r="E301" s="96"/>
      <c r="F301" s="96"/>
      <c r="G301" s="96"/>
      <c r="H301" s="97"/>
    </row>
    <row r="302" spans="1:10" s="91" customFormat="1" ht="19.5" hidden="1" customHeight="1" x14ac:dyDescent="0.2">
      <c r="A302" s="86" t="str">
        <f t="shared" si="89"/>
        <v>b</v>
      </c>
      <c r="B302" s="87"/>
      <c r="C302" s="92" t="s">
        <v>11</v>
      </c>
      <c r="D302" s="93">
        <f t="shared" si="91"/>
        <v>0</v>
      </c>
      <c r="E302" s="93"/>
      <c r="F302" s="93"/>
      <c r="G302" s="93"/>
      <c r="H302" s="94"/>
    </row>
    <row r="303" spans="1:10" s="91" customFormat="1" ht="17.25" hidden="1" customHeight="1" x14ac:dyDescent="0.2">
      <c r="A303" s="86" t="str">
        <f t="shared" si="89"/>
        <v>b</v>
      </c>
      <c r="B303" s="87"/>
      <c r="C303" s="101" t="s">
        <v>12</v>
      </c>
      <c r="D303" s="93">
        <f t="shared" si="91"/>
        <v>0</v>
      </c>
      <c r="E303" s="96"/>
      <c r="F303" s="96"/>
      <c r="G303" s="96"/>
      <c r="H303" s="97"/>
    </row>
    <row r="304" spans="1:10" s="91" customFormat="1" ht="17.25" hidden="1" customHeight="1" thickBot="1" x14ac:dyDescent="0.25">
      <c r="A304" s="86" t="str">
        <f t="shared" si="89"/>
        <v>b</v>
      </c>
      <c r="B304" s="102"/>
      <c r="C304" s="103" t="s">
        <v>13</v>
      </c>
      <c r="D304" s="104">
        <f t="shared" si="91"/>
        <v>0</v>
      </c>
      <c r="E304" s="105"/>
      <c r="F304" s="105"/>
      <c r="G304" s="105"/>
      <c r="H304" s="106"/>
    </row>
    <row r="305" spans="1:10" ht="63" customHeight="1" thickTop="1" thickBot="1" x14ac:dyDescent="0.25">
      <c r="A305" s="81"/>
      <c r="B305" s="82" t="s">
        <v>173</v>
      </c>
      <c r="C305" s="83" t="s">
        <v>74</v>
      </c>
      <c r="D305" s="84">
        <f t="shared" ref="D305:H305" si="92">D307+D315+D316+D317</f>
        <v>-55701</v>
      </c>
      <c r="E305" s="84">
        <f t="shared" si="92"/>
        <v>0</v>
      </c>
      <c r="F305" s="84">
        <f t="shared" si="92"/>
        <v>0</v>
      </c>
      <c r="G305" s="84">
        <f t="shared" si="92"/>
        <v>0</v>
      </c>
      <c r="H305" s="85">
        <f t="shared" si="92"/>
        <v>-55701</v>
      </c>
    </row>
    <row r="306" spans="1:10" s="91" customFormat="1" ht="17.25" hidden="1" customHeight="1" thickTop="1" x14ac:dyDescent="0.2">
      <c r="A306" s="86" t="str">
        <f t="shared" ref="A306:A317" si="93">IF(OR(E306&lt;&gt;0,F306&lt;&gt;0,G306&lt;&gt;0,H306&lt;&gt;0),"a","b")</f>
        <v>b</v>
      </c>
      <c r="B306" s="87"/>
      <c r="C306" s="88" t="s">
        <v>236</v>
      </c>
      <c r="D306" s="89">
        <f>SUM(E306:H306)</f>
        <v>0</v>
      </c>
      <c r="E306" s="89"/>
      <c r="F306" s="89"/>
      <c r="G306" s="89"/>
      <c r="H306" s="90"/>
    </row>
    <row r="307" spans="1:10" ht="19.5" customHeight="1" thickTop="1" x14ac:dyDescent="0.2">
      <c r="A307" s="81" t="str">
        <f t="shared" si="93"/>
        <v>a</v>
      </c>
      <c r="B307" s="87"/>
      <c r="C307" s="92" t="s">
        <v>3</v>
      </c>
      <c r="D307" s="93">
        <f t="shared" ref="D307:H307" si="94">SUM(D308:D314)</f>
        <v>-31805</v>
      </c>
      <c r="E307" s="93">
        <f t="shared" si="94"/>
        <v>0</v>
      </c>
      <c r="F307" s="93">
        <f t="shared" si="94"/>
        <v>0</v>
      </c>
      <c r="G307" s="93">
        <f t="shared" si="94"/>
        <v>0</v>
      </c>
      <c r="H307" s="94">
        <f t="shared" si="94"/>
        <v>-31805</v>
      </c>
    </row>
    <row r="308" spans="1:10" s="91" customFormat="1" ht="17.25" hidden="1" customHeight="1" x14ac:dyDescent="0.2">
      <c r="A308" s="86" t="str">
        <f t="shared" si="93"/>
        <v>b</v>
      </c>
      <c r="B308" s="87"/>
      <c r="C308" s="95" t="s">
        <v>4</v>
      </c>
      <c r="D308" s="96">
        <f t="shared" ref="D308:D317" si="95">SUM(E308:H308)</f>
        <v>0</v>
      </c>
      <c r="E308" s="96"/>
      <c r="F308" s="96"/>
      <c r="G308" s="96"/>
      <c r="H308" s="97"/>
    </row>
    <row r="309" spans="1:10" s="91" customFormat="1" ht="20.25" customHeight="1" x14ac:dyDescent="0.2">
      <c r="A309" s="86" t="str">
        <f t="shared" si="93"/>
        <v>a</v>
      </c>
      <c r="B309" s="87"/>
      <c r="C309" s="98" t="s">
        <v>5</v>
      </c>
      <c r="D309" s="96">
        <f t="shared" si="95"/>
        <v>-31805</v>
      </c>
      <c r="E309" s="96"/>
      <c r="F309" s="96"/>
      <c r="G309" s="96"/>
      <c r="H309" s="97">
        <v>-31805</v>
      </c>
      <c r="I309" s="124"/>
      <c r="J309" s="124"/>
    </row>
    <row r="310" spans="1:10" s="91" customFormat="1" ht="17.25" hidden="1" customHeight="1" x14ac:dyDescent="0.2">
      <c r="A310" s="86" t="str">
        <f t="shared" si="93"/>
        <v>b</v>
      </c>
      <c r="B310" s="87"/>
      <c r="C310" s="95" t="s">
        <v>6</v>
      </c>
      <c r="D310" s="96">
        <f t="shared" si="95"/>
        <v>0</v>
      </c>
      <c r="E310" s="96"/>
      <c r="F310" s="96"/>
      <c r="G310" s="96"/>
      <c r="H310" s="97"/>
      <c r="I310" s="100"/>
    </row>
    <row r="311" spans="1:10" s="91" customFormat="1" ht="17.25" hidden="1" customHeight="1" x14ac:dyDescent="0.2">
      <c r="A311" s="86" t="str">
        <f t="shared" si="93"/>
        <v>b</v>
      </c>
      <c r="B311" s="87"/>
      <c r="C311" s="95" t="s">
        <v>7</v>
      </c>
      <c r="D311" s="96">
        <f t="shared" si="95"/>
        <v>0</v>
      </c>
      <c r="E311" s="96"/>
      <c r="F311" s="96"/>
      <c r="G311" s="96"/>
      <c r="H311" s="97"/>
    </row>
    <row r="312" spans="1:10" s="91" customFormat="1" ht="17.25" hidden="1" customHeight="1" x14ac:dyDescent="0.2">
      <c r="A312" s="86" t="str">
        <f t="shared" si="93"/>
        <v>b</v>
      </c>
      <c r="B312" s="87"/>
      <c r="C312" s="95" t="s">
        <v>8</v>
      </c>
      <c r="D312" s="96">
        <f t="shared" si="95"/>
        <v>0</v>
      </c>
      <c r="E312" s="96"/>
      <c r="F312" s="96"/>
      <c r="G312" s="96"/>
      <c r="H312" s="97"/>
    </row>
    <row r="313" spans="1:10" ht="16.5" hidden="1" customHeight="1" x14ac:dyDescent="0.2">
      <c r="A313" s="81" t="str">
        <f t="shared" si="93"/>
        <v>b</v>
      </c>
      <c r="B313" s="87"/>
      <c r="C313" s="95" t="s">
        <v>9</v>
      </c>
      <c r="D313" s="96">
        <f t="shared" si="95"/>
        <v>0</v>
      </c>
      <c r="E313" s="96"/>
      <c r="F313" s="96"/>
      <c r="G313" s="96"/>
      <c r="H313" s="97"/>
      <c r="I313" s="72"/>
      <c r="J313" s="72"/>
    </row>
    <row r="314" spans="1:10" s="91" customFormat="1" ht="17.25" hidden="1" customHeight="1" x14ac:dyDescent="0.2">
      <c r="A314" s="86" t="str">
        <f t="shared" si="93"/>
        <v>b</v>
      </c>
      <c r="B314" s="87"/>
      <c r="C314" s="95" t="s">
        <v>10</v>
      </c>
      <c r="D314" s="96">
        <f t="shared" si="95"/>
        <v>0</v>
      </c>
      <c r="E314" s="96"/>
      <c r="F314" s="96"/>
      <c r="G314" s="96"/>
      <c r="H314" s="97"/>
    </row>
    <row r="315" spans="1:10" s="91" customFormat="1" ht="19.5" customHeight="1" thickBot="1" x14ac:dyDescent="0.25">
      <c r="A315" s="86" t="str">
        <f t="shared" si="93"/>
        <v>a</v>
      </c>
      <c r="B315" s="87"/>
      <c r="C315" s="92" t="s">
        <v>11</v>
      </c>
      <c r="D315" s="93">
        <f t="shared" si="95"/>
        <v>-23896</v>
      </c>
      <c r="E315" s="93"/>
      <c r="F315" s="93"/>
      <c r="G315" s="93"/>
      <c r="H315" s="94">
        <v>-23896</v>
      </c>
      <c r="I315" s="124"/>
      <c r="J315" s="124"/>
    </row>
    <row r="316" spans="1:10" s="91" customFormat="1" ht="17.25" hidden="1" customHeight="1" x14ac:dyDescent="0.2">
      <c r="A316" s="86" t="str">
        <f t="shared" si="93"/>
        <v>b</v>
      </c>
      <c r="B316" s="87"/>
      <c r="C316" s="101" t="s">
        <v>12</v>
      </c>
      <c r="D316" s="93">
        <f t="shared" si="95"/>
        <v>0</v>
      </c>
      <c r="E316" s="96"/>
      <c r="F316" s="96"/>
      <c r="G316" s="96"/>
      <c r="H316" s="97"/>
    </row>
    <row r="317" spans="1:10" s="91" customFormat="1" ht="17.25" hidden="1" customHeight="1" thickBot="1" x14ac:dyDescent="0.25">
      <c r="A317" s="86" t="str">
        <f t="shared" si="93"/>
        <v>b</v>
      </c>
      <c r="B317" s="102"/>
      <c r="C317" s="103" t="s">
        <v>13</v>
      </c>
      <c r="D317" s="104">
        <f t="shared" si="95"/>
        <v>0</v>
      </c>
      <c r="E317" s="105"/>
      <c r="F317" s="105"/>
      <c r="G317" s="105"/>
      <c r="H317" s="106"/>
    </row>
    <row r="318" spans="1:10" ht="46.5" customHeight="1" thickTop="1" thickBot="1" x14ac:dyDescent="0.25">
      <c r="A318" s="81"/>
      <c r="B318" s="82" t="s">
        <v>174</v>
      </c>
      <c r="C318" s="83" t="s">
        <v>75</v>
      </c>
      <c r="D318" s="84">
        <f t="shared" ref="D318:H318" si="96">D320+D328+D329+D330</f>
        <v>-25034</v>
      </c>
      <c r="E318" s="84">
        <f t="shared" si="96"/>
        <v>0</v>
      </c>
      <c r="F318" s="84">
        <f t="shared" si="96"/>
        <v>0</v>
      </c>
      <c r="G318" s="84">
        <f t="shared" si="96"/>
        <v>0</v>
      </c>
      <c r="H318" s="85">
        <f t="shared" si="96"/>
        <v>-25034</v>
      </c>
    </row>
    <row r="319" spans="1:10" s="91" customFormat="1" ht="17.25" hidden="1" customHeight="1" thickTop="1" x14ac:dyDescent="0.2">
      <c r="A319" s="86" t="str">
        <f t="shared" ref="A319:A330" si="97">IF(OR(E319&lt;&gt;0,F319&lt;&gt;0,G319&lt;&gt;0,H319&lt;&gt;0),"a","b")</f>
        <v>b</v>
      </c>
      <c r="B319" s="87"/>
      <c r="C319" s="88" t="s">
        <v>236</v>
      </c>
      <c r="D319" s="89">
        <f>SUM(E319:H319)</f>
        <v>0</v>
      </c>
      <c r="E319" s="89"/>
      <c r="F319" s="89"/>
      <c r="G319" s="89"/>
      <c r="H319" s="90"/>
    </row>
    <row r="320" spans="1:10" ht="19.5" customHeight="1" thickTop="1" x14ac:dyDescent="0.2">
      <c r="A320" s="81" t="str">
        <f t="shared" si="97"/>
        <v>a</v>
      </c>
      <c r="B320" s="87"/>
      <c r="C320" s="92" t="s">
        <v>3</v>
      </c>
      <c r="D320" s="93">
        <f t="shared" ref="D320:H320" si="98">SUM(D321:D327)</f>
        <v>-25034</v>
      </c>
      <c r="E320" s="93">
        <f t="shared" si="98"/>
        <v>0</v>
      </c>
      <c r="F320" s="93">
        <f t="shared" si="98"/>
        <v>0</v>
      </c>
      <c r="G320" s="93">
        <f t="shared" si="98"/>
        <v>0</v>
      </c>
      <c r="H320" s="94">
        <f t="shared" si="98"/>
        <v>-25034</v>
      </c>
    </row>
    <row r="321" spans="1:9" s="91" customFormat="1" ht="17.25" hidden="1" customHeight="1" x14ac:dyDescent="0.2">
      <c r="A321" s="86" t="str">
        <f t="shared" si="97"/>
        <v>b</v>
      </c>
      <c r="B321" s="87"/>
      <c r="C321" s="95" t="s">
        <v>4</v>
      </c>
      <c r="D321" s="96">
        <f t="shared" ref="D321:D330" si="99">SUM(E321:H321)</f>
        <v>0</v>
      </c>
      <c r="E321" s="96"/>
      <c r="F321" s="96"/>
      <c r="G321" s="96"/>
      <c r="H321" s="97"/>
    </row>
    <row r="322" spans="1:9" s="91" customFormat="1" ht="20.25" hidden="1" customHeight="1" x14ac:dyDescent="0.2">
      <c r="A322" s="86" t="str">
        <f t="shared" si="97"/>
        <v>b</v>
      </c>
      <c r="B322" s="87"/>
      <c r="C322" s="98" t="s">
        <v>5</v>
      </c>
      <c r="D322" s="96">
        <f t="shared" si="99"/>
        <v>0</v>
      </c>
      <c r="E322" s="96"/>
      <c r="F322" s="96"/>
      <c r="G322" s="96"/>
      <c r="H322" s="97"/>
    </row>
    <row r="323" spans="1:9" s="91" customFormat="1" ht="17.25" hidden="1" customHeight="1" x14ac:dyDescent="0.2">
      <c r="A323" s="86" t="str">
        <f t="shared" si="97"/>
        <v>b</v>
      </c>
      <c r="B323" s="87"/>
      <c r="C323" s="95" t="s">
        <v>6</v>
      </c>
      <c r="D323" s="96">
        <f t="shared" si="99"/>
        <v>0</v>
      </c>
      <c r="E323" s="96"/>
      <c r="F323" s="96"/>
      <c r="G323" s="96"/>
      <c r="H323" s="97"/>
      <c r="I323" s="100"/>
    </row>
    <row r="324" spans="1:9" s="91" customFormat="1" ht="17.25" hidden="1" customHeight="1" x14ac:dyDescent="0.2">
      <c r="A324" s="86" t="str">
        <f t="shared" si="97"/>
        <v>b</v>
      </c>
      <c r="B324" s="87"/>
      <c r="C324" s="95" t="s">
        <v>7</v>
      </c>
      <c r="D324" s="96">
        <f t="shared" si="99"/>
        <v>0</v>
      </c>
      <c r="E324" s="96"/>
      <c r="F324" s="96"/>
      <c r="G324" s="96"/>
      <c r="H324" s="97"/>
    </row>
    <row r="325" spans="1:9" s="91" customFormat="1" ht="17.25" hidden="1" customHeight="1" x14ac:dyDescent="0.2">
      <c r="A325" s="86" t="str">
        <f t="shared" si="97"/>
        <v>b</v>
      </c>
      <c r="B325" s="87"/>
      <c r="C325" s="95" t="s">
        <v>8</v>
      </c>
      <c r="D325" s="96">
        <f t="shared" si="99"/>
        <v>0</v>
      </c>
      <c r="E325" s="96"/>
      <c r="F325" s="96"/>
      <c r="G325" s="96"/>
      <c r="H325" s="97"/>
    </row>
    <row r="326" spans="1:9" ht="16.5" customHeight="1" thickBot="1" x14ac:dyDescent="0.25">
      <c r="A326" s="81" t="str">
        <f t="shared" si="97"/>
        <v>a</v>
      </c>
      <c r="B326" s="87"/>
      <c r="C326" s="95" t="s">
        <v>9</v>
      </c>
      <c r="D326" s="96">
        <f t="shared" si="99"/>
        <v>-25034</v>
      </c>
      <c r="E326" s="96"/>
      <c r="F326" s="96"/>
      <c r="G326" s="96"/>
      <c r="H326" s="97">
        <v>-25034</v>
      </c>
    </row>
    <row r="327" spans="1:9" s="91" customFormat="1" ht="17.25" hidden="1" customHeight="1" x14ac:dyDescent="0.2">
      <c r="A327" s="86" t="str">
        <f t="shared" si="97"/>
        <v>b</v>
      </c>
      <c r="B327" s="87"/>
      <c r="C327" s="95" t="s">
        <v>10</v>
      </c>
      <c r="D327" s="96">
        <f t="shared" si="99"/>
        <v>0</v>
      </c>
      <c r="E327" s="96"/>
      <c r="F327" s="96"/>
      <c r="G327" s="96"/>
      <c r="H327" s="97"/>
    </row>
    <row r="328" spans="1:9" s="91" customFormat="1" ht="19.5" hidden="1" customHeight="1" x14ac:dyDescent="0.2">
      <c r="A328" s="86" t="str">
        <f t="shared" si="97"/>
        <v>b</v>
      </c>
      <c r="B328" s="87"/>
      <c r="C328" s="92" t="s">
        <v>11</v>
      </c>
      <c r="D328" s="93">
        <f t="shared" si="99"/>
        <v>0</v>
      </c>
      <c r="E328" s="93"/>
      <c r="F328" s="93"/>
      <c r="G328" s="93"/>
      <c r="H328" s="94"/>
    </row>
    <row r="329" spans="1:9" s="91" customFormat="1" ht="17.25" hidden="1" customHeight="1" x14ac:dyDescent="0.2">
      <c r="A329" s="86" t="str">
        <f t="shared" si="97"/>
        <v>b</v>
      </c>
      <c r="B329" s="87"/>
      <c r="C329" s="101" t="s">
        <v>12</v>
      </c>
      <c r="D329" s="93">
        <f t="shared" si="99"/>
        <v>0</v>
      </c>
      <c r="E329" s="96"/>
      <c r="F329" s="96"/>
      <c r="G329" s="96"/>
      <c r="H329" s="97"/>
    </row>
    <row r="330" spans="1:9" s="91" customFormat="1" ht="17.25" hidden="1" customHeight="1" thickBot="1" x14ac:dyDescent="0.25">
      <c r="A330" s="86" t="str">
        <f t="shared" si="97"/>
        <v>b</v>
      </c>
      <c r="B330" s="102"/>
      <c r="C330" s="103" t="s">
        <v>13</v>
      </c>
      <c r="D330" s="104">
        <f t="shared" si="99"/>
        <v>0</v>
      </c>
      <c r="E330" s="105"/>
      <c r="F330" s="105"/>
      <c r="G330" s="105"/>
      <c r="H330" s="106"/>
    </row>
    <row r="331" spans="1:9" ht="45" customHeight="1" thickTop="1" thickBot="1" x14ac:dyDescent="0.25">
      <c r="A331" s="81"/>
      <c r="B331" s="82" t="s">
        <v>178</v>
      </c>
      <c r="C331" s="83" t="s">
        <v>77</v>
      </c>
      <c r="D331" s="84">
        <f t="shared" ref="D331:H331" si="100">D333+D341+D342+D343</f>
        <v>-11945</v>
      </c>
      <c r="E331" s="84">
        <f t="shared" si="100"/>
        <v>0</v>
      </c>
      <c r="F331" s="84">
        <f t="shared" si="100"/>
        <v>0</v>
      </c>
      <c r="G331" s="84">
        <f t="shared" si="100"/>
        <v>0</v>
      </c>
      <c r="H331" s="85">
        <f t="shared" si="100"/>
        <v>-11945</v>
      </c>
    </row>
    <row r="332" spans="1:9" s="91" customFormat="1" ht="17.25" hidden="1" customHeight="1" thickTop="1" x14ac:dyDescent="0.2">
      <c r="A332" s="86" t="str">
        <f t="shared" ref="A332:A343" si="101">IF(OR(E332&lt;&gt;0,F332&lt;&gt;0,G332&lt;&gt;0,H332&lt;&gt;0),"a","b")</f>
        <v>b</v>
      </c>
      <c r="B332" s="87"/>
      <c r="C332" s="88" t="s">
        <v>236</v>
      </c>
      <c r="D332" s="89">
        <f>SUM(E332:H332)</f>
        <v>0</v>
      </c>
      <c r="E332" s="89"/>
      <c r="F332" s="89"/>
      <c r="G332" s="89"/>
      <c r="H332" s="90"/>
    </row>
    <row r="333" spans="1:9" ht="19.5" customHeight="1" thickTop="1" x14ac:dyDescent="0.2">
      <c r="A333" s="81" t="str">
        <f t="shared" si="101"/>
        <v>a</v>
      </c>
      <c r="B333" s="87"/>
      <c r="C333" s="92" t="s">
        <v>3</v>
      </c>
      <c r="D333" s="93">
        <f t="shared" ref="D333:H333" si="102">SUM(D334:D340)</f>
        <v>-11945</v>
      </c>
      <c r="E333" s="93">
        <f t="shared" si="102"/>
        <v>0</v>
      </c>
      <c r="F333" s="93">
        <f t="shared" si="102"/>
        <v>0</v>
      </c>
      <c r="G333" s="93">
        <f t="shared" si="102"/>
        <v>0</v>
      </c>
      <c r="H333" s="94">
        <f t="shared" si="102"/>
        <v>-11945</v>
      </c>
    </row>
    <row r="334" spans="1:9" s="91" customFormat="1" ht="17.25" hidden="1" customHeight="1" x14ac:dyDescent="0.2">
      <c r="A334" s="86" t="str">
        <f t="shared" si="101"/>
        <v>b</v>
      </c>
      <c r="B334" s="87"/>
      <c r="C334" s="95" t="s">
        <v>4</v>
      </c>
      <c r="D334" s="96">
        <f t="shared" ref="D334:D343" si="103">SUM(E334:H334)</f>
        <v>0</v>
      </c>
      <c r="E334" s="96"/>
      <c r="F334" s="96"/>
      <c r="G334" s="96"/>
      <c r="H334" s="97"/>
    </row>
    <row r="335" spans="1:9" s="91" customFormat="1" ht="20.25" hidden="1" customHeight="1" x14ac:dyDescent="0.2">
      <c r="A335" s="86" t="str">
        <f t="shared" si="101"/>
        <v>b</v>
      </c>
      <c r="B335" s="87"/>
      <c r="C335" s="98" t="s">
        <v>5</v>
      </c>
      <c r="D335" s="96">
        <f t="shared" si="103"/>
        <v>0</v>
      </c>
      <c r="E335" s="96"/>
      <c r="F335" s="96"/>
      <c r="G335" s="96"/>
      <c r="H335" s="97"/>
    </row>
    <row r="336" spans="1:9" s="91" customFormat="1" ht="17.25" hidden="1" customHeight="1" x14ac:dyDescent="0.2">
      <c r="A336" s="86" t="str">
        <f t="shared" si="101"/>
        <v>b</v>
      </c>
      <c r="B336" s="87"/>
      <c r="C336" s="95" t="s">
        <v>6</v>
      </c>
      <c r="D336" s="96">
        <f t="shared" si="103"/>
        <v>0</v>
      </c>
      <c r="E336" s="96"/>
      <c r="F336" s="96"/>
      <c r="G336" s="96"/>
      <c r="H336" s="97"/>
      <c r="I336" s="100"/>
    </row>
    <row r="337" spans="1:10" s="91" customFormat="1" ht="17.25" hidden="1" customHeight="1" x14ac:dyDescent="0.2">
      <c r="A337" s="86" t="str">
        <f t="shared" si="101"/>
        <v>b</v>
      </c>
      <c r="B337" s="87"/>
      <c r="C337" s="95" t="s">
        <v>7</v>
      </c>
      <c r="D337" s="96">
        <f t="shared" si="103"/>
        <v>0</v>
      </c>
      <c r="E337" s="96"/>
      <c r="F337" s="96"/>
      <c r="G337" s="96"/>
      <c r="H337" s="97"/>
    </row>
    <row r="338" spans="1:10" s="91" customFormat="1" ht="17.25" hidden="1" customHeight="1" x14ac:dyDescent="0.2">
      <c r="A338" s="86" t="str">
        <f t="shared" si="101"/>
        <v>b</v>
      </c>
      <c r="B338" s="87"/>
      <c r="C338" s="95" t="s">
        <v>8</v>
      </c>
      <c r="D338" s="96">
        <f t="shared" si="103"/>
        <v>0</v>
      </c>
      <c r="E338" s="96"/>
      <c r="F338" s="96"/>
      <c r="G338" s="96"/>
      <c r="H338" s="97"/>
    </row>
    <row r="339" spans="1:10" ht="16.5" customHeight="1" thickBot="1" x14ac:dyDescent="0.25">
      <c r="A339" s="81" t="str">
        <f t="shared" si="101"/>
        <v>a</v>
      </c>
      <c r="B339" s="87"/>
      <c r="C339" s="95" t="s">
        <v>9</v>
      </c>
      <c r="D339" s="96">
        <f t="shared" si="103"/>
        <v>-11945</v>
      </c>
      <c r="E339" s="96"/>
      <c r="F339" s="96"/>
      <c r="G339" s="96"/>
      <c r="H339" s="97">
        <v>-11945</v>
      </c>
    </row>
    <row r="340" spans="1:10" s="91" customFormat="1" ht="17.25" hidden="1" customHeight="1" x14ac:dyDescent="0.2">
      <c r="A340" s="86" t="str">
        <f t="shared" si="101"/>
        <v>b</v>
      </c>
      <c r="B340" s="87"/>
      <c r="C340" s="95" t="s">
        <v>10</v>
      </c>
      <c r="D340" s="96">
        <f t="shared" si="103"/>
        <v>0</v>
      </c>
      <c r="E340" s="96"/>
      <c r="F340" s="96"/>
      <c r="G340" s="96"/>
      <c r="H340" s="97"/>
    </row>
    <row r="341" spans="1:10" s="91" customFormat="1" ht="19.5" hidden="1" customHeight="1" x14ac:dyDescent="0.2">
      <c r="A341" s="86" t="str">
        <f t="shared" si="101"/>
        <v>b</v>
      </c>
      <c r="B341" s="87"/>
      <c r="C341" s="92" t="s">
        <v>11</v>
      </c>
      <c r="D341" s="93">
        <f t="shared" si="103"/>
        <v>0</v>
      </c>
      <c r="E341" s="93"/>
      <c r="F341" s="93"/>
      <c r="G341" s="93"/>
      <c r="H341" s="94"/>
    </row>
    <row r="342" spans="1:10" s="91" customFormat="1" ht="17.25" hidden="1" customHeight="1" x14ac:dyDescent="0.2">
      <c r="A342" s="86" t="str">
        <f t="shared" si="101"/>
        <v>b</v>
      </c>
      <c r="B342" s="87"/>
      <c r="C342" s="101" t="s">
        <v>12</v>
      </c>
      <c r="D342" s="93">
        <f t="shared" si="103"/>
        <v>0</v>
      </c>
      <c r="E342" s="96"/>
      <c r="F342" s="96"/>
      <c r="G342" s="96"/>
      <c r="H342" s="97"/>
    </row>
    <row r="343" spans="1:10" s="91" customFormat="1" ht="17.25" hidden="1" customHeight="1" thickBot="1" x14ac:dyDescent="0.25">
      <c r="A343" s="86" t="str">
        <f t="shared" si="101"/>
        <v>b</v>
      </c>
      <c r="B343" s="102"/>
      <c r="C343" s="103" t="s">
        <v>13</v>
      </c>
      <c r="D343" s="104">
        <f t="shared" si="103"/>
        <v>0</v>
      </c>
      <c r="E343" s="105"/>
      <c r="F343" s="105"/>
      <c r="G343" s="105"/>
      <c r="H343" s="106"/>
    </row>
    <row r="344" spans="1:10" ht="46.5" customHeight="1" thickTop="1" thickBot="1" x14ac:dyDescent="0.25">
      <c r="A344" s="81"/>
      <c r="B344" s="82" t="s">
        <v>180</v>
      </c>
      <c r="C344" s="83" t="s">
        <v>79</v>
      </c>
      <c r="D344" s="84">
        <f t="shared" ref="D344:H344" si="104">D346+D354+D355+D356</f>
        <v>-201195</v>
      </c>
      <c r="E344" s="84">
        <f t="shared" si="104"/>
        <v>0</v>
      </c>
      <c r="F344" s="84">
        <f t="shared" si="104"/>
        <v>0</v>
      </c>
      <c r="G344" s="84">
        <f t="shared" si="104"/>
        <v>0</v>
      </c>
      <c r="H344" s="85">
        <f t="shared" si="104"/>
        <v>-201195</v>
      </c>
    </row>
    <row r="345" spans="1:10" s="91" customFormat="1" ht="17.25" hidden="1" customHeight="1" thickTop="1" x14ac:dyDescent="0.2">
      <c r="A345" s="86" t="str">
        <f t="shared" ref="A345:A356" si="105">IF(OR(E345&lt;&gt;0,F345&lt;&gt;0,G345&lt;&gt;0,H345&lt;&gt;0),"a","b")</f>
        <v>b</v>
      </c>
      <c r="B345" s="87"/>
      <c r="C345" s="88" t="s">
        <v>236</v>
      </c>
      <c r="D345" s="89">
        <f>SUM(E345:H345)</f>
        <v>0</v>
      </c>
      <c r="E345" s="89"/>
      <c r="F345" s="89"/>
      <c r="G345" s="89"/>
      <c r="H345" s="90"/>
    </row>
    <row r="346" spans="1:10" ht="19.5" customHeight="1" thickTop="1" x14ac:dyDescent="0.2">
      <c r="A346" s="81" t="str">
        <f t="shared" si="105"/>
        <v>a</v>
      </c>
      <c r="B346" s="87"/>
      <c r="C346" s="92" t="s">
        <v>3</v>
      </c>
      <c r="D346" s="93">
        <f t="shared" ref="D346:H346" si="106">SUM(D347:D353)</f>
        <v>-36330</v>
      </c>
      <c r="E346" s="93">
        <f t="shared" si="106"/>
        <v>0</v>
      </c>
      <c r="F346" s="93">
        <f t="shared" si="106"/>
        <v>0</v>
      </c>
      <c r="G346" s="93">
        <f t="shared" si="106"/>
        <v>0</v>
      </c>
      <c r="H346" s="94">
        <f t="shared" si="106"/>
        <v>-36330</v>
      </c>
    </row>
    <row r="347" spans="1:10" s="91" customFormat="1" ht="17.25" hidden="1" customHeight="1" x14ac:dyDescent="0.2">
      <c r="A347" s="86" t="str">
        <f t="shared" si="105"/>
        <v>b</v>
      </c>
      <c r="B347" s="87"/>
      <c r="C347" s="95" t="s">
        <v>4</v>
      </c>
      <c r="D347" s="96">
        <f t="shared" ref="D347:D356" si="107">SUM(E347:H347)</f>
        <v>0</v>
      </c>
      <c r="E347" s="96"/>
      <c r="F347" s="96"/>
      <c r="G347" s="96"/>
      <c r="H347" s="97"/>
    </row>
    <row r="348" spans="1:10" s="91" customFormat="1" ht="20.25" customHeight="1" x14ac:dyDescent="0.2">
      <c r="A348" s="86" t="str">
        <f t="shared" si="105"/>
        <v>a</v>
      </c>
      <c r="B348" s="87"/>
      <c r="C348" s="98" t="s">
        <v>5</v>
      </c>
      <c r="D348" s="96">
        <f t="shared" si="107"/>
        <v>-36330</v>
      </c>
      <c r="E348" s="96"/>
      <c r="F348" s="96"/>
      <c r="G348" s="96"/>
      <c r="H348" s="97">
        <v>-36330</v>
      </c>
      <c r="I348" s="127">
        <v>20010</v>
      </c>
      <c r="J348" s="124" t="s">
        <v>244</v>
      </c>
    </row>
    <row r="349" spans="1:10" s="91" customFormat="1" ht="17.25" hidden="1" customHeight="1" x14ac:dyDescent="0.2">
      <c r="A349" s="86" t="str">
        <f t="shared" si="105"/>
        <v>b</v>
      </c>
      <c r="B349" s="87"/>
      <c r="C349" s="95" t="s">
        <v>6</v>
      </c>
      <c r="D349" s="96">
        <f t="shared" si="107"/>
        <v>0</v>
      </c>
      <c r="E349" s="96"/>
      <c r="F349" s="96"/>
      <c r="G349" s="96"/>
      <c r="H349" s="97"/>
      <c r="I349" s="100"/>
    </row>
    <row r="350" spans="1:10" s="91" customFormat="1" ht="17.25" hidden="1" customHeight="1" x14ac:dyDescent="0.2">
      <c r="A350" s="86" t="str">
        <f t="shared" si="105"/>
        <v>b</v>
      </c>
      <c r="B350" s="87"/>
      <c r="C350" s="95" t="s">
        <v>7</v>
      </c>
      <c r="D350" s="96">
        <f t="shared" si="107"/>
        <v>0</v>
      </c>
      <c r="E350" s="96"/>
      <c r="F350" s="96"/>
      <c r="G350" s="96"/>
      <c r="H350" s="97"/>
    </row>
    <row r="351" spans="1:10" s="91" customFormat="1" ht="17.25" hidden="1" customHeight="1" x14ac:dyDescent="0.2">
      <c r="A351" s="86" t="str">
        <f t="shared" si="105"/>
        <v>b</v>
      </c>
      <c r="B351" s="87"/>
      <c r="C351" s="95" t="s">
        <v>8</v>
      </c>
      <c r="D351" s="96">
        <f t="shared" si="107"/>
        <v>0</v>
      </c>
      <c r="E351" s="96"/>
      <c r="F351" s="96"/>
      <c r="G351" s="96"/>
      <c r="H351" s="97"/>
    </row>
    <row r="352" spans="1:10" ht="16.5" hidden="1" customHeight="1" x14ac:dyDescent="0.2">
      <c r="A352" s="81" t="str">
        <f t="shared" si="105"/>
        <v>b</v>
      </c>
      <c r="B352" s="87"/>
      <c r="C352" s="95" t="s">
        <v>9</v>
      </c>
      <c r="D352" s="96">
        <f t="shared" si="107"/>
        <v>0</v>
      </c>
      <c r="E352" s="96"/>
      <c r="F352" s="96"/>
      <c r="G352" s="96"/>
      <c r="H352" s="97"/>
      <c r="I352" s="72"/>
      <c r="J352" s="72"/>
    </row>
    <row r="353" spans="1:10" s="91" customFormat="1" ht="17.25" hidden="1" customHeight="1" x14ac:dyDescent="0.2">
      <c r="A353" s="86" t="str">
        <f t="shared" si="105"/>
        <v>b</v>
      </c>
      <c r="B353" s="87"/>
      <c r="C353" s="95" t="s">
        <v>10</v>
      </c>
      <c r="D353" s="96">
        <f t="shared" si="107"/>
        <v>0</v>
      </c>
      <c r="E353" s="96"/>
      <c r="F353" s="96"/>
      <c r="G353" s="96"/>
      <c r="H353" s="97"/>
    </row>
    <row r="354" spans="1:10" s="91" customFormat="1" ht="19.5" customHeight="1" thickBot="1" x14ac:dyDescent="0.25">
      <c r="A354" s="86" t="str">
        <f t="shared" si="105"/>
        <v>a</v>
      </c>
      <c r="B354" s="87"/>
      <c r="C354" s="92" t="s">
        <v>11</v>
      </c>
      <c r="D354" s="93">
        <f t="shared" si="107"/>
        <v>-164865</v>
      </c>
      <c r="E354" s="93"/>
      <c r="F354" s="93"/>
      <c r="G354" s="93"/>
      <c r="H354" s="94">
        <v>-164865</v>
      </c>
      <c r="I354" s="124"/>
      <c r="J354" s="124"/>
    </row>
    <row r="355" spans="1:10" s="91" customFormat="1" ht="17.25" hidden="1" customHeight="1" x14ac:dyDescent="0.2">
      <c r="A355" s="86" t="str">
        <f t="shared" si="105"/>
        <v>b</v>
      </c>
      <c r="B355" s="87"/>
      <c r="C355" s="101" t="s">
        <v>12</v>
      </c>
      <c r="D355" s="93">
        <f t="shared" si="107"/>
        <v>0</v>
      </c>
      <c r="E355" s="96"/>
      <c r="F355" s="96"/>
      <c r="G355" s="96"/>
      <c r="H355" s="97"/>
    </row>
    <row r="356" spans="1:10" s="91" customFormat="1" ht="17.25" hidden="1" customHeight="1" thickBot="1" x14ac:dyDescent="0.25">
      <c r="A356" s="86" t="str">
        <f t="shared" si="105"/>
        <v>b</v>
      </c>
      <c r="B356" s="102"/>
      <c r="C356" s="103" t="s">
        <v>13</v>
      </c>
      <c r="D356" s="104">
        <f t="shared" si="107"/>
        <v>0</v>
      </c>
      <c r="E356" s="105"/>
      <c r="F356" s="105"/>
      <c r="G356" s="105"/>
      <c r="H356" s="106"/>
    </row>
    <row r="357" spans="1:10" ht="54" customHeight="1" thickTop="1" thickBot="1" x14ac:dyDescent="0.25">
      <c r="A357" s="81"/>
      <c r="B357" s="82" t="s">
        <v>191</v>
      </c>
      <c r="C357" s="83" t="s">
        <v>192</v>
      </c>
      <c r="D357" s="84">
        <f t="shared" ref="D357:H357" si="108">D359+D367+D368+D369</f>
        <v>-2001</v>
      </c>
      <c r="E357" s="84">
        <f t="shared" si="108"/>
        <v>0</v>
      </c>
      <c r="F357" s="84">
        <f t="shared" si="108"/>
        <v>0</v>
      </c>
      <c r="G357" s="84">
        <f t="shared" si="108"/>
        <v>0</v>
      </c>
      <c r="H357" s="85">
        <f t="shared" si="108"/>
        <v>-2001</v>
      </c>
    </row>
    <row r="358" spans="1:10" s="91" customFormat="1" ht="17.25" hidden="1" customHeight="1" thickTop="1" x14ac:dyDescent="0.2">
      <c r="A358" s="86" t="str">
        <f t="shared" ref="A358:A369" si="109">IF(OR(E358&lt;&gt;0,F358&lt;&gt;0,G358&lt;&gt;0,H358&lt;&gt;0),"a","b")</f>
        <v>b</v>
      </c>
      <c r="B358" s="87"/>
      <c r="C358" s="88" t="s">
        <v>236</v>
      </c>
      <c r="D358" s="89">
        <f>SUM(E358:H358)</f>
        <v>0</v>
      </c>
      <c r="E358" s="89"/>
      <c r="F358" s="89"/>
      <c r="G358" s="89"/>
      <c r="H358" s="90"/>
    </row>
    <row r="359" spans="1:10" ht="19.5" customHeight="1" thickTop="1" x14ac:dyDescent="0.2">
      <c r="A359" s="81" t="str">
        <f t="shared" si="109"/>
        <v>a</v>
      </c>
      <c r="B359" s="87"/>
      <c r="C359" s="92" t="s">
        <v>3</v>
      </c>
      <c r="D359" s="93">
        <f t="shared" ref="D359:H359" si="110">SUM(D360:D366)</f>
        <v>-2001</v>
      </c>
      <c r="E359" s="93">
        <f t="shared" si="110"/>
        <v>0</v>
      </c>
      <c r="F359" s="93">
        <f t="shared" si="110"/>
        <v>0</v>
      </c>
      <c r="G359" s="93">
        <f t="shared" si="110"/>
        <v>0</v>
      </c>
      <c r="H359" s="94">
        <f t="shared" si="110"/>
        <v>-2001</v>
      </c>
    </row>
    <row r="360" spans="1:10" s="91" customFormat="1" ht="17.25" hidden="1" customHeight="1" x14ac:dyDescent="0.2">
      <c r="A360" s="86" t="str">
        <f t="shared" si="109"/>
        <v>b</v>
      </c>
      <c r="B360" s="87"/>
      <c r="C360" s="95" t="s">
        <v>4</v>
      </c>
      <c r="D360" s="96">
        <f t="shared" ref="D360:D369" si="111">SUM(E360:H360)</f>
        <v>0</v>
      </c>
      <c r="E360" s="96"/>
      <c r="F360" s="96"/>
      <c r="G360" s="96"/>
      <c r="H360" s="97"/>
    </row>
    <row r="361" spans="1:10" s="91" customFormat="1" ht="20.25" hidden="1" customHeight="1" x14ac:dyDescent="0.2">
      <c r="A361" s="86" t="str">
        <f t="shared" si="109"/>
        <v>b</v>
      </c>
      <c r="B361" s="87"/>
      <c r="C361" s="98" t="s">
        <v>5</v>
      </c>
      <c r="D361" s="96">
        <f t="shared" si="111"/>
        <v>0</v>
      </c>
      <c r="E361" s="96"/>
      <c r="F361" s="96"/>
      <c r="G361" s="96"/>
      <c r="H361" s="97"/>
    </row>
    <row r="362" spans="1:10" s="91" customFormat="1" ht="17.25" hidden="1" customHeight="1" x14ac:dyDescent="0.2">
      <c r="A362" s="86" t="str">
        <f t="shared" si="109"/>
        <v>b</v>
      </c>
      <c r="B362" s="87"/>
      <c r="C362" s="95" t="s">
        <v>6</v>
      </c>
      <c r="D362" s="96">
        <f t="shared" si="111"/>
        <v>0</v>
      </c>
      <c r="E362" s="96"/>
      <c r="F362" s="96"/>
      <c r="G362" s="96"/>
      <c r="H362" s="97"/>
      <c r="I362" s="100"/>
    </row>
    <row r="363" spans="1:10" s="91" customFormat="1" ht="17.25" hidden="1" customHeight="1" x14ac:dyDescent="0.2">
      <c r="A363" s="86" t="str">
        <f t="shared" si="109"/>
        <v>b</v>
      </c>
      <c r="B363" s="87"/>
      <c r="C363" s="95" t="s">
        <v>7</v>
      </c>
      <c r="D363" s="96">
        <f t="shared" si="111"/>
        <v>0</v>
      </c>
      <c r="E363" s="96"/>
      <c r="F363" s="96"/>
      <c r="G363" s="96"/>
      <c r="H363" s="97"/>
    </row>
    <row r="364" spans="1:10" s="91" customFormat="1" ht="17.25" hidden="1" customHeight="1" x14ac:dyDescent="0.2">
      <c r="A364" s="86" t="str">
        <f t="shared" si="109"/>
        <v>b</v>
      </c>
      <c r="B364" s="87"/>
      <c r="C364" s="95" t="s">
        <v>8</v>
      </c>
      <c r="D364" s="96">
        <f t="shared" si="111"/>
        <v>0</v>
      </c>
      <c r="E364" s="96"/>
      <c r="F364" s="96"/>
      <c r="G364" s="96"/>
      <c r="H364" s="97"/>
    </row>
    <row r="365" spans="1:10" ht="16.5" hidden="1" customHeight="1" x14ac:dyDescent="0.2">
      <c r="A365" s="81" t="str">
        <f t="shared" si="109"/>
        <v>b</v>
      </c>
      <c r="B365" s="87"/>
      <c r="C365" s="95" t="s">
        <v>9</v>
      </c>
      <c r="D365" s="96">
        <f t="shared" si="111"/>
        <v>0</v>
      </c>
      <c r="E365" s="96"/>
      <c r="F365" s="96"/>
      <c r="G365" s="96"/>
      <c r="H365" s="97"/>
      <c r="I365" s="72"/>
      <c r="J365" s="72"/>
    </row>
    <row r="366" spans="1:10" s="91" customFormat="1" ht="17.25" customHeight="1" thickBot="1" x14ac:dyDescent="0.25">
      <c r="A366" s="86" t="str">
        <f t="shared" si="109"/>
        <v>a</v>
      </c>
      <c r="B366" s="87"/>
      <c r="C366" s="95" t="s">
        <v>10</v>
      </c>
      <c r="D366" s="96">
        <f t="shared" si="111"/>
        <v>-2001</v>
      </c>
      <c r="E366" s="96"/>
      <c r="F366" s="96"/>
      <c r="G366" s="96"/>
      <c r="H366" s="97">
        <v>-2001</v>
      </c>
      <c r="I366" s="124"/>
      <c r="J366" s="124"/>
    </row>
    <row r="367" spans="1:10" s="91" customFormat="1" ht="19.5" hidden="1" customHeight="1" x14ac:dyDescent="0.2">
      <c r="A367" s="86" t="str">
        <f t="shared" si="109"/>
        <v>b</v>
      </c>
      <c r="B367" s="87"/>
      <c r="C367" s="92" t="s">
        <v>11</v>
      </c>
      <c r="D367" s="93">
        <f t="shared" si="111"/>
        <v>0</v>
      </c>
      <c r="E367" s="93"/>
      <c r="F367" s="93"/>
      <c r="G367" s="93"/>
      <c r="H367" s="94"/>
    </row>
    <row r="368" spans="1:10" s="91" customFormat="1" ht="17.25" hidden="1" customHeight="1" x14ac:dyDescent="0.2">
      <c r="A368" s="86" t="str">
        <f t="shared" si="109"/>
        <v>b</v>
      </c>
      <c r="B368" s="87"/>
      <c r="C368" s="101" t="s">
        <v>12</v>
      </c>
      <c r="D368" s="93">
        <f t="shared" si="111"/>
        <v>0</v>
      </c>
      <c r="E368" s="96"/>
      <c r="F368" s="96"/>
      <c r="G368" s="96"/>
      <c r="H368" s="97"/>
    </row>
    <row r="369" spans="1:10" s="91" customFormat="1" ht="17.25" hidden="1" customHeight="1" thickBot="1" x14ac:dyDescent="0.25">
      <c r="A369" s="86" t="str">
        <f t="shared" si="109"/>
        <v>b</v>
      </c>
      <c r="B369" s="102"/>
      <c r="C369" s="103" t="s">
        <v>13</v>
      </c>
      <c r="D369" s="104">
        <f t="shared" si="111"/>
        <v>0</v>
      </c>
      <c r="E369" s="105"/>
      <c r="F369" s="105"/>
      <c r="G369" s="105"/>
      <c r="H369" s="106"/>
    </row>
    <row r="370" spans="1:10" ht="20.25" thickBot="1" x14ac:dyDescent="0.3">
      <c r="B370" s="117"/>
      <c r="C370" s="118" t="s">
        <v>243</v>
      </c>
      <c r="D370" s="119">
        <f>E370+F370+G370+H370</f>
        <v>-1812182</v>
      </c>
      <c r="E370" s="119">
        <f>E6+E19+E32+E45+E71+E97+E110+E123+E136+E58+E84+E149+E162+E175+E188+E201+E214+E227+E240+E253+E266+E279+E292+E305+E318+E331+E344+E357</f>
        <v>0</v>
      </c>
      <c r="F370" s="119">
        <f t="shared" ref="F370:H370" si="112">F6+F19+F32+F45+F71+F97+F110+F123+F136+F58+F84+F149+F162+F175+F188+F201+F214+F227+F240+F253+F266+F279+F292+F305+F318+F331+F344+F357</f>
        <v>0</v>
      </c>
      <c r="G370" s="119">
        <f t="shared" si="112"/>
        <v>0</v>
      </c>
      <c r="H370" s="119">
        <f t="shared" si="112"/>
        <v>-1812182</v>
      </c>
      <c r="I370" s="128">
        <f>I261+I274+I300+I231+I348</f>
        <v>880374</v>
      </c>
      <c r="J370" s="128">
        <f>H370+I370</f>
        <v>-931808</v>
      </c>
    </row>
    <row r="371" spans="1:10" x14ac:dyDescent="0.25">
      <c r="B371" s="120"/>
      <c r="C371" s="120"/>
      <c r="D371" s="121"/>
      <c r="E371" s="120"/>
      <c r="F371" s="120"/>
      <c r="G371" s="120"/>
      <c r="H371" s="120"/>
    </row>
    <row r="372" spans="1:10" ht="64.5" customHeight="1" x14ac:dyDescent="0.25">
      <c r="B372" s="133"/>
      <c r="C372" s="133"/>
      <c r="D372" s="122"/>
      <c r="E372" s="122"/>
      <c r="F372" s="122"/>
      <c r="G372" s="133"/>
      <c r="H372" s="133"/>
    </row>
  </sheetData>
  <autoFilter ref="A5:H370">
    <filterColumn colId="0">
      <filters blank="1">
        <filter val="a"/>
      </filters>
    </filterColumn>
  </autoFilter>
  <mergeCells count="4">
    <mergeCell ref="B1:H1"/>
    <mergeCell ref="B2:H2"/>
    <mergeCell ref="B372:C372"/>
    <mergeCell ref="G372:H372"/>
  </mergeCells>
  <printOptions horizontalCentered="1"/>
  <pageMargins left="0.25" right="0.25" top="0.25" bottom="0.5" header="0.25" footer="0.25"/>
  <pageSetup paperSize="9" scale="2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2019-12-16T07:44:20Z</dcterms:modified>
</cp:coreProperties>
</file>